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08" windowWidth="15852" windowHeight="5928" activeTab="3"/>
  </bookViews>
  <sheets>
    <sheet name="Definitions - US" sheetId="5" r:id="rId1"/>
    <sheet name="Design - US" sheetId="4" r:id="rId2"/>
    <sheet name="unweg pivot" sheetId="6" r:id="rId3"/>
    <sheet name="weg pivot" sheetId="8" r:id="rId4"/>
    <sheet name="data" sheetId="2" r:id="rId5"/>
  </sheets>
  <definedNames>
    <definedName name="_xlnm._FilterDatabase" localSheetId="1" hidden="1">'Design - US'!$A$2:$G$2</definedName>
    <definedName name="IDX" localSheetId="4">data!$A$1</definedName>
  </definedNames>
  <calcPr calcId="1257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I31" i="6"/>
  <c r="H31"/>
  <c r="G31"/>
  <c r="F31"/>
  <c r="E31"/>
  <c r="D31"/>
  <c r="C31"/>
  <c r="I30"/>
  <c r="H30"/>
  <c r="G30"/>
  <c r="F30"/>
  <c r="E30"/>
  <c r="D30"/>
  <c r="C30"/>
  <c r="I29"/>
  <c r="H29"/>
  <c r="G29"/>
  <c r="F29"/>
  <c r="E29"/>
  <c r="D29"/>
  <c r="C29"/>
  <c r="I28"/>
  <c r="H28"/>
  <c r="G28"/>
  <c r="F28"/>
  <c r="E28"/>
  <c r="D28"/>
  <c r="C28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B31"/>
  <c r="B30"/>
  <c r="B29"/>
  <c r="B28"/>
  <c r="B26"/>
  <c r="B25"/>
  <c r="B24"/>
  <c r="B23"/>
  <c r="A23"/>
  <c r="A24"/>
  <c r="A25"/>
  <c r="A26"/>
  <c r="A27"/>
  <c r="A28"/>
  <c r="A29"/>
  <c r="A30"/>
  <c r="A31"/>
  <c r="A22"/>
  <c r="I31" i="8"/>
  <c r="H31"/>
  <c r="G31"/>
  <c r="F31"/>
  <c r="I30"/>
  <c r="H30"/>
  <c r="G30"/>
  <c r="F30"/>
  <c r="I29"/>
  <c r="H29"/>
  <c r="G29"/>
  <c r="F29"/>
  <c r="I28"/>
  <c r="H28"/>
  <c r="G28"/>
  <c r="F28"/>
  <c r="I26"/>
  <c r="H26"/>
  <c r="G26"/>
  <c r="F26"/>
  <c r="I25"/>
  <c r="H25"/>
  <c r="G25"/>
  <c r="F25"/>
  <c r="I24"/>
  <c r="H24"/>
  <c r="G24"/>
  <c r="F24"/>
  <c r="I23"/>
  <c r="H23"/>
  <c r="G23"/>
  <c r="F23"/>
  <c r="E31"/>
  <c r="D31"/>
  <c r="C31"/>
  <c r="B31"/>
  <c r="E30"/>
  <c r="D30"/>
  <c r="C30"/>
  <c r="B30"/>
  <c r="E29"/>
  <c r="D29"/>
  <c r="C29"/>
  <c r="B29"/>
  <c r="E28"/>
  <c r="D28"/>
  <c r="C28"/>
  <c r="B28"/>
  <c r="E26"/>
  <c r="D26"/>
  <c r="C26"/>
  <c r="B26"/>
  <c r="E25"/>
  <c r="D25"/>
  <c r="C25"/>
  <c r="B25"/>
  <c r="E24"/>
  <c r="D24"/>
  <c r="C24"/>
  <c r="B24"/>
  <c r="E23"/>
  <c r="D23"/>
  <c r="C23"/>
  <c r="B23"/>
  <c r="A31"/>
  <c r="A30"/>
  <c r="A29"/>
  <c r="A28"/>
  <c r="A27"/>
  <c r="A26"/>
  <c r="A25"/>
  <c r="A24"/>
  <c r="A23"/>
  <c r="A22"/>
  <c r="U387" i="2"/>
  <c r="U515"/>
  <c r="U643"/>
  <c r="U707"/>
  <c r="W753"/>
  <c r="U775"/>
  <c r="W785"/>
  <c r="U807"/>
  <c r="W817"/>
  <c r="W849"/>
  <c r="W881"/>
  <c r="U902"/>
  <c r="U926"/>
  <c r="V933"/>
  <c r="V949"/>
  <c r="W954"/>
  <c r="V965"/>
  <c r="W970"/>
  <c r="V981"/>
  <c r="V997"/>
  <c r="V1013"/>
  <c r="W1018"/>
  <c r="V1029"/>
  <c r="W1034"/>
  <c r="V1045"/>
  <c r="V1061"/>
  <c r="V1077"/>
  <c r="W1082"/>
  <c r="V1093"/>
  <c r="W1098"/>
  <c r="V1109"/>
  <c r="V1125"/>
  <c r="V1141"/>
  <c r="W1146"/>
  <c r="V1158"/>
  <c r="W1161"/>
  <c r="V1165"/>
  <c r="U1169"/>
  <c r="U1176"/>
  <c r="W1186"/>
  <c r="V1190"/>
  <c r="W1193"/>
  <c r="V1197"/>
  <c r="U1201"/>
  <c r="V1204"/>
  <c r="W1218"/>
  <c r="W1225"/>
  <c r="V1229"/>
  <c r="U1233"/>
  <c r="W1243"/>
  <c r="W1257"/>
  <c r="V1261"/>
  <c r="U1265"/>
  <c r="W1275"/>
  <c r="V1286"/>
  <c r="W1289"/>
  <c r="V1293"/>
  <c r="U1297"/>
  <c r="U1304"/>
  <c r="W1314"/>
  <c r="V1318"/>
  <c r="W1321"/>
  <c r="V1325"/>
  <c r="U1329"/>
  <c r="V1332"/>
  <c r="W1346"/>
  <c r="W1353"/>
  <c r="V1357"/>
  <c r="U1361"/>
  <c r="W1371"/>
  <c r="W1385"/>
  <c r="V1389"/>
  <c r="V1399"/>
  <c r="V1418"/>
  <c r="V1434"/>
  <c r="V1450"/>
  <c r="V1466"/>
  <c r="V1482"/>
  <c r="V1498"/>
  <c r="V1514"/>
  <c r="V1530"/>
  <c r="V1546"/>
  <c r="V1562"/>
  <c r="V1578"/>
  <c r="V1594"/>
  <c r="V1610"/>
  <c r="V1626"/>
  <c r="V1642"/>
  <c r="V1658"/>
  <c r="V1674"/>
  <c r="V1690"/>
  <c r="V1706"/>
  <c r="V1722"/>
  <c r="V1738"/>
  <c r="V1754"/>
  <c r="V1770"/>
  <c r="V1786"/>
  <c r="V1802"/>
  <c r="V1818"/>
  <c r="V1834"/>
  <c r="V1850"/>
  <c r="V1866"/>
  <c r="V1882"/>
  <c r="V1898"/>
  <c r="V1914"/>
  <c r="V1930"/>
  <c r="V1946"/>
  <c r="V1962"/>
  <c r="V1978"/>
  <c r="V1994"/>
  <c r="V2010"/>
  <c r="V2026"/>
  <c r="V2042"/>
  <c r="V2058"/>
  <c r="V2074"/>
  <c r="V2090"/>
  <c r="V2106"/>
  <c r="V2122"/>
  <c r="V2130"/>
  <c r="V2138"/>
  <c r="V2146"/>
  <c r="V2154"/>
  <c r="V2162"/>
  <c r="W2169"/>
  <c r="W2171"/>
  <c r="W2173"/>
  <c r="W2175"/>
  <c r="W2177"/>
  <c r="W2179"/>
  <c r="W2181"/>
  <c r="W2183"/>
  <c r="W2185"/>
  <c r="W2187"/>
  <c r="W2189"/>
  <c r="W2191"/>
  <c r="W2193"/>
  <c r="W2195"/>
  <c r="W2197"/>
  <c r="W2199"/>
  <c r="W2201"/>
  <c r="W2203"/>
  <c r="W2205"/>
  <c r="W2207"/>
  <c r="W2209"/>
  <c r="W2211"/>
  <c r="W2213"/>
  <c r="W2215"/>
  <c r="W2217"/>
  <c r="W2219"/>
  <c r="W2221"/>
  <c r="W2223"/>
  <c r="W2225"/>
  <c r="W2227"/>
  <c r="W2229"/>
  <c r="W2231"/>
  <c r="W2233"/>
  <c r="W2235"/>
  <c r="W2237"/>
  <c r="W2239"/>
  <c r="W2241"/>
  <c r="W2243"/>
  <c r="W2245"/>
  <c r="W2247"/>
  <c r="W2249"/>
  <c r="W2251"/>
  <c r="W2253"/>
  <c r="W2255"/>
  <c r="W2257"/>
  <c r="W2259"/>
  <c r="W2261"/>
  <c r="W2263"/>
  <c r="W2265"/>
  <c r="W2267"/>
  <c r="W2269"/>
  <c r="W2271"/>
  <c r="W2273"/>
  <c r="W2275"/>
  <c r="W2277"/>
  <c r="W2279"/>
  <c r="W2281"/>
  <c r="W2283"/>
  <c r="W2285"/>
  <c r="W2287"/>
  <c r="W2289"/>
  <c r="W2291"/>
  <c r="W2293"/>
  <c r="W2295"/>
  <c r="W2297"/>
  <c r="W2299"/>
  <c r="W2301"/>
  <c r="W2303"/>
  <c r="W2305"/>
  <c r="W2307"/>
  <c r="W2309"/>
  <c r="W2311"/>
  <c r="W2313"/>
  <c r="W2315"/>
  <c r="W2317"/>
  <c r="W2319"/>
  <c r="W2321"/>
  <c r="W2323"/>
  <c r="W2325"/>
  <c r="W2327"/>
  <c r="W2329"/>
  <c r="W2331"/>
  <c r="W2333"/>
  <c r="W2335"/>
  <c r="W2337"/>
  <c r="W2339"/>
  <c r="W2341"/>
  <c r="W2343"/>
  <c r="W2345"/>
  <c r="W2347"/>
  <c r="W2349"/>
  <c r="W2351"/>
  <c r="W2353"/>
  <c r="W2355"/>
  <c r="W2357"/>
  <c r="W2359"/>
  <c r="W2361"/>
  <c r="W2363"/>
  <c r="W2365"/>
  <c r="W2367"/>
  <c r="W2369"/>
  <c r="W2371"/>
  <c r="W2373"/>
  <c r="W2375"/>
  <c r="W2377"/>
  <c r="W2379"/>
  <c r="W2381"/>
  <c r="W2385"/>
  <c r="W2389"/>
  <c r="W2393"/>
  <c r="W2397"/>
  <c r="W2401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U419" s="1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U659" s="1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U765" s="1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U797" s="1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U829" s="1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U861" s="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U893" s="1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U910" s="1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W933" s="1"/>
  <c r="T934"/>
  <c r="T935"/>
  <c r="T936"/>
  <c r="T937"/>
  <c r="T938"/>
  <c r="W938" s="1"/>
  <c r="T939"/>
  <c r="T940"/>
  <c r="T941"/>
  <c r="T942"/>
  <c r="T943"/>
  <c r="T944"/>
  <c r="T945"/>
  <c r="T946"/>
  <c r="T947"/>
  <c r="T948"/>
  <c r="T949"/>
  <c r="W949" s="1"/>
  <c r="T950"/>
  <c r="T951"/>
  <c r="T952"/>
  <c r="T953"/>
  <c r="T954"/>
  <c r="T955"/>
  <c r="T956"/>
  <c r="T957"/>
  <c r="T958"/>
  <c r="T959"/>
  <c r="T960"/>
  <c r="T961"/>
  <c r="T962"/>
  <c r="T963"/>
  <c r="T964"/>
  <c r="T965"/>
  <c r="W965" s="1"/>
  <c r="T966"/>
  <c r="T967"/>
  <c r="T968"/>
  <c r="T969"/>
  <c r="T970"/>
  <c r="T971"/>
  <c r="T972"/>
  <c r="T973"/>
  <c r="T974"/>
  <c r="T975"/>
  <c r="T976"/>
  <c r="T977"/>
  <c r="T978"/>
  <c r="T979"/>
  <c r="T980"/>
  <c r="T981"/>
  <c r="W981" s="1"/>
  <c r="T982"/>
  <c r="T983"/>
  <c r="T984"/>
  <c r="T985"/>
  <c r="T986"/>
  <c r="T987"/>
  <c r="T988"/>
  <c r="T989"/>
  <c r="T990"/>
  <c r="T991"/>
  <c r="T992"/>
  <c r="T993"/>
  <c r="T994"/>
  <c r="T995"/>
  <c r="T996"/>
  <c r="T997"/>
  <c r="W997" s="1"/>
  <c r="T998"/>
  <c r="T999"/>
  <c r="T1000"/>
  <c r="T1001"/>
  <c r="T1002"/>
  <c r="W1002" s="1"/>
  <c r="T1003"/>
  <c r="T1004"/>
  <c r="T1005"/>
  <c r="T1006"/>
  <c r="T1007"/>
  <c r="T1008"/>
  <c r="T1009"/>
  <c r="T1010"/>
  <c r="T1011"/>
  <c r="T1012"/>
  <c r="T1013"/>
  <c r="W1013" s="1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W1029" s="1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W1045" s="1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W1061" s="1"/>
  <c r="T1062"/>
  <c r="T1063"/>
  <c r="T1064"/>
  <c r="T1065"/>
  <c r="T1066"/>
  <c r="W1066" s="1"/>
  <c r="T1067"/>
  <c r="T1068"/>
  <c r="T1069"/>
  <c r="T1070"/>
  <c r="T1071"/>
  <c r="T1072"/>
  <c r="T1073"/>
  <c r="T1074"/>
  <c r="T1075"/>
  <c r="T1076"/>
  <c r="T1077"/>
  <c r="W1077" s="1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W1093" s="1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W1109" s="1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W1125" s="1"/>
  <c r="T1126"/>
  <c r="T1127"/>
  <c r="T1128"/>
  <c r="T1129"/>
  <c r="T1130"/>
  <c r="W1130" s="1"/>
  <c r="T1131"/>
  <c r="T1132"/>
  <c r="T1133"/>
  <c r="T1134"/>
  <c r="T1135"/>
  <c r="T1136"/>
  <c r="T1137"/>
  <c r="T1138"/>
  <c r="T1139"/>
  <c r="T1140"/>
  <c r="T1141"/>
  <c r="W1141" s="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W1165" s="1"/>
  <c r="T1166"/>
  <c r="T1167"/>
  <c r="T1168"/>
  <c r="T1169"/>
  <c r="V1169" s="1"/>
  <c r="T1170"/>
  <c r="T1171"/>
  <c r="T1172"/>
  <c r="T1173"/>
  <c r="U1173" s="1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W1197" s="1"/>
  <c r="T1198"/>
  <c r="T1199"/>
  <c r="T1200"/>
  <c r="T1201"/>
  <c r="V1201" s="1"/>
  <c r="T1202"/>
  <c r="T1203"/>
  <c r="T1204"/>
  <c r="T1205"/>
  <c r="U1205" s="1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V1222" s="1"/>
  <c r="T1223"/>
  <c r="T1224"/>
  <c r="T1225"/>
  <c r="T1226"/>
  <c r="T1227"/>
  <c r="T1228"/>
  <c r="T1229"/>
  <c r="W1229" s="1"/>
  <c r="T1230"/>
  <c r="T1231"/>
  <c r="T1232"/>
  <c r="T1233"/>
  <c r="V1233" s="1"/>
  <c r="T1234"/>
  <c r="T1235"/>
  <c r="T1236"/>
  <c r="T1237"/>
  <c r="U1237" s="1"/>
  <c r="T1238"/>
  <c r="T1239"/>
  <c r="T1240"/>
  <c r="T1241"/>
  <c r="T1242"/>
  <c r="T1243"/>
  <c r="T1244"/>
  <c r="T1245"/>
  <c r="T1246"/>
  <c r="T1247"/>
  <c r="U1247" s="1"/>
  <c r="T1248"/>
  <c r="T1249"/>
  <c r="T1250"/>
  <c r="W1250" s="1"/>
  <c r="T1251"/>
  <c r="T1252"/>
  <c r="T1253"/>
  <c r="T1254"/>
  <c r="T1255"/>
  <c r="T1256"/>
  <c r="T1257"/>
  <c r="T1258"/>
  <c r="T1259"/>
  <c r="T1260"/>
  <c r="T1261"/>
  <c r="W1261" s="1"/>
  <c r="T1262"/>
  <c r="T1263"/>
  <c r="T1264"/>
  <c r="T1265"/>
  <c r="V1265" s="1"/>
  <c r="T1266"/>
  <c r="T1267"/>
  <c r="T1268"/>
  <c r="T1269"/>
  <c r="U1269" s="1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W1293" s="1"/>
  <c r="T1294"/>
  <c r="T1295"/>
  <c r="T1296"/>
  <c r="T1297"/>
  <c r="V1297" s="1"/>
  <c r="T1298"/>
  <c r="T1299"/>
  <c r="T1300"/>
  <c r="T1301"/>
  <c r="U1301" s="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W1325" s="1"/>
  <c r="T1326"/>
  <c r="T1327"/>
  <c r="T1328"/>
  <c r="T1329"/>
  <c r="V1329" s="1"/>
  <c r="T1330"/>
  <c r="T1331"/>
  <c r="T1332"/>
  <c r="T1333"/>
  <c r="U1333" s="1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V1350" s="1"/>
  <c r="T1351"/>
  <c r="T1352"/>
  <c r="T1353"/>
  <c r="T1354"/>
  <c r="T1355"/>
  <c r="T1356"/>
  <c r="T1357"/>
  <c r="W1357" s="1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U1375" s="1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V2123" s="1"/>
  <c r="T2124"/>
  <c r="T2125"/>
  <c r="T2126"/>
  <c r="T2127"/>
  <c r="T2128"/>
  <c r="T2129"/>
  <c r="T2130"/>
  <c r="T2131"/>
  <c r="V2131" s="1"/>
  <c r="T2132"/>
  <c r="T2133"/>
  <c r="T2134"/>
  <c r="T2135"/>
  <c r="T2136"/>
  <c r="T2137"/>
  <c r="T2138"/>
  <c r="T2139"/>
  <c r="V2139" s="1"/>
  <c r="T2140"/>
  <c r="T2141"/>
  <c r="T2142"/>
  <c r="T2143"/>
  <c r="T2144"/>
  <c r="T2145"/>
  <c r="T2146"/>
  <c r="T2147"/>
  <c r="V2147" s="1"/>
  <c r="T2148"/>
  <c r="T2149"/>
  <c r="T2150"/>
  <c r="T2151"/>
  <c r="T2152"/>
  <c r="T2153"/>
  <c r="T2154"/>
  <c r="T2155"/>
  <c r="V2155" s="1"/>
  <c r="T2156"/>
  <c r="T2157"/>
  <c r="T2158"/>
  <c r="T2159"/>
  <c r="T2160"/>
  <c r="T2161"/>
  <c r="T2162"/>
  <c r="T2163"/>
  <c r="V2163" s="1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2"/>
  <c r="Q32"/>
  <c r="Q64"/>
  <c r="Q96"/>
  <c r="Q128"/>
  <c r="Q160"/>
  <c r="Q192"/>
  <c r="Q224"/>
  <c r="Q256"/>
  <c r="Q288"/>
  <c r="Q320"/>
  <c r="Q352"/>
  <c r="Q384"/>
  <c r="Q416"/>
  <c r="Q448"/>
  <c r="Q480"/>
  <c r="Q512"/>
  <c r="Q544"/>
  <c r="Q576"/>
  <c r="Q608"/>
  <c r="Q640"/>
  <c r="Q672"/>
  <c r="Q704"/>
  <c r="Q736"/>
  <c r="Q768"/>
  <c r="Q800"/>
  <c r="Q832"/>
  <c r="O1324"/>
  <c r="O1340"/>
  <c r="O1356"/>
  <c r="O1372"/>
  <c r="O1388"/>
  <c r="O1404"/>
  <c r="O1420"/>
  <c r="O1436"/>
  <c r="O1452"/>
  <c r="O1468"/>
  <c r="O1484"/>
  <c r="O1500"/>
  <c r="H4" i="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3"/>
  <c r="N4" i="2"/>
  <c r="N6"/>
  <c r="N8"/>
  <c r="N10"/>
  <c r="N12"/>
  <c r="N14"/>
  <c r="N16"/>
  <c r="N18"/>
  <c r="O18" s="1"/>
  <c r="N20"/>
  <c r="N22"/>
  <c r="N24"/>
  <c r="N26"/>
  <c r="O26" s="1"/>
  <c r="N28"/>
  <c r="N30"/>
  <c r="N32"/>
  <c r="N34"/>
  <c r="N36"/>
  <c r="N38"/>
  <c r="N40"/>
  <c r="N42"/>
  <c r="N44"/>
  <c r="N46"/>
  <c r="N48"/>
  <c r="N50"/>
  <c r="O50" s="1"/>
  <c r="N52"/>
  <c r="N54"/>
  <c r="N56"/>
  <c r="N58"/>
  <c r="O58" s="1"/>
  <c r="N60"/>
  <c r="N62"/>
  <c r="N64"/>
  <c r="N66"/>
  <c r="N68"/>
  <c r="N70"/>
  <c r="N72"/>
  <c r="N74"/>
  <c r="N76"/>
  <c r="N78"/>
  <c r="N80"/>
  <c r="N82"/>
  <c r="O82" s="1"/>
  <c r="N84"/>
  <c r="N86"/>
  <c r="N88"/>
  <c r="N90"/>
  <c r="O90" s="1"/>
  <c r="N92"/>
  <c r="N94"/>
  <c r="N96"/>
  <c r="N98"/>
  <c r="N100"/>
  <c r="N102"/>
  <c r="N104"/>
  <c r="N106"/>
  <c r="N108"/>
  <c r="N110"/>
  <c r="N112"/>
  <c r="N114"/>
  <c r="O114" s="1"/>
  <c r="N116"/>
  <c r="N118"/>
  <c r="N120"/>
  <c r="N122"/>
  <c r="O122" s="1"/>
  <c r="N124"/>
  <c r="N126"/>
  <c r="N128"/>
  <c r="N130"/>
  <c r="N132"/>
  <c r="N134"/>
  <c r="N136"/>
  <c r="N138"/>
  <c r="N140"/>
  <c r="N142"/>
  <c r="N144"/>
  <c r="N146"/>
  <c r="O146" s="1"/>
  <c r="N148"/>
  <c r="N150"/>
  <c r="N152"/>
  <c r="N154"/>
  <c r="O154" s="1"/>
  <c r="N156"/>
  <c r="N158"/>
  <c r="N160"/>
  <c r="N162"/>
  <c r="N164"/>
  <c r="N166"/>
  <c r="N168"/>
  <c r="N170"/>
  <c r="N172"/>
  <c r="N174"/>
  <c r="N176"/>
  <c r="N178"/>
  <c r="O178" s="1"/>
  <c r="N180"/>
  <c r="N182"/>
  <c r="N184"/>
  <c r="N186"/>
  <c r="O186" s="1"/>
  <c r="N188"/>
  <c r="N190"/>
  <c r="N192"/>
  <c r="N194"/>
  <c r="N196"/>
  <c r="N198"/>
  <c r="N200"/>
  <c r="N202"/>
  <c r="N204"/>
  <c r="N206"/>
  <c r="N208"/>
  <c r="N210"/>
  <c r="O210" s="1"/>
  <c r="N212"/>
  <c r="N214"/>
  <c r="N216"/>
  <c r="N218"/>
  <c r="O218" s="1"/>
  <c r="N220"/>
  <c r="N222"/>
  <c r="N224"/>
  <c r="N226"/>
  <c r="N228"/>
  <c r="N230"/>
  <c r="N232"/>
  <c r="N234"/>
  <c r="N236"/>
  <c r="N238"/>
  <c r="N240"/>
  <c r="N242"/>
  <c r="O242" s="1"/>
  <c r="N244"/>
  <c r="N246"/>
  <c r="N248"/>
  <c r="N250"/>
  <c r="O250" s="1"/>
  <c r="N252"/>
  <c r="N254"/>
  <c r="N256"/>
  <c r="N258"/>
  <c r="N260"/>
  <c r="N262"/>
  <c r="N264"/>
  <c r="N266"/>
  <c r="N268"/>
  <c r="N270"/>
  <c r="N272"/>
  <c r="N274"/>
  <c r="O274" s="1"/>
  <c r="N276"/>
  <c r="N278"/>
  <c r="N280"/>
  <c r="N282"/>
  <c r="O282" s="1"/>
  <c r="N284"/>
  <c r="N286"/>
  <c r="N288"/>
  <c r="N290"/>
  <c r="N292"/>
  <c r="N294"/>
  <c r="N296"/>
  <c r="N298"/>
  <c r="N300"/>
  <c r="N302"/>
  <c r="N304"/>
  <c r="N306"/>
  <c r="O306" s="1"/>
  <c r="N308"/>
  <c r="N310"/>
  <c r="N312"/>
  <c r="N314"/>
  <c r="O314" s="1"/>
  <c r="N316"/>
  <c r="N318"/>
  <c r="N320"/>
  <c r="N322"/>
  <c r="N324"/>
  <c r="N326"/>
  <c r="N328"/>
  <c r="N330"/>
  <c r="N332"/>
  <c r="N334"/>
  <c r="N336"/>
  <c r="N338"/>
  <c r="O338" s="1"/>
  <c r="N340"/>
  <c r="N342"/>
  <c r="N344"/>
  <c r="N346"/>
  <c r="O346" s="1"/>
  <c r="N348"/>
  <c r="N350"/>
  <c r="N352"/>
  <c r="N354"/>
  <c r="N356"/>
  <c r="N358"/>
  <c r="N360"/>
  <c r="N362"/>
  <c r="N364"/>
  <c r="N366"/>
  <c r="N368"/>
  <c r="N370"/>
  <c r="O370" s="1"/>
  <c r="N372"/>
  <c r="N374"/>
  <c r="N376"/>
  <c r="N378"/>
  <c r="O378" s="1"/>
  <c r="N380"/>
  <c r="N382"/>
  <c r="N384"/>
  <c r="N386"/>
  <c r="N388"/>
  <c r="N390"/>
  <c r="N392"/>
  <c r="N394"/>
  <c r="N396"/>
  <c r="N398"/>
  <c r="N400"/>
  <c r="N402"/>
  <c r="O402" s="1"/>
  <c r="N404"/>
  <c r="N406"/>
  <c r="N408"/>
  <c r="N410"/>
  <c r="O410" s="1"/>
  <c r="N412"/>
  <c r="N414"/>
  <c r="N416"/>
  <c r="N418"/>
  <c r="N420"/>
  <c r="N422"/>
  <c r="N424"/>
  <c r="N426"/>
  <c r="N428"/>
  <c r="N430"/>
  <c r="N432"/>
  <c r="N434"/>
  <c r="O434" s="1"/>
  <c r="N436"/>
  <c r="N438"/>
  <c r="N440"/>
  <c r="N442"/>
  <c r="O442" s="1"/>
  <c r="N444"/>
  <c r="N446"/>
  <c r="N448"/>
  <c r="N450"/>
  <c r="N452"/>
  <c r="N454"/>
  <c r="N456"/>
  <c r="N458"/>
  <c r="N460"/>
  <c r="N462"/>
  <c r="N464"/>
  <c r="N466"/>
  <c r="O466" s="1"/>
  <c r="N468"/>
  <c r="N470"/>
  <c r="N472"/>
  <c r="N474"/>
  <c r="O474" s="1"/>
  <c r="N476"/>
  <c r="N478"/>
  <c r="N480"/>
  <c r="N482"/>
  <c r="N484"/>
  <c r="N486"/>
  <c r="N488"/>
  <c r="N490"/>
  <c r="N492"/>
  <c r="N494"/>
  <c r="N496"/>
  <c r="N498"/>
  <c r="O498" s="1"/>
  <c r="N500"/>
  <c r="N502"/>
  <c r="N504"/>
  <c r="N506"/>
  <c r="O506" s="1"/>
  <c r="N508"/>
  <c r="N510"/>
  <c r="N512"/>
  <c r="N514"/>
  <c r="N516"/>
  <c r="N518"/>
  <c r="N520"/>
  <c r="N522"/>
  <c r="N524"/>
  <c r="N526"/>
  <c r="N528"/>
  <c r="N530"/>
  <c r="O530" s="1"/>
  <c r="N532"/>
  <c r="N534"/>
  <c r="N536"/>
  <c r="N538"/>
  <c r="O538" s="1"/>
  <c r="N540"/>
  <c r="N542"/>
  <c r="N544"/>
  <c r="N546"/>
  <c r="N548"/>
  <c r="N550"/>
  <c r="N552"/>
  <c r="N554"/>
  <c r="N556"/>
  <c r="N558"/>
  <c r="N560"/>
  <c r="N562"/>
  <c r="O562" s="1"/>
  <c r="N564"/>
  <c r="N566"/>
  <c r="N568"/>
  <c r="N570"/>
  <c r="O570" s="1"/>
  <c r="N572"/>
  <c r="N574"/>
  <c r="N576"/>
  <c r="N578"/>
  <c r="N580"/>
  <c r="N582"/>
  <c r="N584"/>
  <c r="N586"/>
  <c r="N588"/>
  <c r="N590"/>
  <c r="N592"/>
  <c r="N594"/>
  <c r="O594" s="1"/>
  <c r="N596"/>
  <c r="N598"/>
  <c r="N600"/>
  <c r="N602"/>
  <c r="O602" s="1"/>
  <c r="N604"/>
  <c r="N606"/>
  <c r="N608"/>
  <c r="N610"/>
  <c r="N612"/>
  <c r="N614"/>
  <c r="N616"/>
  <c r="N618"/>
  <c r="N620"/>
  <c r="N622"/>
  <c r="N624"/>
  <c r="N626"/>
  <c r="O626" s="1"/>
  <c r="N628"/>
  <c r="N630"/>
  <c r="N632"/>
  <c r="N634"/>
  <c r="O634" s="1"/>
  <c r="N636"/>
  <c r="N638"/>
  <c r="N640"/>
  <c r="N642"/>
  <c r="N644"/>
  <c r="N646"/>
  <c r="N648"/>
  <c r="N650"/>
  <c r="N652"/>
  <c r="N654"/>
  <c r="N656"/>
  <c r="N658"/>
  <c r="O658" s="1"/>
  <c r="N660"/>
  <c r="N662"/>
  <c r="N664"/>
  <c r="N666"/>
  <c r="O666" s="1"/>
  <c r="N668"/>
  <c r="N670"/>
  <c r="N672"/>
  <c r="N674"/>
  <c r="N676"/>
  <c r="N678"/>
  <c r="N680"/>
  <c r="N682"/>
  <c r="N684"/>
  <c r="N686"/>
  <c r="N688"/>
  <c r="N690"/>
  <c r="O690" s="1"/>
  <c r="N692"/>
  <c r="N694"/>
  <c r="N696"/>
  <c r="N698"/>
  <c r="O698" s="1"/>
  <c r="N700"/>
  <c r="N702"/>
  <c r="N704"/>
  <c r="N706"/>
  <c r="N708"/>
  <c r="N710"/>
  <c r="N712"/>
  <c r="N714"/>
  <c r="N716"/>
  <c r="N718"/>
  <c r="N720"/>
  <c r="N722"/>
  <c r="O722" s="1"/>
  <c r="N724"/>
  <c r="N726"/>
  <c r="N728"/>
  <c r="N730"/>
  <c r="O730" s="1"/>
  <c r="N732"/>
  <c r="N734"/>
  <c r="N736"/>
  <c r="N738"/>
  <c r="N740"/>
  <c r="N742"/>
  <c r="N744"/>
  <c r="N746"/>
  <c r="N748"/>
  <c r="N750"/>
  <c r="N752"/>
  <c r="N754"/>
  <c r="O754" s="1"/>
  <c r="N756"/>
  <c r="N758"/>
  <c r="N760"/>
  <c r="N762"/>
  <c r="O762" s="1"/>
  <c r="N764"/>
  <c r="N766"/>
  <c r="N768"/>
  <c r="N770"/>
  <c r="N772"/>
  <c r="N774"/>
  <c r="N776"/>
  <c r="N778"/>
  <c r="N780"/>
  <c r="N782"/>
  <c r="N784"/>
  <c r="N786"/>
  <c r="O786" s="1"/>
  <c r="N788"/>
  <c r="N790"/>
  <c r="N792"/>
  <c r="N794"/>
  <c r="O794" s="1"/>
  <c r="N796"/>
  <c r="N798"/>
  <c r="N800"/>
  <c r="N802"/>
  <c r="N804"/>
  <c r="N806"/>
  <c r="N808"/>
  <c r="N810"/>
  <c r="N812"/>
  <c r="N814"/>
  <c r="N816"/>
  <c r="N818"/>
  <c r="O818" s="1"/>
  <c r="N820"/>
  <c r="N822"/>
  <c r="N824"/>
  <c r="N826"/>
  <c r="O826" s="1"/>
  <c r="N828"/>
  <c r="N830"/>
  <c r="N832"/>
  <c r="N834"/>
  <c r="N836"/>
  <c r="N838"/>
  <c r="N840"/>
  <c r="N842"/>
  <c r="N844"/>
  <c r="N846"/>
  <c r="N848"/>
  <c r="N850"/>
  <c r="O850" s="1"/>
  <c r="N852"/>
  <c r="N854"/>
  <c r="N856"/>
  <c r="N858"/>
  <c r="O858" s="1"/>
  <c r="N860"/>
  <c r="N862"/>
  <c r="N864"/>
  <c r="N866"/>
  <c r="N868"/>
  <c r="N870"/>
  <c r="N872"/>
  <c r="N874"/>
  <c r="N876"/>
  <c r="N878"/>
  <c r="N880"/>
  <c r="N882"/>
  <c r="O882" s="1"/>
  <c r="N884"/>
  <c r="N886"/>
  <c r="N888"/>
  <c r="N890"/>
  <c r="O890" s="1"/>
  <c r="N892"/>
  <c r="N894"/>
  <c r="N896"/>
  <c r="N898"/>
  <c r="N900"/>
  <c r="N902"/>
  <c r="N904"/>
  <c r="N906"/>
  <c r="N908"/>
  <c r="N910"/>
  <c r="N912"/>
  <c r="N914"/>
  <c r="O914" s="1"/>
  <c r="N916"/>
  <c r="N918"/>
  <c r="N920"/>
  <c r="N922"/>
  <c r="O922" s="1"/>
  <c r="N924"/>
  <c r="N926"/>
  <c r="N928"/>
  <c r="N930"/>
  <c r="N932"/>
  <c r="N934"/>
  <c r="N936"/>
  <c r="N938"/>
  <c r="N940"/>
  <c r="N942"/>
  <c r="N944"/>
  <c r="N946"/>
  <c r="O946" s="1"/>
  <c r="N948"/>
  <c r="N950"/>
  <c r="N952"/>
  <c r="N954"/>
  <c r="O954" s="1"/>
  <c r="N956"/>
  <c r="N958"/>
  <c r="N960"/>
  <c r="N962"/>
  <c r="N964"/>
  <c r="N966"/>
  <c r="N968"/>
  <c r="N970"/>
  <c r="N972"/>
  <c r="N974"/>
  <c r="N976"/>
  <c r="N978"/>
  <c r="O978" s="1"/>
  <c r="N980"/>
  <c r="N982"/>
  <c r="N984"/>
  <c r="N986"/>
  <c r="O986" s="1"/>
  <c r="N988"/>
  <c r="N990"/>
  <c r="N992"/>
  <c r="N994"/>
  <c r="N996"/>
  <c r="N998"/>
  <c r="N1000"/>
  <c r="N1002"/>
  <c r="N1004"/>
  <c r="N1006"/>
  <c r="N1008"/>
  <c r="N1010"/>
  <c r="O1010" s="1"/>
  <c r="N1012"/>
  <c r="N1014"/>
  <c r="N1016"/>
  <c r="N1018"/>
  <c r="O1018" s="1"/>
  <c r="N1020"/>
  <c r="N1022"/>
  <c r="N1024"/>
  <c r="N1026"/>
  <c r="N1028"/>
  <c r="N1030"/>
  <c r="N1032"/>
  <c r="N1034"/>
  <c r="N1036"/>
  <c r="N1038"/>
  <c r="N1040"/>
  <c r="N1042"/>
  <c r="O1042" s="1"/>
  <c r="N1044"/>
  <c r="N1046"/>
  <c r="N1048"/>
  <c r="N1050"/>
  <c r="O1050" s="1"/>
  <c r="N1052"/>
  <c r="N1054"/>
  <c r="N1056"/>
  <c r="N1058"/>
  <c r="N1060"/>
  <c r="N1062"/>
  <c r="N1064"/>
  <c r="N1066"/>
  <c r="N1068"/>
  <c r="N1070"/>
  <c r="N1072"/>
  <c r="N1074"/>
  <c r="O1074" s="1"/>
  <c r="N1076"/>
  <c r="N1078"/>
  <c r="N1080"/>
  <c r="N1082"/>
  <c r="O1082" s="1"/>
  <c r="N1084"/>
  <c r="N1086"/>
  <c r="N1088"/>
  <c r="N1090"/>
  <c r="N1092"/>
  <c r="N1094"/>
  <c r="N1096"/>
  <c r="N1098"/>
  <c r="N1100"/>
  <c r="N1102"/>
  <c r="N1104"/>
  <c r="N1106"/>
  <c r="O1106" s="1"/>
  <c r="N1108"/>
  <c r="N1110"/>
  <c r="N1112"/>
  <c r="N1114"/>
  <c r="O1114" s="1"/>
  <c r="N1116"/>
  <c r="N1118"/>
  <c r="N1120"/>
  <c r="N1122"/>
  <c r="N1124"/>
  <c r="N1126"/>
  <c r="N1128"/>
  <c r="N1130"/>
  <c r="N1132"/>
  <c r="N1134"/>
  <c r="N1136"/>
  <c r="N1138"/>
  <c r="O1138" s="1"/>
  <c r="N1140"/>
  <c r="N1142"/>
  <c r="N1144"/>
  <c r="N1146"/>
  <c r="O1146" s="1"/>
  <c r="N1148"/>
  <c r="N1150"/>
  <c r="N1152"/>
  <c r="N1154"/>
  <c r="N1156"/>
  <c r="N1158"/>
  <c r="N1160"/>
  <c r="N1162"/>
  <c r="N1164"/>
  <c r="N1166"/>
  <c r="N1168"/>
  <c r="N1170"/>
  <c r="O1170" s="1"/>
  <c r="N1172"/>
  <c r="N1174"/>
  <c r="N1176"/>
  <c r="N1178"/>
  <c r="O1178" s="1"/>
  <c r="N1180"/>
  <c r="N1182"/>
  <c r="N1184"/>
  <c r="N1186"/>
  <c r="N1188"/>
  <c r="N1190"/>
  <c r="N1192"/>
  <c r="N1194"/>
  <c r="N1196"/>
  <c r="N1198"/>
  <c r="N1200"/>
  <c r="N1202"/>
  <c r="O1202" s="1"/>
  <c r="N1204"/>
  <c r="N1206"/>
  <c r="N1208"/>
  <c r="N1210"/>
  <c r="O1210" s="1"/>
  <c r="N1212"/>
  <c r="N1214"/>
  <c r="N1216"/>
  <c r="N1218"/>
  <c r="N1220"/>
  <c r="N1222"/>
  <c r="N1224"/>
  <c r="N1226"/>
  <c r="N1228"/>
  <c r="N1230"/>
  <c r="N1232"/>
  <c r="N1234"/>
  <c r="O1234" s="1"/>
  <c r="N1236"/>
  <c r="N1238"/>
  <c r="N1240"/>
  <c r="N1242"/>
  <c r="O1242" s="1"/>
  <c r="N1244"/>
  <c r="N1246"/>
  <c r="N1248"/>
  <c r="N1250"/>
  <c r="N1252"/>
  <c r="N1254"/>
  <c r="N1256"/>
  <c r="N1258"/>
  <c r="N1260"/>
  <c r="N1262"/>
  <c r="N1264"/>
  <c r="N1266"/>
  <c r="O1266" s="1"/>
  <c r="N1268"/>
  <c r="N1270"/>
  <c r="N1272"/>
  <c r="N1274"/>
  <c r="O1274" s="1"/>
  <c r="N1276"/>
  <c r="N1278"/>
  <c r="N1280"/>
  <c r="N1282"/>
  <c r="N1284"/>
  <c r="N1286"/>
  <c r="N1288"/>
  <c r="N1290"/>
  <c r="N1292"/>
  <c r="N1294"/>
  <c r="N1296"/>
  <c r="N1298"/>
  <c r="O1298" s="1"/>
  <c r="N1300"/>
  <c r="N1302"/>
  <c r="N1304"/>
  <c r="N1306"/>
  <c r="O1306" s="1"/>
  <c r="N1308"/>
  <c r="N1310"/>
  <c r="N1312"/>
  <c r="N1314"/>
  <c r="N1316"/>
  <c r="N1318"/>
  <c r="N1320"/>
  <c r="N1322"/>
  <c r="N1324"/>
  <c r="N1326"/>
  <c r="N1328"/>
  <c r="N1330"/>
  <c r="O1330" s="1"/>
  <c r="N1332"/>
  <c r="O1332" s="1"/>
  <c r="N1334"/>
  <c r="N1336"/>
  <c r="N1338"/>
  <c r="N1340"/>
  <c r="N1342"/>
  <c r="N1344"/>
  <c r="N1346"/>
  <c r="O1346" s="1"/>
  <c r="N1348"/>
  <c r="N1350"/>
  <c r="N1352"/>
  <c r="N1354"/>
  <c r="N1356"/>
  <c r="N1358"/>
  <c r="N1360"/>
  <c r="N1362"/>
  <c r="N1364"/>
  <c r="O1364" s="1"/>
  <c r="N1366"/>
  <c r="N1368"/>
  <c r="N1370"/>
  <c r="N1372"/>
  <c r="N1374"/>
  <c r="N1376"/>
  <c r="N1378"/>
  <c r="N1380"/>
  <c r="N1382"/>
  <c r="N1384"/>
  <c r="N1386"/>
  <c r="N1388"/>
  <c r="N1390"/>
  <c r="N1392"/>
  <c r="N1394"/>
  <c r="O1394" s="1"/>
  <c r="N1396"/>
  <c r="O1396" s="1"/>
  <c r="N1398"/>
  <c r="N1400"/>
  <c r="N1402"/>
  <c r="N1404"/>
  <c r="N1406"/>
  <c r="N1408"/>
  <c r="N1410"/>
  <c r="O1410" s="1"/>
  <c r="N1412"/>
  <c r="N1414"/>
  <c r="N1416"/>
  <c r="N1418"/>
  <c r="N1420"/>
  <c r="N1422"/>
  <c r="N1424"/>
  <c r="N1426"/>
  <c r="N1428"/>
  <c r="O1428" s="1"/>
  <c r="N1430"/>
  <c r="N1432"/>
  <c r="N1434"/>
  <c r="N1436"/>
  <c r="N1438"/>
  <c r="N1440"/>
  <c r="N1442"/>
  <c r="N1444"/>
  <c r="N1446"/>
  <c r="N1448"/>
  <c r="N1450"/>
  <c r="N1452"/>
  <c r="N1454"/>
  <c r="N1456"/>
  <c r="N1458"/>
  <c r="O1458" s="1"/>
  <c r="N1460"/>
  <c r="O1460" s="1"/>
  <c r="N1462"/>
  <c r="N1464"/>
  <c r="N1466"/>
  <c r="N1468"/>
  <c r="N1470"/>
  <c r="N1472"/>
  <c r="N1474"/>
  <c r="O1474" s="1"/>
  <c r="N1476"/>
  <c r="N1478"/>
  <c r="N1480"/>
  <c r="N1482"/>
  <c r="N1484"/>
  <c r="N1486"/>
  <c r="N1488"/>
  <c r="N1490"/>
  <c r="N1492"/>
  <c r="O1492" s="1"/>
  <c r="N1494"/>
  <c r="N1496"/>
  <c r="N1498"/>
  <c r="N1500"/>
  <c r="N1502"/>
  <c r="N1504"/>
  <c r="N1506"/>
  <c r="N1508"/>
  <c r="N1510"/>
  <c r="N1512"/>
  <c r="N1514"/>
  <c r="N1516"/>
  <c r="N1518"/>
  <c r="N1520"/>
  <c r="N1522"/>
  <c r="N1524"/>
  <c r="N1526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578"/>
  <c r="N1580"/>
  <c r="N1582"/>
  <c r="N1584"/>
  <c r="N1586"/>
  <c r="N1588"/>
  <c r="N1590"/>
  <c r="N1592"/>
  <c r="N1594"/>
  <c r="N1596"/>
  <c r="N1598"/>
  <c r="N1600"/>
  <c r="N1602"/>
  <c r="N1604"/>
  <c r="N1606"/>
  <c r="N1608"/>
  <c r="N1610"/>
  <c r="N1612"/>
  <c r="N1614"/>
  <c r="N1616"/>
  <c r="N1618"/>
  <c r="N1620"/>
  <c r="N1622"/>
  <c r="N1624"/>
  <c r="N1626"/>
  <c r="N1628"/>
  <c r="N1630"/>
  <c r="N1632"/>
  <c r="N1634"/>
  <c r="N1636"/>
  <c r="N1638"/>
  <c r="N1640"/>
  <c r="N1642"/>
  <c r="N1644"/>
  <c r="N1646"/>
  <c r="N1648"/>
  <c r="N1650"/>
  <c r="N1652"/>
  <c r="N1654"/>
  <c r="N1656"/>
  <c r="N1658"/>
  <c r="N1660"/>
  <c r="N1662"/>
  <c r="N1664"/>
  <c r="N1666"/>
  <c r="N1668"/>
  <c r="N1670"/>
  <c r="N1672"/>
  <c r="N1674"/>
  <c r="N1676"/>
  <c r="N1678"/>
  <c r="N1680"/>
  <c r="N1682"/>
  <c r="N1684"/>
  <c r="N1686"/>
  <c r="N1688"/>
  <c r="N1690"/>
  <c r="N1692"/>
  <c r="N1694"/>
  <c r="N1696"/>
  <c r="N1698"/>
  <c r="N1700"/>
  <c r="N1702"/>
  <c r="N1704"/>
  <c r="N1706"/>
  <c r="N1708"/>
  <c r="N1710"/>
  <c r="N1712"/>
  <c r="N1714"/>
  <c r="N1716"/>
  <c r="N1718"/>
  <c r="N1720"/>
  <c r="N1722"/>
  <c r="N1724"/>
  <c r="N1726"/>
  <c r="N1728"/>
  <c r="N1730"/>
  <c r="N1732"/>
  <c r="N1734"/>
  <c r="N1736"/>
  <c r="N1738"/>
  <c r="N1740"/>
  <c r="N1742"/>
  <c r="N1744"/>
  <c r="N1746"/>
  <c r="N1748"/>
  <c r="N1750"/>
  <c r="N1752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050"/>
  <c r="N2052"/>
  <c r="N2054"/>
  <c r="N2056"/>
  <c r="N2058"/>
  <c r="N2060"/>
  <c r="N2062"/>
  <c r="N2064"/>
  <c r="N2066"/>
  <c r="N2068"/>
  <c r="N2070"/>
  <c r="N2072"/>
  <c r="N2074"/>
  <c r="N2076"/>
  <c r="N2078"/>
  <c r="N2080"/>
  <c r="N2082"/>
  <c r="N2084"/>
  <c r="N2086"/>
  <c r="N2088"/>
  <c r="N2090"/>
  <c r="N2092"/>
  <c r="N2094"/>
  <c r="N2096"/>
  <c r="N2098"/>
  <c r="N2100"/>
  <c r="N2102"/>
  <c r="N2104"/>
  <c r="N2106"/>
  <c r="N2108"/>
  <c r="N2110"/>
  <c r="N2112"/>
  <c r="N2114"/>
  <c r="N2116"/>
  <c r="N2118"/>
  <c r="N2120"/>
  <c r="N2122"/>
  <c r="N2124"/>
  <c r="N2126"/>
  <c r="N2128"/>
  <c r="N2130"/>
  <c r="N2132"/>
  <c r="N2134"/>
  <c r="N2136"/>
  <c r="N2138"/>
  <c r="N2140"/>
  <c r="N2142"/>
  <c r="N2144"/>
  <c r="N2146"/>
  <c r="N2148"/>
  <c r="N2150"/>
  <c r="N2152"/>
  <c r="N2154"/>
  <c r="N2156"/>
  <c r="N2158"/>
  <c r="N2160"/>
  <c r="N2162"/>
  <c r="N2164"/>
  <c r="N2166"/>
  <c r="N2168"/>
  <c r="N2170"/>
  <c r="N2172"/>
  <c r="N2174"/>
  <c r="N2176"/>
  <c r="N2178"/>
  <c r="N2180"/>
  <c r="N2182"/>
  <c r="N2184"/>
  <c r="N2186"/>
  <c r="N2188"/>
  <c r="N2190"/>
  <c r="N2192"/>
  <c r="N2194"/>
  <c r="N2196"/>
  <c r="N2198"/>
  <c r="N2200"/>
  <c r="N2202"/>
  <c r="N2204"/>
  <c r="N2206"/>
  <c r="N2208"/>
  <c r="N2210"/>
  <c r="N2212"/>
  <c r="N2214"/>
  <c r="N2216"/>
  <c r="N2218"/>
  <c r="N2220"/>
  <c r="N2222"/>
  <c r="N2224"/>
  <c r="N2226"/>
  <c r="N2228"/>
  <c r="N2230"/>
  <c r="N2232"/>
  <c r="N2234"/>
  <c r="N2236"/>
  <c r="N2238"/>
  <c r="N2240"/>
  <c r="N2242"/>
  <c r="N2244"/>
  <c r="N2246"/>
  <c r="N2248"/>
  <c r="N2250"/>
  <c r="N2252"/>
  <c r="N2254"/>
  <c r="N2256"/>
  <c r="N2258"/>
  <c r="N2260"/>
  <c r="N2262"/>
  <c r="N2264"/>
  <c r="N2266"/>
  <c r="N2268"/>
  <c r="N2270"/>
  <c r="N2272"/>
  <c r="N2274"/>
  <c r="N2276"/>
  <c r="N2278"/>
  <c r="N2280"/>
  <c r="N2282"/>
  <c r="N2284"/>
  <c r="N2286"/>
  <c r="N2288"/>
  <c r="N2290"/>
  <c r="N2292"/>
  <c r="N2294"/>
  <c r="N2296"/>
  <c r="N2298"/>
  <c r="N2300"/>
  <c r="N2302"/>
  <c r="N2304"/>
  <c r="N2306"/>
  <c r="N2308"/>
  <c r="N2310"/>
  <c r="N2312"/>
  <c r="N2314"/>
  <c r="N2316"/>
  <c r="N2318"/>
  <c r="N2320"/>
  <c r="N2322"/>
  <c r="N2324"/>
  <c r="N2326"/>
  <c r="N2328"/>
  <c r="N2330"/>
  <c r="N2332"/>
  <c r="N2334"/>
  <c r="N2336"/>
  <c r="N2338"/>
  <c r="N2340"/>
  <c r="N2342"/>
  <c r="N2344"/>
  <c r="N2346"/>
  <c r="N2348"/>
  <c r="N2350"/>
  <c r="N2352"/>
  <c r="N2354"/>
  <c r="N2356"/>
  <c r="N2358"/>
  <c r="N2360"/>
  <c r="N2362"/>
  <c r="N2364"/>
  <c r="N2366"/>
  <c r="N2368"/>
  <c r="N2370"/>
  <c r="N2372"/>
  <c r="N2374"/>
  <c r="N2376"/>
  <c r="N2378"/>
  <c r="N2380"/>
  <c r="N2382"/>
  <c r="N2384"/>
  <c r="N2386"/>
  <c r="N2388"/>
  <c r="N2390"/>
  <c r="N2392"/>
  <c r="N2394"/>
  <c r="N2396"/>
  <c r="N2398"/>
  <c r="N2400"/>
  <c r="N2"/>
  <c r="S1"/>
  <c r="R1"/>
  <c r="Q1"/>
  <c r="P1"/>
  <c r="O1"/>
  <c r="I4" i="4"/>
  <c r="J4"/>
  <c r="K4"/>
  <c r="L4"/>
  <c r="M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I27"/>
  <c r="J27"/>
  <c r="K27"/>
  <c r="L27"/>
  <c r="M27"/>
  <c r="I28"/>
  <c r="J28"/>
  <c r="K28"/>
  <c r="L28"/>
  <c r="M28"/>
  <c r="I29"/>
  <c r="J29"/>
  <c r="K29"/>
  <c r="L29"/>
  <c r="M29"/>
  <c r="I30"/>
  <c r="J30"/>
  <c r="K30"/>
  <c r="L30"/>
  <c r="M30"/>
  <c r="I31"/>
  <c r="J31"/>
  <c r="K31"/>
  <c r="L31"/>
  <c r="M31"/>
  <c r="I32"/>
  <c r="J32"/>
  <c r="K32"/>
  <c r="L32"/>
  <c r="M32"/>
  <c r="I33"/>
  <c r="J33"/>
  <c r="K33"/>
  <c r="L33"/>
  <c r="M33"/>
  <c r="I34"/>
  <c r="J34"/>
  <c r="K34"/>
  <c r="L34"/>
  <c r="M34"/>
  <c r="I35"/>
  <c r="J35"/>
  <c r="K35"/>
  <c r="L35"/>
  <c r="M35"/>
  <c r="I36"/>
  <c r="J36"/>
  <c r="K36"/>
  <c r="L36"/>
  <c r="M36"/>
  <c r="I37"/>
  <c r="J37"/>
  <c r="K37"/>
  <c r="L37"/>
  <c r="M37"/>
  <c r="I38"/>
  <c r="J38"/>
  <c r="K38"/>
  <c r="L38"/>
  <c r="M38"/>
  <c r="I39"/>
  <c r="J39"/>
  <c r="K39"/>
  <c r="L39"/>
  <c r="M39"/>
  <c r="I40"/>
  <c r="J40"/>
  <c r="K40"/>
  <c r="L40"/>
  <c r="M40"/>
  <c r="I41"/>
  <c r="J41"/>
  <c r="K41"/>
  <c r="L41"/>
  <c r="M41"/>
  <c r="I42"/>
  <c r="J42"/>
  <c r="K42"/>
  <c r="L42"/>
  <c r="M42"/>
  <c r="I43"/>
  <c r="J43"/>
  <c r="K43"/>
  <c r="L43"/>
  <c r="M43"/>
  <c r="I44"/>
  <c r="J44"/>
  <c r="K44"/>
  <c r="L44"/>
  <c r="M44"/>
  <c r="I45"/>
  <c r="J45"/>
  <c r="K45"/>
  <c r="L45"/>
  <c r="M45"/>
  <c r="I46"/>
  <c r="J46"/>
  <c r="K46"/>
  <c r="L46"/>
  <c r="M46"/>
  <c r="I47"/>
  <c r="J47"/>
  <c r="K47"/>
  <c r="L47"/>
  <c r="M47"/>
  <c r="I48"/>
  <c r="J48"/>
  <c r="K48"/>
  <c r="L48"/>
  <c r="M48"/>
  <c r="I49"/>
  <c r="J49"/>
  <c r="K49"/>
  <c r="L49"/>
  <c r="M49"/>
  <c r="I50"/>
  <c r="J50"/>
  <c r="K50"/>
  <c r="L50"/>
  <c r="M50"/>
  <c r="M3"/>
  <c r="L3"/>
  <c r="K3"/>
  <c r="J3"/>
  <c r="I3"/>
  <c r="M3" i="2"/>
  <c r="N3" s="1"/>
  <c r="M4"/>
  <c r="M5"/>
  <c r="N5" s="1"/>
  <c r="M6"/>
  <c r="M7"/>
  <c r="N7" s="1"/>
  <c r="M8"/>
  <c r="M9"/>
  <c r="N9" s="1"/>
  <c r="M10"/>
  <c r="M11"/>
  <c r="N11" s="1"/>
  <c r="M12"/>
  <c r="M13"/>
  <c r="N13" s="1"/>
  <c r="M14"/>
  <c r="M15"/>
  <c r="N15" s="1"/>
  <c r="M16"/>
  <c r="M17"/>
  <c r="N17" s="1"/>
  <c r="M18"/>
  <c r="M19"/>
  <c r="N19" s="1"/>
  <c r="M20"/>
  <c r="M21"/>
  <c r="N21" s="1"/>
  <c r="R21" s="1"/>
  <c r="M22"/>
  <c r="M23"/>
  <c r="N23" s="1"/>
  <c r="M24"/>
  <c r="M25"/>
  <c r="N25" s="1"/>
  <c r="M26"/>
  <c r="M27"/>
  <c r="N27" s="1"/>
  <c r="M28"/>
  <c r="M29"/>
  <c r="N29" s="1"/>
  <c r="M30"/>
  <c r="M31"/>
  <c r="N31" s="1"/>
  <c r="M32"/>
  <c r="M33"/>
  <c r="N33" s="1"/>
  <c r="M34"/>
  <c r="M35"/>
  <c r="N35" s="1"/>
  <c r="M36"/>
  <c r="M37"/>
  <c r="N37" s="1"/>
  <c r="M38"/>
  <c r="M39"/>
  <c r="N39" s="1"/>
  <c r="M40"/>
  <c r="M41"/>
  <c r="N41" s="1"/>
  <c r="M42"/>
  <c r="M43"/>
  <c r="N43" s="1"/>
  <c r="M44"/>
  <c r="M45"/>
  <c r="N45" s="1"/>
  <c r="M46"/>
  <c r="M47"/>
  <c r="N47" s="1"/>
  <c r="M48"/>
  <c r="M49"/>
  <c r="N49" s="1"/>
  <c r="M50"/>
  <c r="M51"/>
  <c r="N51" s="1"/>
  <c r="M52"/>
  <c r="M53"/>
  <c r="N53" s="1"/>
  <c r="M54"/>
  <c r="M55"/>
  <c r="N55" s="1"/>
  <c r="M56"/>
  <c r="M57"/>
  <c r="N57" s="1"/>
  <c r="M58"/>
  <c r="M59"/>
  <c r="N59" s="1"/>
  <c r="M60"/>
  <c r="M61"/>
  <c r="N61" s="1"/>
  <c r="M62"/>
  <c r="M63"/>
  <c r="N63" s="1"/>
  <c r="M64"/>
  <c r="M65"/>
  <c r="N65" s="1"/>
  <c r="M66"/>
  <c r="M67"/>
  <c r="N67" s="1"/>
  <c r="M68"/>
  <c r="M69"/>
  <c r="N69" s="1"/>
  <c r="M70"/>
  <c r="M71"/>
  <c r="N71" s="1"/>
  <c r="M72"/>
  <c r="M73"/>
  <c r="N73" s="1"/>
  <c r="M74"/>
  <c r="M75"/>
  <c r="N75" s="1"/>
  <c r="M76"/>
  <c r="M77"/>
  <c r="N77" s="1"/>
  <c r="M78"/>
  <c r="M79"/>
  <c r="N79" s="1"/>
  <c r="M80"/>
  <c r="M81"/>
  <c r="N81" s="1"/>
  <c r="M82"/>
  <c r="M83"/>
  <c r="N83" s="1"/>
  <c r="M84"/>
  <c r="M85"/>
  <c r="N85" s="1"/>
  <c r="M86"/>
  <c r="M87"/>
  <c r="N87" s="1"/>
  <c r="M88"/>
  <c r="M89"/>
  <c r="N89" s="1"/>
  <c r="M90"/>
  <c r="M91"/>
  <c r="N91" s="1"/>
  <c r="M92"/>
  <c r="M93"/>
  <c r="N93" s="1"/>
  <c r="M94"/>
  <c r="M95"/>
  <c r="N95" s="1"/>
  <c r="M96"/>
  <c r="M97"/>
  <c r="N97" s="1"/>
  <c r="M98"/>
  <c r="M99"/>
  <c r="N99" s="1"/>
  <c r="M100"/>
  <c r="M101"/>
  <c r="N101" s="1"/>
  <c r="M102"/>
  <c r="M103"/>
  <c r="N103" s="1"/>
  <c r="M104"/>
  <c r="M105"/>
  <c r="N105" s="1"/>
  <c r="M106"/>
  <c r="M107"/>
  <c r="N107" s="1"/>
  <c r="M108"/>
  <c r="M109"/>
  <c r="N109" s="1"/>
  <c r="M110"/>
  <c r="M111"/>
  <c r="N111" s="1"/>
  <c r="M112"/>
  <c r="M113"/>
  <c r="N113" s="1"/>
  <c r="M114"/>
  <c r="M115"/>
  <c r="N115" s="1"/>
  <c r="M116"/>
  <c r="M117"/>
  <c r="N117" s="1"/>
  <c r="R117" s="1"/>
  <c r="M118"/>
  <c r="M119"/>
  <c r="N119" s="1"/>
  <c r="M120"/>
  <c r="M121"/>
  <c r="N121" s="1"/>
  <c r="M122"/>
  <c r="M123"/>
  <c r="N123" s="1"/>
  <c r="M124"/>
  <c r="M125"/>
  <c r="N125" s="1"/>
  <c r="M126"/>
  <c r="M127"/>
  <c r="N127" s="1"/>
  <c r="M128"/>
  <c r="M129"/>
  <c r="N129" s="1"/>
  <c r="M130"/>
  <c r="M131"/>
  <c r="N131" s="1"/>
  <c r="M132"/>
  <c r="M133"/>
  <c r="N133" s="1"/>
  <c r="M134"/>
  <c r="M135"/>
  <c r="N135" s="1"/>
  <c r="M136"/>
  <c r="M137"/>
  <c r="N137" s="1"/>
  <c r="M138"/>
  <c r="M139"/>
  <c r="N139" s="1"/>
  <c r="M140"/>
  <c r="M141"/>
  <c r="N141" s="1"/>
  <c r="M142"/>
  <c r="M143"/>
  <c r="N143" s="1"/>
  <c r="M144"/>
  <c r="M145"/>
  <c r="N145" s="1"/>
  <c r="M146"/>
  <c r="M147"/>
  <c r="N147" s="1"/>
  <c r="M148"/>
  <c r="M149"/>
  <c r="N149" s="1"/>
  <c r="R149" s="1"/>
  <c r="M150"/>
  <c r="M151"/>
  <c r="N151" s="1"/>
  <c r="M152"/>
  <c r="M153"/>
  <c r="N153" s="1"/>
  <c r="M154"/>
  <c r="M155"/>
  <c r="N155" s="1"/>
  <c r="M156"/>
  <c r="M157"/>
  <c r="N157" s="1"/>
  <c r="M158"/>
  <c r="M159"/>
  <c r="N159" s="1"/>
  <c r="M160"/>
  <c r="M161"/>
  <c r="N161" s="1"/>
  <c r="M162"/>
  <c r="M163"/>
  <c r="N163" s="1"/>
  <c r="M164"/>
  <c r="M165"/>
  <c r="N165" s="1"/>
  <c r="M166"/>
  <c r="M167"/>
  <c r="N167" s="1"/>
  <c r="M168"/>
  <c r="M169"/>
  <c r="N169" s="1"/>
  <c r="M170"/>
  <c r="M171"/>
  <c r="N171" s="1"/>
  <c r="M172"/>
  <c r="M173"/>
  <c r="N173" s="1"/>
  <c r="M174"/>
  <c r="M175"/>
  <c r="N175" s="1"/>
  <c r="M176"/>
  <c r="M177"/>
  <c r="N177" s="1"/>
  <c r="M178"/>
  <c r="M179"/>
  <c r="N179" s="1"/>
  <c r="M180"/>
  <c r="M181"/>
  <c r="N181" s="1"/>
  <c r="M182"/>
  <c r="M183"/>
  <c r="N183" s="1"/>
  <c r="M184"/>
  <c r="M185"/>
  <c r="N185" s="1"/>
  <c r="M186"/>
  <c r="M187"/>
  <c r="N187" s="1"/>
  <c r="M188"/>
  <c r="M189"/>
  <c r="N189" s="1"/>
  <c r="M190"/>
  <c r="M191"/>
  <c r="N191" s="1"/>
  <c r="M192"/>
  <c r="M193"/>
  <c r="N193" s="1"/>
  <c r="M194"/>
  <c r="M195"/>
  <c r="N195" s="1"/>
  <c r="M196"/>
  <c r="M197"/>
  <c r="N197" s="1"/>
  <c r="M198"/>
  <c r="M199"/>
  <c r="N199" s="1"/>
  <c r="M200"/>
  <c r="M201"/>
  <c r="N201" s="1"/>
  <c r="M202"/>
  <c r="M203"/>
  <c r="N203" s="1"/>
  <c r="M204"/>
  <c r="M205"/>
  <c r="N205" s="1"/>
  <c r="M206"/>
  <c r="M207"/>
  <c r="N207" s="1"/>
  <c r="M208"/>
  <c r="M209"/>
  <c r="N209" s="1"/>
  <c r="M210"/>
  <c r="M211"/>
  <c r="N211" s="1"/>
  <c r="M212"/>
  <c r="M213"/>
  <c r="N213" s="1"/>
  <c r="M214"/>
  <c r="M215"/>
  <c r="N215" s="1"/>
  <c r="M216"/>
  <c r="M217"/>
  <c r="N217" s="1"/>
  <c r="M218"/>
  <c r="M219"/>
  <c r="N219" s="1"/>
  <c r="M220"/>
  <c r="M221"/>
  <c r="N221" s="1"/>
  <c r="M222"/>
  <c r="M223"/>
  <c r="N223" s="1"/>
  <c r="M224"/>
  <c r="M225"/>
  <c r="N225" s="1"/>
  <c r="M226"/>
  <c r="M227"/>
  <c r="N227" s="1"/>
  <c r="M228"/>
  <c r="M229"/>
  <c r="N229" s="1"/>
  <c r="M230"/>
  <c r="M231"/>
  <c r="N231" s="1"/>
  <c r="M232"/>
  <c r="M233"/>
  <c r="N233" s="1"/>
  <c r="M234"/>
  <c r="M235"/>
  <c r="N235" s="1"/>
  <c r="M236"/>
  <c r="M237"/>
  <c r="N237" s="1"/>
  <c r="M238"/>
  <c r="M239"/>
  <c r="N239" s="1"/>
  <c r="M240"/>
  <c r="M241"/>
  <c r="N241" s="1"/>
  <c r="M242"/>
  <c r="M243"/>
  <c r="N243" s="1"/>
  <c r="M244"/>
  <c r="M245"/>
  <c r="N245" s="1"/>
  <c r="R245" s="1"/>
  <c r="M246"/>
  <c r="M247"/>
  <c r="N247" s="1"/>
  <c r="M248"/>
  <c r="M249"/>
  <c r="N249" s="1"/>
  <c r="M250"/>
  <c r="M251"/>
  <c r="N251" s="1"/>
  <c r="M252"/>
  <c r="M253"/>
  <c r="N253" s="1"/>
  <c r="M254"/>
  <c r="M255"/>
  <c r="N255" s="1"/>
  <c r="M256"/>
  <c r="M257"/>
  <c r="N257" s="1"/>
  <c r="M258"/>
  <c r="M259"/>
  <c r="N259" s="1"/>
  <c r="M260"/>
  <c r="M261"/>
  <c r="N261" s="1"/>
  <c r="M262"/>
  <c r="M263"/>
  <c r="N263" s="1"/>
  <c r="M264"/>
  <c r="M265"/>
  <c r="N265" s="1"/>
  <c r="M266"/>
  <c r="M267"/>
  <c r="N267" s="1"/>
  <c r="M268"/>
  <c r="M269"/>
  <c r="N269" s="1"/>
  <c r="M270"/>
  <c r="M271"/>
  <c r="N271" s="1"/>
  <c r="M272"/>
  <c r="M273"/>
  <c r="N273" s="1"/>
  <c r="M274"/>
  <c r="M275"/>
  <c r="N275" s="1"/>
  <c r="M276"/>
  <c r="M277"/>
  <c r="N277" s="1"/>
  <c r="R277" s="1"/>
  <c r="M278"/>
  <c r="M279"/>
  <c r="N279" s="1"/>
  <c r="M280"/>
  <c r="M281"/>
  <c r="N281" s="1"/>
  <c r="M282"/>
  <c r="M283"/>
  <c r="N283" s="1"/>
  <c r="M284"/>
  <c r="M285"/>
  <c r="N285" s="1"/>
  <c r="M286"/>
  <c r="M287"/>
  <c r="N287" s="1"/>
  <c r="M288"/>
  <c r="M289"/>
  <c r="N289" s="1"/>
  <c r="M290"/>
  <c r="M291"/>
  <c r="N291" s="1"/>
  <c r="M292"/>
  <c r="M293"/>
  <c r="N293" s="1"/>
  <c r="M294"/>
  <c r="M295"/>
  <c r="N295" s="1"/>
  <c r="M296"/>
  <c r="M297"/>
  <c r="N297" s="1"/>
  <c r="M298"/>
  <c r="M299"/>
  <c r="N299" s="1"/>
  <c r="M300"/>
  <c r="M301"/>
  <c r="N301" s="1"/>
  <c r="M302"/>
  <c r="M303"/>
  <c r="N303" s="1"/>
  <c r="M304"/>
  <c r="M305"/>
  <c r="N305" s="1"/>
  <c r="M306"/>
  <c r="M307"/>
  <c r="N307" s="1"/>
  <c r="M308"/>
  <c r="M309"/>
  <c r="N309" s="1"/>
  <c r="M310"/>
  <c r="M311"/>
  <c r="N311" s="1"/>
  <c r="M312"/>
  <c r="M313"/>
  <c r="N313" s="1"/>
  <c r="M314"/>
  <c r="M315"/>
  <c r="N315" s="1"/>
  <c r="M316"/>
  <c r="M317"/>
  <c r="N317" s="1"/>
  <c r="M318"/>
  <c r="M319"/>
  <c r="N319" s="1"/>
  <c r="M320"/>
  <c r="M321"/>
  <c r="N321" s="1"/>
  <c r="M322"/>
  <c r="M323"/>
  <c r="N323" s="1"/>
  <c r="M324"/>
  <c r="M325"/>
  <c r="N325" s="1"/>
  <c r="M326"/>
  <c r="M327"/>
  <c r="N327" s="1"/>
  <c r="M328"/>
  <c r="M329"/>
  <c r="N329" s="1"/>
  <c r="M330"/>
  <c r="M331"/>
  <c r="N331" s="1"/>
  <c r="M332"/>
  <c r="M333"/>
  <c r="N333" s="1"/>
  <c r="M334"/>
  <c r="M335"/>
  <c r="N335" s="1"/>
  <c r="M336"/>
  <c r="M337"/>
  <c r="N337" s="1"/>
  <c r="M338"/>
  <c r="M339"/>
  <c r="N339" s="1"/>
  <c r="M340"/>
  <c r="M341"/>
  <c r="N341" s="1"/>
  <c r="M342"/>
  <c r="M343"/>
  <c r="N343" s="1"/>
  <c r="M344"/>
  <c r="M345"/>
  <c r="N345" s="1"/>
  <c r="M346"/>
  <c r="M347"/>
  <c r="N347" s="1"/>
  <c r="M348"/>
  <c r="M349"/>
  <c r="N349" s="1"/>
  <c r="M350"/>
  <c r="M351"/>
  <c r="N351" s="1"/>
  <c r="M352"/>
  <c r="M353"/>
  <c r="N353" s="1"/>
  <c r="M354"/>
  <c r="M355"/>
  <c r="N355" s="1"/>
  <c r="M356"/>
  <c r="M357"/>
  <c r="N357" s="1"/>
  <c r="M358"/>
  <c r="M359"/>
  <c r="N359" s="1"/>
  <c r="M360"/>
  <c r="M361"/>
  <c r="N361" s="1"/>
  <c r="M362"/>
  <c r="M363"/>
  <c r="N363" s="1"/>
  <c r="M364"/>
  <c r="M365"/>
  <c r="N365" s="1"/>
  <c r="M366"/>
  <c r="M367"/>
  <c r="N367" s="1"/>
  <c r="M368"/>
  <c r="M369"/>
  <c r="N369" s="1"/>
  <c r="M370"/>
  <c r="M371"/>
  <c r="N371" s="1"/>
  <c r="M372"/>
  <c r="M373"/>
  <c r="N373" s="1"/>
  <c r="R373" s="1"/>
  <c r="M374"/>
  <c r="M375"/>
  <c r="N375" s="1"/>
  <c r="M376"/>
  <c r="M377"/>
  <c r="N377" s="1"/>
  <c r="M378"/>
  <c r="M379"/>
  <c r="N379" s="1"/>
  <c r="M380"/>
  <c r="M381"/>
  <c r="N381" s="1"/>
  <c r="M382"/>
  <c r="M383"/>
  <c r="N383" s="1"/>
  <c r="M384"/>
  <c r="M385"/>
  <c r="N385" s="1"/>
  <c r="M386"/>
  <c r="M387"/>
  <c r="N387" s="1"/>
  <c r="M388"/>
  <c r="M389"/>
  <c r="N389" s="1"/>
  <c r="M390"/>
  <c r="M391"/>
  <c r="N391" s="1"/>
  <c r="M392"/>
  <c r="M393"/>
  <c r="N393" s="1"/>
  <c r="M394"/>
  <c r="M395"/>
  <c r="N395" s="1"/>
  <c r="M396"/>
  <c r="M397"/>
  <c r="N397" s="1"/>
  <c r="M398"/>
  <c r="M399"/>
  <c r="N399" s="1"/>
  <c r="M400"/>
  <c r="M401"/>
  <c r="N401" s="1"/>
  <c r="M402"/>
  <c r="M403"/>
  <c r="N403" s="1"/>
  <c r="M404"/>
  <c r="M405"/>
  <c r="N405" s="1"/>
  <c r="R405" s="1"/>
  <c r="M406"/>
  <c r="M407"/>
  <c r="N407" s="1"/>
  <c r="M408"/>
  <c r="M409"/>
  <c r="N409" s="1"/>
  <c r="M410"/>
  <c r="M411"/>
  <c r="N411" s="1"/>
  <c r="M412"/>
  <c r="M413"/>
  <c r="N413" s="1"/>
  <c r="M414"/>
  <c r="M415"/>
  <c r="N415" s="1"/>
  <c r="M416"/>
  <c r="M417"/>
  <c r="N417" s="1"/>
  <c r="M418"/>
  <c r="M419"/>
  <c r="N419" s="1"/>
  <c r="M420"/>
  <c r="M421"/>
  <c r="N421" s="1"/>
  <c r="M422"/>
  <c r="M423"/>
  <c r="N423" s="1"/>
  <c r="M424"/>
  <c r="M425"/>
  <c r="N425" s="1"/>
  <c r="M426"/>
  <c r="M427"/>
  <c r="N427" s="1"/>
  <c r="M428"/>
  <c r="M429"/>
  <c r="N429" s="1"/>
  <c r="M430"/>
  <c r="M431"/>
  <c r="N431" s="1"/>
  <c r="M432"/>
  <c r="M433"/>
  <c r="N433" s="1"/>
  <c r="M434"/>
  <c r="M435"/>
  <c r="N435" s="1"/>
  <c r="M436"/>
  <c r="M437"/>
  <c r="N437" s="1"/>
  <c r="M438"/>
  <c r="M439"/>
  <c r="N439" s="1"/>
  <c r="M440"/>
  <c r="M441"/>
  <c r="N441" s="1"/>
  <c r="M442"/>
  <c r="M443"/>
  <c r="N443" s="1"/>
  <c r="M444"/>
  <c r="M445"/>
  <c r="N445" s="1"/>
  <c r="M446"/>
  <c r="M447"/>
  <c r="N447" s="1"/>
  <c r="M448"/>
  <c r="M449"/>
  <c r="N449" s="1"/>
  <c r="M450"/>
  <c r="M451"/>
  <c r="N451" s="1"/>
  <c r="M452"/>
  <c r="M453"/>
  <c r="N453" s="1"/>
  <c r="M454"/>
  <c r="M455"/>
  <c r="N455" s="1"/>
  <c r="M456"/>
  <c r="M457"/>
  <c r="N457" s="1"/>
  <c r="M458"/>
  <c r="M459"/>
  <c r="N459" s="1"/>
  <c r="M460"/>
  <c r="M461"/>
  <c r="N461" s="1"/>
  <c r="M462"/>
  <c r="M463"/>
  <c r="N463" s="1"/>
  <c r="M464"/>
  <c r="M465"/>
  <c r="N465" s="1"/>
  <c r="M466"/>
  <c r="M467"/>
  <c r="N467" s="1"/>
  <c r="M468"/>
  <c r="M469"/>
  <c r="N469" s="1"/>
  <c r="M470"/>
  <c r="M471"/>
  <c r="N471" s="1"/>
  <c r="M472"/>
  <c r="M473"/>
  <c r="N473" s="1"/>
  <c r="M474"/>
  <c r="M475"/>
  <c r="N475" s="1"/>
  <c r="M476"/>
  <c r="M477"/>
  <c r="N477" s="1"/>
  <c r="M478"/>
  <c r="M479"/>
  <c r="N479" s="1"/>
  <c r="M480"/>
  <c r="M481"/>
  <c r="N481" s="1"/>
  <c r="M482"/>
  <c r="M483"/>
  <c r="N483" s="1"/>
  <c r="M484"/>
  <c r="M485"/>
  <c r="N485" s="1"/>
  <c r="M486"/>
  <c r="M487"/>
  <c r="N487" s="1"/>
  <c r="M488"/>
  <c r="M489"/>
  <c r="N489" s="1"/>
  <c r="M490"/>
  <c r="M491"/>
  <c r="N491" s="1"/>
  <c r="M492"/>
  <c r="M493"/>
  <c r="N493" s="1"/>
  <c r="M494"/>
  <c r="M495"/>
  <c r="N495" s="1"/>
  <c r="M496"/>
  <c r="M497"/>
  <c r="N497" s="1"/>
  <c r="M498"/>
  <c r="M499"/>
  <c r="N499" s="1"/>
  <c r="M500"/>
  <c r="M501"/>
  <c r="N501" s="1"/>
  <c r="R501" s="1"/>
  <c r="M502"/>
  <c r="M503"/>
  <c r="N503" s="1"/>
  <c r="M504"/>
  <c r="M505"/>
  <c r="N505" s="1"/>
  <c r="M506"/>
  <c r="M507"/>
  <c r="N507" s="1"/>
  <c r="M508"/>
  <c r="M509"/>
  <c r="N509" s="1"/>
  <c r="M510"/>
  <c r="M511"/>
  <c r="N511" s="1"/>
  <c r="M512"/>
  <c r="M513"/>
  <c r="N513" s="1"/>
  <c r="M514"/>
  <c r="M515"/>
  <c r="N515" s="1"/>
  <c r="M516"/>
  <c r="M517"/>
  <c r="N517" s="1"/>
  <c r="M518"/>
  <c r="M519"/>
  <c r="N519" s="1"/>
  <c r="M520"/>
  <c r="M521"/>
  <c r="N521" s="1"/>
  <c r="M522"/>
  <c r="M523"/>
  <c r="N523" s="1"/>
  <c r="M524"/>
  <c r="M525"/>
  <c r="N525" s="1"/>
  <c r="M526"/>
  <c r="M527"/>
  <c r="N527" s="1"/>
  <c r="M528"/>
  <c r="M529"/>
  <c r="N529" s="1"/>
  <c r="M530"/>
  <c r="M531"/>
  <c r="N531" s="1"/>
  <c r="M532"/>
  <c r="M533"/>
  <c r="N533" s="1"/>
  <c r="R533" s="1"/>
  <c r="M534"/>
  <c r="M535"/>
  <c r="N535" s="1"/>
  <c r="M536"/>
  <c r="M537"/>
  <c r="N537" s="1"/>
  <c r="M538"/>
  <c r="M539"/>
  <c r="N539" s="1"/>
  <c r="M540"/>
  <c r="M541"/>
  <c r="N541" s="1"/>
  <c r="M542"/>
  <c r="M543"/>
  <c r="N543" s="1"/>
  <c r="M544"/>
  <c r="M545"/>
  <c r="N545" s="1"/>
  <c r="M546"/>
  <c r="M547"/>
  <c r="N547" s="1"/>
  <c r="M548"/>
  <c r="M549"/>
  <c r="N549" s="1"/>
  <c r="M550"/>
  <c r="M551"/>
  <c r="N551" s="1"/>
  <c r="M552"/>
  <c r="M553"/>
  <c r="N553" s="1"/>
  <c r="M554"/>
  <c r="M555"/>
  <c r="N555" s="1"/>
  <c r="M556"/>
  <c r="M557"/>
  <c r="N557" s="1"/>
  <c r="M558"/>
  <c r="M559"/>
  <c r="N559" s="1"/>
  <c r="M560"/>
  <c r="M561"/>
  <c r="N561" s="1"/>
  <c r="M562"/>
  <c r="M563"/>
  <c r="N563" s="1"/>
  <c r="M564"/>
  <c r="M565"/>
  <c r="N565" s="1"/>
  <c r="M566"/>
  <c r="M567"/>
  <c r="N567" s="1"/>
  <c r="M568"/>
  <c r="M569"/>
  <c r="N569" s="1"/>
  <c r="M570"/>
  <c r="M571"/>
  <c r="N571" s="1"/>
  <c r="M572"/>
  <c r="M573"/>
  <c r="N573" s="1"/>
  <c r="M574"/>
  <c r="M575"/>
  <c r="N575" s="1"/>
  <c r="M576"/>
  <c r="M577"/>
  <c r="N577" s="1"/>
  <c r="M578"/>
  <c r="M579"/>
  <c r="N579" s="1"/>
  <c r="M580"/>
  <c r="M581"/>
  <c r="N581" s="1"/>
  <c r="M582"/>
  <c r="M583"/>
  <c r="N583" s="1"/>
  <c r="M584"/>
  <c r="M585"/>
  <c r="N585" s="1"/>
  <c r="M586"/>
  <c r="M587"/>
  <c r="N587" s="1"/>
  <c r="M588"/>
  <c r="M589"/>
  <c r="N589" s="1"/>
  <c r="M590"/>
  <c r="M591"/>
  <c r="N591" s="1"/>
  <c r="M592"/>
  <c r="M593"/>
  <c r="N593" s="1"/>
  <c r="M594"/>
  <c r="M595"/>
  <c r="N595" s="1"/>
  <c r="M596"/>
  <c r="M597"/>
  <c r="N597" s="1"/>
  <c r="M598"/>
  <c r="M599"/>
  <c r="N599" s="1"/>
  <c r="M600"/>
  <c r="M601"/>
  <c r="N601" s="1"/>
  <c r="M602"/>
  <c r="M603"/>
  <c r="N603" s="1"/>
  <c r="M604"/>
  <c r="M605"/>
  <c r="N605" s="1"/>
  <c r="M606"/>
  <c r="M607"/>
  <c r="N607" s="1"/>
  <c r="M608"/>
  <c r="M609"/>
  <c r="N609" s="1"/>
  <c r="M610"/>
  <c r="M611"/>
  <c r="N611" s="1"/>
  <c r="M612"/>
  <c r="M613"/>
  <c r="N613" s="1"/>
  <c r="M614"/>
  <c r="M615"/>
  <c r="N615" s="1"/>
  <c r="M616"/>
  <c r="M617"/>
  <c r="N617" s="1"/>
  <c r="M618"/>
  <c r="M619"/>
  <c r="N619" s="1"/>
  <c r="M620"/>
  <c r="M621"/>
  <c r="N621" s="1"/>
  <c r="M622"/>
  <c r="M623"/>
  <c r="N623" s="1"/>
  <c r="M624"/>
  <c r="M625"/>
  <c r="N625" s="1"/>
  <c r="M626"/>
  <c r="M627"/>
  <c r="N627" s="1"/>
  <c r="M628"/>
  <c r="M629"/>
  <c r="N629" s="1"/>
  <c r="R629" s="1"/>
  <c r="M630"/>
  <c r="M631"/>
  <c r="N631" s="1"/>
  <c r="M632"/>
  <c r="M633"/>
  <c r="N633" s="1"/>
  <c r="M634"/>
  <c r="M635"/>
  <c r="N635" s="1"/>
  <c r="M636"/>
  <c r="M637"/>
  <c r="N637" s="1"/>
  <c r="M638"/>
  <c r="M639"/>
  <c r="N639" s="1"/>
  <c r="M640"/>
  <c r="M641"/>
  <c r="N641" s="1"/>
  <c r="M642"/>
  <c r="M643"/>
  <c r="N643" s="1"/>
  <c r="M644"/>
  <c r="M645"/>
  <c r="N645" s="1"/>
  <c r="M646"/>
  <c r="M647"/>
  <c r="N647" s="1"/>
  <c r="M648"/>
  <c r="M649"/>
  <c r="N649" s="1"/>
  <c r="M650"/>
  <c r="M651"/>
  <c r="N651" s="1"/>
  <c r="M652"/>
  <c r="M653"/>
  <c r="N653" s="1"/>
  <c r="M654"/>
  <c r="M655"/>
  <c r="N655" s="1"/>
  <c r="M656"/>
  <c r="M657"/>
  <c r="N657" s="1"/>
  <c r="M658"/>
  <c r="M659"/>
  <c r="N659" s="1"/>
  <c r="M660"/>
  <c r="M661"/>
  <c r="N661" s="1"/>
  <c r="R661" s="1"/>
  <c r="M662"/>
  <c r="M663"/>
  <c r="N663" s="1"/>
  <c r="M664"/>
  <c r="M665"/>
  <c r="N665" s="1"/>
  <c r="M666"/>
  <c r="M667"/>
  <c r="N667" s="1"/>
  <c r="M668"/>
  <c r="M669"/>
  <c r="N669" s="1"/>
  <c r="M670"/>
  <c r="M671"/>
  <c r="N671" s="1"/>
  <c r="M672"/>
  <c r="M673"/>
  <c r="N673" s="1"/>
  <c r="M674"/>
  <c r="M675"/>
  <c r="N675" s="1"/>
  <c r="M676"/>
  <c r="M677"/>
  <c r="N677" s="1"/>
  <c r="M678"/>
  <c r="M679"/>
  <c r="N679" s="1"/>
  <c r="M680"/>
  <c r="M681"/>
  <c r="N681" s="1"/>
  <c r="M682"/>
  <c r="M683"/>
  <c r="N683" s="1"/>
  <c r="M684"/>
  <c r="M685"/>
  <c r="N685" s="1"/>
  <c r="M686"/>
  <c r="M687"/>
  <c r="N687" s="1"/>
  <c r="M688"/>
  <c r="M689"/>
  <c r="N689" s="1"/>
  <c r="M690"/>
  <c r="M691"/>
  <c r="N691" s="1"/>
  <c r="M692"/>
  <c r="M693"/>
  <c r="N693" s="1"/>
  <c r="M694"/>
  <c r="M695"/>
  <c r="N695" s="1"/>
  <c r="M696"/>
  <c r="M697"/>
  <c r="N697" s="1"/>
  <c r="M698"/>
  <c r="M699"/>
  <c r="N699" s="1"/>
  <c r="M700"/>
  <c r="M701"/>
  <c r="N701" s="1"/>
  <c r="M702"/>
  <c r="M703"/>
  <c r="N703" s="1"/>
  <c r="M704"/>
  <c r="M705"/>
  <c r="N705" s="1"/>
  <c r="M706"/>
  <c r="M707"/>
  <c r="N707" s="1"/>
  <c r="M708"/>
  <c r="M709"/>
  <c r="N709" s="1"/>
  <c r="M710"/>
  <c r="M711"/>
  <c r="N711" s="1"/>
  <c r="M712"/>
  <c r="M713"/>
  <c r="N713" s="1"/>
  <c r="M714"/>
  <c r="M715"/>
  <c r="N715" s="1"/>
  <c r="M716"/>
  <c r="M717"/>
  <c r="N717" s="1"/>
  <c r="M718"/>
  <c r="M719"/>
  <c r="N719" s="1"/>
  <c r="M720"/>
  <c r="M721"/>
  <c r="N721" s="1"/>
  <c r="M722"/>
  <c r="M723"/>
  <c r="N723" s="1"/>
  <c r="M724"/>
  <c r="M725"/>
  <c r="N725" s="1"/>
  <c r="M726"/>
  <c r="M727"/>
  <c r="N727" s="1"/>
  <c r="M728"/>
  <c r="M729"/>
  <c r="N729" s="1"/>
  <c r="M730"/>
  <c r="M731"/>
  <c r="N731" s="1"/>
  <c r="M732"/>
  <c r="M733"/>
  <c r="N733" s="1"/>
  <c r="M734"/>
  <c r="M735"/>
  <c r="N735" s="1"/>
  <c r="M736"/>
  <c r="M737"/>
  <c r="N737" s="1"/>
  <c r="M738"/>
  <c r="M739"/>
  <c r="N739" s="1"/>
  <c r="M740"/>
  <c r="M741"/>
  <c r="N741" s="1"/>
  <c r="M742"/>
  <c r="M743"/>
  <c r="N743" s="1"/>
  <c r="M744"/>
  <c r="M745"/>
  <c r="N745" s="1"/>
  <c r="M746"/>
  <c r="M747"/>
  <c r="N747" s="1"/>
  <c r="M748"/>
  <c r="M749"/>
  <c r="N749" s="1"/>
  <c r="M750"/>
  <c r="M751"/>
  <c r="N751" s="1"/>
  <c r="M752"/>
  <c r="M753"/>
  <c r="N753" s="1"/>
  <c r="M754"/>
  <c r="M755"/>
  <c r="N755" s="1"/>
  <c r="M756"/>
  <c r="M757"/>
  <c r="N757" s="1"/>
  <c r="R757" s="1"/>
  <c r="M758"/>
  <c r="M759"/>
  <c r="N759" s="1"/>
  <c r="M760"/>
  <c r="M761"/>
  <c r="N761" s="1"/>
  <c r="M762"/>
  <c r="M763"/>
  <c r="N763" s="1"/>
  <c r="M764"/>
  <c r="M765"/>
  <c r="N765" s="1"/>
  <c r="M766"/>
  <c r="M767"/>
  <c r="N767" s="1"/>
  <c r="M768"/>
  <c r="M769"/>
  <c r="N769" s="1"/>
  <c r="M770"/>
  <c r="M771"/>
  <c r="N771" s="1"/>
  <c r="M772"/>
  <c r="M773"/>
  <c r="N773" s="1"/>
  <c r="M774"/>
  <c r="M775"/>
  <c r="N775" s="1"/>
  <c r="M776"/>
  <c r="M777"/>
  <c r="N777" s="1"/>
  <c r="M778"/>
  <c r="M779"/>
  <c r="N779" s="1"/>
  <c r="M780"/>
  <c r="M781"/>
  <c r="N781" s="1"/>
  <c r="M782"/>
  <c r="M783"/>
  <c r="N783" s="1"/>
  <c r="M784"/>
  <c r="M785"/>
  <c r="N785" s="1"/>
  <c r="M786"/>
  <c r="M787"/>
  <c r="N787" s="1"/>
  <c r="M788"/>
  <c r="M789"/>
  <c r="N789" s="1"/>
  <c r="R789" s="1"/>
  <c r="M790"/>
  <c r="M791"/>
  <c r="N791" s="1"/>
  <c r="M792"/>
  <c r="M793"/>
  <c r="N793" s="1"/>
  <c r="M794"/>
  <c r="M795"/>
  <c r="N795" s="1"/>
  <c r="M796"/>
  <c r="M797"/>
  <c r="N797" s="1"/>
  <c r="M798"/>
  <c r="M799"/>
  <c r="N799" s="1"/>
  <c r="M800"/>
  <c r="M801"/>
  <c r="N801" s="1"/>
  <c r="M802"/>
  <c r="M803"/>
  <c r="N803" s="1"/>
  <c r="M804"/>
  <c r="M805"/>
  <c r="N805" s="1"/>
  <c r="M806"/>
  <c r="M807"/>
  <c r="N807" s="1"/>
  <c r="M808"/>
  <c r="M809"/>
  <c r="N809" s="1"/>
  <c r="M810"/>
  <c r="M811"/>
  <c r="N811" s="1"/>
  <c r="M812"/>
  <c r="M813"/>
  <c r="N813" s="1"/>
  <c r="M814"/>
  <c r="M815"/>
  <c r="N815" s="1"/>
  <c r="M816"/>
  <c r="M817"/>
  <c r="N817" s="1"/>
  <c r="M818"/>
  <c r="M819"/>
  <c r="N819" s="1"/>
  <c r="M820"/>
  <c r="M821"/>
  <c r="N821" s="1"/>
  <c r="M822"/>
  <c r="M823"/>
  <c r="N823" s="1"/>
  <c r="M824"/>
  <c r="M825"/>
  <c r="N825" s="1"/>
  <c r="M826"/>
  <c r="M827"/>
  <c r="N827" s="1"/>
  <c r="M828"/>
  <c r="M829"/>
  <c r="N829" s="1"/>
  <c r="M830"/>
  <c r="M831"/>
  <c r="N831" s="1"/>
  <c r="M832"/>
  <c r="M833"/>
  <c r="N833" s="1"/>
  <c r="M834"/>
  <c r="M835"/>
  <c r="N835" s="1"/>
  <c r="M836"/>
  <c r="M837"/>
  <c r="N837" s="1"/>
  <c r="M838"/>
  <c r="M839"/>
  <c r="N839" s="1"/>
  <c r="M840"/>
  <c r="M841"/>
  <c r="N841" s="1"/>
  <c r="M842"/>
  <c r="M843"/>
  <c r="N843" s="1"/>
  <c r="M844"/>
  <c r="M845"/>
  <c r="N845" s="1"/>
  <c r="M846"/>
  <c r="M847"/>
  <c r="N847" s="1"/>
  <c r="M848"/>
  <c r="M849"/>
  <c r="N849" s="1"/>
  <c r="M850"/>
  <c r="M851"/>
  <c r="N851" s="1"/>
  <c r="M852"/>
  <c r="M853"/>
  <c r="N853" s="1"/>
  <c r="M854"/>
  <c r="M855"/>
  <c r="N855" s="1"/>
  <c r="M856"/>
  <c r="M857"/>
  <c r="N857" s="1"/>
  <c r="M858"/>
  <c r="M859"/>
  <c r="N859" s="1"/>
  <c r="M860"/>
  <c r="M861"/>
  <c r="N861" s="1"/>
  <c r="M862"/>
  <c r="M863"/>
  <c r="N863" s="1"/>
  <c r="M864"/>
  <c r="M865"/>
  <c r="N865" s="1"/>
  <c r="M866"/>
  <c r="M867"/>
  <c r="N867" s="1"/>
  <c r="M868"/>
  <c r="M869"/>
  <c r="N869" s="1"/>
  <c r="M870"/>
  <c r="M871"/>
  <c r="N871" s="1"/>
  <c r="M872"/>
  <c r="M873"/>
  <c r="N873" s="1"/>
  <c r="M874"/>
  <c r="M875"/>
  <c r="N875" s="1"/>
  <c r="M876"/>
  <c r="M877"/>
  <c r="N877" s="1"/>
  <c r="M878"/>
  <c r="M879"/>
  <c r="N879" s="1"/>
  <c r="M880"/>
  <c r="M881"/>
  <c r="N881" s="1"/>
  <c r="M882"/>
  <c r="M883"/>
  <c r="N883" s="1"/>
  <c r="M884"/>
  <c r="M885"/>
  <c r="N885" s="1"/>
  <c r="M886"/>
  <c r="M887"/>
  <c r="N887" s="1"/>
  <c r="M888"/>
  <c r="M889"/>
  <c r="N889" s="1"/>
  <c r="M890"/>
  <c r="M891"/>
  <c r="N891" s="1"/>
  <c r="M892"/>
  <c r="M893"/>
  <c r="N893" s="1"/>
  <c r="M894"/>
  <c r="M895"/>
  <c r="N895" s="1"/>
  <c r="M896"/>
  <c r="M897"/>
  <c r="N897" s="1"/>
  <c r="M898"/>
  <c r="M899"/>
  <c r="N899" s="1"/>
  <c r="M900"/>
  <c r="M901"/>
  <c r="N901" s="1"/>
  <c r="M902"/>
  <c r="M903"/>
  <c r="N903" s="1"/>
  <c r="M904"/>
  <c r="M905"/>
  <c r="N905" s="1"/>
  <c r="M906"/>
  <c r="M907"/>
  <c r="N907" s="1"/>
  <c r="M908"/>
  <c r="M909"/>
  <c r="N909" s="1"/>
  <c r="M910"/>
  <c r="M911"/>
  <c r="N911" s="1"/>
  <c r="M912"/>
  <c r="M913"/>
  <c r="N913" s="1"/>
  <c r="M914"/>
  <c r="M915"/>
  <c r="N915" s="1"/>
  <c r="M916"/>
  <c r="M917"/>
  <c r="N917" s="1"/>
  <c r="M918"/>
  <c r="M919"/>
  <c r="N919" s="1"/>
  <c r="M920"/>
  <c r="M921"/>
  <c r="N921" s="1"/>
  <c r="M922"/>
  <c r="M923"/>
  <c r="N923" s="1"/>
  <c r="M924"/>
  <c r="M925"/>
  <c r="N925" s="1"/>
  <c r="M926"/>
  <c r="M927"/>
  <c r="N927" s="1"/>
  <c r="M928"/>
  <c r="M929"/>
  <c r="N929" s="1"/>
  <c r="M930"/>
  <c r="M931"/>
  <c r="N931" s="1"/>
  <c r="M932"/>
  <c r="M933"/>
  <c r="N933" s="1"/>
  <c r="M934"/>
  <c r="M935"/>
  <c r="N935" s="1"/>
  <c r="M936"/>
  <c r="M937"/>
  <c r="N937" s="1"/>
  <c r="M938"/>
  <c r="M939"/>
  <c r="N939" s="1"/>
  <c r="M940"/>
  <c r="M941"/>
  <c r="N941" s="1"/>
  <c r="M942"/>
  <c r="M943"/>
  <c r="N943" s="1"/>
  <c r="M944"/>
  <c r="M945"/>
  <c r="N945" s="1"/>
  <c r="M946"/>
  <c r="M947"/>
  <c r="N947" s="1"/>
  <c r="M948"/>
  <c r="M949"/>
  <c r="N949" s="1"/>
  <c r="M950"/>
  <c r="M951"/>
  <c r="N951" s="1"/>
  <c r="M952"/>
  <c r="M953"/>
  <c r="N953" s="1"/>
  <c r="M954"/>
  <c r="M955"/>
  <c r="N955" s="1"/>
  <c r="M956"/>
  <c r="M957"/>
  <c r="N957" s="1"/>
  <c r="M958"/>
  <c r="M959"/>
  <c r="N959" s="1"/>
  <c r="M960"/>
  <c r="M961"/>
  <c r="N961" s="1"/>
  <c r="M962"/>
  <c r="M963"/>
  <c r="N963" s="1"/>
  <c r="M964"/>
  <c r="M965"/>
  <c r="N965" s="1"/>
  <c r="M966"/>
  <c r="M967"/>
  <c r="N967" s="1"/>
  <c r="M968"/>
  <c r="M969"/>
  <c r="N969" s="1"/>
  <c r="M970"/>
  <c r="M971"/>
  <c r="N971" s="1"/>
  <c r="M972"/>
  <c r="M973"/>
  <c r="N973" s="1"/>
  <c r="M974"/>
  <c r="M975"/>
  <c r="N975" s="1"/>
  <c r="M976"/>
  <c r="M977"/>
  <c r="N977" s="1"/>
  <c r="M978"/>
  <c r="M979"/>
  <c r="N979" s="1"/>
  <c r="M980"/>
  <c r="M981"/>
  <c r="N981" s="1"/>
  <c r="M982"/>
  <c r="M983"/>
  <c r="N983" s="1"/>
  <c r="M984"/>
  <c r="M985"/>
  <c r="N985" s="1"/>
  <c r="M986"/>
  <c r="M987"/>
  <c r="N987" s="1"/>
  <c r="M988"/>
  <c r="M989"/>
  <c r="N989" s="1"/>
  <c r="M990"/>
  <c r="M991"/>
  <c r="N991" s="1"/>
  <c r="M992"/>
  <c r="M993"/>
  <c r="N993" s="1"/>
  <c r="M994"/>
  <c r="M995"/>
  <c r="N995" s="1"/>
  <c r="M996"/>
  <c r="M997"/>
  <c r="N997" s="1"/>
  <c r="M998"/>
  <c r="M999"/>
  <c r="N999" s="1"/>
  <c r="M1000"/>
  <c r="M1001"/>
  <c r="N1001" s="1"/>
  <c r="M1002"/>
  <c r="M1003"/>
  <c r="N1003" s="1"/>
  <c r="M1004"/>
  <c r="M1005"/>
  <c r="N1005" s="1"/>
  <c r="M1006"/>
  <c r="M1007"/>
  <c r="N1007" s="1"/>
  <c r="M1008"/>
  <c r="M1009"/>
  <c r="N1009" s="1"/>
  <c r="M1010"/>
  <c r="M1011"/>
  <c r="N1011" s="1"/>
  <c r="M1012"/>
  <c r="M1013"/>
  <c r="N1013" s="1"/>
  <c r="M1014"/>
  <c r="M1015"/>
  <c r="N1015" s="1"/>
  <c r="M1016"/>
  <c r="M1017"/>
  <c r="N1017" s="1"/>
  <c r="M1018"/>
  <c r="M1019"/>
  <c r="N1019" s="1"/>
  <c r="M1020"/>
  <c r="M1021"/>
  <c r="N1021" s="1"/>
  <c r="M1022"/>
  <c r="M1023"/>
  <c r="N1023" s="1"/>
  <c r="M1024"/>
  <c r="M1025"/>
  <c r="N1025" s="1"/>
  <c r="M1026"/>
  <c r="M1027"/>
  <c r="N1027" s="1"/>
  <c r="M1028"/>
  <c r="M1029"/>
  <c r="N1029" s="1"/>
  <c r="M1030"/>
  <c r="M1031"/>
  <c r="N1031" s="1"/>
  <c r="M1032"/>
  <c r="M1033"/>
  <c r="N1033" s="1"/>
  <c r="M1034"/>
  <c r="M1035"/>
  <c r="N1035" s="1"/>
  <c r="M1036"/>
  <c r="M1037"/>
  <c r="N1037" s="1"/>
  <c r="M1038"/>
  <c r="M1039"/>
  <c r="N1039" s="1"/>
  <c r="M1040"/>
  <c r="M1041"/>
  <c r="N1041" s="1"/>
  <c r="M1042"/>
  <c r="M1043"/>
  <c r="N1043" s="1"/>
  <c r="M1044"/>
  <c r="M1045"/>
  <c r="N1045" s="1"/>
  <c r="M1046"/>
  <c r="M1047"/>
  <c r="N1047" s="1"/>
  <c r="M1048"/>
  <c r="M1049"/>
  <c r="N1049" s="1"/>
  <c r="M1050"/>
  <c r="M1051"/>
  <c r="N1051" s="1"/>
  <c r="M1052"/>
  <c r="M1053"/>
  <c r="N1053" s="1"/>
  <c r="M1054"/>
  <c r="M1055"/>
  <c r="N1055" s="1"/>
  <c r="M1056"/>
  <c r="M1057"/>
  <c r="N1057" s="1"/>
  <c r="M1058"/>
  <c r="M1059"/>
  <c r="N1059" s="1"/>
  <c r="M1060"/>
  <c r="M1061"/>
  <c r="N1061" s="1"/>
  <c r="M1062"/>
  <c r="M1063"/>
  <c r="N1063" s="1"/>
  <c r="M1064"/>
  <c r="M1065"/>
  <c r="N1065" s="1"/>
  <c r="M1066"/>
  <c r="M1067"/>
  <c r="N1067" s="1"/>
  <c r="M1068"/>
  <c r="M1069"/>
  <c r="N1069" s="1"/>
  <c r="M1070"/>
  <c r="M1071"/>
  <c r="N1071" s="1"/>
  <c r="M1072"/>
  <c r="M1073"/>
  <c r="N1073" s="1"/>
  <c r="M1074"/>
  <c r="M1075"/>
  <c r="N1075" s="1"/>
  <c r="M1076"/>
  <c r="M1077"/>
  <c r="N1077" s="1"/>
  <c r="M1078"/>
  <c r="M1079"/>
  <c r="N1079" s="1"/>
  <c r="M1080"/>
  <c r="M1081"/>
  <c r="N1081" s="1"/>
  <c r="M1082"/>
  <c r="M1083"/>
  <c r="N1083" s="1"/>
  <c r="M1084"/>
  <c r="M1085"/>
  <c r="N1085" s="1"/>
  <c r="M1086"/>
  <c r="M1087"/>
  <c r="N1087" s="1"/>
  <c r="M1088"/>
  <c r="M1089"/>
  <c r="N1089" s="1"/>
  <c r="M1090"/>
  <c r="M1091"/>
  <c r="N1091" s="1"/>
  <c r="M1092"/>
  <c r="M1093"/>
  <c r="N1093" s="1"/>
  <c r="M1094"/>
  <c r="M1095"/>
  <c r="N1095" s="1"/>
  <c r="M1096"/>
  <c r="M1097"/>
  <c r="N1097" s="1"/>
  <c r="M1098"/>
  <c r="M1099"/>
  <c r="N1099" s="1"/>
  <c r="M1100"/>
  <c r="M1101"/>
  <c r="N1101" s="1"/>
  <c r="M1102"/>
  <c r="M1103"/>
  <c r="N1103" s="1"/>
  <c r="M1104"/>
  <c r="M1105"/>
  <c r="N1105" s="1"/>
  <c r="M1106"/>
  <c r="M1107"/>
  <c r="N1107" s="1"/>
  <c r="M1108"/>
  <c r="M1109"/>
  <c r="N1109" s="1"/>
  <c r="M1110"/>
  <c r="M1111"/>
  <c r="N1111" s="1"/>
  <c r="M1112"/>
  <c r="M1113"/>
  <c r="N1113" s="1"/>
  <c r="M1114"/>
  <c r="M1115"/>
  <c r="N1115" s="1"/>
  <c r="M1116"/>
  <c r="M1117"/>
  <c r="N1117" s="1"/>
  <c r="M1118"/>
  <c r="M1119"/>
  <c r="N1119" s="1"/>
  <c r="M1120"/>
  <c r="M1121"/>
  <c r="N1121" s="1"/>
  <c r="M1122"/>
  <c r="M1123"/>
  <c r="N1123" s="1"/>
  <c r="M1124"/>
  <c r="M1125"/>
  <c r="N1125" s="1"/>
  <c r="M1126"/>
  <c r="M1127"/>
  <c r="N1127" s="1"/>
  <c r="M1128"/>
  <c r="M1129"/>
  <c r="N1129" s="1"/>
  <c r="M1130"/>
  <c r="M1131"/>
  <c r="N1131" s="1"/>
  <c r="M1132"/>
  <c r="M1133"/>
  <c r="N1133" s="1"/>
  <c r="M1134"/>
  <c r="M1135"/>
  <c r="N1135" s="1"/>
  <c r="M1136"/>
  <c r="M1137"/>
  <c r="N1137" s="1"/>
  <c r="M1138"/>
  <c r="M1139"/>
  <c r="N1139" s="1"/>
  <c r="M1140"/>
  <c r="M1141"/>
  <c r="N1141" s="1"/>
  <c r="M1142"/>
  <c r="M1143"/>
  <c r="N1143" s="1"/>
  <c r="M1144"/>
  <c r="M1145"/>
  <c r="N1145" s="1"/>
  <c r="M1146"/>
  <c r="M1147"/>
  <c r="N1147" s="1"/>
  <c r="M1148"/>
  <c r="M1149"/>
  <c r="N1149" s="1"/>
  <c r="M1150"/>
  <c r="M1151"/>
  <c r="N1151" s="1"/>
  <c r="M1152"/>
  <c r="M1153"/>
  <c r="N1153" s="1"/>
  <c r="M1154"/>
  <c r="M1155"/>
  <c r="N1155" s="1"/>
  <c r="M1156"/>
  <c r="M1157"/>
  <c r="N1157" s="1"/>
  <c r="M1158"/>
  <c r="M1159"/>
  <c r="N1159" s="1"/>
  <c r="M1160"/>
  <c r="M1161"/>
  <c r="N1161" s="1"/>
  <c r="M1162"/>
  <c r="M1163"/>
  <c r="N1163" s="1"/>
  <c r="M1164"/>
  <c r="M1165"/>
  <c r="N1165" s="1"/>
  <c r="M1166"/>
  <c r="M1167"/>
  <c r="N1167" s="1"/>
  <c r="M1168"/>
  <c r="M1169"/>
  <c r="N1169" s="1"/>
  <c r="M1170"/>
  <c r="M1171"/>
  <c r="N1171" s="1"/>
  <c r="M1172"/>
  <c r="M1173"/>
  <c r="N1173" s="1"/>
  <c r="M1174"/>
  <c r="M1175"/>
  <c r="N1175" s="1"/>
  <c r="M1176"/>
  <c r="M1177"/>
  <c r="N1177" s="1"/>
  <c r="M1178"/>
  <c r="M1179"/>
  <c r="N1179" s="1"/>
  <c r="M1180"/>
  <c r="M1181"/>
  <c r="N1181" s="1"/>
  <c r="M1182"/>
  <c r="M1183"/>
  <c r="N1183" s="1"/>
  <c r="M1184"/>
  <c r="M1185"/>
  <c r="N1185" s="1"/>
  <c r="M1186"/>
  <c r="M1187"/>
  <c r="N1187" s="1"/>
  <c r="M1188"/>
  <c r="M1189"/>
  <c r="N1189" s="1"/>
  <c r="M1190"/>
  <c r="M1191"/>
  <c r="N1191" s="1"/>
  <c r="M1192"/>
  <c r="M1193"/>
  <c r="N1193" s="1"/>
  <c r="M1194"/>
  <c r="M1195"/>
  <c r="N1195" s="1"/>
  <c r="M1196"/>
  <c r="M1197"/>
  <c r="N1197" s="1"/>
  <c r="M1198"/>
  <c r="M1199"/>
  <c r="N1199" s="1"/>
  <c r="M1200"/>
  <c r="M1201"/>
  <c r="N1201" s="1"/>
  <c r="M1202"/>
  <c r="M1203"/>
  <c r="N1203" s="1"/>
  <c r="M1204"/>
  <c r="M1205"/>
  <c r="N1205" s="1"/>
  <c r="M1206"/>
  <c r="M1207"/>
  <c r="N1207" s="1"/>
  <c r="M1208"/>
  <c r="M1209"/>
  <c r="N1209" s="1"/>
  <c r="M1210"/>
  <c r="M1211"/>
  <c r="N1211" s="1"/>
  <c r="M1212"/>
  <c r="M1213"/>
  <c r="N1213" s="1"/>
  <c r="M1214"/>
  <c r="M1215"/>
  <c r="N1215" s="1"/>
  <c r="M1216"/>
  <c r="M1217"/>
  <c r="N1217" s="1"/>
  <c r="M1218"/>
  <c r="M1219"/>
  <c r="N1219" s="1"/>
  <c r="M1220"/>
  <c r="M1221"/>
  <c r="N1221" s="1"/>
  <c r="M1222"/>
  <c r="M1223"/>
  <c r="N1223" s="1"/>
  <c r="M1224"/>
  <c r="M1225"/>
  <c r="N1225" s="1"/>
  <c r="M1226"/>
  <c r="M1227"/>
  <c r="N1227" s="1"/>
  <c r="M1228"/>
  <c r="M1229"/>
  <c r="N1229" s="1"/>
  <c r="M1230"/>
  <c r="M1231"/>
  <c r="N1231" s="1"/>
  <c r="M1232"/>
  <c r="M1233"/>
  <c r="N1233" s="1"/>
  <c r="M1234"/>
  <c r="M1235"/>
  <c r="N1235" s="1"/>
  <c r="M1236"/>
  <c r="M1237"/>
  <c r="N1237" s="1"/>
  <c r="M1238"/>
  <c r="M1239"/>
  <c r="N1239" s="1"/>
  <c r="M1240"/>
  <c r="M1241"/>
  <c r="N1241" s="1"/>
  <c r="M1242"/>
  <c r="M1243"/>
  <c r="N1243" s="1"/>
  <c r="M1244"/>
  <c r="M1245"/>
  <c r="N1245" s="1"/>
  <c r="M1246"/>
  <c r="M1247"/>
  <c r="N1247" s="1"/>
  <c r="M1248"/>
  <c r="M1249"/>
  <c r="N1249" s="1"/>
  <c r="P1249" s="1"/>
  <c r="M1250"/>
  <c r="M1251"/>
  <c r="N1251" s="1"/>
  <c r="M1252"/>
  <c r="M1253"/>
  <c r="N1253" s="1"/>
  <c r="M1254"/>
  <c r="M1255"/>
  <c r="N1255" s="1"/>
  <c r="M1256"/>
  <c r="M1257"/>
  <c r="N1257" s="1"/>
  <c r="P1257" s="1"/>
  <c r="M1258"/>
  <c r="M1259"/>
  <c r="N1259" s="1"/>
  <c r="M1260"/>
  <c r="M1261"/>
  <c r="N1261" s="1"/>
  <c r="M1262"/>
  <c r="M1263"/>
  <c r="N1263" s="1"/>
  <c r="M1264"/>
  <c r="M1265"/>
  <c r="N1265" s="1"/>
  <c r="P1265" s="1"/>
  <c r="M1266"/>
  <c r="M1267"/>
  <c r="N1267" s="1"/>
  <c r="M1268"/>
  <c r="M1269"/>
  <c r="N1269" s="1"/>
  <c r="M1270"/>
  <c r="M1271"/>
  <c r="N1271" s="1"/>
  <c r="M1272"/>
  <c r="M1273"/>
  <c r="N1273" s="1"/>
  <c r="P1273" s="1"/>
  <c r="M1274"/>
  <c r="M1275"/>
  <c r="N1275" s="1"/>
  <c r="M1276"/>
  <c r="M1277"/>
  <c r="N1277" s="1"/>
  <c r="M1278"/>
  <c r="M1279"/>
  <c r="N1279" s="1"/>
  <c r="M1280"/>
  <c r="M1281"/>
  <c r="N1281" s="1"/>
  <c r="P1281" s="1"/>
  <c r="M1282"/>
  <c r="M1283"/>
  <c r="N1283" s="1"/>
  <c r="M1284"/>
  <c r="M1285"/>
  <c r="N1285" s="1"/>
  <c r="M1286"/>
  <c r="M1287"/>
  <c r="N1287" s="1"/>
  <c r="M1288"/>
  <c r="M1289"/>
  <c r="N1289" s="1"/>
  <c r="P1289" s="1"/>
  <c r="M1290"/>
  <c r="M1291"/>
  <c r="N1291" s="1"/>
  <c r="M1292"/>
  <c r="M1293"/>
  <c r="N1293" s="1"/>
  <c r="M1294"/>
  <c r="M1295"/>
  <c r="N1295" s="1"/>
  <c r="M1296"/>
  <c r="M1297"/>
  <c r="N1297" s="1"/>
  <c r="P1297" s="1"/>
  <c r="M1298"/>
  <c r="M1299"/>
  <c r="N1299" s="1"/>
  <c r="M1300"/>
  <c r="M1301"/>
  <c r="N1301" s="1"/>
  <c r="M1302"/>
  <c r="M1303"/>
  <c r="N1303" s="1"/>
  <c r="M1304"/>
  <c r="M1305"/>
  <c r="N1305" s="1"/>
  <c r="P1305" s="1"/>
  <c r="M1306"/>
  <c r="M1307"/>
  <c r="N1307" s="1"/>
  <c r="M1308"/>
  <c r="M1309"/>
  <c r="N1309" s="1"/>
  <c r="M1310"/>
  <c r="M1311"/>
  <c r="N1311" s="1"/>
  <c r="M1312"/>
  <c r="M1313"/>
  <c r="N1313" s="1"/>
  <c r="P1313" s="1"/>
  <c r="M1314"/>
  <c r="M1315"/>
  <c r="N1315" s="1"/>
  <c r="M1316"/>
  <c r="M1317"/>
  <c r="N1317" s="1"/>
  <c r="M1318"/>
  <c r="M1319"/>
  <c r="N1319" s="1"/>
  <c r="M1320"/>
  <c r="M1321"/>
  <c r="N1321" s="1"/>
  <c r="P1321" s="1"/>
  <c r="M1322"/>
  <c r="M1323"/>
  <c r="N1323" s="1"/>
  <c r="M1324"/>
  <c r="M1325"/>
  <c r="N1325" s="1"/>
  <c r="M1326"/>
  <c r="M1327"/>
  <c r="N1327" s="1"/>
  <c r="M1328"/>
  <c r="M1329"/>
  <c r="N1329" s="1"/>
  <c r="P1329" s="1"/>
  <c r="M1330"/>
  <c r="M1331"/>
  <c r="N1331" s="1"/>
  <c r="M1332"/>
  <c r="M1333"/>
  <c r="N1333" s="1"/>
  <c r="M1334"/>
  <c r="M1335"/>
  <c r="N1335" s="1"/>
  <c r="M1336"/>
  <c r="M1337"/>
  <c r="N1337" s="1"/>
  <c r="P1337" s="1"/>
  <c r="M1338"/>
  <c r="M1339"/>
  <c r="N1339" s="1"/>
  <c r="M1340"/>
  <c r="M1341"/>
  <c r="N1341" s="1"/>
  <c r="M1342"/>
  <c r="M1343"/>
  <c r="N1343" s="1"/>
  <c r="M1344"/>
  <c r="M1345"/>
  <c r="N1345" s="1"/>
  <c r="P1345" s="1"/>
  <c r="M1346"/>
  <c r="M1347"/>
  <c r="N1347" s="1"/>
  <c r="M1348"/>
  <c r="M1349"/>
  <c r="N1349" s="1"/>
  <c r="M1350"/>
  <c r="M1351"/>
  <c r="N1351" s="1"/>
  <c r="M1352"/>
  <c r="M1353"/>
  <c r="N1353" s="1"/>
  <c r="P1353" s="1"/>
  <c r="M1354"/>
  <c r="M1355"/>
  <c r="N1355" s="1"/>
  <c r="M1356"/>
  <c r="M1357"/>
  <c r="N1357" s="1"/>
  <c r="M1358"/>
  <c r="M1359"/>
  <c r="N1359" s="1"/>
  <c r="M1360"/>
  <c r="M1361"/>
  <c r="N1361" s="1"/>
  <c r="P1361" s="1"/>
  <c r="M1362"/>
  <c r="M1363"/>
  <c r="N1363" s="1"/>
  <c r="M1364"/>
  <c r="M1365"/>
  <c r="N1365" s="1"/>
  <c r="M1366"/>
  <c r="M1367"/>
  <c r="N1367" s="1"/>
  <c r="M1368"/>
  <c r="M1369"/>
  <c r="N1369" s="1"/>
  <c r="P1369" s="1"/>
  <c r="M1370"/>
  <c r="M1371"/>
  <c r="N1371" s="1"/>
  <c r="M1372"/>
  <c r="M1373"/>
  <c r="N1373" s="1"/>
  <c r="M1374"/>
  <c r="M1375"/>
  <c r="N1375" s="1"/>
  <c r="M1376"/>
  <c r="M1377"/>
  <c r="N1377" s="1"/>
  <c r="P1377" s="1"/>
  <c r="M1378"/>
  <c r="M1379"/>
  <c r="N1379" s="1"/>
  <c r="M1380"/>
  <c r="M1381"/>
  <c r="N1381" s="1"/>
  <c r="M1382"/>
  <c r="M1383"/>
  <c r="N1383" s="1"/>
  <c r="M1384"/>
  <c r="M1385"/>
  <c r="N1385" s="1"/>
  <c r="P1385" s="1"/>
  <c r="M1386"/>
  <c r="M1387"/>
  <c r="N1387" s="1"/>
  <c r="M1388"/>
  <c r="M1389"/>
  <c r="N1389" s="1"/>
  <c r="M1390"/>
  <c r="M1391"/>
  <c r="N1391" s="1"/>
  <c r="M1392"/>
  <c r="M1393"/>
  <c r="N1393" s="1"/>
  <c r="P1393" s="1"/>
  <c r="M1394"/>
  <c r="M1395"/>
  <c r="N1395" s="1"/>
  <c r="M1396"/>
  <c r="M1397"/>
  <c r="N1397" s="1"/>
  <c r="M1398"/>
  <c r="M1399"/>
  <c r="N1399" s="1"/>
  <c r="M1400"/>
  <c r="M1401"/>
  <c r="N1401" s="1"/>
  <c r="P1401" s="1"/>
  <c r="M1402"/>
  <c r="M1403"/>
  <c r="N1403" s="1"/>
  <c r="M1404"/>
  <c r="M1405"/>
  <c r="N1405" s="1"/>
  <c r="M1406"/>
  <c r="M1407"/>
  <c r="N1407" s="1"/>
  <c r="M1408"/>
  <c r="M1409"/>
  <c r="N1409" s="1"/>
  <c r="P1409" s="1"/>
  <c r="M1410"/>
  <c r="M1411"/>
  <c r="N1411" s="1"/>
  <c r="M1412"/>
  <c r="M1413"/>
  <c r="N1413" s="1"/>
  <c r="M1414"/>
  <c r="M1415"/>
  <c r="N1415" s="1"/>
  <c r="M1416"/>
  <c r="M1417"/>
  <c r="N1417" s="1"/>
  <c r="P1417" s="1"/>
  <c r="M1418"/>
  <c r="M1419"/>
  <c r="N1419" s="1"/>
  <c r="M1420"/>
  <c r="M1421"/>
  <c r="N1421" s="1"/>
  <c r="M1422"/>
  <c r="M1423"/>
  <c r="N1423" s="1"/>
  <c r="M1424"/>
  <c r="M1425"/>
  <c r="N1425" s="1"/>
  <c r="P1425" s="1"/>
  <c r="M1426"/>
  <c r="M1427"/>
  <c r="N1427" s="1"/>
  <c r="M1428"/>
  <c r="M1429"/>
  <c r="N1429" s="1"/>
  <c r="M1430"/>
  <c r="M1431"/>
  <c r="N1431" s="1"/>
  <c r="M1432"/>
  <c r="M1433"/>
  <c r="N1433" s="1"/>
  <c r="P1433" s="1"/>
  <c r="M1434"/>
  <c r="M1435"/>
  <c r="N1435" s="1"/>
  <c r="M1436"/>
  <c r="M1437"/>
  <c r="N1437" s="1"/>
  <c r="M1438"/>
  <c r="M1439"/>
  <c r="N1439" s="1"/>
  <c r="M1440"/>
  <c r="M1441"/>
  <c r="N1441" s="1"/>
  <c r="P1441" s="1"/>
  <c r="M1442"/>
  <c r="M1443"/>
  <c r="N1443" s="1"/>
  <c r="M1444"/>
  <c r="M1445"/>
  <c r="N1445" s="1"/>
  <c r="M1446"/>
  <c r="M1447"/>
  <c r="N1447" s="1"/>
  <c r="M1448"/>
  <c r="M1449"/>
  <c r="N1449" s="1"/>
  <c r="P1449" s="1"/>
  <c r="M1450"/>
  <c r="M1451"/>
  <c r="N1451" s="1"/>
  <c r="M1452"/>
  <c r="M1453"/>
  <c r="N1453" s="1"/>
  <c r="M1454"/>
  <c r="M1455"/>
  <c r="N1455" s="1"/>
  <c r="M1456"/>
  <c r="M1457"/>
  <c r="N1457" s="1"/>
  <c r="P1457" s="1"/>
  <c r="M1458"/>
  <c r="M1459"/>
  <c r="N1459" s="1"/>
  <c r="M1460"/>
  <c r="M1461"/>
  <c r="N1461" s="1"/>
  <c r="M1462"/>
  <c r="M1463"/>
  <c r="N1463" s="1"/>
  <c r="M1464"/>
  <c r="M1465"/>
  <c r="N1465" s="1"/>
  <c r="P1465" s="1"/>
  <c r="M1466"/>
  <c r="M1467"/>
  <c r="N1467" s="1"/>
  <c r="M1468"/>
  <c r="M1469"/>
  <c r="N1469" s="1"/>
  <c r="M1470"/>
  <c r="M1471"/>
  <c r="N1471" s="1"/>
  <c r="M1472"/>
  <c r="M1473"/>
  <c r="N1473" s="1"/>
  <c r="P1473" s="1"/>
  <c r="M1474"/>
  <c r="M1475"/>
  <c r="N1475" s="1"/>
  <c r="M1476"/>
  <c r="M1477"/>
  <c r="N1477" s="1"/>
  <c r="M1478"/>
  <c r="M1479"/>
  <c r="N1479" s="1"/>
  <c r="M1480"/>
  <c r="M1481"/>
  <c r="N1481" s="1"/>
  <c r="P1481" s="1"/>
  <c r="M1482"/>
  <c r="M1483"/>
  <c r="N1483" s="1"/>
  <c r="M1484"/>
  <c r="M1485"/>
  <c r="N1485" s="1"/>
  <c r="M1486"/>
  <c r="M1487"/>
  <c r="N1487" s="1"/>
  <c r="M1488"/>
  <c r="M1489"/>
  <c r="N1489" s="1"/>
  <c r="P1489" s="1"/>
  <c r="M1490"/>
  <c r="M1491"/>
  <c r="N1491" s="1"/>
  <c r="M1492"/>
  <c r="M1493"/>
  <c r="N1493" s="1"/>
  <c r="M1494"/>
  <c r="M1495"/>
  <c r="N1495" s="1"/>
  <c r="M1496"/>
  <c r="M1497"/>
  <c r="N1497" s="1"/>
  <c r="P1497" s="1"/>
  <c r="M1498"/>
  <c r="M1499"/>
  <c r="N1499" s="1"/>
  <c r="M1500"/>
  <c r="M1501"/>
  <c r="N1501" s="1"/>
  <c r="M1502"/>
  <c r="M1503"/>
  <c r="N1503" s="1"/>
  <c r="M1504"/>
  <c r="M1505"/>
  <c r="N1505" s="1"/>
  <c r="P1505" s="1"/>
  <c r="M1506"/>
  <c r="M1507"/>
  <c r="N1507" s="1"/>
  <c r="M1508"/>
  <c r="M1509"/>
  <c r="N1509" s="1"/>
  <c r="M1510"/>
  <c r="M1511"/>
  <c r="N1511" s="1"/>
  <c r="M1512"/>
  <c r="M1513"/>
  <c r="N1513" s="1"/>
  <c r="P1513" s="1"/>
  <c r="M1514"/>
  <c r="M1515"/>
  <c r="N1515" s="1"/>
  <c r="M1516"/>
  <c r="M1517"/>
  <c r="N1517" s="1"/>
  <c r="O1517" s="1"/>
  <c r="M1518"/>
  <c r="M1519"/>
  <c r="N1519" s="1"/>
  <c r="M1520"/>
  <c r="M1521"/>
  <c r="N1521" s="1"/>
  <c r="P1521" s="1"/>
  <c r="M1522"/>
  <c r="M1523"/>
  <c r="N1523" s="1"/>
  <c r="M1524"/>
  <c r="M1525"/>
  <c r="N1525" s="1"/>
  <c r="M1526"/>
  <c r="M1527"/>
  <c r="N1527" s="1"/>
  <c r="M1528"/>
  <c r="M1529"/>
  <c r="N1529" s="1"/>
  <c r="P1529" s="1"/>
  <c r="M1530"/>
  <c r="M1531"/>
  <c r="N1531" s="1"/>
  <c r="M1532"/>
  <c r="M1533"/>
  <c r="N1533" s="1"/>
  <c r="O1533" s="1"/>
  <c r="M1534"/>
  <c r="M1535"/>
  <c r="N1535" s="1"/>
  <c r="M1536"/>
  <c r="M1537"/>
  <c r="N1537" s="1"/>
  <c r="P1537" s="1"/>
  <c r="M1538"/>
  <c r="M1539"/>
  <c r="N1539" s="1"/>
  <c r="M1540"/>
  <c r="M1541"/>
  <c r="N1541" s="1"/>
  <c r="M1542"/>
  <c r="M1543"/>
  <c r="N1543" s="1"/>
  <c r="M1544"/>
  <c r="M1545"/>
  <c r="N1545" s="1"/>
  <c r="P1545" s="1"/>
  <c r="M1546"/>
  <c r="M1547"/>
  <c r="N1547" s="1"/>
  <c r="M1548"/>
  <c r="M1549"/>
  <c r="N1549" s="1"/>
  <c r="O1549" s="1"/>
  <c r="M1550"/>
  <c r="M1551"/>
  <c r="N1551" s="1"/>
  <c r="M1552"/>
  <c r="M1553"/>
  <c r="N1553" s="1"/>
  <c r="P1553" s="1"/>
  <c r="M1554"/>
  <c r="M1555"/>
  <c r="N1555" s="1"/>
  <c r="M1556"/>
  <c r="M1557"/>
  <c r="N1557" s="1"/>
  <c r="M1558"/>
  <c r="M1559"/>
  <c r="N1559" s="1"/>
  <c r="M1560"/>
  <c r="M1561"/>
  <c r="N1561" s="1"/>
  <c r="P1561" s="1"/>
  <c r="M1562"/>
  <c r="M1563"/>
  <c r="N1563" s="1"/>
  <c r="M1564"/>
  <c r="M1565"/>
  <c r="N1565" s="1"/>
  <c r="O1565" s="1"/>
  <c r="M1566"/>
  <c r="M1567"/>
  <c r="N1567" s="1"/>
  <c r="M1568"/>
  <c r="M1569"/>
  <c r="N1569" s="1"/>
  <c r="P1569" s="1"/>
  <c r="M1570"/>
  <c r="M1571"/>
  <c r="N1571" s="1"/>
  <c r="M1572"/>
  <c r="M1573"/>
  <c r="N1573" s="1"/>
  <c r="M1574"/>
  <c r="M1575"/>
  <c r="N1575" s="1"/>
  <c r="M1576"/>
  <c r="M1577"/>
  <c r="N1577" s="1"/>
  <c r="P1577" s="1"/>
  <c r="M1578"/>
  <c r="M1579"/>
  <c r="N1579" s="1"/>
  <c r="M1580"/>
  <c r="M1581"/>
  <c r="N1581" s="1"/>
  <c r="O1581" s="1"/>
  <c r="M1582"/>
  <c r="M1583"/>
  <c r="N1583" s="1"/>
  <c r="M1584"/>
  <c r="M1585"/>
  <c r="N1585" s="1"/>
  <c r="P1585" s="1"/>
  <c r="M1586"/>
  <c r="M1587"/>
  <c r="N1587" s="1"/>
  <c r="M1588"/>
  <c r="M1589"/>
  <c r="N1589" s="1"/>
  <c r="M1590"/>
  <c r="M1591"/>
  <c r="N1591" s="1"/>
  <c r="M1592"/>
  <c r="M1593"/>
  <c r="N1593" s="1"/>
  <c r="P1593" s="1"/>
  <c r="M1594"/>
  <c r="M1595"/>
  <c r="N1595" s="1"/>
  <c r="M1596"/>
  <c r="M1597"/>
  <c r="N1597" s="1"/>
  <c r="O1597" s="1"/>
  <c r="M1598"/>
  <c r="M1599"/>
  <c r="N1599" s="1"/>
  <c r="M1600"/>
  <c r="M1601"/>
  <c r="N1601" s="1"/>
  <c r="P1601" s="1"/>
  <c r="M1602"/>
  <c r="M1603"/>
  <c r="N1603" s="1"/>
  <c r="M1604"/>
  <c r="M1605"/>
  <c r="N1605" s="1"/>
  <c r="M1606"/>
  <c r="M1607"/>
  <c r="N1607" s="1"/>
  <c r="M1608"/>
  <c r="M1609"/>
  <c r="N1609" s="1"/>
  <c r="P1609" s="1"/>
  <c r="M1610"/>
  <c r="M1611"/>
  <c r="N1611" s="1"/>
  <c r="M1612"/>
  <c r="M1613"/>
  <c r="N1613" s="1"/>
  <c r="O1613" s="1"/>
  <c r="M1614"/>
  <c r="M1615"/>
  <c r="N1615" s="1"/>
  <c r="M1616"/>
  <c r="M1617"/>
  <c r="N1617" s="1"/>
  <c r="P1617" s="1"/>
  <c r="M1618"/>
  <c r="M1619"/>
  <c r="N1619" s="1"/>
  <c r="M1620"/>
  <c r="M1621"/>
  <c r="N1621" s="1"/>
  <c r="M1622"/>
  <c r="M1623"/>
  <c r="N1623" s="1"/>
  <c r="M1624"/>
  <c r="M1625"/>
  <c r="N1625" s="1"/>
  <c r="P1625" s="1"/>
  <c r="M1626"/>
  <c r="M1627"/>
  <c r="N1627" s="1"/>
  <c r="M1628"/>
  <c r="M1629"/>
  <c r="N1629" s="1"/>
  <c r="O1629" s="1"/>
  <c r="M1630"/>
  <c r="M1631"/>
  <c r="N1631" s="1"/>
  <c r="M1632"/>
  <c r="M1633"/>
  <c r="N1633" s="1"/>
  <c r="P1633" s="1"/>
  <c r="M1634"/>
  <c r="M1635"/>
  <c r="N1635" s="1"/>
  <c r="M1636"/>
  <c r="M1637"/>
  <c r="N1637" s="1"/>
  <c r="M1638"/>
  <c r="M1639"/>
  <c r="N1639" s="1"/>
  <c r="M1640"/>
  <c r="M1641"/>
  <c r="N1641" s="1"/>
  <c r="P1641" s="1"/>
  <c r="M1642"/>
  <c r="M1643"/>
  <c r="N1643" s="1"/>
  <c r="M1644"/>
  <c r="M1645"/>
  <c r="N1645" s="1"/>
  <c r="O1645" s="1"/>
  <c r="M1646"/>
  <c r="M1647"/>
  <c r="N1647" s="1"/>
  <c r="M1648"/>
  <c r="M1649"/>
  <c r="N1649" s="1"/>
  <c r="P1649" s="1"/>
  <c r="M1650"/>
  <c r="M1651"/>
  <c r="N1651" s="1"/>
  <c r="M1652"/>
  <c r="M1653"/>
  <c r="N1653" s="1"/>
  <c r="M1654"/>
  <c r="M1655"/>
  <c r="N1655" s="1"/>
  <c r="M1656"/>
  <c r="M1657"/>
  <c r="N1657" s="1"/>
  <c r="P1657" s="1"/>
  <c r="M1658"/>
  <c r="M1659"/>
  <c r="N1659" s="1"/>
  <c r="M1660"/>
  <c r="M1661"/>
  <c r="N1661" s="1"/>
  <c r="O1661" s="1"/>
  <c r="M1662"/>
  <c r="M1663"/>
  <c r="N1663" s="1"/>
  <c r="M1664"/>
  <c r="M1665"/>
  <c r="N1665" s="1"/>
  <c r="P1665" s="1"/>
  <c r="M1666"/>
  <c r="M1667"/>
  <c r="N1667" s="1"/>
  <c r="M1668"/>
  <c r="M1669"/>
  <c r="N1669" s="1"/>
  <c r="M1670"/>
  <c r="M1671"/>
  <c r="N1671" s="1"/>
  <c r="M1672"/>
  <c r="M1673"/>
  <c r="N1673" s="1"/>
  <c r="P1673" s="1"/>
  <c r="M1674"/>
  <c r="M1675"/>
  <c r="N1675" s="1"/>
  <c r="M1676"/>
  <c r="M1677"/>
  <c r="N1677" s="1"/>
  <c r="O1677" s="1"/>
  <c r="M1678"/>
  <c r="M1679"/>
  <c r="N1679" s="1"/>
  <c r="M1680"/>
  <c r="M1681"/>
  <c r="N1681" s="1"/>
  <c r="P1681" s="1"/>
  <c r="M1682"/>
  <c r="M1683"/>
  <c r="N1683" s="1"/>
  <c r="M1684"/>
  <c r="M1685"/>
  <c r="N1685" s="1"/>
  <c r="M1686"/>
  <c r="M1687"/>
  <c r="N1687" s="1"/>
  <c r="M1688"/>
  <c r="M1689"/>
  <c r="N1689" s="1"/>
  <c r="P1689" s="1"/>
  <c r="M1690"/>
  <c r="M1691"/>
  <c r="N1691" s="1"/>
  <c r="M1692"/>
  <c r="M1693"/>
  <c r="N1693" s="1"/>
  <c r="O1693" s="1"/>
  <c r="M1694"/>
  <c r="M1695"/>
  <c r="N1695" s="1"/>
  <c r="M1696"/>
  <c r="M1697"/>
  <c r="N1697" s="1"/>
  <c r="P1697" s="1"/>
  <c r="M1698"/>
  <c r="M1699"/>
  <c r="N1699" s="1"/>
  <c r="M1700"/>
  <c r="M1701"/>
  <c r="N1701" s="1"/>
  <c r="M1702"/>
  <c r="M1703"/>
  <c r="N1703" s="1"/>
  <c r="M1704"/>
  <c r="M1705"/>
  <c r="N1705" s="1"/>
  <c r="P1705" s="1"/>
  <c r="M1706"/>
  <c r="M1707"/>
  <c r="N1707" s="1"/>
  <c r="M1708"/>
  <c r="M1709"/>
  <c r="N1709" s="1"/>
  <c r="O1709" s="1"/>
  <c r="M1710"/>
  <c r="M1711"/>
  <c r="N1711" s="1"/>
  <c r="M1712"/>
  <c r="M1713"/>
  <c r="N1713" s="1"/>
  <c r="P1713" s="1"/>
  <c r="M1714"/>
  <c r="M1715"/>
  <c r="N1715" s="1"/>
  <c r="M1716"/>
  <c r="M1717"/>
  <c r="N1717" s="1"/>
  <c r="M1718"/>
  <c r="M1719"/>
  <c r="N1719" s="1"/>
  <c r="M1720"/>
  <c r="M1721"/>
  <c r="N1721" s="1"/>
  <c r="P1721" s="1"/>
  <c r="M1722"/>
  <c r="M1723"/>
  <c r="N1723" s="1"/>
  <c r="M1724"/>
  <c r="M1725"/>
  <c r="N1725" s="1"/>
  <c r="O1725" s="1"/>
  <c r="M1726"/>
  <c r="M1727"/>
  <c r="N1727" s="1"/>
  <c r="M1728"/>
  <c r="M1729"/>
  <c r="N1729" s="1"/>
  <c r="P1729" s="1"/>
  <c r="M1730"/>
  <c r="M1731"/>
  <c r="N1731" s="1"/>
  <c r="M1732"/>
  <c r="M1733"/>
  <c r="N1733" s="1"/>
  <c r="M1734"/>
  <c r="M1735"/>
  <c r="N1735" s="1"/>
  <c r="M1736"/>
  <c r="M1737"/>
  <c r="N1737" s="1"/>
  <c r="P1737" s="1"/>
  <c r="M1738"/>
  <c r="M1739"/>
  <c r="N1739" s="1"/>
  <c r="M1740"/>
  <c r="M1741"/>
  <c r="N1741" s="1"/>
  <c r="O1741" s="1"/>
  <c r="M1742"/>
  <c r="M1743"/>
  <c r="N1743" s="1"/>
  <c r="M1744"/>
  <c r="M1745"/>
  <c r="N1745" s="1"/>
  <c r="P1745" s="1"/>
  <c r="M1746"/>
  <c r="M1747"/>
  <c r="N1747" s="1"/>
  <c r="M1748"/>
  <c r="M1749"/>
  <c r="N1749" s="1"/>
  <c r="M1750"/>
  <c r="M1751"/>
  <c r="N1751" s="1"/>
  <c r="M1752"/>
  <c r="M1753"/>
  <c r="N1753" s="1"/>
  <c r="P1753" s="1"/>
  <c r="M1754"/>
  <c r="M1755"/>
  <c r="N1755" s="1"/>
  <c r="M1756"/>
  <c r="M1757"/>
  <c r="N1757" s="1"/>
  <c r="O1757" s="1"/>
  <c r="M1758"/>
  <c r="M1759"/>
  <c r="N1759" s="1"/>
  <c r="M1760"/>
  <c r="M1761"/>
  <c r="N1761" s="1"/>
  <c r="P1761" s="1"/>
  <c r="M1762"/>
  <c r="M1763"/>
  <c r="N1763" s="1"/>
  <c r="M1764"/>
  <c r="M1765"/>
  <c r="N1765" s="1"/>
  <c r="M1766"/>
  <c r="M1767"/>
  <c r="N1767" s="1"/>
  <c r="M1768"/>
  <c r="M1769"/>
  <c r="N1769" s="1"/>
  <c r="P1769" s="1"/>
  <c r="M1770"/>
  <c r="M1771"/>
  <c r="N1771" s="1"/>
  <c r="M1772"/>
  <c r="M1773"/>
  <c r="N1773" s="1"/>
  <c r="O1773" s="1"/>
  <c r="M1774"/>
  <c r="M1775"/>
  <c r="N1775" s="1"/>
  <c r="M1776"/>
  <c r="M1777"/>
  <c r="N1777" s="1"/>
  <c r="P1777" s="1"/>
  <c r="M1778"/>
  <c r="M1779"/>
  <c r="N1779" s="1"/>
  <c r="M1780"/>
  <c r="M1781"/>
  <c r="N1781" s="1"/>
  <c r="M1782"/>
  <c r="M1783"/>
  <c r="N1783" s="1"/>
  <c r="M1784"/>
  <c r="M1785"/>
  <c r="N1785" s="1"/>
  <c r="P1785" s="1"/>
  <c r="M1786"/>
  <c r="M1787"/>
  <c r="N1787" s="1"/>
  <c r="M1788"/>
  <c r="M1789"/>
  <c r="N1789" s="1"/>
  <c r="O1789" s="1"/>
  <c r="M1790"/>
  <c r="M1791"/>
  <c r="N1791" s="1"/>
  <c r="M1792"/>
  <c r="M1793"/>
  <c r="N1793" s="1"/>
  <c r="P1793" s="1"/>
  <c r="M1794"/>
  <c r="M1795"/>
  <c r="N1795" s="1"/>
  <c r="M1796"/>
  <c r="M1797"/>
  <c r="N1797" s="1"/>
  <c r="M1798"/>
  <c r="M1799"/>
  <c r="N1799" s="1"/>
  <c r="M1800"/>
  <c r="M1801"/>
  <c r="N1801" s="1"/>
  <c r="P1801" s="1"/>
  <c r="M1802"/>
  <c r="M1803"/>
  <c r="N1803" s="1"/>
  <c r="M1804"/>
  <c r="M1805"/>
  <c r="N1805" s="1"/>
  <c r="O1805" s="1"/>
  <c r="M1806"/>
  <c r="M1807"/>
  <c r="N1807" s="1"/>
  <c r="M1808"/>
  <c r="M1809"/>
  <c r="N1809" s="1"/>
  <c r="P1809" s="1"/>
  <c r="M1810"/>
  <c r="M1811"/>
  <c r="N1811" s="1"/>
  <c r="M1812"/>
  <c r="M1813"/>
  <c r="N1813" s="1"/>
  <c r="M1814"/>
  <c r="M1815"/>
  <c r="N1815" s="1"/>
  <c r="M1816"/>
  <c r="M1817"/>
  <c r="N1817" s="1"/>
  <c r="P1817" s="1"/>
  <c r="M1818"/>
  <c r="M1819"/>
  <c r="N1819" s="1"/>
  <c r="M1820"/>
  <c r="M1821"/>
  <c r="N1821" s="1"/>
  <c r="O1821" s="1"/>
  <c r="M1822"/>
  <c r="M1823"/>
  <c r="N1823" s="1"/>
  <c r="M1824"/>
  <c r="M1825"/>
  <c r="N1825" s="1"/>
  <c r="P1825" s="1"/>
  <c r="M1826"/>
  <c r="M1827"/>
  <c r="N1827" s="1"/>
  <c r="M1828"/>
  <c r="M1829"/>
  <c r="N1829" s="1"/>
  <c r="M1830"/>
  <c r="M1831"/>
  <c r="N1831" s="1"/>
  <c r="M1832"/>
  <c r="M1833"/>
  <c r="N1833" s="1"/>
  <c r="P1833" s="1"/>
  <c r="M1834"/>
  <c r="M1835"/>
  <c r="N1835" s="1"/>
  <c r="M1836"/>
  <c r="M1837"/>
  <c r="N1837" s="1"/>
  <c r="O1837" s="1"/>
  <c r="M1838"/>
  <c r="M1839"/>
  <c r="N1839" s="1"/>
  <c r="M1840"/>
  <c r="M1841"/>
  <c r="N1841" s="1"/>
  <c r="P1841" s="1"/>
  <c r="M1842"/>
  <c r="M1843"/>
  <c r="N1843" s="1"/>
  <c r="M1844"/>
  <c r="M1845"/>
  <c r="N1845" s="1"/>
  <c r="M1846"/>
  <c r="M1847"/>
  <c r="N1847" s="1"/>
  <c r="M1848"/>
  <c r="M1849"/>
  <c r="N1849" s="1"/>
  <c r="P1849" s="1"/>
  <c r="M1850"/>
  <c r="M1851"/>
  <c r="N1851" s="1"/>
  <c r="M1852"/>
  <c r="M1853"/>
  <c r="N1853" s="1"/>
  <c r="O1853" s="1"/>
  <c r="M1854"/>
  <c r="M1855"/>
  <c r="N1855" s="1"/>
  <c r="M1856"/>
  <c r="M1857"/>
  <c r="N1857" s="1"/>
  <c r="P1857" s="1"/>
  <c r="M1858"/>
  <c r="M1859"/>
  <c r="N1859" s="1"/>
  <c r="M1860"/>
  <c r="M1861"/>
  <c r="N1861" s="1"/>
  <c r="M1862"/>
  <c r="M1863"/>
  <c r="N1863" s="1"/>
  <c r="M1864"/>
  <c r="M1865"/>
  <c r="N1865" s="1"/>
  <c r="P1865" s="1"/>
  <c r="M1866"/>
  <c r="M1867"/>
  <c r="N1867" s="1"/>
  <c r="M1868"/>
  <c r="M1869"/>
  <c r="N1869" s="1"/>
  <c r="O1869" s="1"/>
  <c r="M1870"/>
  <c r="M1871"/>
  <c r="N1871" s="1"/>
  <c r="M1872"/>
  <c r="M1873"/>
  <c r="N1873" s="1"/>
  <c r="P1873" s="1"/>
  <c r="M1874"/>
  <c r="M1875"/>
  <c r="N1875" s="1"/>
  <c r="M1876"/>
  <c r="M1877"/>
  <c r="N1877" s="1"/>
  <c r="M1878"/>
  <c r="M1879"/>
  <c r="N1879" s="1"/>
  <c r="M1880"/>
  <c r="M1881"/>
  <c r="N1881" s="1"/>
  <c r="P1881" s="1"/>
  <c r="M1882"/>
  <c r="M1883"/>
  <c r="N1883" s="1"/>
  <c r="M1884"/>
  <c r="M1885"/>
  <c r="N1885" s="1"/>
  <c r="O1885" s="1"/>
  <c r="M1886"/>
  <c r="M1887"/>
  <c r="N1887" s="1"/>
  <c r="M1888"/>
  <c r="M1889"/>
  <c r="N1889" s="1"/>
  <c r="P1889" s="1"/>
  <c r="M1890"/>
  <c r="M1891"/>
  <c r="N1891" s="1"/>
  <c r="M1892"/>
  <c r="M1893"/>
  <c r="N1893" s="1"/>
  <c r="M1894"/>
  <c r="M1895"/>
  <c r="N1895" s="1"/>
  <c r="M1896"/>
  <c r="M1897"/>
  <c r="N1897" s="1"/>
  <c r="P1897" s="1"/>
  <c r="M1898"/>
  <c r="M1899"/>
  <c r="N1899" s="1"/>
  <c r="M1900"/>
  <c r="M1901"/>
  <c r="N1901" s="1"/>
  <c r="O1901" s="1"/>
  <c r="M1902"/>
  <c r="M1903"/>
  <c r="N1903" s="1"/>
  <c r="M1904"/>
  <c r="M1905"/>
  <c r="N1905" s="1"/>
  <c r="P1905" s="1"/>
  <c r="M1906"/>
  <c r="M1907"/>
  <c r="N1907" s="1"/>
  <c r="M1908"/>
  <c r="M1909"/>
  <c r="N1909" s="1"/>
  <c r="M1910"/>
  <c r="M1911"/>
  <c r="N1911" s="1"/>
  <c r="M1912"/>
  <c r="M1913"/>
  <c r="N1913" s="1"/>
  <c r="P1913" s="1"/>
  <c r="M1914"/>
  <c r="M1915"/>
  <c r="N1915" s="1"/>
  <c r="M1916"/>
  <c r="M1917"/>
  <c r="N1917" s="1"/>
  <c r="O1917" s="1"/>
  <c r="M1918"/>
  <c r="M1919"/>
  <c r="N1919" s="1"/>
  <c r="M1920"/>
  <c r="M1921"/>
  <c r="N1921" s="1"/>
  <c r="P1921" s="1"/>
  <c r="M1922"/>
  <c r="M1923"/>
  <c r="N1923" s="1"/>
  <c r="M1924"/>
  <c r="M1925"/>
  <c r="N1925" s="1"/>
  <c r="M1926"/>
  <c r="M1927"/>
  <c r="N1927" s="1"/>
  <c r="M1928"/>
  <c r="M1929"/>
  <c r="N1929" s="1"/>
  <c r="P1929" s="1"/>
  <c r="M1930"/>
  <c r="M1931"/>
  <c r="N1931" s="1"/>
  <c r="M1932"/>
  <c r="M1933"/>
  <c r="N1933" s="1"/>
  <c r="O1933" s="1"/>
  <c r="M1934"/>
  <c r="M1935"/>
  <c r="N1935" s="1"/>
  <c r="M1936"/>
  <c r="M1937"/>
  <c r="N1937" s="1"/>
  <c r="P1937" s="1"/>
  <c r="M1938"/>
  <c r="M1939"/>
  <c r="N1939" s="1"/>
  <c r="M1940"/>
  <c r="M1941"/>
  <c r="N1941" s="1"/>
  <c r="M1942"/>
  <c r="M1943"/>
  <c r="N1943" s="1"/>
  <c r="M1944"/>
  <c r="M1945"/>
  <c r="N1945" s="1"/>
  <c r="P1945" s="1"/>
  <c r="M1946"/>
  <c r="M1947"/>
  <c r="N1947" s="1"/>
  <c r="M1948"/>
  <c r="M1949"/>
  <c r="N1949" s="1"/>
  <c r="O1949" s="1"/>
  <c r="M1950"/>
  <c r="M1951"/>
  <c r="N1951" s="1"/>
  <c r="M1952"/>
  <c r="M1953"/>
  <c r="N1953" s="1"/>
  <c r="P1953" s="1"/>
  <c r="M1954"/>
  <c r="M1955"/>
  <c r="N1955" s="1"/>
  <c r="M1956"/>
  <c r="M1957"/>
  <c r="N1957" s="1"/>
  <c r="M1958"/>
  <c r="M1959"/>
  <c r="N1959" s="1"/>
  <c r="M1960"/>
  <c r="M1961"/>
  <c r="N1961" s="1"/>
  <c r="P1961" s="1"/>
  <c r="M1962"/>
  <c r="M1963"/>
  <c r="N1963" s="1"/>
  <c r="M1964"/>
  <c r="M1965"/>
  <c r="N1965" s="1"/>
  <c r="O1965" s="1"/>
  <c r="M1966"/>
  <c r="M1967"/>
  <c r="N1967" s="1"/>
  <c r="M1968"/>
  <c r="M1969"/>
  <c r="N1969" s="1"/>
  <c r="P1969" s="1"/>
  <c r="M1970"/>
  <c r="M1971"/>
  <c r="N1971" s="1"/>
  <c r="M1972"/>
  <c r="M1973"/>
  <c r="N1973" s="1"/>
  <c r="M1974"/>
  <c r="M1975"/>
  <c r="N1975" s="1"/>
  <c r="M1976"/>
  <c r="M1977"/>
  <c r="N1977" s="1"/>
  <c r="P1977" s="1"/>
  <c r="M1978"/>
  <c r="M1979"/>
  <c r="N1979" s="1"/>
  <c r="M1980"/>
  <c r="M1981"/>
  <c r="N1981" s="1"/>
  <c r="O1981" s="1"/>
  <c r="M1982"/>
  <c r="M1983"/>
  <c r="N1983" s="1"/>
  <c r="M1984"/>
  <c r="M1985"/>
  <c r="N1985" s="1"/>
  <c r="P1985" s="1"/>
  <c r="M1986"/>
  <c r="M1987"/>
  <c r="N1987" s="1"/>
  <c r="M1988"/>
  <c r="M1989"/>
  <c r="N1989" s="1"/>
  <c r="M1990"/>
  <c r="M1991"/>
  <c r="N1991" s="1"/>
  <c r="M1992"/>
  <c r="M1993"/>
  <c r="N1993" s="1"/>
  <c r="P1993" s="1"/>
  <c r="M1994"/>
  <c r="M1995"/>
  <c r="N1995" s="1"/>
  <c r="M1996"/>
  <c r="M1997"/>
  <c r="N1997" s="1"/>
  <c r="O1997" s="1"/>
  <c r="M1998"/>
  <c r="M1999"/>
  <c r="N1999" s="1"/>
  <c r="M2000"/>
  <c r="M2001"/>
  <c r="N2001" s="1"/>
  <c r="P2001" s="1"/>
  <c r="M2002"/>
  <c r="M2003"/>
  <c r="N2003" s="1"/>
  <c r="M2004"/>
  <c r="M2005"/>
  <c r="N2005" s="1"/>
  <c r="M2006"/>
  <c r="M2007"/>
  <c r="N2007" s="1"/>
  <c r="M2008"/>
  <c r="M2009"/>
  <c r="N2009" s="1"/>
  <c r="P2009" s="1"/>
  <c r="M2010"/>
  <c r="M2011"/>
  <c r="N2011" s="1"/>
  <c r="M2012"/>
  <c r="M2013"/>
  <c r="N2013" s="1"/>
  <c r="O2013" s="1"/>
  <c r="M2014"/>
  <c r="M2015"/>
  <c r="N2015" s="1"/>
  <c r="M2016"/>
  <c r="M2017"/>
  <c r="N2017" s="1"/>
  <c r="P2017" s="1"/>
  <c r="M2018"/>
  <c r="M2019"/>
  <c r="N2019" s="1"/>
  <c r="M2020"/>
  <c r="M2021"/>
  <c r="N2021" s="1"/>
  <c r="M2022"/>
  <c r="M2023"/>
  <c r="N2023" s="1"/>
  <c r="M2024"/>
  <c r="M2025"/>
  <c r="N2025" s="1"/>
  <c r="P2025" s="1"/>
  <c r="M2026"/>
  <c r="M2027"/>
  <c r="N2027" s="1"/>
  <c r="M2028"/>
  <c r="M2029"/>
  <c r="N2029" s="1"/>
  <c r="O2029" s="1"/>
  <c r="M2030"/>
  <c r="M2031"/>
  <c r="N2031" s="1"/>
  <c r="M2032"/>
  <c r="M2033"/>
  <c r="N2033" s="1"/>
  <c r="P2033" s="1"/>
  <c r="M2034"/>
  <c r="M2035"/>
  <c r="N2035" s="1"/>
  <c r="M2036"/>
  <c r="M2037"/>
  <c r="N2037" s="1"/>
  <c r="M2038"/>
  <c r="M2039"/>
  <c r="N2039" s="1"/>
  <c r="M2040"/>
  <c r="M2041"/>
  <c r="N2041" s="1"/>
  <c r="P2041" s="1"/>
  <c r="M2042"/>
  <c r="M2043"/>
  <c r="N2043" s="1"/>
  <c r="M2044"/>
  <c r="M2045"/>
  <c r="N2045" s="1"/>
  <c r="O2045" s="1"/>
  <c r="M2046"/>
  <c r="M2047"/>
  <c r="N2047" s="1"/>
  <c r="M2048"/>
  <c r="M2049"/>
  <c r="N2049" s="1"/>
  <c r="P2049" s="1"/>
  <c r="M2050"/>
  <c r="M2051"/>
  <c r="N2051" s="1"/>
  <c r="M2052"/>
  <c r="M2053"/>
  <c r="N2053" s="1"/>
  <c r="M2054"/>
  <c r="M2055"/>
  <c r="N2055" s="1"/>
  <c r="M2056"/>
  <c r="M2057"/>
  <c r="N2057" s="1"/>
  <c r="P2057" s="1"/>
  <c r="M2058"/>
  <c r="M2059"/>
  <c r="N2059" s="1"/>
  <c r="M2060"/>
  <c r="M2061"/>
  <c r="N2061" s="1"/>
  <c r="O2061" s="1"/>
  <c r="M2062"/>
  <c r="M2063"/>
  <c r="N2063" s="1"/>
  <c r="M2064"/>
  <c r="M2065"/>
  <c r="N2065" s="1"/>
  <c r="P2065" s="1"/>
  <c r="M2066"/>
  <c r="M2067"/>
  <c r="N2067" s="1"/>
  <c r="M2068"/>
  <c r="M2069"/>
  <c r="N2069" s="1"/>
  <c r="M2070"/>
  <c r="M2071"/>
  <c r="N2071" s="1"/>
  <c r="M2072"/>
  <c r="M2073"/>
  <c r="N2073" s="1"/>
  <c r="P2073" s="1"/>
  <c r="M2074"/>
  <c r="M2075"/>
  <c r="N2075" s="1"/>
  <c r="M2076"/>
  <c r="M2077"/>
  <c r="N2077" s="1"/>
  <c r="O2077" s="1"/>
  <c r="M2078"/>
  <c r="M2079"/>
  <c r="N2079" s="1"/>
  <c r="M2080"/>
  <c r="M2081"/>
  <c r="N2081" s="1"/>
  <c r="P2081" s="1"/>
  <c r="M2082"/>
  <c r="M2083"/>
  <c r="N2083" s="1"/>
  <c r="M2084"/>
  <c r="M2085"/>
  <c r="N2085" s="1"/>
  <c r="M2086"/>
  <c r="M2087"/>
  <c r="N2087" s="1"/>
  <c r="M2088"/>
  <c r="M2089"/>
  <c r="N2089" s="1"/>
  <c r="P2089" s="1"/>
  <c r="M2090"/>
  <c r="M2091"/>
  <c r="N2091" s="1"/>
  <c r="M2092"/>
  <c r="M2093"/>
  <c r="N2093" s="1"/>
  <c r="O2093" s="1"/>
  <c r="M2094"/>
  <c r="M2095"/>
  <c r="N2095" s="1"/>
  <c r="M2096"/>
  <c r="M2097"/>
  <c r="N2097" s="1"/>
  <c r="P2097" s="1"/>
  <c r="M2098"/>
  <c r="M2099"/>
  <c r="N2099" s="1"/>
  <c r="M2100"/>
  <c r="M2101"/>
  <c r="N2101" s="1"/>
  <c r="M2102"/>
  <c r="M2103"/>
  <c r="N2103" s="1"/>
  <c r="M2104"/>
  <c r="M2105"/>
  <c r="N2105" s="1"/>
  <c r="P2105" s="1"/>
  <c r="M2106"/>
  <c r="M2107"/>
  <c r="N2107" s="1"/>
  <c r="M2108"/>
  <c r="M2109"/>
  <c r="N2109" s="1"/>
  <c r="O2109" s="1"/>
  <c r="M2110"/>
  <c r="M2111"/>
  <c r="N2111" s="1"/>
  <c r="M2112"/>
  <c r="M2113"/>
  <c r="N2113" s="1"/>
  <c r="P2113" s="1"/>
  <c r="M2114"/>
  <c r="M2115"/>
  <c r="N2115" s="1"/>
  <c r="M2116"/>
  <c r="M2117"/>
  <c r="N2117" s="1"/>
  <c r="M2118"/>
  <c r="M2119"/>
  <c r="N2119" s="1"/>
  <c r="M2120"/>
  <c r="M2121"/>
  <c r="N2121" s="1"/>
  <c r="P2121" s="1"/>
  <c r="M2122"/>
  <c r="M2123"/>
  <c r="N2123" s="1"/>
  <c r="M2124"/>
  <c r="M2125"/>
  <c r="N2125" s="1"/>
  <c r="O2125" s="1"/>
  <c r="M2126"/>
  <c r="M2127"/>
  <c r="N2127" s="1"/>
  <c r="M2128"/>
  <c r="M2129"/>
  <c r="N2129" s="1"/>
  <c r="P2129" s="1"/>
  <c r="M2130"/>
  <c r="M2131"/>
  <c r="N2131" s="1"/>
  <c r="M2132"/>
  <c r="M2133"/>
  <c r="N2133" s="1"/>
  <c r="M2134"/>
  <c r="M2135"/>
  <c r="N2135" s="1"/>
  <c r="M2136"/>
  <c r="M2137"/>
  <c r="N2137" s="1"/>
  <c r="P2137" s="1"/>
  <c r="M2138"/>
  <c r="M2139"/>
  <c r="N2139" s="1"/>
  <c r="M2140"/>
  <c r="M2141"/>
  <c r="N2141" s="1"/>
  <c r="O2141" s="1"/>
  <c r="M2142"/>
  <c r="M2143"/>
  <c r="N2143" s="1"/>
  <c r="M2144"/>
  <c r="M2145"/>
  <c r="N2145" s="1"/>
  <c r="P2145" s="1"/>
  <c r="M2146"/>
  <c r="M2147"/>
  <c r="N2147" s="1"/>
  <c r="M2148"/>
  <c r="M2149"/>
  <c r="N2149" s="1"/>
  <c r="M2150"/>
  <c r="M2151"/>
  <c r="N2151" s="1"/>
  <c r="M2152"/>
  <c r="M2153"/>
  <c r="N2153" s="1"/>
  <c r="P2153" s="1"/>
  <c r="M2154"/>
  <c r="M2155"/>
  <c r="N2155" s="1"/>
  <c r="M2156"/>
  <c r="M2157"/>
  <c r="N2157" s="1"/>
  <c r="O2157" s="1"/>
  <c r="M2158"/>
  <c r="M2159"/>
  <c r="N2159" s="1"/>
  <c r="M2160"/>
  <c r="M2161"/>
  <c r="N2161" s="1"/>
  <c r="P2161" s="1"/>
  <c r="M2162"/>
  <c r="M2163"/>
  <c r="N2163" s="1"/>
  <c r="M2164"/>
  <c r="M2165"/>
  <c r="N2165" s="1"/>
  <c r="M2166"/>
  <c r="M2167"/>
  <c r="N2167" s="1"/>
  <c r="M2168"/>
  <c r="M2169"/>
  <c r="N2169" s="1"/>
  <c r="P2169" s="1"/>
  <c r="M2170"/>
  <c r="M2171"/>
  <c r="N2171" s="1"/>
  <c r="M2172"/>
  <c r="M2173"/>
  <c r="N2173" s="1"/>
  <c r="O2173" s="1"/>
  <c r="M2174"/>
  <c r="M2175"/>
  <c r="N2175" s="1"/>
  <c r="M2176"/>
  <c r="M2177"/>
  <c r="N2177" s="1"/>
  <c r="P2177" s="1"/>
  <c r="M2178"/>
  <c r="M2179"/>
  <c r="N2179" s="1"/>
  <c r="M2180"/>
  <c r="M2181"/>
  <c r="N2181" s="1"/>
  <c r="M2182"/>
  <c r="M2183"/>
  <c r="N2183" s="1"/>
  <c r="M2184"/>
  <c r="M2185"/>
  <c r="N2185" s="1"/>
  <c r="P2185" s="1"/>
  <c r="M2186"/>
  <c r="M2187"/>
  <c r="N2187" s="1"/>
  <c r="M2188"/>
  <c r="M2189"/>
  <c r="N2189" s="1"/>
  <c r="O2189" s="1"/>
  <c r="M2190"/>
  <c r="M2191"/>
  <c r="N2191" s="1"/>
  <c r="M2192"/>
  <c r="M2193"/>
  <c r="N2193" s="1"/>
  <c r="P2193" s="1"/>
  <c r="M2194"/>
  <c r="M2195"/>
  <c r="N2195" s="1"/>
  <c r="M2196"/>
  <c r="M2197"/>
  <c r="N2197" s="1"/>
  <c r="M2198"/>
  <c r="M2199"/>
  <c r="N2199" s="1"/>
  <c r="M2200"/>
  <c r="M2201"/>
  <c r="N2201" s="1"/>
  <c r="P2201" s="1"/>
  <c r="M2202"/>
  <c r="M2203"/>
  <c r="N2203" s="1"/>
  <c r="M2204"/>
  <c r="M2205"/>
  <c r="N2205" s="1"/>
  <c r="O2205" s="1"/>
  <c r="M2206"/>
  <c r="M2207"/>
  <c r="N2207" s="1"/>
  <c r="M2208"/>
  <c r="M2209"/>
  <c r="N2209" s="1"/>
  <c r="P2209" s="1"/>
  <c r="M2210"/>
  <c r="M2211"/>
  <c r="N2211" s="1"/>
  <c r="M2212"/>
  <c r="M2213"/>
  <c r="N2213" s="1"/>
  <c r="M2214"/>
  <c r="M2215"/>
  <c r="N2215" s="1"/>
  <c r="M2216"/>
  <c r="M2217"/>
  <c r="N2217" s="1"/>
  <c r="P2217" s="1"/>
  <c r="M2218"/>
  <c r="M2219"/>
  <c r="N2219" s="1"/>
  <c r="M2220"/>
  <c r="M2221"/>
  <c r="N2221" s="1"/>
  <c r="O2221" s="1"/>
  <c r="M2222"/>
  <c r="M2223"/>
  <c r="N2223" s="1"/>
  <c r="P2223" s="1"/>
  <c r="M2224"/>
  <c r="M2225"/>
  <c r="N2225" s="1"/>
  <c r="P2225" s="1"/>
  <c r="M2226"/>
  <c r="M2227"/>
  <c r="N2227" s="1"/>
  <c r="M2228"/>
  <c r="M2229"/>
  <c r="N2229" s="1"/>
  <c r="M2230"/>
  <c r="M2231"/>
  <c r="N2231" s="1"/>
  <c r="M2232"/>
  <c r="M2233"/>
  <c r="N2233" s="1"/>
  <c r="P2233" s="1"/>
  <c r="M2234"/>
  <c r="M2235"/>
  <c r="N2235" s="1"/>
  <c r="M2236"/>
  <c r="M2237"/>
  <c r="N2237" s="1"/>
  <c r="O2237" s="1"/>
  <c r="M2238"/>
  <c r="M2239"/>
  <c r="N2239" s="1"/>
  <c r="M2240"/>
  <c r="M2241"/>
  <c r="N2241" s="1"/>
  <c r="P2241" s="1"/>
  <c r="M2242"/>
  <c r="M2243"/>
  <c r="N2243" s="1"/>
  <c r="M2244"/>
  <c r="M2245"/>
  <c r="N2245" s="1"/>
  <c r="M2246"/>
  <c r="M2247"/>
  <c r="N2247" s="1"/>
  <c r="M2248"/>
  <c r="M2249"/>
  <c r="N2249" s="1"/>
  <c r="P2249" s="1"/>
  <c r="M2250"/>
  <c r="M2251"/>
  <c r="N2251" s="1"/>
  <c r="M2252"/>
  <c r="M2253"/>
  <c r="N2253" s="1"/>
  <c r="O2253" s="1"/>
  <c r="M2254"/>
  <c r="M2255"/>
  <c r="N2255" s="1"/>
  <c r="P2255" s="1"/>
  <c r="M2256"/>
  <c r="M2257"/>
  <c r="N2257" s="1"/>
  <c r="P2257" s="1"/>
  <c r="M2258"/>
  <c r="M2259"/>
  <c r="N2259" s="1"/>
  <c r="M2260"/>
  <c r="M2261"/>
  <c r="N2261" s="1"/>
  <c r="M2262"/>
  <c r="M2263"/>
  <c r="N2263" s="1"/>
  <c r="P2263" s="1"/>
  <c r="M2264"/>
  <c r="M2265"/>
  <c r="N2265" s="1"/>
  <c r="P2265" s="1"/>
  <c r="M2266"/>
  <c r="M2267"/>
  <c r="N2267" s="1"/>
  <c r="M2268"/>
  <c r="M2269"/>
  <c r="N2269" s="1"/>
  <c r="O2269" s="1"/>
  <c r="M2270"/>
  <c r="M2271"/>
  <c r="N2271" s="1"/>
  <c r="M2272"/>
  <c r="M2273"/>
  <c r="N2273" s="1"/>
  <c r="P2273" s="1"/>
  <c r="M2274"/>
  <c r="M2275"/>
  <c r="N2275" s="1"/>
  <c r="M2276"/>
  <c r="M2277"/>
  <c r="N2277" s="1"/>
  <c r="M2278"/>
  <c r="M2279"/>
  <c r="N2279" s="1"/>
  <c r="M2280"/>
  <c r="M2281"/>
  <c r="N2281" s="1"/>
  <c r="P2281" s="1"/>
  <c r="M2282"/>
  <c r="M2283"/>
  <c r="N2283" s="1"/>
  <c r="M2284"/>
  <c r="M2285"/>
  <c r="N2285" s="1"/>
  <c r="O2285" s="1"/>
  <c r="M2286"/>
  <c r="M2287"/>
  <c r="N2287" s="1"/>
  <c r="M2288"/>
  <c r="M2289"/>
  <c r="N2289" s="1"/>
  <c r="P2289" s="1"/>
  <c r="M2290"/>
  <c r="M2291"/>
  <c r="N2291" s="1"/>
  <c r="M2292"/>
  <c r="M2293"/>
  <c r="N2293" s="1"/>
  <c r="M2294"/>
  <c r="M2295"/>
  <c r="N2295" s="1"/>
  <c r="M2296"/>
  <c r="M2297"/>
  <c r="N2297" s="1"/>
  <c r="P2297" s="1"/>
  <c r="M2298"/>
  <c r="M2299"/>
  <c r="N2299" s="1"/>
  <c r="M2300"/>
  <c r="M2301"/>
  <c r="N2301" s="1"/>
  <c r="O2301" s="1"/>
  <c r="M2302"/>
  <c r="M2303"/>
  <c r="N2303" s="1"/>
  <c r="M2304"/>
  <c r="M2305"/>
  <c r="N2305" s="1"/>
  <c r="P2305" s="1"/>
  <c r="M2306"/>
  <c r="M2307"/>
  <c r="N2307" s="1"/>
  <c r="M2308"/>
  <c r="M2309"/>
  <c r="N2309" s="1"/>
  <c r="M2310"/>
  <c r="M2311"/>
  <c r="N2311" s="1"/>
  <c r="M2312"/>
  <c r="M2313"/>
  <c r="N2313" s="1"/>
  <c r="P2313" s="1"/>
  <c r="M2314"/>
  <c r="M2315"/>
  <c r="N2315" s="1"/>
  <c r="M2316"/>
  <c r="M2317"/>
  <c r="N2317" s="1"/>
  <c r="O2317" s="1"/>
  <c r="M2318"/>
  <c r="M2319"/>
  <c r="N2319" s="1"/>
  <c r="M2320"/>
  <c r="M2321"/>
  <c r="N2321" s="1"/>
  <c r="P2321" s="1"/>
  <c r="M2322"/>
  <c r="M2323"/>
  <c r="N2323" s="1"/>
  <c r="M2324"/>
  <c r="M2325"/>
  <c r="N2325" s="1"/>
  <c r="M2326"/>
  <c r="M2327"/>
  <c r="N2327" s="1"/>
  <c r="M2328"/>
  <c r="M2329"/>
  <c r="N2329" s="1"/>
  <c r="P2329" s="1"/>
  <c r="M2330"/>
  <c r="M2331"/>
  <c r="N2331" s="1"/>
  <c r="M2332"/>
  <c r="M2333"/>
  <c r="N2333" s="1"/>
  <c r="O2333" s="1"/>
  <c r="M2334"/>
  <c r="M2335"/>
  <c r="N2335" s="1"/>
  <c r="M2336"/>
  <c r="M2337"/>
  <c r="N2337" s="1"/>
  <c r="P2337" s="1"/>
  <c r="M2338"/>
  <c r="M2339"/>
  <c r="N2339" s="1"/>
  <c r="M2340"/>
  <c r="M2341"/>
  <c r="N2341" s="1"/>
  <c r="M2342"/>
  <c r="M2343"/>
  <c r="N2343" s="1"/>
  <c r="M2344"/>
  <c r="M2345"/>
  <c r="N2345" s="1"/>
  <c r="P2345" s="1"/>
  <c r="M2346"/>
  <c r="M2347"/>
  <c r="N2347" s="1"/>
  <c r="M2348"/>
  <c r="M2349"/>
  <c r="N2349" s="1"/>
  <c r="O2349" s="1"/>
  <c r="M2350"/>
  <c r="M2351"/>
  <c r="N2351" s="1"/>
  <c r="M2352"/>
  <c r="M2353"/>
  <c r="N2353" s="1"/>
  <c r="P2353" s="1"/>
  <c r="M2354"/>
  <c r="M2355"/>
  <c r="N2355" s="1"/>
  <c r="M2356"/>
  <c r="M2357"/>
  <c r="N2357" s="1"/>
  <c r="M2358"/>
  <c r="M2359"/>
  <c r="N2359" s="1"/>
  <c r="M2360"/>
  <c r="M2361"/>
  <c r="N2361" s="1"/>
  <c r="P2361" s="1"/>
  <c r="M2362"/>
  <c r="M2363"/>
  <c r="N2363" s="1"/>
  <c r="M2364"/>
  <c r="M2365"/>
  <c r="N2365" s="1"/>
  <c r="O2365" s="1"/>
  <c r="M2366"/>
  <c r="M2367"/>
  <c r="N2367" s="1"/>
  <c r="M2368"/>
  <c r="M2369"/>
  <c r="N2369" s="1"/>
  <c r="P2369" s="1"/>
  <c r="M2370"/>
  <c r="M2371"/>
  <c r="N2371" s="1"/>
  <c r="M2372"/>
  <c r="M2373"/>
  <c r="N2373" s="1"/>
  <c r="M2374"/>
  <c r="M2375"/>
  <c r="N2375" s="1"/>
  <c r="M2376"/>
  <c r="M2377"/>
  <c r="N2377" s="1"/>
  <c r="P2377" s="1"/>
  <c r="M2378"/>
  <c r="M2379"/>
  <c r="N2379" s="1"/>
  <c r="M2380"/>
  <c r="M2381"/>
  <c r="N2381" s="1"/>
  <c r="O2381" s="1"/>
  <c r="M2382"/>
  <c r="M2383"/>
  <c r="N2383" s="1"/>
  <c r="M2384"/>
  <c r="M2385"/>
  <c r="N2385" s="1"/>
  <c r="P2385" s="1"/>
  <c r="M2386"/>
  <c r="M2387"/>
  <c r="N2387" s="1"/>
  <c r="M2388"/>
  <c r="M2389"/>
  <c r="N2389" s="1"/>
  <c r="M2390"/>
  <c r="M2391"/>
  <c r="N2391" s="1"/>
  <c r="P2391" s="1"/>
  <c r="M2392"/>
  <c r="M2393"/>
  <c r="N2393" s="1"/>
  <c r="P2393" s="1"/>
  <c r="M2394"/>
  <c r="M2395"/>
  <c r="N2395" s="1"/>
  <c r="M2396"/>
  <c r="M2397"/>
  <c r="N2397" s="1"/>
  <c r="O2397" s="1"/>
  <c r="M2398"/>
  <c r="M2399"/>
  <c r="N2399" s="1"/>
  <c r="P2399" s="1"/>
  <c r="M2400"/>
  <c r="M2401"/>
  <c r="N2401" s="1"/>
  <c r="P2401" s="1"/>
  <c r="M2"/>
  <c r="S2395" l="1"/>
  <c r="Q2395"/>
  <c r="R2395"/>
  <c r="O2395"/>
  <c r="S2383"/>
  <c r="Q2383"/>
  <c r="R2383"/>
  <c r="O2383"/>
  <c r="S2375"/>
  <c r="Q2375"/>
  <c r="R2375"/>
  <c r="O2375"/>
  <c r="S2367"/>
  <c r="Q2367"/>
  <c r="R2367"/>
  <c r="O2367"/>
  <c r="S2359"/>
  <c r="Q2359"/>
  <c r="R2359"/>
  <c r="O2359"/>
  <c r="S2351"/>
  <c r="Q2351"/>
  <c r="R2351"/>
  <c r="O2351"/>
  <c r="S2343"/>
  <c r="Q2343"/>
  <c r="R2343"/>
  <c r="O2343"/>
  <c r="S2335"/>
  <c r="Q2335"/>
  <c r="R2335"/>
  <c r="O2335"/>
  <c r="S2327"/>
  <c r="Q2327"/>
  <c r="R2327"/>
  <c r="O2327"/>
  <c r="S2319"/>
  <c r="Q2319"/>
  <c r="R2319"/>
  <c r="O2319"/>
  <c r="S2311"/>
  <c r="Q2311"/>
  <c r="R2311"/>
  <c r="O2311"/>
  <c r="S2303"/>
  <c r="Q2303"/>
  <c r="R2303"/>
  <c r="O2303"/>
  <c r="S2295"/>
  <c r="Q2295"/>
  <c r="R2295"/>
  <c r="O2295"/>
  <c r="S2287"/>
  <c r="Q2287"/>
  <c r="R2287"/>
  <c r="O2287"/>
  <c r="S2279"/>
  <c r="Q2279"/>
  <c r="R2279"/>
  <c r="O2279"/>
  <c r="S2271"/>
  <c r="Q2271"/>
  <c r="R2271"/>
  <c r="O2271"/>
  <c r="S2267"/>
  <c r="Q2267"/>
  <c r="R2267"/>
  <c r="O2267"/>
  <c r="S2259"/>
  <c r="Q2259"/>
  <c r="R2259"/>
  <c r="O2259"/>
  <c r="S2247"/>
  <c r="Q2247"/>
  <c r="R2247"/>
  <c r="O2247"/>
  <c r="S2239"/>
  <c r="Q2239"/>
  <c r="R2239"/>
  <c r="O2239"/>
  <c r="S2231"/>
  <c r="Q2231"/>
  <c r="R2231"/>
  <c r="O2231"/>
  <c r="S2227"/>
  <c r="Q2227"/>
  <c r="R2227"/>
  <c r="O2227"/>
  <c r="S2219"/>
  <c r="Q2219"/>
  <c r="R2219"/>
  <c r="O2219"/>
  <c r="S2215"/>
  <c r="Q2215"/>
  <c r="R2215"/>
  <c r="O2215"/>
  <c r="S2211"/>
  <c r="Q2211"/>
  <c r="R2211"/>
  <c r="O2211"/>
  <c r="S2207"/>
  <c r="Q2207"/>
  <c r="R2207"/>
  <c r="O2207"/>
  <c r="S2203"/>
  <c r="Q2203"/>
  <c r="R2203"/>
  <c r="O2203"/>
  <c r="S2199"/>
  <c r="Q2199"/>
  <c r="R2199"/>
  <c r="O2199"/>
  <c r="S2195"/>
  <c r="Q2195"/>
  <c r="R2195"/>
  <c r="O2195"/>
  <c r="S2191"/>
  <c r="Q2191"/>
  <c r="R2191"/>
  <c r="O2191"/>
  <c r="S2187"/>
  <c r="Q2187"/>
  <c r="R2187"/>
  <c r="O2187"/>
  <c r="S2183"/>
  <c r="Q2183"/>
  <c r="R2183"/>
  <c r="O2183"/>
  <c r="S2179"/>
  <c r="Q2179"/>
  <c r="R2179"/>
  <c r="O2179"/>
  <c r="S2175"/>
  <c r="Q2175"/>
  <c r="R2175"/>
  <c r="O2175"/>
  <c r="S2171"/>
  <c r="Q2171"/>
  <c r="R2171"/>
  <c r="O2171"/>
  <c r="S2167"/>
  <c r="Q2167"/>
  <c r="R2167"/>
  <c r="O2167"/>
  <c r="S2163"/>
  <c r="Q2163"/>
  <c r="R2163"/>
  <c r="O2163"/>
  <c r="S2159"/>
  <c r="Q2159"/>
  <c r="R2159"/>
  <c r="O2159"/>
  <c r="S2155"/>
  <c r="Q2155"/>
  <c r="R2155"/>
  <c r="O2155"/>
  <c r="S2151"/>
  <c r="Q2151"/>
  <c r="R2151"/>
  <c r="O2151"/>
  <c r="S2147"/>
  <c r="Q2147"/>
  <c r="R2147"/>
  <c r="O2147"/>
  <c r="S2143"/>
  <c r="Q2143"/>
  <c r="R2143"/>
  <c r="O2143"/>
  <c r="S2139"/>
  <c r="Q2139"/>
  <c r="R2139"/>
  <c r="O2139"/>
  <c r="S2135"/>
  <c r="Q2135"/>
  <c r="R2135"/>
  <c r="O2135"/>
  <c r="S2131"/>
  <c r="Q2131"/>
  <c r="R2131"/>
  <c r="O2131"/>
  <c r="S2127"/>
  <c r="Q2127"/>
  <c r="R2127"/>
  <c r="O2127"/>
  <c r="S2123"/>
  <c r="Q2123"/>
  <c r="R2123"/>
  <c r="O2123"/>
  <c r="S2119"/>
  <c r="Q2119"/>
  <c r="R2119"/>
  <c r="O2119"/>
  <c r="S2115"/>
  <c r="Q2115"/>
  <c r="R2115"/>
  <c r="O2115"/>
  <c r="S2111"/>
  <c r="Q2111"/>
  <c r="R2111"/>
  <c r="O2111"/>
  <c r="S2107"/>
  <c r="Q2107"/>
  <c r="R2107"/>
  <c r="O2107"/>
  <c r="S2103"/>
  <c r="Q2103"/>
  <c r="R2103"/>
  <c r="O2103"/>
  <c r="S2099"/>
  <c r="Q2099"/>
  <c r="R2099"/>
  <c r="O2099"/>
  <c r="S2095"/>
  <c r="Q2095"/>
  <c r="R2095"/>
  <c r="O2095"/>
  <c r="S2091"/>
  <c r="Q2091"/>
  <c r="R2091"/>
  <c r="O2091"/>
  <c r="S2087"/>
  <c r="Q2087"/>
  <c r="R2087"/>
  <c r="O2087"/>
  <c r="S2083"/>
  <c r="Q2083"/>
  <c r="R2083"/>
  <c r="O2083"/>
  <c r="S2079"/>
  <c r="Q2079"/>
  <c r="R2079"/>
  <c r="O2079"/>
  <c r="S2075"/>
  <c r="Q2075"/>
  <c r="R2075"/>
  <c r="O2075"/>
  <c r="S2071"/>
  <c r="Q2071"/>
  <c r="R2071"/>
  <c r="O2071"/>
  <c r="S2067"/>
  <c r="Q2067"/>
  <c r="R2067"/>
  <c r="O2067"/>
  <c r="S2063"/>
  <c r="Q2063"/>
  <c r="R2063"/>
  <c r="O2063"/>
  <c r="S2059"/>
  <c r="Q2059"/>
  <c r="R2059"/>
  <c r="O2059"/>
  <c r="S2055"/>
  <c r="Q2055"/>
  <c r="R2055"/>
  <c r="O2055"/>
  <c r="S2051"/>
  <c r="Q2051"/>
  <c r="R2051"/>
  <c r="O2051"/>
  <c r="S2047"/>
  <c r="Q2047"/>
  <c r="R2047"/>
  <c r="O2047"/>
  <c r="S2043"/>
  <c r="Q2043"/>
  <c r="R2043"/>
  <c r="O2043"/>
  <c r="S2039"/>
  <c r="Q2039"/>
  <c r="R2039"/>
  <c r="O2039"/>
  <c r="S2035"/>
  <c r="Q2035"/>
  <c r="R2035"/>
  <c r="O2035"/>
  <c r="S2031"/>
  <c r="Q2031"/>
  <c r="R2031"/>
  <c r="O2031"/>
  <c r="S2027"/>
  <c r="Q2027"/>
  <c r="R2027"/>
  <c r="O2027"/>
  <c r="S2023"/>
  <c r="Q2023"/>
  <c r="R2023"/>
  <c r="O2023"/>
  <c r="S2019"/>
  <c r="Q2019"/>
  <c r="R2019"/>
  <c r="O2019"/>
  <c r="S2015"/>
  <c r="Q2015"/>
  <c r="R2015"/>
  <c r="O2015"/>
  <c r="S2011"/>
  <c r="Q2011"/>
  <c r="R2011"/>
  <c r="O2011"/>
  <c r="S2007"/>
  <c r="Q2007"/>
  <c r="R2007"/>
  <c r="O2007"/>
  <c r="S2003"/>
  <c r="Q2003"/>
  <c r="R2003"/>
  <c r="O2003"/>
  <c r="S1999"/>
  <c r="Q1999"/>
  <c r="R1999"/>
  <c r="O1999"/>
  <c r="S1995"/>
  <c r="Q1995"/>
  <c r="R1995"/>
  <c r="O1995"/>
  <c r="S1991"/>
  <c r="Q1991"/>
  <c r="R1991"/>
  <c r="O1991"/>
  <c r="S1987"/>
  <c r="Q1987"/>
  <c r="R1987"/>
  <c r="O1987"/>
  <c r="S1983"/>
  <c r="Q1983"/>
  <c r="R1983"/>
  <c r="O1983"/>
  <c r="S1979"/>
  <c r="Q1979"/>
  <c r="R1979"/>
  <c r="O1979"/>
  <c r="S1975"/>
  <c r="Q1975"/>
  <c r="R1975"/>
  <c r="O1975"/>
  <c r="S1971"/>
  <c r="Q1971"/>
  <c r="R1971"/>
  <c r="O1971"/>
  <c r="S1967"/>
  <c r="Q1967"/>
  <c r="R1967"/>
  <c r="O1967"/>
  <c r="S1963"/>
  <c r="Q1963"/>
  <c r="R1963"/>
  <c r="O1963"/>
  <c r="S1959"/>
  <c r="Q1959"/>
  <c r="R1959"/>
  <c r="O1959"/>
  <c r="S1955"/>
  <c r="Q1955"/>
  <c r="R1955"/>
  <c r="O1955"/>
  <c r="S1951"/>
  <c r="Q1951"/>
  <c r="R1951"/>
  <c r="O1951"/>
  <c r="S1947"/>
  <c r="Q1947"/>
  <c r="R1947"/>
  <c r="O1947"/>
  <c r="S1943"/>
  <c r="Q1943"/>
  <c r="R1943"/>
  <c r="O1943"/>
  <c r="S1939"/>
  <c r="Q1939"/>
  <c r="R1939"/>
  <c r="O1939"/>
  <c r="S1935"/>
  <c r="Q1935"/>
  <c r="R1935"/>
  <c r="O1935"/>
  <c r="S1931"/>
  <c r="Q1931"/>
  <c r="R1931"/>
  <c r="O1931"/>
  <c r="S1927"/>
  <c r="Q1927"/>
  <c r="R1927"/>
  <c r="O1927"/>
  <c r="S1923"/>
  <c r="Q1923"/>
  <c r="R1923"/>
  <c r="O1923"/>
  <c r="S1919"/>
  <c r="Q1919"/>
  <c r="R1919"/>
  <c r="O1919"/>
  <c r="S1915"/>
  <c r="Q1915"/>
  <c r="R1915"/>
  <c r="O1915"/>
  <c r="S1911"/>
  <c r="Q1911"/>
  <c r="R1911"/>
  <c r="O1911"/>
  <c r="S1907"/>
  <c r="Q1907"/>
  <c r="R1907"/>
  <c r="O1907"/>
  <c r="S1903"/>
  <c r="Q1903"/>
  <c r="R1903"/>
  <c r="O1903"/>
  <c r="S1899"/>
  <c r="Q1899"/>
  <c r="R1899"/>
  <c r="O1899"/>
  <c r="S1895"/>
  <c r="Q1895"/>
  <c r="R1895"/>
  <c r="O1895"/>
  <c r="S1891"/>
  <c r="Q1891"/>
  <c r="R1891"/>
  <c r="O1891"/>
  <c r="S1887"/>
  <c r="Q1887"/>
  <c r="R1887"/>
  <c r="O1887"/>
  <c r="S1883"/>
  <c r="Q1883"/>
  <c r="R1883"/>
  <c r="O1883"/>
  <c r="S1879"/>
  <c r="Q1879"/>
  <c r="R1879"/>
  <c r="O1879"/>
  <c r="S1875"/>
  <c r="Q1875"/>
  <c r="R1875"/>
  <c r="O1875"/>
  <c r="S1871"/>
  <c r="Q1871"/>
  <c r="R1871"/>
  <c r="O1871"/>
  <c r="S1867"/>
  <c r="Q1867"/>
  <c r="R1867"/>
  <c r="O1867"/>
  <c r="S1863"/>
  <c r="Q1863"/>
  <c r="R1863"/>
  <c r="O1863"/>
  <c r="S1859"/>
  <c r="Q1859"/>
  <c r="R1859"/>
  <c r="O1859"/>
  <c r="S1855"/>
  <c r="Q1855"/>
  <c r="R1855"/>
  <c r="O1855"/>
  <c r="S1851"/>
  <c r="Q1851"/>
  <c r="R1851"/>
  <c r="O1851"/>
  <c r="S1847"/>
  <c r="Q1847"/>
  <c r="R1847"/>
  <c r="O1847"/>
  <c r="S1843"/>
  <c r="Q1843"/>
  <c r="R1843"/>
  <c r="O1843"/>
  <c r="S1839"/>
  <c r="Q1839"/>
  <c r="R1839"/>
  <c r="O1839"/>
  <c r="S1835"/>
  <c r="Q1835"/>
  <c r="R1835"/>
  <c r="O1835"/>
  <c r="S1831"/>
  <c r="Q1831"/>
  <c r="R1831"/>
  <c r="O1831"/>
  <c r="S1827"/>
  <c r="Q1827"/>
  <c r="R1827"/>
  <c r="O1827"/>
  <c r="S1823"/>
  <c r="Q1823"/>
  <c r="R1823"/>
  <c r="O1823"/>
  <c r="S1819"/>
  <c r="Q1819"/>
  <c r="R1819"/>
  <c r="O1819"/>
  <c r="S1815"/>
  <c r="Q1815"/>
  <c r="R1815"/>
  <c r="O1815"/>
  <c r="S1811"/>
  <c r="Q1811"/>
  <c r="R1811"/>
  <c r="O1811"/>
  <c r="S1807"/>
  <c r="Q1807"/>
  <c r="R1807"/>
  <c r="O1807"/>
  <c r="S1803"/>
  <c r="Q1803"/>
  <c r="R1803"/>
  <c r="O1803"/>
  <c r="S1799"/>
  <c r="Q1799"/>
  <c r="R1799"/>
  <c r="O1799"/>
  <c r="S1795"/>
  <c r="Q1795"/>
  <c r="R1795"/>
  <c r="O1795"/>
  <c r="S1791"/>
  <c r="Q1791"/>
  <c r="R1791"/>
  <c r="O1791"/>
  <c r="S1787"/>
  <c r="Q1787"/>
  <c r="R1787"/>
  <c r="O1787"/>
  <c r="S1783"/>
  <c r="Q1783"/>
  <c r="R1783"/>
  <c r="O1783"/>
  <c r="S1779"/>
  <c r="Q1779"/>
  <c r="R1779"/>
  <c r="O1779"/>
  <c r="S1775"/>
  <c r="Q1775"/>
  <c r="R1775"/>
  <c r="O1775"/>
  <c r="S1771"/>
  <c r="Q1771"/>
  <c r="R1771"/>
  <c r="O1771"/>
  <c r="S1767"/>
  <c r="Q1767"/>
  <c r="R1767"/>
  <c r="O1767"/>
  <c r="S1763"/>
  <c r="Q1763"/>
  <c r="R1763"/>
  <c r="O1763"/>
  <c r="S1759"/>
  <c r="Q1759"/>
  <c r="R1759"/>
  <c r="O1759"/>
  <c r="S1755"/>
  <c r="Q1755"/>
  <c r="R1755"/>
  <c r="O1755"/>
  <c r="S1751"/>
  <c r="Q1751"/>
  <c r="R1751"/>
  <c r="O1751"/>
  <c r="S1747"/>
  <c r="Q1747"/>
  <c r="R1747"/>
  <c r="O1747"/>
  <c r="S1743"/>
  <c r="Q1743"/>
  <c r="R1743"/>
  <c r="O1743"/>
  <c r="S1739"/>
  <c r="Q1739"/>
  <c r="R1739"/>
  <c r="O1739"/>
  <c r="S1735"/>
  <c r="Q1735"/>
  <c r="R1735"/>
  <c r="O1735"/>
  <c r="S1731"/>
  <c r="Q1731"/>
  <c r="R1731"/>
  <c r="O1731"/>
  <c r="S1727"/>
  <c r="Q1727"/>
  <c r="R1727"/>
  <c r="O1727"/>
  <c r="S1723"/>
  <c r="Q1723"/>
  <c r="R1723"/>
  <c r="O1723"/>
  <c r="S1719"/>
  <c r="Q1719"/>
  <c r="R1719"/>
  <c r="O1719"/>
  <c r="S1715"/>
  <c r="Q1715"/>
  <c r="R1715"/>
  <c r="O1715"/>
  <c r="S1711"/>
  <c r="Q1711"/>
  <c r="R1711"/>
  <c r="O1711"/>
  <c r="S1707"/>
  <c r="Q1707"/>
  <c r="R1707"/>
  <c r="O1707"/>
  <c r="S1703"/>
  <c r="Q1703"/>
  <c r="R1703"/>
  <c r="O1703"/>
  <c r="S1699"/>
  <c r="Q1699"/>
  <c r="R1699"/>
  <c r="O1699"/>
  <c r="S1695"/>
  <c r="Q1695"/>
  <c r="R1695"/>
  <c r="O1695"/>
  <c r="S1691"/>
  <c r="Q1691"/>
  <c r="R1691"/>
  <c r="O1691"/>
  <c r="S1687"/>
  <c r="Q1687"/>
  <c r="R1687"/>
  <c r="O1687"/>
  <c r="S1683"/>
  <c r="Q1683"/>
  <c r="R1683"/>
  <c r="O1683"/>
  <c r="S1679"/>
  <c r="Q1679"/>
  <c r="R1679"/>
  <c r="O1679"/>
  <c r="S1675"/>
  <c r="Q1675"/>
  <c r="R1675"/>
  <c r="O1675"/>
  <c r="S1671"/>
  <c r="Q1671"/>
  <c r="R1671"/>
  <c r="O1671"/>
  <c r="S1667"/>
  <c r="Q1667"/>
  <c r="R1667"/>
  <c r="O1667"/>
  <c r="S1663"/>
  <c r="Q1663"/>
  <c r="R1663"/>
  <c r="O1663"/>
  <c r="S1659"/>
  <c r="Q1659"/>
  <c r="R1659"/>
  <c r="O1659"/>
  <c r="S1655"/>
  <c r="Q1655"/>
  <c r="R1655"/>
  <c r="O1655"/>
  <c r="S1651"/>
  <c r="Q1651"/>
  <c r="R1651"/>
  <c r="O1651"/>
  <c r="S1647"/>
  <c r="Q1647"/>
  <c r="R1647"/>
  <c r="O1647"/>
  <c r="S1643"/>
  <c r="Q1643"/>
  <c r="R1643"/>
  <c r="O1643"/>
  <c r="S1639"/>
  <c r="Q1639"/>
  <c r="R1639"/>
  <c r="O1639"/>
  <c r="S1635"/>
  <c r="Q1635"/>
  <c r="R1635"/>
  <c r="O1635"/>
  <c r="S1631"/>
  <c r="Q1631"/>
  <c r="R1631"/>
  <c r="O1631"/>
  <c r="S1627"/>
  <c r="Q1627"/>
  <c r="R1627"/>
  <c r="O1627"/>
  <c r="S1623"/>
  <c r="Q1623"/>
  <c r="R1623"/>
  <c r="O1623"/>
  <c r="S1619"/>
  <c r="Q1619"/>
  <c r="R1619"/>
  <c r="O1619"/>
  <c r="S1615"/>
  <c r="Q1615"/>
  <c r="R1615"/>
  <c r="O1615"/>
  <c r="S1611"/>
  <c r="Q1611"/>
  <c r="R1611"/>
  <c r="O1611"/>
  <c r="S1607"/>
  <c r="Q1607"/>
  <c r="R1607"/>
  <c r="O1607"/>
  <c r="S1603"/>
  <c r="Q1603"/>
  <c r="R1603"/>
  <c r="O1603"/>
  <c r="S1599"/>
  <c r="Q1599"/>
  <c r="R1599"/>
  <c r="O1599"/>
  <c r="S1595"/>
  <c r="Q1595"/>
  <c r="R1595"/>
  <c r="O1595"/>
  <c r="S1591"/>
  <c r="Q1591"/>
  <c r="R1591"/>
  <c r="O1591"/>
  <c r="S1587"/>
  <c r="Q1587"/>
  <c r="R1587"/>
  <c r="O1587"/>
  <c r="S1583"/>
  <c r="Q1583"/>
  <c r="R1583"/>
  <c r="O1583"/>
  <c r="S1579"/>
  <c r="Q1579"/>
  <c r="R1579"/>
  <c r="O1579"/>
  <c r="S1575"/>
  <c r="Q1575"/>
  <c r="R1575"/>
  <c r="O1575"/>
  <c r="S1571"/>
  <c r="Q1571"/>
  <c r="R1571"/>
  <c r="O1571"/>
  <c r="S1567"/>
  <c r="Q1567"/>
  <c r="R1567"/>
  <c r="O1567"/>
  <c r="S1563"/>
  <c r="Q1563"/>
  <c r="R1563"/>
  <c r="O1563"/>
  <c r="S1559"/>
  <c r="Q1559"/>
  <c r="R1559"/>
  <c r="O1559"/>
  <c r="S1555"/>
  <c r="Q1555"/>
  <c r="R1555"/>
  <c r="O1555"/>
  <c r="S1551"/>
  <c r="Q1551"/>
  <c r="R1551"/>
  <c r="O1551"/>
  <c r="S1547"/>
  <c r="Q1547"/>
  <c r="R1547"/>
  <c r="O1547"/>
  <c r="S1543"/>
  <c r="Q1543"/>
  <c r="R1543"/>
  <c r="O1543"/>
  <c r="S1539"/>
  <c r="Q1539"/>
  <c r="R1539"/>
  <c r="O1539"/>
  <c r="S1535"/>
  <c r="Q1535"/>
  <c r="R1535"/>
  <c r="O1535"/>
  <c r="S1531"/>
  <c r="Q1531"/>
  <c r="R1531"/>
  <c r="O1531"/>
  <c r="S1527"/>
  <c r="Q1527"/>
  <c r="R1527"/>
  <c r="O1527"/>
  <c r="S1523"/>
  <c r="Q1523"/>
  <c r="R1523"/>
  <c r="O1523"/>
  <c r="S1519"/>
  <c r="Q1519"/>
  <c r="R1519"/>
  <c r="O1519"/>
  <c r="S1515"/>
  <c r="Q1515"/>
  <c r="R1515"/>
  <c r="O1515"/>
  <c r="S1511"/>
  <c r="Q1511"/>
  <c r="R1511"/>
  <c r="O1511"/>
  <c r="S1507"/>
  <c r="Q1507"/>
  <c r="R1507"/>
  <c r="O1507"/>
  <c r="S1503"/>
  <c r="Q1503"/>
  <c r="R1503"/>
  <c r="O1503"/>
  <c r="S1499"/>
  <c r="Q1499"/>
  <c r="R1499"/>
  <c r="O1499"/>
  <c r="S1495"/>
  <c r="Q1495"/>
  <c r="R1495"/>
  <c r="S1491"/>
  <c r="Q1491"/>
  <c r="R1491"/>
  <c r="O1491"/>
  <c r="S1487"/>
  <c r="Q1487"/>
  <c r="R1487"/>
  <c r="O1487"/>
  <c r="S1483"/>
  <c r="Q1483"/>
  <c r="R1483"/>
  <c r="O1483"/>
  <c r="S1479"/>
  <c r="Q1479"/>
  <c r="R1479"/>
  <c r="S1475"/>
  <c r="Q1475"/>
  <c r="R1475"/>
  <c r="O1475"/>
  <c r="S1471"/>
  <c r="Q1471"/>
  <c r="R1471"/>
  <c r="O1471"/>
  <c r="S1467"/>
  <c r="Q1467"/>
  <c r="R1467"/>
  <c r="O1467"/>
  <c r="S1463"/>
  <c r="Q1463"/>
  <c r="R1463"/>
  <c r="S1459"/>
  <c r="Q1459"/>
  <c r="R1459"/>
  <c r="O1459"/>
  <c r="S1455"/>
  <c r="Q1455"/>
  <c r="R1455"/>
  <c r="O1455"/>
  <c r="S1451"/>
  <c r="Q1451"/>
  <c r="R1451"/>
  <c r="O1451"/>
  <c r="S1447"/>
  <c r="Q1447"/>
  <c r="R1447"/>
  <c r="S1443"/>
  <c r="Q1443"/>
  <c r="R1443"/>
  <c r="O1443"/>
  <c r="S1439"/>
  <c r="Q1439"/>
  <c r="R1439"/>
  <c r="O1439"/>
  <c r="S1435"/>
  <c r="Q1435"/>
  <c r="R1435"/>
  <c r="O1435"/>
  <c r="S1431"/>
  <c r="Q1431"/>
  <c r="R1431"/>
  <c r="S1427"/>
  <c r="Q1427"/>
  <c r="R1427"/>
  <c r="O1427"/>
  <c r="S1423"/>
  <c r="Q1423"/>
  <c r="R1423"/>
  <c r="O1423"/>
  <c r="S1419"/>
  <c r="Q1419"/>
  <c r="R1419"/>
  <c r="O1419"/>
  <c r="S1415"/>
  <c r="Q1415"/>
  <c r="R1415"/>
  <c r="S1411"/>
  <c r="Q1411"/>
  <c r="R1411"/>
  <c r="O1411"/>
  <c r="S1407"/>
  <c r="Q1407"/>
  <c r="R1407"/>
  <c r="O1407"/>
  <c r="S1403"/>
  <c r="Q1403"/>
  <c r="R1403"/>
  <c r="O1403"/>
  <c r="S1399"/>
  <c r="Q1399"/>
  <c r="R1399"/>
  <c r="S1395"/>
  <c r="Q1395"/>
  <c r="R1395"/>
  <c r="O1395"/>
  <c r="S1391"/>
  <c r="Q1391"/>
  <c r="R1391"/>
  <c r="O1391"/>
  <c r="S1387"/>
  <c r="Q1387"/>
  <c r="R1387"/>
  <c r="O1387"/>
  <c r="S1383"/>
  <c r="Q1383"/>
  <c r="R1383"/>
  <c r="S1379"/>
  <c r="Q1379"/>
  <c r="R1379"/>
  <c r="O1379"/>
  <c r="S1375"/>
  <c r="Q1375"/>
  <c r="R1375"/>
  <c r="O1375"/>
  <c r="S1371"/>
  <c r="Q1371"/>
  <c r="R1371"/>
  <c r="O1371"/>
  <c r="S1367"/>
  <c r="Q1367"/>
  <c r="R1367"/>
  <c r="S1363"/>
  <c r="Q1363"/>
  <c r="R1363"/>
  <c r="O1363"/>
  <c r="S1359"/>
  <c r="Q1359"/>
  <c r="R1359"/>
  <c r="O1359"/>
  <c r="S1355"/>
  <c r="Q1355"/>
  <c r="R1355"/>
  <c r="O1355"/>
  <c r="S1351"/>
  <c r="Q1351"/>
  <c r="R1351"/>
  <c r="S1347"/>
  <c r="Q1347"/>
  <c r="R1347"/>
  <c r="O1347"/>
  <c r="S1343"/>
  <c r="Q1343"/>
  <c r="R1343"/>
  <c r="O1343"/>
  <c r="S1339"/>
  <c r="Q1339"/>
  <c r="R1339"/>
  <c r="O1339"/>
  <c r="S1335"/>
  <c r="Q1335"/>
  <c r="R1335"/>
  <c r="S1331"/>
  <c r="Q1331"/>
  <c r="R1331"/>
  <c r="O1331"/>
  <c r="S1327"/>
  <c r="Q1327"/>
  <c r="R1327"/>
  <c r="O1327"/>
  <c r="S1323"/>
  <c r="Q1323"/>
  <c r="R1323"/>
  <c r="O1323"/>
  <c r="S1319"/>
  <c r="Q1319"/>
  <c r="R1319"/>
  <c r="S1315"/>
  <c r="Q1315"/>
  <c r="R1315"/>
  <c r="O1315"/>
  <c r="S1311"/>
  <c r="Q1311"/>
  <c r="O1311"/>
  <c r="R1311"/>
  <c r="S1307"/>
  <c r="Q1307"/>
  <c r="O1307"/>
  <c r="R1307"/>
  <c r="S1303"/>
  <c r="Q1303"/>
  <c r="O1303"/>
  <c r="R1303"/>
  <c r="S1299"/>
  <c r="Q1299"/>
  <c r="O1299"/>
  <c r="R1299"/>
  <c r="S1295"/>
  <c r="Q1295"/>
  <c r="O1295"/>
  <c r="R1295"/>
  <c r="S1291"/>
  <c r="Q1291"/>
  <c r="O1291"/>
  <c r="R1291"/>
  <c r="S1287"/>
  <c r="Q1287"/>
  <c r="O1287"/>
  <c r="R1287"/>
  <c r="S1283"/>
  <c r="Q1283"/>
  <c r="O1283"/>
  <c r="R1283"/>
  <c r="S1279"/>
  <c r="Q1279"/>
  <c r="O1279"/>
  <c r="R1279"/>
  <c r="S1275"/>
  <c r="Q1275"/>
  <c r="O1275"/>
  <c r="R1275"/>
  <c r="S1271"/>
  <c r="Q1271"/>
  <c r="O1271"/>
  <c r="R1271"/>
  <c r="S1267"/>
  <c r="Q1267"/>
  <c r="O1267"/>
  <c r="R1267"/>
  <c r="S1263"/>
  <c r="Q1263"/>
  <c r="O1263"/>
  <c r="R1263"/>
  <c r="S1259"/>
  <c r="Q1259"/>
  <c r="O1259"/>
  <c r="R1259"/>
  <c r="S1255"/>
  <c r="Q1255"/>
  <c r="O1255"/>
  <c r="R1255"/>
  <c r="S1251"/>
  <c r="Q1251"/>
  <c r="O1251"/>
  <c r="R1251"/>
  <c r="S1247"/>
  <c r="Q1247"/>
  <c r="O1247"/>
  <c r="R1247"/>
  <c r="S1243"/>
  <c r="Q1243"/>
  <c r="O1243"/>
  <c r="R1243"/>
  <c r="R1239"/>
  <c r="P1239"/>
  <c r="Q1239"/>
  <c r="O1239"/>
  <c r="R1235"/>
  <c r="P1235"/>
  <c r="Q1235"/>
  <c r="O1235"/>
  <c r="R1231"/>
  <c r="P1231"/>
  <c r="Q1231"/>
  <c r="O1231"/>
  <c r="R1227"/>
  <c r="P1227"/>
  <c r="Q1227"/>
  <c r="O1227"/>
  <c r="R1223"/>
  <c r="P1223"/>
  <c r="Q1223"/>
  <c r="O1223"/>
  <c r="R1219"/>
  <c r="P1219"/>
  <c r="Q1219"/>
  <c r="O1219"/>
  <c r="R1215"/>
  <c r="P1215"/>
  <c r="Q1215"/>
  <c r="O1215"/>
  <c r="R1211"/>
  <c r="P1211"/>
  <c r="Q1211"/>
  <c r="O1211"/>
  <c r="R1207"/>
  <c r="P1207"/>
  <c r="Q1207"/>
  <c r="O1207"/>
  <c r="R1203"/>
  <c r="P1203"/>
  <c r="Q1203"/>
  <c r="O1203"/>
  <c r="R1199"/>
  <c r="P1199"/>
  <c r="Q1199"/>
  <c r="O1199"/>
  <c r="R1195"/>
  <c r="P1195"/>
  <c r="Q1195"/>
  <c r="O1195"/>
  <c r="R1191"/>
  <c r="P1191"/>
  <c r="Q1191"/>
  <c r="O1191"/>
  <c r="R1187"/>
  <c r="P1187"/>
  <c r="Q1187"/>
  <c r="O1187"/>
  <c r="R1183"/>
  <c r="P1183"/>
  <c r="Q1183"/>
  <c r="O1183"/>
  <c r="R1179"/>
  <c r="P1179"/>
  <c r="Q1179"/>
  <c r="O1179"/>
  <c r="R1175"/>
  <c r="P1175"/>
  <c r="Q1175"/>
  <c r="O1175"/>
  <c r="R1171"/>
  <c r="P1171"/>
  <c r="Q1171"/>
  <c r="O1171"/>
  <c r="R1167"/>
  <c r="P1167"/>
  <c r="Q1167"/>
  <c r="O1167"/>
  <c r="R1163"/>
  <c r="P1163"/>
  <c r="Q1163"/>
  <c r="O1163"/>
  <c r="R1159"/>
  <c r="P1159"/>
  <c r="Q1159"/>
  <c r="O1159"/>
  <c r="R1155"/>
  <c r="P1155"/>
  <c r="Q1155"/>
  <c r="O1155"/>
  <c r="R1151"/>
  <c r="P1151"/>
  <c r="Q1151"/>
  <c r="O1151"/>
  <c r="R1147"/>
  <c r="P1147"/>
  <c r="Q1147"/>
  <c r="O1147"/>
  <c r="R1143"/>
  <c r="P1143"/>
  <c r="Q1143"/>
  <c r="O1143"/>
  <c r="R1139"/>
  <c r="P1139"/>
  <c r="Q1139"/>
  <c r="O1139"/>
  <c r="R1135"/>
  <c r="P1135"/>
  <c r="Q1135"/>
  <c r="O1135"/>
  <c r="R1131"/>
  <c r="P1131"/>
  <c r="Q1131"/>
  <c r="O1131"/>
  <c r="R1127"/>
  <c r="P1127"/>
  <c r="Q1127"/>
  <c r="O1127"/>
  <c r="R1123"/>
  <c r="P1123"/>
  <c r="Q1123"/>
  <c r="O1123"/>
  <c r="R1119"/>
  <c r="P1119"/>
  <c r="Q1119"/>
  <c r="O1119"/>
  <c r="R1115"/>
  <c r="P1115"/>
  <c r="Q1115"/>
  <c r="O1115"/>
  <c r="R1111"/>
  <c r="P1111"/>
  <c r="Q1111"/>
  <c r="O1111"/>
  <c r="R1107"/>
  <c r="P1107"/>
  <c r="Q1107"/>
  <c r="O1107"/>
  <c r="R1103"/>
  <c r="P1103"/>
  <c r="Q1103"/>
  <c r="O1103"/>
  <c r="R1099"/>
  <c r="P1099"/>
  <c r="Q1099"/>
  <c r="O1099"/>
  <c r="R1095"/>
  <c r="P1095"/>
  <c r="Q1095"/>
  <c r="O1095"/>
  <c r="R1091"/>
  <c r="P1091"/>
  <c r="Q1091"/>
  <c r="O1091"/>
  <c r="R1087"/>
  <c r="P1087"/>
  <c r="Q1087"/>
  <c r="O1087"/>
  <c r="R1083"/>
  <c r="P1083"/>
  <c r="Q1083"/>
  <c r="O1083"/>
  <c r="R1079"/>
  <c r="P1079"/>
  <c r="Q1079"/>
  <c r="O1079"/>
  <c r="R1075"/>
  <c r="P1075"/>
  <c r="Q1075"/>
  <c r="O1075"/>
  <c r="R1071"/>
  <c r="P1071"/>
  <c r="Q1071"/>
  <c r="O1071"/>
  <c r="R1067"/>
  <c r="P1067"/>
  <c r="Q1067"/>
  <c r="O1067"/>
  <c r="R1063"/>
  <c r="P1063"/>
  <c r="Q1063"/>
  <c r="O1063"/>
  <c r="R1059"/>
  <c r="P1059"/>
  <c r="Q1059"/>
  <c r="O1059"/>
  <c r="R1055"/>
  <c r="P1055"/>
  <c r="Q1055"/>
  <c r="O1055"/>
  <c r="R1051"/>
  <c r="P1051"/>
  <c r="Q1051"/>
  <c r="O1051"/>
  <c r="R1047"/>
  <c r="P1047"/>
  <c r="Q1047"/>
  <c r="O1047"/>
  <c r="R1043"/>
  <c r="P1043"/>
  <c r="Q1043"/>
  <c r="O1043"/>
  <c r="R1039"/>
  <c r="P1039"/>
  <c r="Q1039"/>
  <c r="O1039"/>
  <c r="R1035"/>
  <c r="P1035"/>
  <c r="Q1035"/>
  <c r="O1035"/>
  <c r="R1031"/>
  <c r="P1031"/>
  <c r="Q1031"/>
  <c r="O1031"/>
  <c r="R1027"/>
  <c r="P1027"/>
  <c r="Q1027"/>
  <c r="O1027"/>
  <c r="R1023"/>
  <c r="P1023"/>
  <c r="Q1023"/>
  <c r="O1023"/>
  <c r="R1019"/>
  <c r="P1019"/>
  <c r="Q1019"/>
  <c r="O1019"/>
  <c r="R1015"/>
  <c r="P1015"/>
  <c r="Q1015"/>
  <c r="O1015"/>
  <c r="R1011"/>
  <c r="P1011"/>
  <c r="Q1011"/>
  <c r="O1011"/>
  <c r="R1007"/>
  <c r="P1007"/>
  <c r="Q1007"/>
  <c r="O1007"/>
  <c r="R1003"/>
  <c r="P1003"/>
  <c r="Q1003"/>
  <c r="O1003"/>
  <c r="R999"/>
  <c r="P999"/>
  <c r="Q999"/>
  <c r="O999"/>
  <c r="R995"/>
  <c r="P995"/>
  <c r="Q995"/>
  <c r="O995"/>
  <c r="R991"/>
  <c r="P991"/>
  <c r="Q991"/>
  <c r="O991"/>
  <c r="R987"/>
  <c r="P987"/>
  <c r="Q987"/>
  <c r="O987"/>
  <c r="R983"/>
  <c r="P983"/>
  <c r="Q983"/>
  <c r="O983"/>
  <c r="R979"/>
  <c r="P979"/>
  <c r="Q979"/>
  <c r="O979"/>
  <c r="R975"/>
  <c r="P975"/>
  <c r="Q975"/>
  <c r="O975"/>
  <c r="R971"/>
  <c r="P971"/>
  <c r="Q971"/>
  <c r="O971"/>
  <c r="R967"/>
  <c r="P967"/>
  <c r="Q967"/>
  <c r="O967"/>
  <c r="R963"/>
  <c r="P963"/>
  <c r="Q963"/>
  <c r="O963"/>
  <c r="R959"/>
  <c r="P959"/>
  <c r="Q959"/>
  <c r="O959"/>
  <c r="R955"/>
  <c r="P955"/>
  <c r="Q955"/>
  <c r="O955"/>
  <c r="S955"/>
  <c r="R951"/>
  <c r="P951"/>
  <c r="Q951"/>
  <c r="O951"/>
  <c r="R947"/>
  <c r="P947"/>
  <c r="Q947"/>
  <c r="O947"/>
  <c r="S947"/>
  <c r="R943"/>
  <c r="P943"/>
  <c r="Q943"/>
  <c r="O943"/>
  <c r="R939"/>
  <c r="P939"/>
  <c r="Q939"/>
  <c r="O939"/>
  <c r="S939"/>
  <c r="R935"/>
  <c r="P935"/>
  <c r="Q935"/>
  <c r="O935"/>
  <c r="R931"/>
  <c r="P931"/>
  <c r="Q931"/>
  <c r="O931"/>
  <c r="S931"/>
  <c r="R927"/>
  <c r="P927"/>
  <c r="Q927"/>
  <c r="O927"/>
  <c r="R923"/>
  <c r="P923"/>
  <c r="Q923"/>
  <c r="O923"/>
  <c r="S923"/>
  <c r="R919"/>
  <c r="P919"/>
  <c r="Q919"/>
  <c r="O919"/>
  <c r="R915"/>
  <c r="P915"/>
  <c r="Q915"/>
  <c r="O915"/>
  <c r="S915"/>
  <c r="R911"/>
  <c r="P911"/>
  <c r="Q911"/>
  <c r="O911"/>
  <c r="R907"/>
  <c r="P907"/>
  <c r="Q907"/>
  <c r="O907"/>
  <c r="S907"/>
  <c r="R903"/>
  <c r="P903"/>
  <c r="Q903"/>
  <c r="O903"/>
  <c r="R899"/>
  <c r="P899"/>
  <c r="Q899"/>
  <c r="O899"/>
  <c r="S899"/>
  <c r="R895"/>
  <c r="P895"/>
  <c r="Q895"/>
  <c r="O895"/>
  <c r="R891"/>
  <c r="P891"/>
  <c r="Q891"/>
  <c r="O891"/>
  <c r="S891"/>
  <c r="R887"/>
  <c r="P887"/>
  <c r="Q887"/>
  <c r="O887"/>
  <c r="R883"/>
  <c r="P883"/>
  <c r="Q883"/>
  <c r="O883"/>
  <c r="S883"/>
  <c r="R879"/>
  <c r="P879"/>
  <c r="Q879"/>
  <c r="O879"/>
  <c r="R875"/>
  <c r="P875"/>
  <c r="Q875"/>
  <c r="O875"/>
  <c r="S875"/>
  <c r="R871"/>
  <c r="P871"/>
  <c r="Q871"/>
  <c r="O871"/>
  <c r="R867"/>
  <c r="P867"/>
  <c r="Q867"/>
  <c r="O867"/>
  <c r="S867"/>
  <c r="R863"/>
  <c r="P863"/>
  <c r="Q863"/>
  <c r="O863"/>
  <c r="S859"/>
  <c r="Q859"/>
  <c r="R859"/>
  <c r="O859"/>
  <c r="P859"/>
  <c r="S855"/>
  <c r="Q855"/>
  <c r="R855"/>
  <c r="O855"/>
  <c r="P855"/>
  <c r="S851"/>
  <c r="Q851"/>
  <c r="R851"/>
  <c r="O851"/>
  <c r="P851"/>
  <c r="S847"/>
  <c r="Q847"/>
  <c r="R847"/>
  <c r="O847"/>
  <c r="P847"/>
  <c r="S843"/>
  <c r="Q843"/>
  <c r="R843"/>
  <c r="O843"/>
  <c r="S839"/>
  <c r="Q839"/>
  <c r="R839"/>
  <c r="O839"/>
  <c r="P839"/>
  <c r="S835"/>
  <c r="Q835"/>
  <c r="R835"/>
  <c r="O835"/>
  <c r="P835"/>
  <c r="S831"/>
  <c r="Q831"/>
  <c r="R831"/>
  <c r="O831"/>
  <c r="P831"/>
  <c r="S827"/>
  <c r="Q827"/>
  <c r="R827"/>
  <c r="O827"/>
  <c r="P827"/>
  <c r="S823"/>
  <c r="Q823"/>
  <c r="R823"/>
  <c r="O823"/>
  <c r="P823"/>
  <c r="S819"/>
  <c r="Q819"/>
  <c r="R819"/>
  <c r="O819"/>
  <c r="P819"/>
  <c r="S815"/>
  <c r="Q815"/>
  <c r="R815"/>
  <c r="O815"/>
  <c r="P815"/>
  <c r="S811"/>
  <c r="Q811"/>
  <c r="R811"/>
  <c r="O811"/>
  <c r="S807"/>
  <c r="Q807"/>
  <c r="R807"/>
  <c r="O807"/>
  <c r="P807"/>
  <c r="S803"/>
  <c r="Q803"/>
  <c r="R803"/>
  <c r="O803"/>
  <c r="P803"/>
  <c r="S799"/>
  <c r="Q799"/>
  <c r="R799"/>
  <c r="O799"/>
  <c r="P799"/>
  <c r="S795"/>
  <c r="Q795"/>
  <c r="R795"/>
  <c r="O795"/>
  <c r="P795"/>
  <c r="S791"/>
  <c r="Q791"/>
  <c r="R791"/>
  <c r="O791"/>
  <c r="P791"/>
  <c r="S787"/>
  <c r="Q787"/>
  <c r="R787"/>
  <c r="O787"/>
  <c r="P787"/>
  <c r="S783"/>
  <c r="Q783"/>
  <c r="R783"/>
  <c r="O783"/>
  <c r="P783"/>
  <c r="S779"/>
  <c r="Q779"/>
  <c r="R779"/>
  <c r="O779"/>
  <c r="S775"/>
  <c r="Q775"/>
  <c r="R775"/>
  <c r="O775"/>
  <c r="P775"/>
  <c r="S771"/>
  <c r="Q771"/>
  <c r="R771"/>
  <c r="O771"/>
  <c r="P771"/>
  <c r="S767"/>
  <c r="Q767"/>
  <c r="R767"/>
  <c r="O767"/>
  <c r="P767"/>
  <c r="S763"/>
  <c r="Q763"/>
  <c r="R763"/>
  <c r="O763"/>
  <c r="P763"/>
  <c r="S759"/>
  <c r="Q759"/>
  <c r="R759"/>
  <c r="O759"/>
  <c r="P759"/>
  <c r="S755"/>
  <c r="Q755"/>
  <c r="R755"/>
  <c r="O755"/>
  <c r="P755"/>
  <c r="S751"/>
  <c r="Q751"/>
  <c r="R751"/>
  <c r="O751"/>
  <c r="P751"/>
  <c r="S747"/>
  <c r="Q747"/>
  <c r="R747"/>
  <c r="O747"/>
  <c r="S743"/>
  <c r="Q743"/>
  <c r="R743"/>
  <c r="O743"/>
  <c r="P743"/>
  <c r="S739"/>
  <c r="Q739"/>
  <c r="R739"/>
  <c r="O739"/>
  <c r="P739"/>
  <c r="S735"/>
  <c r="Q735"/>
  <c r="R735"/>
  <c r="O735"/>
  <c r="P735"/>
  <c r="S731"/>
  <c r="Q731"/>
  <c r="R731"/>
  <c r="O731"/>
  <c r="P731"/>
  <c r="S727"/>
  <c r="Q727"/>
  <c r="R727"/>
  <c r="O727"/>
  <c r="P727"/>
  <c r="S723"/>
  <c r="Q723"/>
  <c r="R723"/>
  <c r="O723"/>
  <c r="P723"/>
  <c r="S719"/>
  <c r="Q719"/>
  <c r="R719"/>
  <c r="O719"/>
  <c r="P719"/>
  <c r="S715"/>
  <c r="Q715"/>
  <c r="R715"/>
  <c r="O715"/>
  <c r="S711"/>
  <c r="Q711"/>
  <c r="R711"/>
  <c r="O711"/>
  <c r="P711"/>
  <c r="S707"/>
  <c r="Q707"/>
  <c r="R707"/>
  <c r="O707"/>
  <c r="P707"/>
  <c r="S703"/>
  <c r="Q703"/>
  <c r="R703"/>
  <c r="O703"/>
  <c r="P703"/>
  <c r="S699"/>
  <c r="Q699"/>
  <c r="R699"/>
  <c r="O699"/>
  <c r="P699"/>
  <c r="S695"/>
  <c r="Q695"/>
  <c r="R695"/>
  <c r="O695"/>
  <c r="P695"/>
  <c r="S691"/>
  <c r="Q691"/>
  <c r="R691"/>
  <c r="O691"/>
  <c r="P691"/>
  <c r="S687"/>
  <c r="Q687"/>
  <c r="R687"/>
  <c r="O687"/>
  <c r="P687"/>
  <c r="S683"/>
  <c r="Q683"/>
  <c r="R683"/>
  <c r="O683"/>
  <c r="S679"/>
  <c r="Q679"/>
  <c r="R679"/>
  <c r="O679"/>
  <c r="P679"/>
  <c r="S675"/>
  <c r="Q675"/>
  <c r="R675"/>
  <c r="O675"/>
  <c r="P675"/>
  <c r="S671"/>
  <c r="Q671"/>
  <c r="R671"/>
  <c r="O671"/>
  <c r="P671"/>
  <c r="S667"/>
  <c r="Q667"/>
  <c r="R667"/>
  <c r="O667"/>
  <c r="P667"/>
  <c r="S663"/>
  <c r="Q663"/>
  <c r="R663"/>
  <c r="O663"/>
  <c r="P663"/>
  <c r="S659"/>
  <c r="Q659"/>
  <c r="R659"/>
  <c r="O659"/>
  <c r="P659"/>
  <c r="S655"/>
  <c r="Q655"/>
  <c r="R655"/>
  <c r="O655"/>
  <c r="P655"/>
  <c r="S651"/>
  <c r="Q651"/>
  <c r="R651"/>
  <c r="O651"/>
  <c r="S647"/>
  <c r="Q647"/>
  <c r="R647"/>
  <c r="O647"/>
  <c r="P647"/>
  <c r="S643"/>
  <c r="Q643"/>
  <c r="R643"/>
  <c r="O643"/>
  <c r="P643"/>
  <c r="S639"/>
  <c r="Q639"/>
  <c r="R639"/>
  <c r="O639"/>
  <c r="P639"/>
  <c r="S635"/>
  <c r="Q635"/>
  <c r="R635"/>
  <c r="O635"/>
  <c r="P635"/>
  <c r="S631"/>
  <c r="Q631"/>
  <c r="R631"/>
  <c r="O631"/>
  <c r="P631"/>
  <c r="S627"/>
  <c r="Q627"/>
  <c r="R627"/>
  <c r="O627"/>
  <c r="P627"/>
  <c r="S623"/>
  <c r="Q623"/>
  <c r="R623"/>
  <c r="O623"/>
  <c r="P623"/>
  <c r="S619"/>
  <c r="Q619"/>
  <c r="R619"/>
  <c r="O619"/>
  <c r="S615"/>
  <c r="Q615"/>
  <c r="R615"/>
  <c r="O615"/>
  <c r="P615"/>
  <c r="S611"/>
  <c r="Q611"/>
  <c r="R611"/>
  <c r="O611"/>
  <c r="P611"/>
  <c r="S607"/>
  <c r="Q607"/>
  <c r="R607"/>
  <c r="O607"/>
  <c r="P607"/>
  <c r="S603"/>
  <c r="Q603"/>
  <c r="R603"/>
  <c r="O603"/>
  <c r="P603"/>
  <c r="S599"/>
  <c r="Q599"/>
  <c r="R599"/>
  <c r="O599"/>
  <c r="P599"/>
  <c r="S595"/>
  <c r="Q595"/>
  <c r="R595"/>
  <c r="O595"/>
  <c r="P595"/>
  <c r="S591"/>
  <c r="Q591"/>
  <c r="R591"/>
  <c r="O591"/>
  <c r="P591"/>
  <c r="S587"/>
  <c r="Q587"/>
  <c r="R587"/>
  <c r="O587"/>
  <c r="S583"/>
  <c r="Q583"/>
  <c r="R583"/>
  <c r="O583"/>
  <c r="P583"/>
  <c r="S579"/>
  <c r="Q579"/>
  <c r="R579"/>
  <c r="O579"/>
  <c r="P579"/>
  <c r="S575"/>
  <c r="Q575"/>
  <c r="R575"/>
  <c r="O575"/>
  <c r="P575"/>
  <c r="S571"/>
  <c r="Q571"/>
  <c r="R571"/>
  <c r="O571"/>
  <c r="P571"/>
  <c r="S567"/>
  <c r="Q567"/>
  <c r="R567"/>
  <c r="O567"/>
  <c r="P567"/>
  <c r="S563"/>
  <c r="Q563"/>
  <c r="R563"/>
  <c r="O563"/>
  <c r="P563"/>
  <c r="S559"/>
  <c r="Q559"/>
  <c r="R559"/>
  <c r="O559"/>
  <c r="P559"/>
  <c r="S555"/>
  <c r="Q555"/>
  <c r="R555"/>
  <c r="O555"/>
  <c r="S551"/>
  <c r="Q551"/>
  <c r="R551"/>
  <c r="O551"/>
  <c r="P551"/>
  <c r="S547"/>
  <c r="Q547"/>
  <c r="R547"/>
  <c r="O547"/>
  <c r="P547"/>
  <c r="S543"/>
  <c r="Q543"/>
  <c r="R543"/>
  <c r="O543"/>
  <c r="P543"/>
  <c r="S539"/>
  <c r="Q539"/>
  <c r="R539"/>
  <c r="O539"/>
  <c r="P539"/>
  <c r="S535"/>
  <c r="Q535"/>
  <c r="R535"/>
  <c r="O535"/>
  <c r="P535"/>
  <c r="S531"/>
  <c r="Q531"/>
  <c r="R531"/>
  <c r="O531"/>
  <c r="P531"/>
  <c r="S527"/>
  <c r="Q527"/>
  <c r="R527"/>
  <c r="O527"/>
  <c r="P527"/>
  <c r="S523"/>
  <c r="Q523"/>
  <c r="R523"/>
  <c r="O523"/>
  <c r="S519"/>
  <c r="Q519"/>
  <c r="R519"/>
  <c r="O519"/>
  <c r="P519"/>
  <c r="S515"/>
  <c r="Q515"/>
  <c r="R515"/>
  <c r="O515"/>
  <c r="P515"/>
  <c r="S511"/>
  <c r="Q511"/>
  <c r="R511"/>
  <c r="O511"/>
  <c r="P511"/>
  <c r="S507"/>
  <c r="Q507"/>
  <c r="R507"/>
  <c r="O507"/>
  <c r="P507"/>
  <c r="S503"/>
  <c r="Q503"/>
  <c r="R503"/>
  <c r="O503"/>
  <c r="P503"/>
  <c r="S499"/>
  <c r="Q499"/>
  <c r="R499"/>
  <c r="O499"/>
  <c r="P499"/>
  <c r="S495"/>
  <c r="Q495"/>
  <c r="R495"/>
  <c r="O495"/>
  <c r="P495"/>
  <c r="S491"/>
  <c r="Q491"/>
  <c r="R491"/>
  <c r="O491"/>
  <c r="S487"/>
  <c r="Q487"/>
  <c r="R487"/>
  <c r="O487"/>
  <c r="P487"/>
  <c r="S483"/>
  <c r="Q483"/>
  <c r="R483"/>
  <c r="O483"/>
  <c r="P483"/>
  <c r="S479"/>
  <c r="Q479"/>
  <c r="R479"/>
  <c r="O479"/>
  <c r="P479"/>
  <c r="S475"/>
  <c r="Q475"/>
  <c r="R475"/>
  <c r="O475"/>
  <c r="P475"/>
  <c r="S471"/>
  <c r="Q471"/>
  <c r="R471"/>
  <c r="O471"/>
  <c r="P471"/>
  <c r="S467"/>
  <c r="Q467"/>
  <c r="R467"/>
  <c r="O467"/>
  <c r="P467"/>
  <c r="S463"/>
  <c r="Q463"/>
  <c r="R463"/>
  <c r="O463"/>
  <c r="P463"/>
  <c r="S459"/>
  <c r="Q459"/>
  <c r="R459"/>
  <c r="O459"/>
  <c r="S455"/>
  <c r="Q455"/>
  <c r="R455"/>
  <c r="O455"/>
  <c r="P455"/>
  <c r="S451"/>
  <c r="Q451"/>
  <c r="R451"/>
  <c r="O451"/>
  <c r="P451"/>
  <c r="S447"/>
  <c r="Q447"/>
  <c r="R447"/>
  <c r="O447"/>
  <c r="P447"/>
  <c r="S443"/>
  <c r="Q443"/>
  <c r="R443"/>
  <c r="O443"/>
  <c r="P443"/>
  <c r="S439"/>
  <c r="Q439"/>
  <c r="R439"/>
  <c r="O439"/>
  <c r="P439"/>
  <c r="S435"/>
  <c r="Q435"/>
  <c r="R435"/>
  <c r="O435"/>
  <c r="P435"/>
  <c r="S431"/>
  <c r="Q431"/>
  <c r="R431"/>
  <c r="O431"/>
  <c r="P431"/>
  <c r="S427"/>
  <c r="Q427"/>
  <c r="R427"/>
  <c r="O427"/>
  <c r="S423"/>
  <c r="Q423"/>
  <c r="R423"/>
  <c r="O423"/>
  <c r="P423"/>
  <c r="S419"/>
  <c r="Q419"/>
  <c r="R419"/>
  <c r="O419"/>
  <c r="P419"/>
  <c r="S415"/>
  <c r="Q415"/>
  <c r="R415"/>
  <c r="O415"/>
  <c r="P415"/>
  <c r="S411"/>
  <c r="Q411"/>
  <c r="R411"/>
  <c r="O411"/>
  <c r="P411"/>
  <c r="S407"/>
  <c r="Q407"/>
  <c r="R407"/>
  <c r="O407"/>
  <c r="P407"/>
  <c r="S403"/>
  <c r="Q403"/>
  <c r="R403"/>
  <c r="O403"/>
  <c r="P403"/>
  <c r="S399"/>
  <c r="Q399"/>
  <c r="R399"/>
  <c r="O399"/>
  <c r="P399"/>
  <c r="S395"/>
  <c r="Q395"/>
  <c r="R395"/>
  <c r="O395"/>
  <c r="S391"/>
  <c r="Q391"/>
  <c r="R391"/>
  <c r="O391"/>
  <c r="P391"/>
  <c r="S387"/>
  <c r="Q387"/>
  <c r="R387"/>
  <c r="O387"/>
  <c r="P387"/>
  <c r="S383"/>
  <c r="Q383"/>
  <c r="R383"/>
  <c r="O383"/>
  <c r="P383"/>
  <c r="S379"/>
  <c r="Q379"/>
  <c r="R379"/>
  <c r="O379"/>
  <c r="P379"/>
  <c r="S375"/>
  <c r="Q375"/>
  <c r="R375"/>
  <c r="O375"/>
  <c r="P375"/>
  <c r="S371"/>
  <c r="Q371"/>
  <c r="R371"/>
  <c r="O371"/>
  <c r="P371"/>
  <c r="S367"/>
  <c r="Q367"/>
  <c r="R367"/>
  <c r="O367"/>
  <c r="P367"/>
  <c r="S363"/>
  <c r="Q363"/>
  <c r="R363"/>
  <c r="O363"/>
  <c r="S359"/>
  <c r="Q359"/>
  <c r="R359"/>
  <c r="O359"/>
  <c r="P359"/>
  <c r="S355"/>
  <c r="Q355"/>
  <c r="R355"/>
  <c r="O355"/>
  <c r="P355"/>
  <c r="S351"/>
  <c r="Q351"/>
  <c r="R351"/>
  <c r="O351"/>
  <c r="P351"/>
  <c r="S347"/>
  <c r="Q347"/>
  <c r="R347"/>
  <c r="O347"/>
  <c r="P347"/>
  <c r="S343"/>
  <c r="Q343"/>
  <c r="R343"/>
  <c r="O343"/>
  <c r="P343"/>
  <c r="S339"/>
  <c r="Q339"/>
  <c r="R339"/>
  <c r="O339"/>
  <c r="P339"/>
  <c r="S335"/>
  <c r="Q335"/>
  <c r="R335"/>
  <c r="O335"/>
  <c r="P335"/>
  <c r="S331"/>
  <c r="Q331"/>
  <c r="R331"/>
  <c r="O331"/>
  <c r="S327"/>
  <c r="Q327"/>
  <c r="R327"/>
  <c r="O327"/>
  <c r="P327"/>
  <c r="S323"/>
  <c r="Q323"/>
  <c r="R323"/>
  <c r="O323"/>
  <c r="P323"/>
  <c r="S319"/>
  <c r="Q319"/>
  <c r="R319"/>
  <c r="O319"/>
  <c r="P319"/>
  <c r="S315"/>
  <c r="Q315"/>
  <c r="R315"/>
  <c r="O315"/>
  <c r="P315"/>
  <c r="S311"/>
  <c r="Q311"/>
  <c r="R311"/>
  <c r="O311"/>
  <c r="P311"/>
  <c r="S307"/>
  <c r="Q307"/>
  <c r="R307"/>
  <c r="O307"/>
  <c r="P307"/>
  <c r="S303"/>
  <c r="Q303"/>
  <c r="R303"/>
  <c r="O303"/>
  <c r="P303"/>
  <c r="S299"/>
  <c r="Q299"/>
  <c r="R299"/>
  <c r="O299"/>
  <c r="S295"/>
  <c r="Q295"/>
  <c r="R295"/>
  <c r="O295"/>
  <c r="P295"/>
  <c r="S291"/>
  <c r="Q291"/>
  <c r="R291"/>
  <c r="O291"/>
  <c r="P291"/>
  <c r="S287"/>
  <c r="Q287"/>
  <c r="R287"/>
  <c r="O287"/>
  <c r="P287"/>
  <c r="S283"/>
  <c r="Q283"/>
  <c r="R283"/>
  <c r="O283"/>
  <c r="P283"/>
  <c r="S279"/>
  <c r="Q279"/>
  <c r="R279"/>
  <c r="O279"/>
  <c r="P279"/>
  <c r="S275"/>
  <c r="Q275"/>
  <c r="R275"/>
  <c r="O275"/>
  <c r="P275"/>
  <c r="S271"/>
  <c r="Q271"/>
  <c r="R271"/>
  <c r="O271"/>
  <c r="P271"/>
  <c r="S267"/>
  <c r="Q267"/>
  <c r="R267"/>
  <c r="O267"/>
  <c r="S263"/>
  <c r="Q263"/>
  <c r="R263"/>
  <c r="O263"/>
  <c r="P263"/>
  <c r="S259"/>
  <c r="Q259"/>
  <c r="R259"/>
  <c r="O259"/>
  <c r="P259"/>
  <c r="S255"/>
  <c r="Q255"/>
  <c r="R255"/>
  <c r="O255"/>
  <c r="P255"/>
  <c r="S251"/>
  <c r="Q251"/>
  <c r="R251"/>
  <c r="O251"/>
  <c r="P251"/>
  <c r="S247"/>
  <c r="Q247"/>
  <c r="R247"/>
  <c r="O247"/>
  <c r="P247"/>
  <c r="S243"/>
  <c r="Q243"/>
  <c r="R243"/>
  <c r="O243"/>
  <c r="P243"/>
  <c r="S239"/>
  <c r="Q239"/>
  <c r="R239"/>
  <c r="O239"/>
  <c r="P239"/>
  <c r="S235"/>
  <c r="Q235"/>
  <c r="R235"/>
  <c r="O235"/>
  <c r="S231"/>
  <c r="Q231"/>
  <c r="R231"/>
  <c r="O231"/>
  <c r="P231"/>
  <c r="S227"/>
  <c r="Q227"/>
  <c r="R227"/>
  <c r="O227"/>
  <c r="P227"/>
  <c r="S223"/>
  <c r="Q223"/>
  <c r="R223"/>
  <c r="O223"/>
  <c r="P223"/>
  <c r="S219"/>
  <c r="Q219"/>
  <c r="R219"/>
  <c r="O219"/>
  <c r="P219"/>
  <c r="S215"/>
  <c r="Q215"/>
  <c r="R215"/>
  <c r="O215"/>
  <c r="P215"/>
  <c r="S211"/>
  <c r="Q211"/>
  <c r="R211"/>
  <c r="O211"/>
  <c r="P211"/>
  <c r="S207"/>
  <c r="Q207"/>
  <c r="R207"/>
  <c r="O207"/>
  <c r="P207"/>
  <c r="S203"/>
  <c r="Q203"/>
  <c r="R203"/>
  <c r="O203"/>
  <c r="S199"/>
  <c r="Q199"/>
  <c r="R199"/>
  <c r="O199"/>
  <c r="P199"/>
  <c r="S195"/>
  <c r="Q195"/>
  <c r="R195"/>
  <c r="O195"/>
  <c r="P195"/>
  <c r="S191"/>
  <c r="Q191"/>
  <c r="R191"/>
  <c r="O191"/>
  <c r="P191"/>
  <c r="S187"/>
  <c r="Q187"/>
  <c r="R187"/>
  <c r="O187"/>
  <c r="P187"/>
  <c r="S183"/>
  <c r="Q183"/>
  <c r="R183"/>
  <c r="O183"/>
  <c r="P183"/>
  <c r="S179"/>
  <c r="Q179"/>
  <c r="R179"/>
  <c r="O179"/>
  <c r="P179"/>
  <c r="S175"/>
  <c r="Q175"/>
  <c r="R175"/>
  <c r="O175"/>
  <c r="P175"/>
  <c r="S171"/>
  <c r="Q171"/>
  <c r="R171"/>
  <c r="O171"/>
  <c r="S167"/>
  <c r="Q167"/>
  <c r="R167"/>
  <c r="O167"/>
  <c r="P167"/>
  <c r="S163"/>
  <c r="Q163"/>
  <c r="R163"/>
  <c r="O163"/>
  <c r="P163"/>
  <c r="S159"/>
  <c r="Q159"/>
  <c r="R159"/>
  <c r="O159"/>
  <c r="P159"/>
  <c r="S155"/>
  <c r="Q155"/>
  <c r="R155"/>
  <c r="O155"/>
  <c r="P155"/>
  <c r="S151"/>
  <c r="Q151"/>
  <c r="R151"/>
  <c r="O151"/>
  <c r="P151"/>
  <c r="S147"/>
  <c r="Q147"/>
  <c r="R147"/>
  <c r="O147"/>
  <c r="P147"/>
  <c r="S143"/>
  <c r="Q143"/>
  <c r="R143"/>
  <c r="O143"/>
  <c r="P143"/>
  <c r="S139"/>
  <c r="Q139"/>
  <c r="R139"/>
  <c r="O139"/>
  <c r="S135"/>
  <c r="Q135"/>
  <c r="R135"/>
  <c r="O135"/>
  <c r="P135"/>
  <c r="S131"/>
  <c r="Q131"/>
  <c r="R131"/>
  <c r="O131"/>
  <c r="P131"/>
  <c r="S127"/>
  <c r="Q127"/>
  <c r="R127"/>
  <c r="O127"/>
  <c r="P127"/>
  <c r="S123"/>
  <c r="Q123"/>
  <c r="R123"/>
  <c r="O123"/>
  <c r="P123"/>
  <c r="S119"/>
  <c r="Q119"/>
  <c r="R119"/>
  <c r="O119"/>
  <c r="P119"/>
  <c r="S115"/>
  <c r="Q115"/>
  <c r="R115"/>
  <c r="O115"/>
  <c r="P115"/>
  <c r="S111"/>
  <c r="Q111"/>
  <c r="R111"/>
  <c r="O111"/>
  <c r="P111"/>
  <c r="S107"/>
  <c r="Q107"/>
  <c r="R107"/>
  <c r="O107"/>
  <c r="S103"/>
  <c r="Q103"/>
  <c r="R103"/>
  <c r="O103"/>
  <c r="P103"/>
  <c r="S99"/>
  <c r="Q99"/>
  <c r="R99"/>
  <c r="O99"/>
  <c r="P99"/>
  <c r="S95"/>
  <c r="Q95"/>
  <c r="R95"/>
  <c r="O95"/>
  <c r="P95"/>
  <c r="S91"/>
  <c r="Q91"/>
  <c r="R91"/>
  <c r="O91"/>
  <c r="P91"/>
  <c r="S87"/>
  <c r="Q87"/>
  <c r="R87"/>
  <c r="O87"/>
  <c r="P87"/>
  <c r="S83"/>
  <c r="Q83"/>
  <c r="R83"/>
  <c r="O83"/>
  <c r="P83"/>
  <c r="S79"/>
  <c r="Q79"/>
  <c r="R79"/>
  <c r="O79"/>
  <c r="P79"/>
  <c r="S75"/>
  <c r="Q75"/>
  <c r="R75"/>
  <c r="O75"/>
  <c r="S71"/>
  <c r="Q71"/>
  <c r="R71"/>
  <c r="O71"/>
  <c r="P71"/>
  <c r="S67"/>
  <c r="Q67"/>
  <c r="R67"/>
  <c r="O67"/>
  <c r="P67"/>
  <c r="S63"/>
  <c r="Q63"/>
  <c r="R63"/>
  <c r="O63"/>
  <c r="P63"/>
  <c r="S59"/>
  <c r="Q59"/>
  <c r="R59"/>
  <c r="O59"/>
  <c r="P59"/>
  <c r="S55"/>
  <c r="Q55"/>
  <c r="R55"/>
  <c r="O55"/>
  <c r="P55"/>
  <c r="S51"/>
  <c r="Q51"/>
  <c r="R51"/>
  <c r="O51"/>
  <c r="P51"/>
  <c r="S47"/>
  <c r="Q47"/>
  <c r="R47"/>
  <c r="O47"/>
  <c r="P47"/>
  <c r="S43"/>
  <c r="Q43"/>
  <c r="R43"/>
  <c r="O43"/>
  <c r="S39"/>
  <c r="Q39"/>
  <c r="R39"/>
  <c r="O39"/>
  <c r="P39"/>
  <c r="S35"/>
  <c r="Q35"/>
  <c r="R35"/>
  <c r="O35"/>
  <c r="P35"/>
  <c r="S31"/>
  <c r="Q31"/>
  <c r="R31"/>
  <c r="O31"/>
  <c r="P31"/>
  <c r="S27"/>
  <c r="Q27"/>
  <c r="R27"/>
  <c r="O27"/>
  <c r="P27"/>
  <c r="S23"/>
  <c r="Q23"/>
  <c r="R23"/>
  <c r="O23"/>
  <c r="P23"/>
  <c r="S19"/>
  <c r="Q19"/>
  <c r="R19"/>
  <c r="O19"/>
  <c r="P19"/>
  <c r="S15"/>
  <c r="Q15"/>
  <c r="R15"/>
  <c r="O15"/>
  <c r="P15"/>
  <c r="S11"/>
  <c r="Q11"/>
  <c r="R11"/>
  <c r="O11"/>
  <c r="S7"/>
  <c r="Q7"/>
  <c r="R7"/>
  <c r="O7"/>
  <c r="P7"/>
  <c r="S3"/>
  <c r="Q3"/>
  <c r="R3"/>
  <c r="O3"/>
  <c r="P3"/>
  <c r="S2398"/>
  <c r="Q2398"/>
  <c r="O2398"/>
  <c r="R2398"/>
  <c r="P2398"/>
  <c r="S2390"/>
  <c r="Q2390"/>
  <c r="O2390"/>
  <c r="R2390"/>
  <c r="P2390"/>
  <c r="S2382"/>
  <c r="Q2382"/>
  <c r="O2382"/>
  <c r="R2382"/>
  <c r="P2382"/>
  <c r="S2374"/>
  <c r="Q2374"/>
  <c r="O2374"/>
  <c r="R2374"/>
  <c r="P2374"/>
  <c r="S2366"/>
  <c r="Q2366"/>
  <c r="O2366"/>
  <c r="R2366"/>
  <c r="P2366"/>
  <c r="S2358"/>
  <c r="Q2358"/>
  <c r="O2358"/>
  <c r="R2358"/>
  <c r="P2358"/>
  <c r="S2350"/>
  <c r="Q2350"/>
  <c r="O2350"/>
  <c r="R2350"/>
  <c r="P2350"/>
  <c r="S2342"/>
  <c r="Q2342"/>
  <c r="O2342"/>
  <c r="R2342"/>
  <c r="P2342"/>
  <c r="S2334"/>
  <c r="Q2334"/>
  <c r="O2334"/>
  <c r="R2334"/>
  <c r="P2334"/>
  <c r="S2326"/>
  <c r="Q2326"/>
  <c r="O2326"/>
  <c r="R2326"/>
  <c r="P2326"/>
  <c r="S2318"/>
  <c r="Q2318"/>
  <c r="O2318"/>
  <c r="R2318"/>
  <c r="P2318"/>
  <c r="S2310"/>
  <c r="Q2310"/>
  <c r="O2310"/>
  <c r="R2310"/>
  <c r="P2310"/>
  <c r="S2302"/>
  <c r="Q2302"/>
  <c r="O2302"/>
  <c r="R2302"/>
  <c r="P2302"/>
  <c r="S2294"/>
  <c r="Q2294"/>
  <c r="O2294"/>
  <c r="R2294"/>
  <c r="P2294"/>
  <c r="S2286"/>
  <c r="Q2286"/>
  <c r="O2286"/>
  <c r="R2286"/>
  <c r="P2286"/>
  <c r="S2278"/>
  <c r="Q2278"/>
  <c r="O2278"/>
  <c r="R2278"/>
  <c r="P2278"/>
  <c r="S2270"/>
  <c r="Q2270"/>
  <c r="O2270"/>
  <c r="R2270"/>
  <c r="P2270"/>
  <c r="S2262"/>
  <c r="Q2262"/>
  <c r="O2262"/>
  <c r="R2262"/>
  <c r="P2262"/>
  <c r="S2254"/>
  <c r="Q2254"/>
  <c r="O2254"/>
  <c r="R2254"/>
  <c r="P2254"/>
  <c r="S2246"/>
  <c r="Q2246"/>
  <c r="O2246"/>
  <c r="R2246"/>
  <c r="P2246"/>
  <c r="S2238"/>
  <c r="Q2238"/>
  <c r="O2238"/>
  <c r="R2238"/>
  <c r="P2238"/>
  <c r="S2230"/>
  <c r="Q2230"/>
  <c r="O2230"/>
  <c r="R2230"/>
  <c r="P2230"/>
  <c r="S2222"/>
  <c r="Q2222"/>
  <c r="O2222"/>
  <c r="R2222"/>
  <c r="P2222"/>
  <c r="S2214"/>
  <c r="Q2214"/>
  <c r="O2214"/>
  <c r="R2214"/>
  <c r="P2214"/>
  <c r="S2206"/>
  <c r="Q2206"/>
  <c r="O2206"/>
  <c r="R2206"/>
  <c r="P2206"/>
  <c r="S2198"/>
  <c r="Q2198"/>
  <c r="O2198"/>
  <c r="R2198"/>
  <c r="P2198"/>
  <c r="S2190"/>
  <c r="Q2190"/>
  <c r="O2190"/>
  <c r="R2190"/>
  <c r="P2190"/>
  <c r="S2182"/>
  <c r="Q2182"/>
  <c r="O2182"/>
  <c r="R2182"/>
  <c r="P2182"/>
  <c r="S2174"/>
  <c r="Q2174"/>
  <c r="O2174"/>
  <c r="R2174"/>
  <c r="P2174"/>
  <c r="S2166"/>
  <c r="Q2166"/>
  <c r="O2166"/>
  <c r="R2166"/>
  <c r="P2166"/>
  <c r="S2158"/>
  <c r="Q2158"/>
  <c r="O2158"/>
  <c r="R2158"/>
  <c r="P2158"/>
  <c r="S2150"/>
  <c r="Q2150"/>
  <c r="O2150"/>
  <c r="R2150"/>
  <c r="P2150"/>
  <c r="S2142"/>
  <c r="Q2142"/>
  <c r="O2142"/>
  <c r="R2142"/>
  <c r="P2142"/>
  <c r="S2134"/>
  <c r="Q2134"/>
  <c r="O2134"/>
  <c r="R2134"/>
  <c r="P2134"/>
  <c r="S2126"/>
  <c r="Q2126"/>
  <c r="O2126"/>
  <c r="R2126"/>
  <c r="P2126"/>
  <c r="S2118"/>
  <c r="Q2118"/>
  <c r="O2118"/>
  <c r="R2118"/>
  <c r="P2118"/>
  <c r="S2110"/>
  <c r="Q2110"/>
  <c r="O2110"/>
  <c r="R2110"/>
  <c r="P2110"/>
  <c r="S2102"/>
  <c r="Q2102"/>
  <c r="O2102"/>
  <c r="R2102"/>
  <c r="P2102"/>
  <c r="S2094"/>
  <c r="Q2094"/>
  <c r="O2094"/>
  <c r="R2094"/>
  <c r="P2094"/>
  <c r="S2086"/>
  <c r="Q2086"/>
  <c r="O2086"/>
  <c r="R2086"/>
  <c r="P2086"/>
  <c r="S2078"/>
  <c r="Q2078"/>
  <c r="O2078"/>
  <c r="R2078"/>
  <c r="P2078"/>
  <c r="S2070"/>
  <c r="Q2070"/>
  <c r="O2070"/>
  <c r="R2070"/>
  <c r="P2070"/>
  <c r="S2062"/>
  <c r="Q2062"/>
  <c r="O2062"/>
  <c r="R2062"/>
  <c r="P2062"/>
  <c r="S2054"/>
  <c r="Q2054"/>
  <c r="O2054"/>
  <c r="R2054"/>
  <c r="P2054"/>
  <c r="S2046"/>
  <c r="Q2046"/>
  <c r="O2046"/>
  <c r="R2046"/>
  <c r="P2046"/>
  <c r="S2038"/>
  <c r="Q2038"/>
  <c r="O2038"/>
  <c r="R2038"/>
  <c r="P2038"/>
  <c r="S2030"/>
  <c r="Q2030"/>
  <c r="O2030"/>
  <c r="R2030"/>
  <c r="P2030"/>
  <c r="S2022"/>
  <c r="Q2022"/>
  <c r="O2022"/>
  <c r="R2022"/>
  <c r="P2022"/>
  <c r="S2014"/>
  <c r="Q2014"/>
  <c r="O2014"/>
  <c r="R2014"/>
  <c r="P2014"/>
  <c r="S2006"/>
  <c r="Q2006"/>
  <c r="O2006"/>
  <c r="R2006"/>
  <c r="P2006"/>
  <c r="S1998"/>
  <c r="Q1998"/>
  <c r="O1998"/>
  <c r="R1998"/>
  <c r="P1998"/>
  <c r="S1990"/>
  <c r="Q1990"/>
  <c r="O1990"/>
  <c r="R1990"/>
  <c r="P1990"/>
  <c r="S1982"/>
  <c r="Q1982"/>
  <c r="O1982"/>
  <c r="R1982"/>
  <c r="P1982"/>
  <c r="S1974"/>
  <c r="Q1974"/>
  <c r="O1974"/>
  <c r="R1974"/>
  <c r="P1974"/>
  <c r="S1966"/>
  <c r="Q1966"/>
  <c r="O1966"/>
  <c r="R1966"/>
  <c r="P1966"/>
  <c r="S1958"/>
  <c r="Q1958"/>
  <c r="O1958"/>
  <c r="R1958"/>
  <c r="P1958"/>
  <c r="S1950"/>
  <c r="Q1950"/>
  <c r="O1950"/>
  <c r="R1950"/>
  <c r="P1950"/>
  <c r="S1942"/>
  <c r="Q1942"/>
  <c r="O1942"/>
  <c r="R1942"/>
  <c r="P1942"/>
  <c r="S1934"/>
  <c r="Q1934"/>
  <c r="O1934"/>
  <c r="R1934"/>
  <c r="P1934"/>
  <c r="S1926"/>
  <c r="Q1926"/>
  <c r="O1926"/>
  <c r="R1926"/>
  <c r="P1926"/>
  <c r="S1918"/>
  <c r="Q1918"/>
  <c r="O1918"/>
  <c r="R1918"/>
  <c r="P1918"/>
  <c r="S1910"/>
  <c r="Q1910"/>
  <c r="O1910"/>
  <c r="R1910"/>
  <c r="P1910"/>
  <c r="S1902"/>
  <c r="Q1902"/>
  <c r="O1902"/>
  <c r="R1902"/>
  <c r="P1902"/>
  <c r="S1894"/>
  <c r="Q1894"/>
  <c r="O1894"/>
  <c r="R1894"/>
  <c r="P1894"/>
  <c r="S1886"/>
  <c r="Q1886"/>
  <c r="O1886"/>
  <c r="R1886"/>
  <c r="P1886"/>
  <c r="S1878"/>
  <c r="Q1878"/>
  <c r="O1878"/>
  <c r="R1878"/>
  <c r="P1878"/>
  <c r="S1870"/>
  <c r="Q1870"/>
  <c r="O1870"/>
  <c r="R1870"/>
  <c r="P1870"/>
  <c r="S1862"/>
  <c r="Q1862"/>
  <c r="O1862"/>
  <c r="R1862"/>
  <c r="P1862"/>
  <c r="S1854"/>
  <c r="Q1854"/>
  <c r="O1854"/>
  <c r="R1854"/>
  <c r="P1854"/>
  <c r="S1846"/>
  <c r="Q1846"/>
  <c r="O1846"/>
  <c r="R1846"/>
  <c r="P1846"/>
  <c r="S1838"/>
  <c r="Q1838"/>
  <c r="O1838"/>
  <c r="R1838"/>
  <c r="P1838"/>
  <c r="S1830"/>
  <c r="Q1830"/>
  <c r="O1830"/>
  <c r="R1830"/>
  <c r="P1830"/>
  <c r="S1822"/>
  <c r="Q1822"/>
  <c r="O1822"/>
  <c r="R1822"/>
  <c r="P1822"/>
  <c r="S1814"/>
  <c r="Q1814"/>
  <c r="O1814"/>
  <c r="R1814"/>
  <c r="P1814"/>
  <c r="S1806"/>
  <c r="Q1806"/>
  <c r="O1806"/>
  <c r="R1806"/>
  <c r="P1806"/>
  <c r="S1798"/>
  <c r="Q1798"/>
  <c r="O1798"/>
  <c r="R1798"/>
  <c r="P1798"/>
  <c r="S1790"/>
  <c r="Q1790"/>
  <c r="O1790"/>
  <c r="R1790"/>
  <c r="P1790"/>
  <c r="S1782"/>
  <c r="Q1782"/>
  <c r="O1782"/>
  <c r="R1782"/>
  <c r="P1782"/>
  <c r="S1774"/>
  <c r="Q1774"/>
  <c r="O1774"/>
  <c r="R1774"/>
  <c r="P1774"/>
  <c r="S1766"/>
  <c r="Q1766"/>
  <c r="O1766"/>
  <c r="R1766"/>
  <c r="P1766"/>
  <c r="S1758"/>
  <c r="Q1758"/>
  <c r="O1758"/>
  <c r="R1758"/>
  <c r="P1758"/>
  <c r="S1750"/>
  <c r="Q1750"/>
  <c r="O1750"/>
  <c r="R1750"/>
  <c r="P1750"/>
  <c r="S1742"/>
  <c r="Q1742"/>
  <c r="O1742"/>
  <c r="R1742"/>
  <c r="P1742"/>
  <c r="S1734"/>
  <c r="Q1734"/>
  <c r="O1734"/>
  <c r="R1734"/>
  <c r="P1734"/>
  <c r="S1726"/>
  <c r="Q1726"/>
  <c r="O1726"/>
  <c r="R1726"/>
  <c r="P1726"/>
  <c r="S1718"/>
  <c r="Q1718"/>
  <c r="O1718"/>
  <c r="R1718"/>
  <c r="P1718"/>
  <c r="S1710"/>
  <c r="Q1710"/>
  <c r="O1710"/>
  <c r="R1710"/>
  <c r="P1710"/>
  <c r="S1702"/>
  <c r="Q1702"/>
  <c r="O1702"/>
  <c r="R1702"/>
  <c r="P1702"/>
  <c r="S1694"/>
  <c r="Q1694"/>
  <c r="O1694"/>
  <c r="R1694"/>
  <c r="P1694"/>
  <c r="S1686"/>
  <c r="Q1686"/>
  <c r="O1686"/>
  <c r="R1686"/>
  <c r="P1686"/>
  <c r="S1678"/>
  <c r="Q1678"/>
  <c r="O1678"/>
  <c r="R1678"/>
  <c r="P1678"/>
  <c r="S1670"/>
  <c r="Q1670"/>
  <c r="O1670"/>
  <c r="R1670"/>
  <c r="P1670"/>
  <c r="S1662"/>
  <c r="Q1662"/>
  <c r="O1662"/>
  <c r="R1662"/>
  <c r="P1662"/>
  <c r="S1654"/>
  <c r="Q1654"/>
  <c r="O1654"/>
  <c r="R1654"/>
  <c r="P1654"/>
  <c r="S1646"/>
  <c r="Q1646"/>
  <c r="O1646"/>
  <c r="R1646"/>
  <c r="P1646"/>
  <c r="S1638"/>
  <c r="Q1638"/>
  <c r="O1638"/>
  <c r="R1638"/>
  <c r="P1638"/>
  <c r="S1630"/>
  <c r="Q1630"/>
  <c r="O1630"/>
  <c r="R1630"/>
  <c r="P1630"/>
  <c r="S1622"/>
  <c r="Q1622"/>
  <c r="O1622"/>
  <c r="R1622"/>
  <c r="P1622"/>
  <c r="S1614"/>
  <c r="Q1614"/>
  <c r="O1614"/>
  <c r="R1614"/>
  <c r="P1614"/>
  <c r="S1606"/>
  <c r="Q1606"/>
  <c r="O1606"/>
  <c r="R1606"/>
  <c r="P1606"/>
  <c r="S1598"/>
  <c r="Q1598"/>
  <c r="O1598"/>
  <c r="R1598"/>
  <c r="P1598"/>
  <c r="S1590"/>
  <c r="Q1590"/>
  <c r="O1590"/>
  <c r="R1590"/>
  <c r="P1590"/>
  <c r="S1582"/>
  <c r="Q1582"/>
  <c r="O1582"/>
  <c r="R1582"/>
  <c r="P1582"/>
  <c r="S1574"/>
  <c r="Q1574"/>
  <c r="O1574"/>
  <c r="R1574"/>
  <c r="P1574"/>
  <c r="S1566"/>
  <c r="Q1566"/>
  <c r="O1566"/>
  <c r="R1566"/>
  <c r="P1566"/>
  <c r="S1558"/>
  <c r="Q1558"/>
  <c r="O1558"/>
  <c r="R1558"/>
  <c r="P1558"/>
  <c r="S1550"/>
  <c r="Q1550"/>
  <c r="O1550"/>
  <c r="R1550"/>
  <c r="P1550"/>
  <c r="S1542"/>
  <c r="Q1542"/>
  <c r="O1542"/>
  <c r="R1542"/>
  <c r="P1542"/>
  <c r="S1534"/>
  <c r="Q1534"/>
  <c r="O1534"/>
  <c r="R1534"/>
  <c r="P1534"/>
  <c r="S1526"/>
  <c r="Q1526"/>
  <c r="O1526"/>
  <c r="R1526"/>
  <c r="P1526"/>
  <c r="S1518"/>
  <c r="Q1518"/>
  <c r="O1518"/>
  <c r="R1518"/>
  <c r="P1518"/>
  <c r="S1510"/>
  <c r="Q1510"/>
  <c r="O1510"/>
  <c r="R1510"/>
  <c r="P1510"/>
  <c r="S1502"/>
  <c r="Q1502"/>
  <c r="O1502"/>
  <c r="R1502"/>
  <c r="P1502"/>
  <c r="S1494"/>
  <c r="Q1494"/>
  <c r="R1494"/>
  <c r="O1494"/>
  <c r="P1494"/>
  <c r="S1486"/>
  <c r="Q1486"/>
  <c r="O1486"/>
  <c r="R1486"/>
  <c r="P1486"/>
  <c r="S1478"/>
  <c r="Q1478"/>
  <c r="R1478"/>
  <c r="O1478"/>
  <c r="P1478"/>
  <c r="S1470"/>
  <c r="Q1470"/>
  <c r="O1470"/>
  <c r="R1470"/>
  <c r="P1470"/>
  <c r="S1462"/>
  <c r="Q1462"/>
  <c r="R1462"/>
  <c r="O1462"/>
  <c r="P1462"/>
  <c r="S1454"/>
  <c r="Q1454"/>
  <c r="O1454"/>
  <c r="R1454"/>
  <c r="P1454"/>
  <c r="S1446"/>
  <c r="Q1446"/>
  <c r="R1446"/>
  <c r="O1446"/>
  <c r="P1446"/>
  <c r="S1438"/>
  <c r="Q1438"/>
  <c r="O1438"/>
  <c r="R1438"/>
  <c r="P1438"/>
  <c r="S1430"/>
  <c r="Q1430"/>
  <c r="R1430"/>
  <c r="O1430"/>
  <c r="P1430"/>
  <c r="S1422"/>
  <c r="Q1422"/>
  <c r="O1422"/>
  <c r="R1422"/>
  <c r="P1422"/>
  <c r="S1414"/>
  <c r="Q1414"/>
  <c r="R1414"/>
  <c r="O1414"/>
  <c r="P1414"/>
  <c r="S1406"/>
  <c r="Q1406"/>
  <c r="O1406"/>
  <c r="R1406"/>
  <c r="P1406"/>
  <c r="S1398"/>
  <c r="Q1398"/>
  <c r="R1398"/>
  <c r="O1398"/>
  <c r="P1398"/>
  <c r="S1390"/>
  <c r="Q1390"/>
  <c r="O1390"/>
  <c r="R1390"/>
  <c r="P1390"/>
  <c r="S1382"/>
  <c r="Q1382"/>
  <c r="R1382"/>
  <c r="O1382"/>
  <c r="P1382"/>
  <c r="S1374"/>
  <c r="Q1374"/>
  <c r="O1374"/>
  <c r="R1374"/>
  <c r="P1374"/>
  <c r="S1366"/>
  <c r="Q1366"/>
  <c r="R1366"/>
  <c r="O1366"/>
  <c r="P1366"/>
  <c r="S1358"/>
  <c r="Q1358"/>
  <c r="O1358"/>
  <c r="R1358"/>
  <c r="P1358"/>
  <c r="S1350"/>
  <c r="Q1350"/>
  <c r="R1350"/>
  <c r="O1350"/>
  <c r="P1350"/>
  <c r="S1342"/>
  <c r="Q1342"/>
  <c r="O1342"/>
  <c r="R1342"/>
  <c r="P1342"/>
  <c r="S1334"/>
  <c r="Q1334"/>
  <c r="R1334"/>
  <c r="O1334"/>
  <c r="P1334"/>
  <c r="S1326"/>
  <c r="Q1326"/>
  <c r="O1326"/>
  <c r="R1326"/>
  <c r="P1326"/>
  <c r="S1318"/>
  <c r="Q1318"/>
  <c r="R1318"/>
  <c r="O1318"/>
  <c r="P1318"/>
  <c r="S1310"/>
  <c r="Q1310"/>
  <c r="R1310"/>
  <c r="P1310"/>
  <c r="O1310"/>
  <c r="S1302"/>
  <c r="Q1302"/>
  <c r="R1302"/>
  <c r="O1302"/>
  <c r="P1302"/>
  <c r="S1294"/>
  <c r="Q1294"/>
  <c r="R1294"/>
  <c r="P1294"/>
  <c r="O1294"/>
  <c r="S1286"/>
  <c r="Q1286"/>
  <c r="R1286"/>
  <c r="O1286"/>
  <c r="P1286"/>
  <c r="S1278"/>
  <c r="Q1278"/>
  <c r="R1278"/>
  <c r="P1278"/>
  <c r="O1278"/>
  <c r="S1270"/>
  <c r="Q1270"/>
  <c r="R1270"/>
  <c r="O1270"/>
  <c r="P1270"/>
  <c r="S1262"/>
  <c r="Q1262"/>
  <c r="R1262"/>
  <c r="P1262"/>
  <c r="O1262"/>
  <c r="S1254"/>
  <c r="Q1254"/>
  <c r="R1254"/>
  <c r="O1254"/>
  <c r="P1254"/>
  <c r="S1246"/>
  <c r="Q1246"/>
  <c r="R1246"/>
  <c r="P1246"/>
  <c r="O1246"/>
  <c r="R1238"/>
  <c r="P1238"/>
  <c r="Q1238"/>
  <c r="S1238"/>
  <c r="O1238"/>
  <c r="R1230"/>
  <c r="P1230"/>
  <c r="Q1230"/>
  <c r="S1230"/>
  <c r="O1230"/>
  <c r="R1222"/>
  <c r="P1222"/>
  <c r="Q1222"/>
  <c r="S1222"/>
  <c r="O1222"/>
  <c r="R1214"/>
  <c r="P1214"/>
  <c r="Q1214"/>
  <c r="S1214"/>
  <c r="O1214"/>
  <c r="R1206"/>
  <c r="P1206"/>
  <c r="Q1206"/>
  <c r="S1206"/>
  <c r="O1206"/>
  <c r="R1198"/>
  <c r="P1198"/>
  <c r="Q1198"/>
  <c r="S1198"/>
  <c r="O1198"/>
  <c r="R1190"/>
  <c r="P1190"/>
  <c r="Q1190"/>
  <c r="S1190"/>
  <c r="O1190"/>
  <c r="R1182"/>
  <c r="P1182"/>
  <c r="Q1182"/>
  <c r="S1182"/>
  <c r="O1182"/>
  <c r="R1174"/>
  <c r="P1174"/>
  <c r="Q1174"/>
  <c r="S1174"/>
  <c r="O1174"/>
  <c r="R1166"/>
  <c r="P1166"/>
  <c r="Q1166"/>
  <c r="S1166"/>
  <c r="O1166"/>
  <c r="R1158"/>
  <c r="P1158"/>
  <c r="Q1158"/>
  <c r="S1158"/>
  <c r="O1158"/>
  <c r="R1150"/>
  <c r="P1150"/>
  <c r="Q1150"/>
  <c r="S1150"/>
  <c r="O1150"/>
  <c r="R1142"/>
  <c r="P1142"/>
  <c r="Q1142"/>
  <c r="S1142"/>
  <c r="O1142"/>
  <c r="R1134"/>
  <c r="P1134"/>
  <c r="Q1134"/>
  <c r="S1134"/>
  <c r="O1134"/>
  <c r="R1126"/>
  <c r="P1126"/>
  <c r="Q1126"/>
  <c r="S1126"/>
  <c r="O1126"/>
  <c r="R1118"/>
  <c r="P1118"/>
  <c r="Q1118"/>
  <c r="S1118"/>
  <c r="O1118"/>
  <c r="R1110"/>
  <c r="P1110"/>
  <c r="Q1110"/>
  <c r="S1110"/>
  <c r="O1110"/>
  <c r="R1102"/>
  <c r="P1102"/>
  <c r="Q1102"/>
  <c r="S1102"/>
  <c r="O1102"/>
  <c r="R1094"/>
  <c r="P1094"/>
  <c r="Q1094"/>
  <c r="S1094"/>
  <c r="O1094"/>
  <c r="R1086"/>
  <c r="P1086"/>
  <c r="Q1086"/>
  <c r="S1086"/>
  <c r="O1086"/>
  <c r="R1078"/>
  <c r="P1078"/>
  <c r="Q1078"/>
  <c r="S1078"/>
  <c r="O1078"/>
  <c r="R1070"/>
  <c r="P1070"/>
  <c r="Q1070"/>
  <c r="S1070"/>
  <c r="O1070"/>
  <c r="R1062"/>
  <c r="P1062"/>
  <c r="Q1062"/>
  <c r="S1062"/>
  <c r="O1062"/>
  <c r="R1054"/>
  <c r="P1054"/>
  <c r="Q1054"/>
  <c r="S1054"/>
  <c r="O1054"/>
  <c r="R1046"/>
  <c r="P1046"/>
  <c r="Q1046"/>
  <c r="S1046"/>
  <c r="O1046"/>
  <c r="R1038"/>
  <c r="P1038"/>
  <c r="Q1038"/>
  <c r="S1038"/>
  <c r="O1038"/>
  <c r="R1030"/>
  <c r="P1030"/>
  <c r="Q1030"/>
  <c r="S1030"/>
  <c r="O1030"/>
  <c r="R1022"/>
  <c r="P1022"/>
  <c r="Q1022"/>
  <c r="S1022"/>
  <c r="O1022"/>
  <c r="R1014"/>
  <c r="P1014"/>
  <c r="Q1014"/>
  <c r="S1014"/>
  <c r="O1014"/>
  <c r="R1006"/>
  <c r="P1006"/>
  <c r="Q1006"/>
  <c r="S1006"/>
  <c r="O1006"/>
  <c r="R998"/>
  <c r="P998"/>
  <c r="Q998"/>
  <c r="S998"/>
  <c r="O998"/>
  <c r="R990"/>
  <c r="P990"/>
  <c r="Q990"/>
  <c r="S990"/>
  <c r="O990"/>
  <c r="R982"/>
  <c r="P982"/>
  <c r="Q982"/>
  <c r="S982"/>
  <c r="O982"/>
  <c r="R974"/>
  <c r="P974"/>
  <c r="Q974"/>
  <c r="S974"/>
  <c r="O974"/>
  <c r="R966"/>
  <c r="P966"/>
  <c r="Q966"/>
  <c r="S966"/>
  <c r="O966"/>
  <c r="R958"/>
  <c r="P958"/>
  <c r="Q958"/>
  <c r="S958"/>
  <c r="O958"/>
  <c r="R950"/>
  <c r="P950"/>
  <c r="Q950"/>
  <c r="S950"/>
  <c r="O950"/>
  <c r="R942"/>
  <c r="P942"/>
  <c r="Q942"/>
  <c r="S942"/>
  <c r="O942"/>
  <c r="R934"/>
  <c r="P934"/>
  <c r="Q934"/>
  <c r="S934"/>
  <c r="O934"/>
  <c r="R926"/>
  <c r="P926"/>
  <c r="Q926"/>
  <c r="S926"/>
  <c r="O926"/>
  <c r="R918"/>
  <c r="P918"/>
  <c r="Q918"/>
  <c r="S918"/>
  <c r="O918"/>
  <c r="R910"/>
  <c r="P910"/>
  <c r="Q910"/>
  <c r="S910"/>
  <c r="O910"/>
  <c r="R902"/>
  <c r="P902"/>
  <c r="Q902"/>
  <c r="S902"/>
  <c r="O902"/>
  <c r="R894"/>
  <c r="P894"/>
  <c r="Q894"/>
  <c r="S894"/>
  <c r="O894"/>
  <c r="R886"/>
  <c r="P886"/>
  <c r="Q886"/>
  <c r="S886"/>
  <c r="O886"/>
  <c r="R878"/>
  <c r="P878"/>
  <c r="Q878"/>
  <c r="S878"/>
  <c r="O878"/>
  <c r="R870"/>
  <c r="P870"/>
  <c r="Q870"/>
  <c r="S870"/>
  <c r="O870"/>
  <c r="R862"/>
  <c r="P862"/>
  <c r="Q862"/>
  <c r="S862"/>
  <c r="O862"/>
  <c r="S854"/>
  <c r="R854"/>
  <c r="P854"/>
  <c r="Q854"/>
  <c r="O854"/>
  <c r="S846"/>
  <c r="R846"/>
  <c r="P846"/>
  <c r="Q846"/>
  <c r="O846"/>
  <c r="S838"/>
  <c r="R838"/>
  <c r="P838"/>
  <c r="Q838"/>
  <c r="O838"/>
  <c r="S830"/>
  <c r="R830"/>
  <c r="P830"/>
  <c r="Q830"/>
  <c r="O830"/>
  <c r="S822"/>
  <c r="R822"/>
  <c r="P822"/>
  <c r="Q822"/>
  <c r="O822"/>
  <c r="S814"/>
  <c r="R814"/>
  <c r="P814"/>
  <c r="Q814"/>
  <c r="O814"/>
  <c r="S806"/>
  <c r="R806"/>
  <c r="P806"/>
  <c r="Q806"/>
  <c r="O806"/>
  <c r="S798"/>
  <c r="R798"/>
  <c r="P798"/>
  <c r="Q798"/>
  <c r="O798"/>
  <c r="S790"/>
  <c r="R790"/>
  <c r="P790"/>
  <c r="Q790"/>
  <c r="O790"/>
  <c r="S782"/>
  <c r="R782"/>
  <c r="P782"/>
  <c r="Q782"/>
  <c r="O782"/>
  <c r="S774"/>
  <c r="R774"/>
  <c r="P774"/>
  <c r="Q774"/>
  <c r="O774"/>
  <c r="S766"/>
  <c r="R766"/>
  <c r="P766"/>
  <c r="Q766"/>
  <c r="O766"/>
  <c r="S758"/>
  <c r="R758"/>
  <c r="P758"/>
  <c r="Q758"/>
  <c r="O758"/>
  <c r="S750"/>
  <c r="R750"/>
  <c r="P750"/>
  <c r="Q750"/>
  <c r="O750"/>
  <c r="S742"/>
  <c r="R742"/>
  <c r="P742"/>
  <c r="Q742"/>
  <c r="O742"/>
  <c r="S734"/>
  <c r="R734"/>
  <c r="P734"/>
  <c r="Q734"/>
  <c r="O734"/>
  <c r="S726"/>
  <c r="R726"/>
  <c r="P726"/>
  <c r="Q726"/>
  <c r="O726"/>
  <c r="S718"/>
  <c r="R718"/>
  <c r="P718"/>
  <c r="Q718"/>
  <c r="O718"/>
  <c r="S710"/>
  <c r="R710"/>
  <c r="P710"/>
  <c r="Q710"/>
  <c r="O710"/>
  <c r="S702"/>
  <c r="R702"/>
  <c r="P702"/>
  <c r="Q702"/>
  <c r="O702"/>
  <c r="S694"/>
  <c r="R694"/>
  <c r="P694"/>
  <c r="Q694"/>
  <c r="O694"/>
  <c r="S686"/>
  <c r="R686"/>
  <c r="P686"/>
  <c r="Q686"/>
  <c r="O686"/>
  <c r="S678"/>
  <c r="R678"/>
  <c r="P678"/>
  <c r="Q678"/>
  <c r="O678"/>
  <c r="S670"/>
  <c r="R670"/>
  <c r="P670"/>
  <c r="Q670"/>
  <c r="O670"/>
  <c r="S662"/>
  <c r="R662"/>
  <c r="P662"/>
  <c r="Q662"/>
  <c r="O662"/>
  <c r="S654"/>
  <c r="R654"/>
  <c r="P654"/>
  <c r="Q654"/>
  <c r="O654"/>
  <c r="S646"/>
  <c r="R646"/>
  <c r="P646"/>
  <c r="Q646"/>
  <c r="O646"/>
  <c r="S638"/>
  <c r="R638"/>
  <c r="P638"/>
  <c r="Q638"/>
  <c r="O638"/>
  <c r="S630"/>
  <c r="R630"/>
  <c r="P630"/>
  <c r="Q630"/>
  <c r="O630"/>
  <c r="S622"/>
  <c r="R622"/>
  <c r="P622"/>
  <c r="Q622"/>
  <c r="O622"/>
  <c r="S614"/>
  <c r="R614"/>
  <c r="P614"/>
  <c r="Q614"/>
  <c r="O614"/>
  <c r="S606"/>
  <c r="R606"/>
  <c r="P606"/>
  <c r="Q606"/>
  <c r="O606"/>
  <c r="S598"/>
  <c r="R598"/>
  <c r="P598"/>
  <c r="Q598"/>
  <c r="O598"/>
  <c r="S590"/>
  <c r="R590"/>
  <c r="P590"/>
  <c r="Q590"/>
  <c r="O590"/>
  <c r="S582"/>
  <c r="R582"/>
  <c r="P582"/>
  <c r="Q582"/>
  <c r="O582"/>
  <c r="S574"/>
  <c r="R574"/>
  <c r="P574"/>
  <c r="Q574"/>
  <c r="O574"/>
  <c r="S566"/>
  <c r="R566"/>
  <c r="P566"/>
  <c r="Q566"/>
  <c r="O566"/>
  <c r="S558"/>
  <c r="R558"/>
  <c r="P558"/>
  <c r="Q558"/>
  <c r="O558"/>
  <c r="S550"/>
  <c r="R550"/>
  <c r="P550"/>
  <c r="Q550"/>
  <c r="O550"/>
  <c r="S542"/>
  <c r="R542"/>
  <c r="P542"/>
  <c r="Q542"/>
  <c r="O542"/>
  <c r="S534"/>
  <c r="R534"/>
  <c r="P534"/>
  <c r="Q534"/>
  <c r="O534"/>
  <c r="S526"/>
  <c r="R526"/>
  <c r="P526"/>
  <c r="Q526"/>
  <c r="O526"/>
  <c r="S518"/>
  <c r="R518"/>
  <c r="P518"/>
  <c r="Q518"/>
  <c r="O518"/>
  <c r="S510"/>
  <c r="R510"/>
  <c r="P510"/>
  <c r="Q510"/>
  <c r="O510"/>
  <c r="S502"/>
  <c r="R502"/>
  <c r="P502"/>
  <c r="Q502"/>
  <c r="O502"/>
  <c r="S494"/>
  <c r="R494"/>
  <c r="P494"/>
  <c r="Q494"/>
  <c r="O494"/>
  <c r="S486"/>
  <c r="R486"/>
  <c r="P486"/>
  <c r="Q486"/>
  <c r="O486"/>
  <c r="S478"/>
  <c r="R478"/>
  <c r="P478"/>
  <c r="Q478"/>
  <c r="O478"/>
  <c r="S470"/>
  <c r="R470"/>
  <c r="P470"/>
  <c r="Q470"/>
  <c r="O470"/>
  <c r="S462"/>
  <c r="R462"/>
  <c r="P462"/>
  <c r="Q462"/>
  <c r="O462"/>
  <c r="S454"/>
  <c r="R454"/>
  <c r="P454"/>
  <c r="Q454"/>
  <c r="O454"/>
  <c r="S446"/>
  <c r="R446"/>
  <c r="P446"/>
  <c r="Q446"/>
  <c r="O446"/>
  <c r="S438"/>
  <c r="R438"/>
  <c r="P438"/>
  <c r="Q438"/>
  <c r="O438"/>
  <c r="S430"/>
  <c r="R430"/>
  <c r="P430"/>
  <c r="Q430"/>
  <c r="O430"/>
  <c r="S422"/>
  <c r="R422"/>
  <c r="P422"/>
  <c r="Q422"/>
  <c r="O422"/>
  <c r="S414"/>
  <c r="R414"/>
  <c r="P414"/>
  <c r="Q414"/>
  <c r="O414"/>
  <c r="S406"/>
  <c r="R406"/>
  <c r="P406"/>
  <c r="Q406"/>
  <c r="O406"/>
  <c r="S398"/>
  <c r="R398"/>
  <c r="P398"/>
  <c r="Q398"/>
  <c r="O398"/>
  <c r="S390"/>
  <c r="R390"/>
  <c r="P390"/>
  <c r="Q390"/>
  <c r="O390"/>
  <c r="S382"/>
  <c r="R382"/>
  <c r="P382"/>
  <c r="Q382"/>
  <c r="O382"/>
  <c r="S374"/>
  <c r="R374"/>
  <c r="P374"/>
  <c r="Q374"/>
  <c r="O374"/>
  <c r="S366"/>
  <c r="R366"/>
  <c r="P366"/>
  <c r="Q366"/>
  <c r="O366"/>
  <c r="S358"/>
  <c r="R358"/>
  <c r="P358"/>
  <c r="Q358"/>
  <c r="O358"/>
  <c r="S350"/>
  <c r="R350"/>
  <c r="P350"/>
  <c r="Q350"/>
  <c r="O350"/>
  <c r="S342"/>
  <c r="R342"/>
  <c r="P342"/>
  <c r="Q342"/>
  <c r="O342"/>
  <c r="S334"/>
  <c r="R334"/>
  <c r="P334"/>
  <c r="Q334"/>
  <c r="O334"/>
  <c r="S326"/>
  <c r="R326"/>
  <c r="P326"/>
  <c r="Q326"/>
  <c r="O326"/>
  <c r="S318"/>
  <c r="R318"/>
  <c r="P318"/>
  <c r="Q318"/>
  <c r="O318"/>
  <c r="S310"/>
  <c r="R310"/>
  <c r="P310"/>
  <c r="Q310"/>
  <c r="O310"/>
  <c r="S302"/>
  <c r="R302"/>
  <c r="P302"/>
  <c r="Q302"/>
  <c r="O302"/>
  <c r="S294"/>
  <c r="R294"/>
  <c r="P294"/>
  <c r="Q294"/>
  <c r="O294"/>
  <c r="S286"/>
  <c r="R286"/>
  <c r="P286"/>
  <c r="Q286"/>
  <c r="O286"/>
  <c r="S278"/>
  <c r="R278"/>
  <c r="P278"/>
  <c r="Q278"/>
  <c r="O278"/>
  <c r="S270"/>
  <c r="R270"/>
  <c r="P270"/>
  <c r="Q270"/>
  <c r="O270"/>
  <c r="S262"/>
  <c r="R262"/>
  <c r="P262"/>
  <c r="Q262"/>
  <c r="O262"/>
  <c r="S254"/>
  <c r="R254"/>
  <c r="P254"/>
  <c r="Q254"/>
  <c r="O254"/>
  <c r="S246"/>
  <c r="R246"/>
  <c r="P246"/>
  <c r="Q246"/>
  <c r="O246"/>
  <c r="S238"/>
  <c r="R238"/>
  <c r="P238"/>
  <c r="Q238"/>
  <c r="O238"/>
  <c r="S230"/>
  <c r="R230"/>
  <c r="P230"/>
  <c r="Q230"/>
  <c r="O230"/>
  <c r="S222"/>
  <c r="R222"/>
  <c r="P222"/>
  <c r="Q222"/>
  <c r="O222"/>
  <c r="S214"/>
  <c r="R214"/>
  <c r="P214"/>
  <c r="Q214"/>
  <c r="O214"/>
  <c r="S206"/>
  <c r="R206"/>
  <c r="P206"/>
  <c r="Q206"/>
  <c r="O206"/>
  <c r="S198"/>
  <c r="R198"/>
  <c r="P198"/>
  <c r="Q198"/>
  <c r="O198"/>
  <c r="S190"/>
  <c r="R190"/>
  <c r="P190"/>
  <c r="Q190"/>
  <c r="O190"/>
  <c r="S182"/>
  <c r="R182"/>
  <c r="P182"/>
  <c r="Q182"/>
  <c r="O182"/>
  <c r="S174"/>
  <c r="R174"/>
  <c r="P174"/>
  <c r="Q174"/>
  <c r="O174"/>
  <c r="S166"/>
  <c r="R166"/>
  <c r="P166"/>
  <c r="Q166"/>
  <c r="O166"/>
  <c r="S158"/>
  <c r="R158"/>
  <c r="P158"/>
  <c r="Q158"/>
  <c r="O158"/>
  <c r="S150"/>
  <c r="R150"/>
  <c r="P150"/>
  <c r="Q150"/>
  <c r="O150"/>
  <c r="S142"/>
  <c r="R142"/>
  <c r="P142"/>
  <c r="Q142"/>
  <c r="O142"/>
  <c r="S134"/>
  <c r="R134"/>
  <c r="P134"/>
  <c r="Q134"/>
  <c r="O134"/>
  <c r="S126"/>
  <c r="R126"/>
  <c r="P126"/>
  <c r="Q126"/>
  <c r="O126"/>
  <c r="S118"/>
  <c r="R118"/>
  <c r="P118"/>
  <c r="Q118"/>
  <c r="O118"/>
  <c r="S110"/>
  <c r="R110"/>
  <c r="P110"/>
  <c r="Q110"/>
  <c r="O110"/>
  <c r="S102"/>
  <c r="R102"/>
  <c r="P102"/>
  <c r="Q102"/>
  <c r="O102"/>
  <c r="S94"/>
  <c r="R94"/>
  <c r="P94"/>
  <c r="Q94"/>
  <c r="O94"/>
  <c r="S86"/>
  <c r="R86"/>
  <c r="P86"/>
  <c r="Q86"/>
  <c r="O86"/>
  <c r="S78"/>
  <c r="R78"/>
  <c r="P78"/>
  <c r="Q78"/>
  <c r="O78"/>
  <c r="S70"/>
  <c r="R70"/>
  <c r="P70"/>
  <c r="Q70"/>
  <c r="O70"/>
  <c r="S62"/>
  <c r="R62"/>
  <c r="P62"/>
  <c r="Q62"/>
  <c r="O62"/>
  <c r="S54"/>
  <c r="R54"/>
  <c r="P54"/>
  <c r="Q54"/>
  <c r="O54"/>
  <c r="S46"/>
  <c r="R46"/>
  <c r="P46"/>
  <c r="Q46"/>
  <c r="O46"/>
  <c r="S38"/>
  <c r="R38"/>
  <c r="P38"/>
  <c r="Q38"/>
  <c r="O38"/>
  <c r="S30"/>
  <c r="R30"/>
  <c r="P30"/>
  <c r="Q30"/>
  <c r="O30"/>
  <c r="S22"/>
  <c r="R22"/>
  <c r="P22"/>
  <c r="Q22"/>
  <c r="O22"/>
  <c r="S14"/>
  <c r="R14"/>
  <c r="P14"/>
  <c r="Q14"/>
  <c r="O14"/>
  <c r="S6"/>
  <c r="R6"/>
  <c r="P6"/>
  <c r="Q6"/>
  <c r="O6"/>
  <c r="S2400"/>
  <c r="Q2400"/>
  <c r="R2400"/>
  <c r="O2400"/>
  <c r="P2400"/>
  <c r="S2392"/>
  <c r="Q2392"/>
  <c r="R2392"/>
  <c r="O2392"/>
  <c r="P2392"/>
  <c r="S2384"/>
  <c r="Q2384"/>
  <c r="R2384"/>
  <c r="O2384"/>
  <c r="P2384"/>
  <c r="S2376"/>
  <c r="Q2376"/>
  <c r="R2376"/>
  <c r="O2376"/>
  <c r="P2376"/>
  <c r="S2368"/>
  <c r="Q2368"/>
  <c r="R2368"/>
  <c r="O2368"/>
  <c r="P2368"/>
  <c r="S2360"/>
  <c r="Q2360"/>
  <c r="R2360"/>
  <c r="O2360"/>
  <c r="P2360"/>
  <c r="S2352"/>
  <c r="Q2352"/>
  <c r="R2352"/>
  <c r="O2352"/>
  <c r="P2352"/>
  <c r="S2344"/>
  <c r="Q2344"/>
  <c r="R2344"/>
  <c r="O2344"/>
  <c r="P2344"/>
  <c r="S2336"/>
  <c r="Q2336"/>
  <c r="R2336"/>
  <c r="O2336"/>
  <c r="P2336"/>
  <c r="S2328"/>
  <c r="Q2328"/>
  <c r="R2328"/>
  <c r="O2328"/>
  <c r="P2328"/>
  <c r="S2320"/>
  <c r="Q2320"/>
  <c r="R2320"/>
  <c r="O2320"/>
  <c r="P2320"/>
  <c r="S2312"/>
  <c r="Q2312"/>
  <c r="R2312"/>
  <c r="O2312"/>
  <c r="P2312"/>
  <c r="S2304"/>
  <c r="Q2304"/>
  <c r="R2304"/>
  <c r="O2304"/>
  <c r="P2304"/>
  <c r="S2296"/>
  <c r="Q2296"/>
  <c r="R2296"/>
  <c r="O2296"/>
  <c r="P2296"/>
  <c r="S2288"/>
  <c r="Q2288"/>
  <c r="R2288"/>
  <c r="O2288"/>
  <c r="P2288"/>
  <c r="S2280"/>
  <c r="Q2280"/>
  <c r="R2280"/>
  <c r="O2280"/>
  <c r="P2280"/>
  <c r="S2272"/>
  <c r="Q2272"/>
  <c r="R2272"/>
  <c r="O2272"/>
  <c r="P2272"/>
  <c r="S2264"/>
  <c r="Q2264"/>
  <c r="R2264"/>
  <c r="O2264"/>
  <c r="P2264"/>
  <c r="S2256"/>
  <c r="Q2256"/>
  <c r="R2256"/>
  <c r="O2256"/>
  <c r="P2256"/>
  <c r="S2248"/>
  <c r="Q2248"/>
  <c r="R2248"/>
  <c r="O2248"/>
  <c r="P2248"/>
  <c r="S2240"/>
  <c r="Q2240"/>
  <c r="R2240"/>
  <c r="O2240"/>
  <c r="P2240"/>
  <c r="S2232"/>
  <c r="Q2232"/>
  <c r="R2232"/>
  <c r="O2232"/>
  <c r="P2232"/>
  <c r="S2224"/>
  <c r="Q2224"/>
  <c r="R2224"/>
  <c r="O2224"/>
  <c r="P2224"/>
  <c r="S2216"/>
  <c r="Q2216"/>
  <c r="R2216"/>
  <c r="O2216"/>
  <c r="P2216"/>
  <c r="S2208"/>
  <c r="Q2208"/>
  <c r="R2208"/>
  <c r="O2208"/>
  <c r="P2208"/>
  <c r="S2200"/>
  <c r="Q2200"/>
  <c r="R2200"/>
  <c r="O2200"/>
  <c r="P2200"/>
  <c r="S2192"/>
  <c r="Q2192"/>
  <c r="R2192"/>
  <c r="O2192"/>
  <c r="P2192"/>
  <c r="S2184"/>
  <c r="Q2184"/>
  <c r="R2184"/>
  <c r="O2184"/>
  <c r="P2184"/>
  <c r="S2176"/>
  <c r="Q2176"/>
  <c r="R2176"/>
  <c r="O2176"/>
  <c r="P2176"/>
  <c r="S2168"/>
  <c r="Q2168"/>
  <c r="R2168"/>
  <c r="O2168"/>
  <c r="P2168"/>
  <c r="S2160"/>
  <c r="Q2160"/>
  <c r="R2160"/>
  <c r="O2160"/>
  <c r="P2160"/>
  <c r="S2152"/>
  <c r="Q2152"/>
  <c r="R2152"/>
  <c r="O2152"/>
  <c r="P2152"/>
  <c r="S2144"/>
  <c r="Q2144"/>
  <c r="R2144"/>
  <c r="O2144"/>
  <c r="P2144"/>
  <c r="S2136"/>
  <c r="Q2136"/>
  <c r="R2136"/>
  <c r="O2136"/>
  <c r="P2136"/>
  <c r="S2128"/>
  <c r="Q2128"/>
  <c r="R2128"/>
  <c r="O2128"/>
  <c r="P2128"/>
  <c r="S2120"/>
  <c r="Q2120"/>
  <c r="R2120"/>
  <c r="O2120"/>
  <c r="P2120"/>
  <c r="S2112"/>
  <c r="Q2112"/>
  <c r="R2112"/>
  <c r="O2112"/>
  <c r="P2112"/>
  <c r="S2104"/>
  <c r="Q2104"/>
  <c r="R2104"/>
  <c r="O2104"/>
  <c r="P2104"/>
  <c r="S2096"/>
  <c r="Q2096"/>
  <c r="R2096"/>
  <c r="O2096"/>
  <c r="P2096"/>
  <c r="S2088"/>
  <c r="Q2088"/>
  <c r="R2088"/>
  <c r="O2088"/>
  <c r="P2088"/>
  <c r="S2080"/>
  <c r="Q2080"/>
  <c r="R2080"/>
  <c r="O2080"/>
  <c r="P2080"/>
  <c r="S2072"/>
  <c r="Q2072"/>
  <c r="R2072"/>
  <c r="O2072"/>
  <c r="P2072"/>
  <c r="S2064"/>
  <c r="Q2064"/>
  <c r="R2064"/>
  <c r="O2064"/>
  <c r="P2064"/>
  <c r="S2056"/>
  <c r="Q2056"/>
  <c r="R2056"/>
  <c r="O2056"/>
  <c r="P2056"/>
  <c r="S2048"/>
  <c r="Q2048"/>
  <c r="R2048"/>
  <c r="O2048"/>
  <c r="P2048"/>
  <c r="S2040"/>
  <c r="Q2040"/>
  <c r="R2040"/>
  <c r="O2040"/>
  <c r="P2040"/>
  <c r="S2032"/>
  <c r="Q2032"/>
  <c r="R2032"/>
  <c r="O2032"/>
  <c r="P2032"/>
  <c r="S2024"/>
  <c r="Q2024"/>
  <c r="R2024"/>
  <c r="O2024"/>
  <c r="P2024"/>
  <c r="S2016"/>
  <c r="Q2016"/>
  <c r="R2016"/>
  <c r="O2016"/>
  <c r="P2016"/>
  <c r="S2008"/>
  <c r="Q2008"/>
  <c r="R2008"/>
  <c r="O2008"/>
  <c r="P2008"/>
  <c r="S2000"/>
  <c r="Q2000"/>
  <c r="R2000"/>
  <c r="O2000"/>
  <c r="P2000"/>
  <c r="S1992"/>
  <c r="Q1992"/>
  <c r="R1992"/>
  <c r="O1992"/>
  <c r="P1992"/>
  <c r="S1984"/>
  <c r="Q1984"/>
  <c r="R1984"/>
  <c r="O1984"/>
  <c r="P1984"/>
  <c r="S1976"/>
  <c r="Q1976"/>
  <c r="R1976"/>
  <c r="O1976"/>
  <c r="P1976"/>
  <c r="S1968"/>
  <c r="Q1968"/>
  <c r="R1968"/>
  <c r="O1968"/>
  <c r="P1968"/>
  <c r="S1960"/>
  <c r="Q1960"/>
  <c r="R1960"/>
  <c r="O1960"/>
  <c r="P1960"/>
  <c r="S1952"/>
  <c r="Q1952"/>
  <c r="R1952"/>
  <c r="O1952"/>
  <c r="P1952"/>
  <c r="S1944"/>
  <c r="Q1944"/>
  <c r="R1944"/>
  <c r="O1944"/>
  <c r="P1944"/>
  <c r="S1936"/>
  <c r="Q1936"/>
  <c r="R1936"/>
  <c r="O1936"/>
  <c r="P1936"/>
  <c r="S1928"/>
  <c r="Q1928"/>
  <c r="R1928"/>
  <c r="O1928"/>
  <c r="P1928"/>
  <c r="S1920"/>
  <c r="Q1920"/>
  <c r="R1920"/>
  <c r="O1920"/>
  <c r="P1920"/>
  <c r="S1912"/>
  <c r="Q1912"/>
  <c r="R1912"/>
  <c r="O1912"/>
  <c r="P1912"/>
  <c r="S1904"/>
  <c r="Q1904"/>
  <c r="R1904"/>
  <c r="O1904"/>
  <c r="P1904"/>
  <c r="S1896"/>
  <c r="Q1896"/>
  <c r="R1896"/>
  <c r="O1896"/>
  <c r="P1896"/>
  <c r="S1888"/>
  <c r="Q1888"/>
  <c r="R1888"/>
  <c r="O1888"/>
  <c r="P1888"/>
  <c r="S1880"/>
  <c r="Q1880"/>
  <c r="R1880"/>
  <c r="O1880"/>
  <c r="P1880"/>
  <c r="S1872"/>
  <c r="Q1872"/>
  <c r="R1872"/>
  <c r="O1872"/>
  <c r="P1872"/>
  <c r="S1864"/>
  <c r="Q1864"/>
  <c r="R1864"/>
  <c r="O1864"/>
  <c r="P1864"/>
  <c r="S1856"/>
  <c r="Q1856"/>
  <c r="R1856"/>
  <c r="O1856"/>
  <c r="P1856"/>
  <c r="S1848"/>
  <c r="Q1848"/>
  <c r="R1848"/>
  <c r="O1848"/>
  <c r="P1848"/>
  <c r="S1840"/>
  <c r="Q1840"/>
  <c r="R1840"/>
  <c r="O1840"/>
  <c r="P1840"/>
  <c r="S1832"/>
  <c r="Q1832"/>
  <c r="R1832"/>
  <c r="O1832"/>
  <c r="P1832"/>
  <c r="S1824"/>
  <c r="Q1824"/>
  <c r="R1824"/>
  <c r="O1824"/>
  <c r="P1824"/>
  <c r="S1816"/>
  <c r="Q1816"/>
  <c r="R1816"/>
  <c r="O1816"/>
  <c r="P1816"/>
  <c r="S1808"/>
  <c r="Q1808"/>
  <c r="R1808"/>
  <c r="O1808"/>
  <c r="P1808"/>
  <c r="S1800"/>
  <c r="Q1800"/>
  <c r="R1800"/>
  <c r="O1800"/>
  <c r="P1800"/>
  <c r="S1792"/>
  <c r="Q1792"/>
  <c r="R1792"/>
  <c r="O1792"/>
  <c r="P1792"/>
  <c r="S1784"/>
  <c r="Q1784"/>
  <c r="R1784"/>
  <c r="O1784"/>
  <c r="P1784"/>
  <c r="S1776"/>
  <c r="Q1776"/>
  <c r="R1776"/>
  <c r="O1776"/>
  <c r="P1776"/>
  <c r="S1768"/>
  <c r="Q1768"/>
  <c r="R1768"/>
  <c r="O1768"/>
  <c r="P1768"/>
  <c r="S1760"/>
  <c r="Q1760"/>
  <c r="R1760"/>
  <c r="O1760"/>
  <c r="P1760"/>
  <c r="S1752"/>
  <c r="Q1752"/>
  <c r="R1752"/>
  <c r="O1752"/>
  <c r="P1752"/>
  <c r="S1744"/>
  <c r="Q1744"/>
  <c r="R1744"/>
  <c r="O1744"/>
  <c r="P1744"/>
  <c r="S1736"/>
  <c r="Q1736"/>
  <c r="R1736"/>
  <c r="O1736"/>
  <c r="P1736"/>
  <c r="S1728"/>
  <c r="Q1728"/>
  <c r="R1728"/>
  <c r="O1728"/>
  <c r="P1728"/>
  <c r="S1720"/>
  <c r="Q1720"/>
  <c r="R1720"/>
  <c r="O1720"/>
  <c r="P1720"/>
  <c r="S1712"/>
  <c r="Q1712"/>
  <c r="R1712"/>
  <c r="O1712"/>
  <c r="P1712"/>
  <c r="S1704"/>
  <c r="Q1704"/>
  <c r="R1704"/>
  <c r="O1704"/>
  <c r="P1704"/>
  <c r="S1696"/>
  <c r="Q1696"/>
  <c r="R1696"/>
  <c r="O1696"/>
  <c r="P1696"/>
  <c r="S1688"/>
  <c r="Q1688"/>
  <c r="R1688"/>
  <c r="O1688"/>
  <c r="P1688"/>
  <c r="S1680"/>
  <c r="Q1680"/>
  <c r="R1680"/>
  <c r="O1680"/>
  <c r="P1680"/>
  <c r="S1672"/>
  <c r="Q1672"/>
  <c r="R1672"/>
  <c r="O1672"/>
  <c r="P1672"/>
  <c r="S1664"/>
  <c r="Q1664"/>
  <c r="R1664"/>
  <c r="O1664"/>
  <c r="P1664"/>
  <c r="S1656"/>
  <c r="Q1656"/>
  <c r="R1656"/>
  <c r="O1656"/>
  <c r="P1656"/>
  <c r="S1648"/>
  <c r="Q1648"/>
  <c r="R1648"/>
  <c r="O1648"/>
  <c r="P1648"/>
  <c r="S1640"/>
  <c r="Q1640"/>
  <c r="R1640"/>
  <c r="O1640"/>
  <c r="P1640"/>
  <c r="S1632"/>
  <c r="Q1632"/>
  <c r="R1632"/>
  <c r="O1632"/>
  <c r="P1632"/>
  <c r="S1624"/>
  <c r="Q1624"/>
  <c r="R1624"/>
  <c r="O1624"/>
  <c r="P1624"/>
  <c r="S1616"/>
  <c r="Q1616"/>
  <c r="R1616"/>
  <c r="O1616"/>
  <c r="P1616"/>
  <c r="S1608"/>
  <c r="Q1608"/>
  <c r="R1608"/>
  <c r="O1608"/>
  <c r="P1608"/>
  <c r="S1600"/>
  <c r="Q1600"/>
  <c r="R1600"/>
  <c r="O1600"/>
  <c r="P1600"/>
  <c r="S1592"/>
  <c r="Q1592"/>
  <c r="R1592"/>
  <c r="O1592"/>
  <c r="P1592"/>
  <c r="S1584"/>
  <c r="Q1584"/>
  <c r="R1584"/>
  <c r="O1584"/>
  <c r="P1584"/>
  <c r="S1576"/>
  <c r="Q1576"/>
  <c r="R1576"/>
  <c r="O1576"/>
  <c r="P1576"/>
  <c r="S1568"/>
  <c r="Q1568"/>
  <c r="R1568"/>
  <c r="O1568"/>
  <c r="P1568"/>
  <c r="S1560"/>
  <c r="Q1560"/>
  <c r="R1560"/>
  <c r="O1560"/>
  <c r="P1560"/>
  <c r="S1552"/>
  <c r="Q1552"/>
  <c r="R1552"/>
  <c r="O1552"/>
  <c r="P1552"/>
  <c r="S1544"/>
  <c r="Q1544"/>
  <c r="R1544"/>
  <c r="O1544"/>
  <c r="P1544"/>
  <c r="S1536"/>
  <c r="Q1536"/>
  <c r="R1536"/>
  <c r="O1536"/>
  <c r="P1536"/>
  <c r="S1528"/>
  <c r="Q1528"/>
  <c r="R1528"/>
  <c r="O1528"/>
  <c r="P1528"/>
  <c r="S1520"/>
  <c r="Q1520"/>
  <c r="R1520"/>
  <c r="O1520"/>
  <c r="P1520"/>
  <c r="S1512"/>
  <c r="Q1512"/>
  <c r="R1512"/>
  <c r="O1512"/>
  <c r="P1512"/>
  <c r="S1504"/>
  <c r="Q1504"/>
  <c r="R1504"/>
  <c r="O1504"/>
  <c r="P1504"/>
  <c r="S1496"/>
  <c r="Q1496"/>
  <c r="O1496"/>
  <c r="R1496"/>
  <c r="P1496"/>
  <c r="S1488"/>
  <c r="Q1488"/>
  <c r="R1488"/>
  <c r="O1488"/>
  <c r="P1488"/>
  <c r="S1480"/>
  <c r="Q1480"/>
  <c r="O1480"/>
  <c r="R1480"/>
  <c r="P1480"/>
  <c r="S1472"/>
  <c r="Q1472"/>
  <c r="R1472"/>
  <c r="O1472"/>
  <c r="P1472"/>
  <c r="S1464"/>
  <c r="Q1464"/>
  <c r="O1464"/>
  <c r="R1464"/>
  <c r="P1464"/>
  <c r="S1456"/>
  <c r="Q1456"/>
  <c r="R1456"/>
  <c r="O1456"/>
  <c r="P1456"/>
  <c r="S1448"/>
  <c r="Q1448"/>
  <c r="O1448"/>
  <c r="R1448"/>
  <c r="P1448"/>
  <c r="S1440"/>
  <c r="Q1440"/>
  <c r="R1440"/>
  <c r="O1440"/>
  <c r="P1440"/>
  <c r="S1432"/>
  <c r="Q1432"/>
  <c r="O1432"/>
  <c r="R1432"/>
  <c r="P1432"/>
  <c r="S1424"/>
  <c r="Q1424"/>
  <c r="R1424"/>
  <c r="O1424"/>
  <c r="P1424"/>
  <c r="S1416"/>
  <c r="Q1416"/>
  <c r="O1416"/>
  <c r="R1416"/>
  <c r="P1416"/>
  <c r="O2393"/>
  <c r="O2377"/>
  <c r="O2361"/>
  <c r="O2345"/>
  <c r="O2329"/>
  <c r="O2313"/>
  <c r="O2297"/>
  <c r="O2281"/>
  <c r="O2265"/>
  <c r="O2249"/>
  <c r="O2233"/>
  <c r="O2217"/>
  <c r="O2201"/>
  <c r="O2185"/>
  <c r="O2169"/>
  <c r="O2153"/>
  <c r="O2137"/>
  <c r="O2121"/>
  <c r="O2105"/>
  <c r="O2089"/>
  <c r="O2073"/>
  <c r="O2057"/>
  <c r="O2041"/>
  <c r="O2025"/>
  <c r="O2009"/>
  <c r="O1993"/>
  <c r="O1977"/>
  <c r="O1961"/>
  <c r="O1945"/>
  <c r="O1929"/>
  <c r="O1913"/>
  <c r="O1897"/>
  <c r="O1881"/>
  <c r="O1865"/>
  <c r="O1849"/>
  <c r="O1833"/>
  <c r="O1817"/>
  <c r="O1801"/>
  <c r="O1785"/>
  <c r="O1769"/>
  <c r="O1753"/>
  <c r="O1737"/>
  <c r="O1721"/>
  <c r="O1705"/>
  <c r="O1689"/>
  <c r="O1673"/>
  <c r="O1657"/>
  <c r="O1641"/>
  <c r="O1625"/>
  <c r="O1609"/>
  <c r="O1593"/>
  <c r="O1577"/>
  <c r="O1561"/>
  <c r="O1545"/>
  <c r="O1529"/>
  <c r="O1513"/>
  <c r="O1495"/>
  <c r="O1431"/>
  <c r="O1367"/>
  <c r="P2383"/>
  <c r="P2375"/>
  <c r="P2367"/>
  <c r="P2359"/>
  <c r="P2351"/>
  <c r="P2343"/>
  <c r="P2335"/>
  <c r="P2327"/>
  <c r="P2319"/>
  <c r="P2311"/>
  <c r="P2303"/>
  <c r="P2295"/>
  <c r="P2287"/>
  <c r="P2279"/>
  <c r="P2271"/>
  <c r="P2247"/>
  <c r="P2239"/>
  <c r="P2231"/>
  <c r="P2215"/>
  <c r="P2207"/>
  <c r="P2199"/>
  <c r="P2191"/>
  <c r="P2183"/>
  <c r="P2175"/>
  <c r="P2167"/>
  <c r="P2159"/>
  <c r="P2151"/>
  <c r="P2143"/>
  <c r="P2135"/>
  <c r="P2127"/>
  <c r="P2119"/>
  <c r="P2111"/>
  <c r="P2103"/>
  <c r="P2095"/>
  <c r="P2087"/>
  <c r="P2079"/>
  <c r="P2071"/>
  <c r="P2063"/>
  <c r="P2055"/>
  <c r="P2047"/>
  <c r="P2039"/>
  <c r="P2031"/>
  <c r="P2023"/>
  <c r="P2015"/>
  <c r="P2007"/>
  <c r="P1999"/>
  <c r="P1991"/>
  <c r="P1983"/>
  <c r="P1975"/>
  <c r="P1967"/>
  <c r="P1959"/>
  <c r="P1951"/>
  <c r="P1943"/>
  <c r="P1935"/>
  <c r="P1927"/>
  <c r="P1919"/>
  <c r="P1911"/>
  <c r="P1903"/>
  <c r="P1895"/>
  <c r="P1887"/>
  <c r="P1879"/>
  <c r="P1871"/>
  <c r="P1863"/>
  <c r="P1855"/>
  <c r="P1847"/>
  <c r="P1839"/>
  <c r="P1831"/>
  <c r="P1823"/>
  <c r="P1815"/>
  <c r="P1807"/>
  <c r="P1799"/>
  <c r="P1791"/>
  <c r="P1783"/>
  <c r="P1775"/>
  <c r="P1767"/>
  <c r="P1759"/>
  <c r="P1751"/>
  <c r="P1743"/>
  <c r="P1735"/>
  <c r="P1727"/>
  <c r="P1719"/>
  <c r="P1711"/>
  <c r="P1703"/>
  <c r="P1695"/>
  <c r="P1687"/>
  <c r="P1679"/>
  <c r="P1671"/>
  <c r="P1663"/>
  <c r="P1655"/>
  <c r="P1647"/>
  <c r="P1639"/>
  <c r="P1631"/>
  <c r="P1623"/>
  <c r="P1615"/>
  <c r="P1607"/>
  <c r="P1599"/>
  <c r="P1591"/>
  <c r="P1583"/>
  <c r="P1575"/>
  <c r="P1567"/>
  <c r="P1559"/>
  <c r="P1551"/>
  <c r="P1543"/>
  <c r="P1535"/>
  <c r="P1527"/>
  <c r="P1519"/>
  <c r="P1511"/>
  <c r="P1503"/>
  <c r="P1495"/>
  <c r="P1487"/>
  <c r="P1479"/>
  <c r="P1471"/>
  <c r="P1463"/>
  <c r="P1455"/>
  <c r="P1447"/>
  <c r="P1439"/>
  <c r="P1431"/>
  <c r="P1423"/>
  <c r="P1415"/>
  <c r="P1407"/>
  <c r="P1399"/>
  <c r="P1391"/>
  <c r="P1383"/>
  <c r="P1375"/>
  <c r="P1367"/>
  <c r="P1359"/>
  <c r="P1351"/>
  <c r="P1343"/>
  <c r="P1335"/>
  <c r="P1327"/>
  <c r="P1319"/>
  <c r="P1311"/>
  <c r="P1303"/>
  <c r="P1295"/>
  <c r="P1287"/>
  <c r="P1279"/>
  <c r="P1271"/>
  <c r="P1263"/>
  <c r="P1255"/>
  <c r="P1247"/>
  <c r="S1235"/>
  <c r="S1219"/>
  <c r="S1203"/>
  <c r="S1187"/>
  <c r="S1171"/>
  <c r="S1155"/>
  <c r="S1139"/>
  <c r="S1123"/>
  <c r="S1107"/>
  <c r="S1091"/>
  <c r="S1075"/>
  <c r="S1059"/>
  <c r="S1043"/>
  <c r="S1027"/>
  <c r="S1011"/>
  <c r="S995"/>
  <c r="S979"/>
  <c r="S963"/>
  <c r="S935"/>
  <c r="S903"/>
  <c r="S871"/>
  <c r="P747"/>
  <c r="P619"/>
  <c r="P491"/>
  <c r="P363"/>
  <c r="P235"/>
  <c r="P107"/>
  <c r="O1479"/>
  <c r="O1415"/>
  <c r="O1351"/>
  <c r="S1239"/>
  <c r="S1223"/>
  <c r="S1207"/>
  <c r="S1191"/>
  <c r="S1175"/>
  <c r="S1159"/>
  <c r="S1143"/>
  <c r="S1127"/>
  <c r="S1111"/>
  <c r="S1095"/>
  <c r="S1079"/>
  <c r="S1063"/>
  <c r="S1047"/>
  <c r="S1031"/>
  <c r="S1015"/>
  <c r="S999"/>
  <c r="S983"/>
  <c r="S967"/>
  <c r="S943"/>
  <c r="S911"/>
  <c r="S879"/>
  <c r="P843"/>
  <c r="P715"/>
  <c r="P587"/>
  <c r="P459"/>
  <c r="P331"/>
  <c r="P203"/>
  <c r="P75"/>
  <c r="S2399"/>
  <c r="Q2399"/>
  <c r="R2399"/>
  <c r="O2399"/>
  <c r="S2391"/>
  <c r="Q2391"/>
  <c r="R2391"/>
  <c r="O2391"/>
  <c r="S2387"/>
  <c r="Q2387"/>
  <c r="R2387"/>
  <c r="O2387"/>
  <c r="S2379"/>
  <c r="Q2379"/>
  <c r="R2379"/>
  <c r="O2379"/>
  <c r="S2371"/>
  <c r="Q2371"/>
  <c r="R2371"/>
  <c r="O2371"/>
  <c r="S2363"/>
  <c r="Q2363"/>
  <c r="R2363"/>
  <c r="O2363"/>
  <c r="S2355"/>
  <c r="Q2355"/>
  <c r="R2355"/>
  <c r="O2355"/>
  <c r="S2347"/>
  <c r="Q2347"/>
  <c r="R2347"/>
  <c r="O2347"/>
  <c r="S2339"/>
  <c r="Q2339"/>
  <c r="R2339"/>
  <c r="O2339"/>
  <c r="S2331"/>
  <c r="Q2331"/>
  <c r="R2331"/>
  <c r="O2331"/>
  <c r="S2323"/>
  <c r="Q2323"/>
  <c r="R2323"/>
  <c r="O2323"/>
  <c r="S2315"/>
  <c r="Q2315"/>
  <c r="R2315"/>
  <c r="O2315"/>
  <c r="S2307"/>
  <c r="Q2307"/>
  <c r="R2307"/>
  <c r="O2307"/>
  <c r="S2299"/>
  <c r="Q2299"/>
  <c r="R2299"/>
  <c r="O2299"/>
  <c r="S2291"/>
  <c r="Q2291"/>
  <c r="R2291"/>
  <c r="O2291"/>
  <c r="S2283"/>
  <c r="Q2283"/>
  <c r="R2283"/>
  <c r="O2283"/>
  <c r="S2275"/>
  <c r="Q2275"/>
  <c r="R2275"/>
  <c r="O2275"/>
  <c r="S2263"/>
  <c r="Q2263"/>
  <c r="R2263"/>
  <c r="O2263"/>
  <c r="S2255"/>
  <c r="Q2255"/>
  <c r="R2255"/>
  <c r="O2255"/>
  <c r="S2251"/>
  <c r="Q2251"/>
  <c r="R2251"/>
  <c r="O2251"/>
  <c r="S2243"/>
  <c r="Q2243"/>
  <c r="R2243"/>
  <c r="O2243"/>
  <c r="S2235"/>
  <c r="Q2235"/>
  <c r="R2235"/>
  <c r="O2235"/>
  <c r="S2223"/>
  <c r="Q2223"/>
  <c r="R2223"/>
  <c r="O2223"/>
  <c r="S2401"/>
  <c r="Q2401"/>
  <c r="R2401"/>
  <c r="S2397"/>
  <c r="Q2397"/>
  <c r="R2397"/>
  <c r="S2393"/>
  <c r="Q2393"/>
  <c r="R2393"/>
  <c r="S2389"/>
  <c r="Q2389"/>
  <c r="R2389"/>
  <c r="S2385"/>
  <c r="Q2385"/>
  <c r="R2385"/>
  <c r="S2381"/>
  <c r="Q2381"/>
  <c r="R2381"/>
  <c r="S2377"/>
  <c r="Q2377"/>
  <c r="R2377"/>
  <c r="S2373"/>
  <c r="Q2373"/>
  <c r="R2373"/>
  <c r="S2369"/>
  <c r="Q2369"/>
  <c r="R2369"/>
  <c r="S2365"/>
  <c r="Q2365"/>
  <c r="R2365"/>
  <c r="S2361"/>
  <c r="Q2361"/>
  <c r="R2361"/>
  <c r="S2357"/>
  <c r="Q2357"/>
  <c r="R2357"/>
  <c r="S2353"/>
  <c r="Q2353"/>
  <c r="R2353"/>
  <c r="S2349"/>
  <c r="Q2349"/>
  <c r="R2349"/>
  <c r="S2345"/>
  <c r="Q2345"/>
  <c r="R2345"/>
  <c r="S2341"/>
  <c r="Q2341"/>
  <c r="R2341"/>
  <c r="S2337"/>
  <c r="Q2337"/>
  <c r="R2337"/>
  <c r="S2333"/>
  <c r="Q2333"/>
  <c r="R2333"/>
  <c r="S2329"/>
  <c r="Q2329"/>
  <c r="R2329"/>
  <c r="S2325"/>
  <c r="Q2325"/>
  <c r="R2325"/>
  <c r="S2321"/>
  <c r="Q2321"/>
  <c r="R2321"/>
  <c r="S2317"/>
  <c r="Q2317"/>
  <c r="R2317"/>
  <c r="S2313"/>
  <c r="Q2313"/>
  <c r="R2313"/>
  <c r="S2309"/>
  <c r="Q2309"/>
  <c r="R2309"/>
  <c r="S2305"/>
  <c r="Q2305"/>
  <c r="R2305"/>
  <c r="S2301"/>
  <c r="Q2301"/>
  <c r="R2301"/>
  <c r="S2297"/>
  <c r="Q2297"/>
  <c r="R2297"/>
  <c r="S2293"/>
  <c r="Q2293"/>
  <c r="R2293"/>
  <c r="S2289"/>
  <c r="Q2289"/>
  <c r="R2289"/>
  <c r="S2285"/>
  <c r="Q2285"/>
  <c r="R2285"/>
  <c r="S2281"/>
  <c r="Q2281"/>
  <c r="R2281"/>
  <c r="S2277"/>
  <c r="Q2277"/>
  <c r="R2277"/>
  <c r="S2273"/>
  <c r="Q2273"/>
  <c r="R2273"/>
  <c r="S2269"/>
  <c r="Q2269"/>
  <c r="R2269"/>
  <c r="S2265"/>
  <c r="Q2265"/>
  <c r="R2265"/>
  <c r="S2261"/>
  <c r="Q2261"/>
  <c r="R2261"/>
  <c r="S2257"/>
  <c r="Q2257"/>
  <c r="R2257"/>
  <c r="S2253"/>
  <c r="Q2253"/>
  <c r="R2253"/>
  <c r="S2249"/>
  <c r="Q2249"/>
  <c r="R2249"/>
  <c r="S2245"/>
  <c r="Q2245"/>
  <c r="R2245"/>
  <c r="S2241"/>
  <c r="Q2241"/>
  <c r="R2241"/>
  <c r="S2237"/>
  <c r="Q2237"/>
  <c r="R2237"/>
  <c r="S2233"/>
  <c r="Q2233"/>
  <c r="R2233"/>
  <c r="S2229"/>
  <c r="Q2229"/>
  <c r="R2229"/>
  <c r="S2225"/>
  <c r="Q2225"/>
  <c r="R2225"/>
  <c r="S2221"/>
  <c r="Q2221"/>
  <c r="R2221"/>
  <c r="S2217"/>
  <c r="Q2217"/>
  <c r="R2217"/>
  <c r="S2213"/>
  <c r="Q2213"/>
  <c r="R2213"/>
  <c r="S2209"/>
  <c r="Q2209"/>
  <c r="R2209"/>
  <c r="S2205"/>
  <c r="Q2205"/>
  <c r="R2205"/>
  <c r="S2201"/>
  <c r="Q2201"/>
  <c r="R2201"/>
  <c r="S2197"/>
  <c r="Q2197"/>
  <c r="R2197"/>
  <c r="S2193"/>
  <c r="Q2193"/>
  <c r="R2193"/>
  <c r="S2189"/>
  <c r="Q2189"/>
  <c r="R2189"/>
  <c r="S2185"/>
  <c r="Q2185"/>
  <c r="R2185"/>
  <c r="S2181"/>
  <c r="Q2181"/>
  <c r="R2181"/>
  <c r="S2177"/>
  <c r="Q2177"/>
  <c r="R2177"/>
  <c r="S2173"/>
  <c r="Q2173"/>
  <c r="R2173"/>
  <c r="S2169"/>
  <c r="Q2169"/>
  <c r="R2169"/>
  <c r="S2165"/>
  <c r="Q2165"/>
  <c r="R2165"/>
  <c r="S2161"/>
  <c r="Q2161"/>
  <c r="R2161"/>
  <c r="S2157"/>
  <c r="Q2157"/>
  <c r="R2157"/>
  <c r="S2153"/>
  <c r="Q2153"/>
  <c r="R2153"/>
  <c r="S2149"/>
  <c r="Q2149"/>
  <c r="R2149"/>
  <c r="S2145"/>
  <c r="Q2145"/>
  <c r="R2145"/>
  <c r="S2141"/>
  <c r="Q2141"/>
  <c r="R2141"/>
  <c r="S2137"/>
  <c r="Q2137"/>
  <c r="R2137"/>
  <c r="S2133"/>
  <c r="Q2133"/>
  <c r="R2133"/>
  <c r="S2129"/>
  <c r="Q2129"/>
  <c r="R2129"/>
  <c r="S2125"/>
  <c r="Q2125"/>
  <c r="R2125"/>
  <c r="S2121"/>
  <c r="Q2121"/>
  <c r="R2121"/>
  <c r="S2117"/>
  <c r="Q2117"/>
  <c r="R2117"/>
  <c r="S2113"/>
  <c r="Q2113"/>
  <c r="R2113"/>
  <c r="S2109"/>
  <c r="Q2109"/>
  <c r="R2109"/>
  <c r="S2105"/>
  <c r="Q2105"/>
  <c r="R2105"/>
  <c r="S2101"/>
  <c r="Q2101"/>
  <c r="R2101"/>
  <c r="S2097"/>
  <c r="Q2097"/>
  <c r="R2097"/>
  <c r="S2093"/>
  <c r="Q2093"/>
  <c r="R2093"/>
  <c r="S2089"/>
  <c r="Q2089"/>
  <c r="R2089"/>
  <c r="S2085"/>
  <c r="Q2085"/>
  <c r="R2085"/>
  <c r="S2081"/>
  <c r="Q2081"/>
  <c r="R2081"/>
  <c r="S2077"/>
  <c r="Q2077"/>
  <c r="R2077"/>
  <c r="S2073"/>
  <c r="Q2073"/>
  <c r="R2073"/>
  <c r="S2069"/>
  <c r="Q2069"/>
  <c r="R2069"/>
  <c r="S2065"/>
  <c r="Q2065"/>
  <c r="R2065"/>
  <c r="S2061"/>
  <c r="Q2061"/>
  <c r="R2061"/>
  <c r="S2057"/>
  <c r="Q2057"/>
  <c r="R2057"/>
  <c r="S2053"/>
  <c r="Q2053"/>
  <c r="R2053"/>
  <c r="S2049"/>
  <c r="Q2049"/>
  <c r="R2049"/>
  <c r="S2045"/>
  <c r="Q2045"/>
  <c r="R2045"/>
  <c r="S2041"/>
  <c r="Q2041"/>
  <c r="R2041"/>
  <c r="S2037"/>
  <c r="Q2037"/>
  <c r="R2037"/>
  <c r="S2033"/>
  <c r="Q2033"/>
  <c r="R2033"/>
  <c r="S2029"/>
  <c r="Q2029"/>
  <c r="R2029"/>
  <c r="S2025"/>
  <c r="Q2025"/>
  <c r="R2025"/>
  <c r="S2021"/>
  <c r="Q2021"/>
  <c r="R2021"/>
  <c r="S2017"/>
  <c r="Q2017"/>
  <c r="R2017"/>
  <c r="S2013"/>
  <c r="Q2013"/>
  <c r="R2013"/>
  <c r="S2009"/>
  <c r="Q2009"/>
  <c r="R2009"/>
  <c r="S2005"/>
  <c r="Q2005"/>
  <c r="R2005"/>
  <c r="S2001"/>
  <c r="Q2001"/>
  <c r="R2001"/>
  <c r="S1997"/>
  <c r="Q1997"/>
  <c r="R1997"/>
  <c r="S1993"/>
  <c r="Q1993"/>
  <c r="R1993"/>
  <c r="S1989"/>
  <c r="Q1989"/>
  <c r="R1989"/>
  <c r="S1985"/>
  <c r="Q1985"/>
  <c r="R1985"/>
  <c r="S1981"/>
  <c r="Q1981"/>
  <c r="R1981"/>
  <c r="S1977"/>
  <c r="Q1977"/>
  <c r="R1977"/>
  <c r="S1973"/>
  <c r="Q1973"/>
  <c r="R1973"/>
  <c r="S1969"/>
  <c r="Q1969"/>
  <c r="R1969"/>
  <c r="S1965"/>
  <c r="Q1965"/>
  <c r="R1965"/>
  <c r="S1961"/>
  <c r="Q1961"/>
  <c r="R1961"/>
  <c r="S1957"/>
  <c r="Q1957"/>
  <c r="R1957"/>
  <c r="S1953"/>
  <c r="Q1953"/>
  <c r="R1953"/>
  <c r="S1949"/>
  <c r="Q1949"/>
  <c r="R1949"/>
  <c r="S1945"/>
  <c r="Q1945"/>
  <c r="R1945"/>
  <c r="S1941"/>
  <c r="Q1941"/>
  <c r="R1941"/>
  <c r="S1937"/>
  <c r="Q1937"/>
  <c r="R1937"/>
  <c r="S1933"/>
  <c r="Q1933"/>
  <c r="R1933"/>
  <c r="S1929"/>
  <c r="Q1929"/>
  <c r="R1929"/>
  <c r="S1925"/>
  <c r="Q1925"/>
  <c r="R1925"/>
  <c r="S1921"/>
  <c r="Q1921"/>
  <c r="R1921"/>
  <c r="S1917"/>
  <c r="Q1917"/>
  <c r="R1917"/>
  <c r="S1913"/>
  <c r="Q1913"/>
  <c r="R1913"/>
  <c r="S1909"/>
  <c r="Q1909"/>
  <c r="R1909"/>
  <c r="S1905"/>
  <c r="Q1905"/>
  <c r="R1905"/>
  <c r="S1901"/>
  <c r="Q1901"/>
  <c r="R1901"/>
  <c r="S1897"/>
  <c r="Q1897"/>
  <c r="R1897"/>
  <c r="S1893"/>
  <c r="Q1893"/>
  <c r="R1893"/>
  <c r="S1889"/>
  <c r="Q1889"/>
  <c r="R1889"/>
  <c r="S1885"/>
  <c r="Q1885"/>
  <c r="R1885"/>
  <c r="S1881"/>
  <c r="Q1881"/>
  <c r="R1881"/>
  <c r="S1877"/>
  <c r="Q1877"/>
  <c r="R1877"/>
  <c r="S1873"/>
  <c r="Q1873"/>
  <c r="R1873"/>
  <c r="S1869"/>
  <c r="Q1869"/>
  <c r="R1869"/>
  <c r="S1865"/>
  <c r="Q1865"/>
  <c r="R1865"/>
  <c r="S1861"/>
  <c r="Q1861"/>
  <c r="R1861"/>
  <c r="S1857"/>
  <c r="Q1857"/>
  <c r="R1857"/>
  <c r="S1853"/>
  <c r="Q1853"/>
  <c r="R1853"/>
  <c r="S1849"/>
  <c r="Q1849"/>
  <c r="R1849"/>
  <c r="S1845"/>
  <c r="Q1845"/>
  <c r="R1845"/>
  <c r="S1841"/>
  <c r="Q1841"/>
  <c r="R1841"/>
  <c r="S1837"/>
  <c r="Q1837"/>
  <c r="R1837"/>
  <c r="S1833"/>
  <c r="Q1833"/>
  <c r="R1833"/>
  <c r="S1829"/>
  <c r="Q1829"/>
  <c r="R1829"/>
  <c r="S1825"/>
  <c r="Q1825"/>
  <c r="R1825"/>
  <c r="S1821"/>
  <c r="Q1821"/>
  <c r="R1821"/>
  <c r="S1817"/>
  <c r="Q1817"/>
  <c r="R1817"/>
  <c r="S1813"/>
  <c r="Q1813"/>
  <c r="R1813"/>
  <c r="S1809"/>
  <c r="Q1809"/>
  <c r="R1809"/>
  <c r="S1805"/>
  <c r="Q1805"/>
  <c r="R1805"/>
  <c r="S1801"/>
  <c r="Q1801"/>
  <c r="R1801"/>
  <c r="S1797"/>
  <c r="Q1797"/>
  <c r="R1797"/>
  <c r="S1793"/>
  <c r="Q1793"/>
  <c r="R1793"/>
  <c r="S1789"/>
  <c r="Q1789"/>
  <c r="R1789"/>
  <c r="S1785"/>
  <c r="Q1785"/>
  <c r="R1785"/>
  <c r="S1781"/>
  <c r="Q1781"/>
  <c r="R1781"/>
  <c r="S1777"/>
  <c r="Q1777"/>
  <c r="R1777"/>
  <c r="S1773"/>
  <c r="Q1773"/>
  <c r="R1773"/>
  <c r="S1769"/>
  <c r="Q1769"/>
  <c r="R1769"/>
  <c r="S1765"/>
  <c r="Q1765"/>
  <c r="R1765"/>
  <c r="S1761"/>
  <c r="Q1761"/>
  <c r="R1761"/>
  <c r="S1757"/>
  <c r="Q1757"/>
  <c r="R1757"/>
  <c r="S1753"/>
  <c r="Q1753"/>
  <c r="R1753"/>
  <c r="S1749"/>
  <c r="Q1749"/>
  <c r="R1749"/>
  <c r="S1745"/>
  <c r="Q1745"/>
  <c r="R1745"/>
  <c r="S1741"/>
  <c r="Q1741"/>
  <c r="R1741"/>
  <c r="S1737"/>
  <c r="Q1737"/>
  <c r="R1737"/>
  <c r="S1733"/>
  <c r="Q1733"/>
  <c r="R1733"/>
  <c r="S1729"/>
  <c r="Q1729"/>
  <c r="R1729"/>
  <c r="S1725"/>
  <c r="Q1725"/>
  <c r="R1725"/>
  <c r="S1721"/>
  <c r="Q1721"/>
  <c r="R1721"/>
  <c r="S1717"/>
  <c r="Q1717"/>
  <c r="R1717"/>
  <c r="S1713"/>
  <c r="Q1713"/>
  <c r="R1713"/>
  <c r="S1709"/>
  <c r="Q1709"/>
  <c r="R1709"/>
  <c r="S1705"/>
  <c r="Q1705"/>
  <c r="R1705"/>
  <c r="S1701"/>
  <c r="Q1701"/>
  <c r="R1701"/>
  <c r="S1697"/>
  <c r="Q1697"/>
  <c r="R1697"/>
  <c r="S1693"/>
  <c r="Q1693"/>
  <c r="R1693"/>
  <c r="S1689"/>
  <c r="Q1689"/>
  <c r="R1689"/>
  <c r="S1685"/>
  <c r="Q1685"/>
  <c r="R1685"/>
  <c r="S1681"/>
  <c r="Q1681"/>
  <c r="R1681"/>
  <c r="S1677"/>
  <c r="Q1677"/>
  <c r="R1677"/>
  <c r="S1673"/>
  <c r="Q1673"/>
  <c r="R1673"/>
  <c r="S1669"/>
  <c r="Q1669"/>
  <c r="R1669"/>
  <c r="S1665"/>
  <c r="Q1665"/>
  <c r="R1665"/>
  <c r="S1661"/>
  <c r="Q1661"/>
  <c r="R1661"/>
  <c r="S1657"/>
  <c r="Q1657"/>
  <c r="R1657"/>
  <c r="S1653"/>
  <c r="Q1653"/>
  <c r="R1653"/>
  <c r="S1649"/>
  <c r="Q1649"/>
  <c r="R1649"/>
  <c r="S1645"/>
  <c r="Q1645"/>
  <c r="R1645"/>
  <c r="S1641"/>
  <c r="Q1641"/>
  <c r="R1641"/>
  <c r="S1637"/>
  <c r="Q1637"/>
  <c r="R1637"/>
  <c r="S1633"/>
  <c r="Q1633"/>
  <c r="R1633"/>
  <c r="S1629"/>
  <c r="Q1629"/>
  <c r="R1629"/>
  <c r="S1625"/>
  <c r="Q1625"/>
  <c r="R1625"/>
  <c r="S1621"/>
  <c r="Q1621"/>
  <c r="R1621"/>
  <c r="S1617"/>
  <c r="Q1617"/>
  <c r="R1617"/>
  <c r="S1613"/>
  <c r="Q1613"/>
  <c r="R1613"/>
  <c r="S1609"/>
  <c r="Q1609"/>
  <c r="R1609"/>
  <c r="S1605"/>
  <c r="Q1605"/>
  <c r="R1605"/>
  <c r="S1601"/>
  <c r="Q1601"/>
  <c r="R1601"/>
  <c r="S1597"/>
  <c r="Q1597"/>
  <c r="R1597"/>
  <c r="S1593"/>
  <c r="Q1593"/>
  <c r="R1593"/>
  <c r="S1589"/>
  <c r="Q1589"/>
  <c r="R1589"/>
  <c r="S1585"/>
  <c r="Q1585"/>
  <c r="R1585"/>
  <c r="S1581"/>
  <c r="Q1581"/>
  <c r="R1581"/>
  <c r="S1577"/>
  <c r="Q1577"/>
  <c r="R1577"/>
  <c r="S1573"/>
  <c r="Q1573"/>
  <c r="R1573"/>
  <c r="S1569"/>
  <c r="Q1569"/>
  <c r="R1569"/>
  <c r="S1565"/>
  <c r="Q1565"/>
  <c r="R1565"/>
  <c r="S1561"/>
  <c r="Q1561"/>
  <c r="R1561"/>
  <c r="S1557"/>
  <c r="Q1557"/>
  <c r="R1557"/>
  <c r="S1553"/>
  <c r="Q1553"/>
  <c r="R1553"/>
  <c r="S1549"/>
  <c r="Q1549"/>
  <c r="R1549"/>
  <c r="S1545"/>
  <c r="Q1545"/>
  <c r="R1545"/>
  <c r="S1541"/>
  <c r="Q1541"/>
  <c r="R1541"/>
  <c r="S1537"/>
  <c r="Q1537"/>
  <c r="R1537"/>
  <c r="S1533"/>
  <c r="Q1533"/>
  <c r="R1533"/>
  <c r="S1529"/>
  <c r="Q1529"/>
  <c r="R1529"/>
  <c r="S1525"/>
  <c r="Q1525"/>
  <c r="R1525"/>
  <c r="S1521"/>
  <c r="Q1521"/>
  <c r="R1521"/>
  <c r="S1517"/>
  <c r="Q1517"/>
  <c r="R1517"/>
  <c r="S1513"/>
  <c r="Q1513"/>
  <c r="R1513"/>
  <c r="S1509"/>
  <c r="Q1509"/>
  <c r="R1509"/>
  <c r="S1505"/>
  <c r="Q1505"/>
  <c r="R1505"/>
  <c r="S1501"/>
  <c r="O1501"/>
  <c r="Q1501"/>
  <c r="R1501"/>
  <c r="S1497"/>
  <c r="O1497"/>
  <c r="Q1497"/>
  <c r="R1497"/>
  <c r="S1493"/>
  <c r="O1493"/>
  <c r="Q1493"/>
  <c r="R1493"/>
  <c r="S1489"/>
  <c r="O1489"/>
  <c r="Q1489"/>
  <c r="R1489"/>
  <c r="S1485"/>
  <c r="O1485"/>
  <c r="Q1485"/>
  <c r="R1485"/>
  <c r="S1481"/>
  <c r="O1481"/>
  <c r="Q1481"/>
  <c r="R1481"/>
  <c r="S1477"/>
  <c r="O1477"/>
  <c r="Q1477"/>
  <c r="R1477"/>
  <c r="S1473"/>
  <c r="O1473"/>
  <c r="Q1473"/>
  <c r="R1473"/>
  <c r="S1469"/>
  <c r="O1469"/>
  <c r="Q1469"/>
  <c r="R1469"/>
  <c r="S1465"/>
  <c r="O1465"/>
  <c r="Q1465"/>
  <c r="R1465"/>
  <c r="S1461"/>
  <c r="O1461"/>
  <c r="Q1461"/>
  <c r="R1461"/>
  <c r="S1457"/>
  <c r="O1457"/>
  <c r="Q1457"/>
  <c r="R1457"/>
  <c r="S1453"/>
  <c r="O1453"/>
  <c r="Q1453"/>
  <c r="R1453"/>
  <c r="S1449"/>
  <c r="O1449"/>
  <c r="Q1449"/>
  <c r="R1449"/>
  <c r="S1445"/>
  <c r="O1445"/>
  <c r="Q1445"/>
  <c r="R1445"/>
  <c r="S1441"/>
  <c r="O1441"/>
  <c r="Q1441"/>
  <c r="R1441"/>
  <c r="S1437"/>
  <c r="O1437"/>
  <c r="Q1437"/>
  <c r="R1437"/>
  <c r="S1433"/>
  <c r="O1433"/>
  <c r="Q1433"/>
  <c r="R1433"/>
  <c r="S1429"/>
  <c r="O1429"/>
  <c r="Q1429"/>
  <c r="R1429"/>
  <c r="S1425"/>
  <c r="O1425"/>
  <c r="Q1425"/>
  <c r="R1425"/>
  <c r="S1421"/>
  <c r="O1421"/>
  <c r="Q1421"/>
  <c r="R1421"/>
  <c r="S1417"/>
  <c r="O1417"/>
  <c r="Q1417"/>
  <c r="R1417"/>
  <c r="S1413"/>
  <c r="O1413"/>
  <c r="Q1413"/>
  <c r="R1413"/>
  <c r="S1409"/>
  <c r="O1409"/>
  <c r="Q1409"/>
  <c r="R1409"/>
  <c r="S1405"/>
  <c r="O1405"/>
  <c r="Q1405"/>
  <c r="R1405"/>
  <c r="S1401"/>
  <c r="O1401"/>
  <c r="Q1401"/>
  <c r="R1401"/>
  <c r="S1397"/>
  <c r="O1397"/>
  <c r="Q1397"/>
  <c r="R1397"/>
  <c r="S1393"/>
  <c r="O1393"/>
  <c r="Q1393"/>
  <c r="R1393"/>
  <c r="S1389"/>
  <c r="O1389"/>
  <c r="Q1389"/>
  <c r="R1389"/>
  <c r="S1385"/>
  <c r="O1385"/>
  <c r="Q1385"/>
  <c r="R1385"/>
  <c r="S1381"/>
  <c r="O1381"/>
  <c r="Q1381"/>
  <c r="R1381"/>
  <c r="S1377"/>
  <c r="O1377"/>
  <c r="Q1377"/>
  <c r="R1377"/>
  <c r="S1373"/>
  <c r="O1373"/>
  <c r="Q1373"/>
  <c r="R1373"/>
  <c r="S1369"/>
  <c r="O1369"/>
  <c r="Q1369"/>
  <c r="R1369"/>
  <c r="S1365"/>
  <c r="O1365"/>
  <c r="Q1365"/>
  <c r="R1365"/>
  <c r="S1361"/>
  <c r="O1361"/>
  <c r="Q1361"/>
  <c r="R1361"/>
  <c r="S1357"/>
  <c r="O1357"/>
  <c r="Q1357"/>
  <c r="R1357"/>
  <c r="S1353"/>
  <c r="O1353"/>
  <c r="Q1353"/>
  <c r="R1353"/>
  <c r="S1349"/>
  <c r="O1349"/>
  <c r="Q1349"/>
  <c r="R1349"/>
  <c r="S1345"/>
  <c r="O1345"/>
  <c r="Q1345"/>
  <c r="R1345"/>
  <c r="S1341"/>
  <c r="O1341"/>
  <c r="Q1341"/>
  <c r="R1341"/>
  <c r="S1337"/>
  <c r="O1337"/>
  <c r="Q1337"/>
  <c r="R1337"/>
  <c r="S1333"/>
  <c r="O1333"/>
  <c r="Q1333"/>
  <c r="R1333"/>
  <c r="S1329"/>
  <c r="O1329"/>
  <c r="Q1329"/>
  <c r="R1329"/>
  <c r="S1325"/>
  <c r="O1325"/>
  <c r="Q1325"/>
  <c r="R1325"/>
  <c r="S1321"/>
  <c r="O1321"/>
  <c r="Q1321"/>
  <c r="R1321"/>
  <c r="S1317"/>
  <c r="O1317"/>
  <c r="Q1317"/>
  <c r="R1317"/>
  <c r="S1313"/>
  <c r="O1313"/>
  <c r="Q1313"/>
  <c r="R1313"/>
  <c r="S1309"/>
  <c r="O1309"/>
  <c r="Q1309"/>
  <c r="R1309"/>
  <c r="S1305"/>
  <c r="O1305"/>
  <c r="Q1305"/>
  <c r="R1305"/>
  <c r="S1301"/>
  <c r="O1301"/>
  <c r="Q1301"/>
  <c r="R1301"/>
  <c r="S1297"/>
  <c r="O1297"/>
  <c r="Q1297"/>
  <c r="R1297"/>
  <c r="S1293"/>
  <c r="O1293"/>
  <c r="Q1293"/>
  <c r="R1293"/>
  <c r="S1289"/>
  <c r="O1289"/>
  <c r="Q1289"/>
  <c r="R1289"/>
  <c r="S1285"/>
  <c r="O1285"/>
  <c r="Q1285"/>
  <c r="R1285"/>
  <c r="S1281"/>
  <c r="O1281"/>
  <c r="Q1281"/>
  <c r="R1281"/>
  <c r="S1277"/>
  <c r="O1277"/>
  <c r="Q1277"/>
  <c r="R1277"/>
  <c r="S1273"/>
  <c r="O1273"/>
  <c r="Q1273"/>
  <c r="R1273"/>
  <c r="S1269"/>
  <c r="O1269"/>
  <c r="Q1269"/>
  <c r="R1269"/>
  <c r="S1265"/>
  <c r="O1265"/>
  <c r="Q1265"/>
  <c r="R1265"/>
  <c r="S1261"/>
  <c r="O1261"/>
  <c r="Q1261"/>
  <c r="R1261"/>
  <c r="S1257"/>
  <c r="O1257"/>
  <c r="Q1257"/>
  <c r="R1257"/>
  <c r="S1253"/>
  <c r="O1253"/>
  <c r="Q1253"/>
  <c r="R1253"/>
  <c r="S1249"/>
  <c r="O1249"/>
  <c r="Q1249"/>
  <c r="R1249"/>
  <c r="S1245"/>
  <c r="O1245"/>
  <c r="Q1245"/>
  <c r="R1245"/>
  <c r="R1241"/>
  <c r="P1241"/>
  <c r="Q1241"/>
  <c r="O1241"/>
  <c r="S1241"/>
  <c r="R1237"/>
  <c r="P1237"/>
  <c r="Q1237"/>
  <c r="O1237"/>
  <c r="S1237"/>
  <c r="R1233"/>
  <c r="P1233"/>
  <c r="Q1233"/>
  <c r="O1233"/>
  <c r="S1233"/>
  <c r="R1229"/>
  <c r="P1229"/>
  <c r="Q1229"/>
  <c r="O1229"/>
  <c r="S1229"/>
  <c r="R1225"/>
  <c r="P1225"/>
  <c r="Q1225"/>
  <c r="O1225"/>
  <c r="S1225"/>
  <c r="R1221"/>
  <c r="P1221"/>
  <c r="Q1221"/>
  <c r="O1221"/>
  <c r="S1221"/>
  <c r="R1217"/>
  <c r="P1217"/>
  <c r="Q1217"/>
  <c r="O1217"/>
  <c r="S1217"/>
  <c r="R1213"/>
  <c r="P1213"/>
  <c r="Q1213"/>
  <c r="O1213"/>
  <c r="S1213"/>
  <c r="R1209"/>
  <c r="P1209"/>
  <c r="Q1209"/>
  <c r="O1209"/>
  <c r="S1209"/>
  <c r="R1205"/>
  <c r="P1205"/>
  <c r="Q1205"/>
  <c r="O1205"/>
  <c r="S1205"/>
  <c r="R1201"/>
  <c r="P1201"/>
  <c r="Q1201"/>
  <c r="O1201"/>
  <c r="S1201"/>
  <c r="R1197"/>
  <c r="P1197"/>
  <c r="Q1197"/>
  <c r="O1197"/>
  <c r="S1197"/>
  <c r="R1193"/>
  <c r="P1193"/>
  <c r="Q1193"/>
  <c r="O1193"/>
  <c r="S1193"/>
  <c r="R1189"/>
  <c r="P1189"/>
  <c r="Q1189"/>
  <c r="O1189"/>
  <c r="S1189"/>
  <c r="R1185"/>
  <c r="P1185"/>
  <c r="Q1185"/>
  <c r="O1185"/>
  <c r="S1185"/>
  <c r="R1181"/>
  <c r="P1181"/>
  <c r="Q1181"/>
  <c r="O1181"/>
  <c r="S1181"/>
  <c r="R1177"/>
  <c r="P1177"/>
  <c r="Q1177"/>
  <c r="O1177"/>
  <c r="S1177"/>
  <c r="R1173"/>
  <c r="P1173"/>
  <c r="Q1173"/>
  <c r="O1173"/>
  <c r="S1173"/>
  <c r="R1169"/>
  <c r="P1169"/>
  <c r="Q1169"/>
  <c r="O1169"/>
  <c r="S1169"/>
  <c r="R1165"/>
  <c r="P1165"/>
  <c r="Q1165"/>
  <c r="O1165"/>
  <c r="S1165"/>
  <c r="R1161"/>
  <c r="P1161"/>
  <c r="Q1161"/>
  <c r="O1161"/>
  <c r="S1161"/>
  <c r="R1157"/>
  <c r="P1157"/>
  <c r="Q1157"/>
  <c r="O1157"/>
  <c r="S1157"/>
  <c r="R1153"/>
  <c r="P1153"/>
  <c r="Q1153"/>
  <c r="O1153"/>
  <c r="S1153"/>
  <c r="R1149"/>
  <c r="P1149"/>
  <c r="Q1149"/>
  <c r="O1149"/>
  <c r="S1149"/>
  <c r="R1145"/>
  <c r="P1145"/>
  <c r="Q1145"/>
  <c r="O1145"/>
  <c r="S1145"/>
  <c r="R1141"/>
  <c r="P1141"/>
  <c r="Q1141"/>
  <c r="O1141"/>
  <c r="S1141"/>
  <c r="R1137"/>
  <c r="P1137"/>
  <c r="Q1137"/>
  <c r="O1137"/>
  <c r="S1137"/>
  <c r="R1133"/>
  <c r="P1133"/>
  <c r="Q1133"/>
  <c r="O1133"/>
  <c r="S1133"/>
  <c r="R1129"/>
  <c r="P1129"/>
  <c r="Q1129"/>
  <c r="O1129"/>
  <c r="S1129"/>
  <c r="R1125"/>
  <c r="P1125"/>
  <c r="Q1125"/>
  <c r="O1125"/>
  <c r="S1125"/>
  <c r="R1121"/>
  <c r="P1121"/>
  <c r="Q1121"/>
  <c r="O1121"/>
  <c r="S1121"/>
  <c r="R1117"/>
  <c r="P1117"/>
  <c r="Q1117"/>
  <c r="O1117"/>
  <c r="S1117"/>
  <c r="R1113"/>
  <c r="P1113"/>
  <c r="Q1113"/>
  <c r="O1113"/>
  <c r="S1113"/>
  <c r="R1109"/>
  <c r="P1109"/>
  <c r="Q1109"/>
  <c r="O1109"/>
  <c r="S1109"/>
  <c r="R1105"/>
  <c r="P1105"/>
  <c r="Q1105"/>
  <c r="O1105"/>
  <c r="S1105"/>
  <c r="R1101"/>
  <c r="P1101"/>
  <c r="Q1101"/>
  <c r="O1101"/>
  <c r="S1101"/>
  <c r="R1097"/>
  <c r="P1097"/>
  <c r="Q1097"/>
  <c r="O1097"/>
  <c r="S1097"/>
  <c r="R1093"/>
  <c r="P1093"/>
  <c r="Q1093"/>
  <c r="O1093"/>
  <c r="S1093"/>
  <c r="R1089"/>
  <c r="P1089"/>
  <c r="Q1089"/>
  <c r="O1089"/>
  <c r="S1089"/>
  <c r="R1085"/>
  <c r="P1085"/>
  <c r="Q1085"/>
  <c r="O1085"/>
  <c r="S1085"/>
  <c r="R1081"/>
  <c r="P1081"/>
  <c r="Q1081"/>
  <c r="O1081"/>
  <c r="S1081"/>
  <c r="R1077"/>
  <c r="P1077"/>
  <c r="Q1077"/>
  <c r="O1077"/>
  <c r="S1077"/>
  <c r="R1073"/>
  <c r="P1073"/>
  <c r="Q1073"/>
  <c r="O1073"/>
  <c r="S1073"/>
  <c r="R1069"/>
  <c r="P1069"/>
  <c r="Q1069"/>
  <c r="O1069"/>
  <c r="S1069"/>
  <c r="R1065"/>
  <c r="P1065"/>
  <c r="Q1065"/>
  <c r="O1065"/>
  <c r="S1065"/>
  <c r="R1061"/>
  <c r="P1061"/>
  <c r="Q1061"/>
  <c r="O1061"/>
  <c r="S1061"/>
  <c r="R1057"/>
  <c r="P1057"/>
  <c r="Q1057"/>
  <c r="O1057"/>
  <c r="S1057"/>
  <c r="R1053"/>
  <c r="P1053"/>
  <c r="Q1053"/>
  <c r="O1053"/>
  <c r="S1053"/>
  <c r="R1049"/>
  <c r="P1049"/>
  <c r="Q1049"/>
  <c r="O1049"/>
  <c r="S1049"/>
  <c r="R1045"/>
  <c r="P1045"/>
  <c r="Q1045"/>
  <c r="O1045"/>
  <c r="S1045"/>
  <c r="R1041"/>
  <c r="P1041"/>
  <c r="Q1041"/>
  <c r="O1041"/>
  <c r="S1041"/>
  <c r="R1037"/>
  <c r="P1037"/>
  <c r="Q1037"/>
  <c r="O1037"/>
  <c r="S1037"/>
  <c r="R1033"/>
  <c r="P1033"/>
  <c r="Q1033"/>
  <c r="O1033"/>
  <c r="S1033"/>
  <c r="R1029"/>
  <c r="P1029"/>
  <c r="Q1029"/>
  <c r="O1029"/>
  <c r="S1029"/>
  <c r="R1025"/>
  <c r="P1025"/>
  <c r="Q1025"/>
  <c r="O1025"/>
  <c r="S1025"/>
  <c r="R1021"/>
  <c r="P1021"/>
  <c r="Q1021"/>
  <c r="O1021"/>
  <c r="S1021"/>
  <c r="R1017"/>
  <c r="P1017"/>
  <c r="Q1017"/>
  <c r="O1017"/>
  <c r="S1017"/>
  <c r="R1013"/>
  <c r="P1013"/>
  <c r="Q1013"/>
  <c r="O1013"/>
  <c r="S1013"/>
  <c r="R1009"/>
  <c r="P1009"/>
  <c r="Q1009"/>
  <c r="O1009"/>
  <c r="S1009"/>
  <c r="R1005"/>
  <c r="P1005"/>
  <c r="Q1005"/>
  <c r="O1005"/>
  <c r="S1005"/>
  <c r="R1001"/>
  <c r="P1001"/>
  <c r="Q1001"/>
  <c r="O1001"/>
  <c r="S1001"/>
  <c r="R997"/>
  <c r="P997"/>
  <c r="Q997"/>
  <c r="O997"/>
  <c r="S997"/>
  <c r="R993"/>
  <c r="P993"/>
  <c r="Q993"/>
  <c r="O993"/>
  <c r="S993"/>
  <c r="R989"/>
  <c r="P989"/>
  <c r="Q989"/>
  <c r="O989"/>
  <c r="S989"/>
  <c r="R985"/>
  <c r="P985"/>
  <c r="Q985"/>
  <c r="O985"/>
  <c r="S985"/>
  <c r="R981"/>
  <c r="P981"/>
  <c r="Q981"/>
  <c r="O981"/>
  <c r="S981"/>
  <c r="R977"/>
  <c r="P977"/>
  <c r="Q977"/>
  <c r="O977"/>
  <c r="S977"/>
  <c r="R973"/>
  <c r="P973"/>
  <c r="Q973"/>
  <c r="O973"/>
  <c r="S973"/>
  <c r="R969"/>
  <c r="P969"/>
  <c r="Q969"/>
  <c r="O969"/>
  <c r="S969"/>
  <c r="R965"/>
  <c r="P965"/>
  <c r="Q965"/>
  <c r="O965"/>
  <c r="S965"/>
  <c r="R961"/>
  <c r="P961"/>
  <c r="Q961"/>
  <c r="O961"/>
  <c r="S961"/>
  <c r="R957"/>
  <c r="P957"/>
  <c r="Q957"/>
  <c r="O957"/>
  <c r="S957"/>
  <c r="R953"/>
  <c r="P953"/>
  <c r="Q953"/>
  <c r="O953"/>
  <c r="S953"/>
  <c r="R949"/>
  <c r="P949"/>
  <c r="Q949"/>
  <c r="O949"/>
  <c r="S949"/>
  <c r="R945"/>
  <c r="P945"/>
  <c r="Q945"/>
  <c r="O945"/>
  <c r="S945"/>
  <c r="R941"/>
  <c r="P941"/>
  <c r="Q941"/>
  <c r="O941"/>
  <c r="S941"/>
  <c r="R937"/>
  <c r="P937"/>
  <c r="Q937"/>
  <c r="O937"/>
  <c r="S937"/>
  <c r="R933"/>
  <c r="P933"/>
  <c r="Q933"/>
  <c r="O933"/>
  <c r="S933"/>
  <c r="R929"/>
  <c r="P929"/>
  <c r="Q929"/>
  <c r="O929"/>
  <c r="S929"/>
  <c r="R925"/>
  <c r="P925"/>
  <c r="Q925"/>
  <c r="O925"/>
  <c r="S925"/>
  <c r="R921"/>
  <c r="P921"/>
  <c r="Q921"/>
  <c r="O921"/>
  <c r="S921"/>
  <c r="R917"/>
  <c r="P917"/>
  <c r="Q917"/>
  <c r="O917"/>
  <c r="S917"/>
  <c r="R913"/>
  <c r="P913"/>
  <c r="Q913"/>
  <c r="O913"/>
  <c r="S913"/>
  <c r="R909"/>
  <c r="P909"/>
  <c r="Q909"/>
  <c r="O909"/>
  <c r="S909"/>
  <c r="R905"/>
  <c r="P905"/>
  <c r="Q905"/>
  <c r="O905"/>
  <c r="S905"/>
  <c r="R901"/>
  <c r="P901"/>
  <c r="Q901"/>
  <c r="O901"/>
  <c r="S901"/>
  <c r="R897"/>
  <c r="P897"/>
  <c r="Q897"/>
  <c r="O897"/>
  <c r="S897"/>
  <c r="R893"/>
  <c r="P893"/>
  <c r="Q893"/>
  <c r="O893"/>
  <c r="S893"/>
  <c r="R889"/>
  <c r="P889"/>
  <c r="Q889"/>
  <c r="O889"/>
  <c r="S889"/>
  <c r="R885"/>
  <c r="P885"/>
  <c r="Q885"/>
  <c r="O885"/>
  <c r="S885"/>
  <c r="R881"/>
  <c r="P881"/>
  <c r="Q881"/>
  <c r="O881"/>
  <c r="S881"/>
  <c r="R877"/>
  <c r="P877"/>
  <c r="Q877"/>
  <c r="O877"/>
  <c r="S877"/>
  <c r="R873"/>
  <c r="P873"/>
  <c r="Q873"/>
  <c r="O873"/>
  <c r="S873"/>
  <c r="R869"/>
  <c r="P869"/>
  <c r="Q869"/>
  <c r="O869"/>
  <c r="S869"/>
  <c r="R865"/>
  <c r="P865"/>
  <c r="Q865"/>
  <c r="O865"/>
  <c r="S865"/>
  <c r="S861"/>
  <c r="Q861"/>
  <c r="P861"/>
  <c r="O861"/>
  <c r="R861"/>
  <c r="S857"/>
  <c r="Q857"/>
  <c r="O857"/>
  <c r="P857"/>
  <c r="R857"/>
  <c r="S853"/>
  <c r="Q853"/>
  <c r="P853"/>
  <c r="O853"/>
  <c r="S849"/>
  <c r="Q849"/>
  <c r="O849"/>
  <c r="P849"/>
  <c r="R849"/>
  <c r="S845"/>
  <c r="Q845"/>
  <c r="P845"/>
  <c r="O845"/>
  <c r="R845"/>
  <c r="S841"/>
  <c r="Q841"/>
  <c r="O841"/>
  <c r="P841"/>
  <c r="R841"/>
  <c r="S837"/>
  <c r="Q837"/>
  <c r="P837"/>
  <c r="O837"/>
  <c r="R837"/>
  <c r="S833"/>
  <c r="Q833"/>
  <c r="O833"/>
  <c r="P833"/>
  <c r="R833"/>
  <c r="S829"/>
  <c r="Q829"/>
  <c r="P829"/>
  <c r="O829"/>
  <c r="R829"/>
  <c r="S825"/>
  <c r="Q825"/>
  <c r="O825"/>
  <c r="P825"/>
  <c r="R825"/>
  <c r="S821"/>
  <c r="Q821"/>
  <c r="P821"/>
  <c r="O821"/>
  <c r="S817"/>
  <c r="Q817"/>
  <c r="O817"/>
  <c r="P817"/>
  <c r="R817"/>
  <c r="S813"/>
  <c r="Q813"/>
  <c r="P813"/>
  <c r="O813"/>
  <c r="R813"/>
  <c r="S809"/>
  <c r="Q809"/>
  <c r="O809"/>
  <c r="P809"/>
  <c r="R809"/>
  <c r="S805"/>
  <c r="Q805"/>
  <c r="P805"/>
  <c r="O805"/>
  <c r="R805"/>
  <c r="S801"/>
  <c r="Q801"/>
  <c r="O801"/>
  <c r="P801"/>
  <c r="R801"/>
  <c r="S797"/>
  <c r="Q797"/>
  <c r="P797"/>
  <c r="O797"/>
  <c r="R797"/>
  <c r="S793"/>
  <c r="Q793"/>
  <c r="O793"/>
  <c r="P793"/>
  <c r="R793"/>
  <c r="S789"/>
  <c r="Q789"/>
  <c r="P789"/>
  <c r="O789"/>
  <c r="S785"/>
  <c r="Q785"/>
  <c r="O785"/>
  <c r="P785"/>
  <c r="R785"/>
  <c r="S781"/>
  <c r="Q781"/>
  <c r="P781"/>
  <c r="O781"/>
  <c r="R781"/>
  <c r="S777"/>
  <c r="Q777"/>
  <c r="O777"/>
  <c r="P777"/>
  <c r="R777"/>
  <c r="S773"/>
  <c r="Q773"/>
  <c r="P773"/>
  <c r="O773"/>
  <c r="R773"/>
  <c r="S769"/>
  <c r="Q769"/>
  <c r="O769"/>
  <c r="P769"/>
  <c r="R769"/>
  <c r="S765"/>
  <c r="Q765"/>
  <c r="P765"/>
  <c r="O765"/>
  <c r="R765"/>
  <c r="S761"/>
  <c r="Q761"/>
  <c r="O761"/>
  <c r="P761"/>
  <c r="R761"/>
  <c r="S757"/>
  <c r="Q757"/>
  <c r="P757"/>
  <c r="O757"/>
  <c r="S753"/>
  <c r="Q753"/>
  <c r="O753"/>
  <c r="P753"/>
  <c r="R753"/>
  <c r="S749"/>
  <c r="Q749"/>
  <c r="P749"/>
  <c r="O749"/>
  <c r="R749"/>
  <c r="S745"/>
  <c r="Q745"/>
  <c r="O745"/>
  <c r="P745"/>
  <c r="R745"/>
  <c r="S741"/>
  <c r="Q741"/>
  <c r="P741"/>
  <c r="O741"/>
  <c r="R741"/>
  <c r="S737"/>
  <c r="Q737"/>
  <c r="O737"/>
  <c r="P737"/>
  <c r="R737"/>
  <c r="S733"/>
  <c r="Q733"/>
  <c r="P733"/>
  <c r="O733"/>
  <c r="R733"/>
  <c r="S729"/>
  <c r="Q729"/>
  <c r="O729"/>
  <c r="P729"/>
  <c r="R729"/>
  <c r="S725"/>
  <c r="Q725"/>
  <c r="P725"/>
  <c r="O725"/>
  <c r="S721"/>
  <c r="Q721"/>
  <c r="O721"/>
  <c r="P721"/>
  <c r="R721"/>
  <c r="S717"/>
  <c r="Q717"/>
  <c r="P717"/>
  <c r="O717"/>
  <c r="R717"/>
  <c r="S713"/>
  <c r="Q713"/>
  <c r="O713"/>
  <c r="P713"/>
  <c r="R713"/>
  <c r="S709"/>
  <c r="Q709"/>
  <c r="P709"/>
  <c r="O709"/>
  <c r="R709"/>
  <c r="S705"/>
  <c r="Q705"/>
  <c r="O705"/>
  <c r="P705"/>
  <c r="R705"/>
  <c r="S701"/>
  <c r="Q701"/>
  <c r="P701"/>
  <c r="O701"/>
  <c r="R701"/>
  <c r="S697"/>
  <c r="Q697"/>
  <c r="O697"/>
  <c r="P697"/>
  <c r="R697"/>
  <c r="S693"/>
  <c r="Q693"/>
  <c r="P693"/>
  <c r="O693"/>
  <c r="S689"/>
  <c r="Q689"/>
  <c r="O689"/>
  <c r="P689"/>
  <c r="R689"/>
  <c r="S685"/>
  <c r="Q685"/>
  <c r="P685"/>
  <c r="O685"/>
  <c r="R685"/>
  <c r="S681"/>
  <c r="Q681"/>
  <c r="O681"/>
  <c r="P681"/>
  <c r="R681"/>
  <c r="S677"/>
  <c r="Q677"/>
  <c r="P677"/>
  <c r="O677"/>
  <c r="R677"/>
  <c r="S673"/>
  <c r="Q673"/>
  <c r="O673"/>
  <c r="P673"/>
  <c r="R673"/>
  <c r="S669"/>
  <c r="Q669"/>
  <c r="P669"/>
  <c r="O669"/>
  <c r="R669"/>
  <c r="S665"/>
  <c r="Q665"/>
  <c r="O665"/>
  <c r="P665"/>
  <c r="R665"/>
  <c r="S661"/>
  <c r="Q661"/>
  <c r="P661"/>
  <c r="O661"/>
  <c r="S657"/>
  <c r="Q657"/>
  <c r="O657"/>
  <c r="P657"/>
  <c r="R657"/>
  <c r="S653"/>
  <c r="Q653"/>
  <c r="P653"/>
  <c r="O653"/>
  <c r="R653"/>
  <c r="S649"/>
  <c r="Q649"/>
  <c r="O649"/>
  <c r="P649"/>
  <c r="R649"/>
  <c r="S645"/>
  <c r="Q645"/>
  <c r="P645"/>
  <c r="O645"/>
  <c r="R645"/>
  <c r="S641"/>
  <c r="Q641"/>
  <c r="O641"/>
  <c r="P641"/>
  <c r="R641"/>
  <c r="S637"/>
  <c r="Q637"/>
  <c r="P637"/>
  <c r="O637"/>
  <c r="R637"/>
  <c r="S633"/>
  <c r="Q633"/>
  <c r="O633"/>
  <c r="P633"/>
  <c r="R633"/>
  <c r="S629"/>
  <c r="Q629"/>
  <c r="P629"/>
  <c r="O629"/>
  <c r="S625"/>
  <c r="Q625"/>
  <c r="O625"/>
  <c r="P625"/>
  <c r="R625"/>
  <c r="S621"/>
  <c r="Q621"/>
  <c r="P621"/>
  <c r="O621"/>
  <c r="R621"/>
  <c r="S617"/>
  <c r="Q617"/>
  <c r="O617"/>
  <c r="P617"/>
  <c r="R617"/>
  <c r="S613"/>
  <c r="Q613"/>
  <c r="P613"/>
  <c r="O613"/>
  <c r="R613"/>
  <c r="S609"/>
  <c r="Q609"/>
  <c r="O609"/>
  <c r="P609"/>
  <c r="R609"/>
  <c r="S605"/>
  <c r="Q605"/>
  <c r="P605"/>
  <c r="O605"/>
  <c r="R605"/>
  <c r="S601"/>
  <c r="Q601"/>
  <c r="O601"/>
  <c r="P601"/>
  <c r="R601"/>
  <c r="S597"/>
  <c r="Q597"/>
  <c r="P597"/>
  <c r="O597"/>
  <c r="S593"/>
  <c r="Q593"/>
  <c r="O593"/>
  <c r="P593"/>
  <c r="R593"/>
  <c r="S589"/>
  <c r="Q589"/>
  <c r="P589"/>
  <c r="O589"/>
  <c r="R589"/>
  <c r="S585"/>
  <c r="Q585"/>
  <c r="O585"/>
  <c r="P585"/>
  <c r="R585"/>
  <c r="S581"/>
  <c r="Q581"/>
  <c r="P581"/>
  <c r="O581"/>
  <c r="R581"/>
  <c r="S577"/>
  <c r="Q577"/>
  <c r="O577"/>
  <c r="P577"/>
  <c r="R577"/>
  <c r="S573"/>
  <c r="Q573"/>
  <c r="P573"/>
  <c r="O573"/>
  <c r="R573"/>
  <c r="S569"/>
  <c r="Q569"/>
  <c r="O569"/>
  <c r="P569"/>
  <c r="R569"/>
  <c r="S565"/>
  <c r="Q565"/>
  <c r="P565"/>
  <c r="O565"/>
  <c r="S561"/>
  <c r="Q561"/>
  <c r="O561"/>
  <c r="P561"/>
  <c r="R561"/>
  <c r="S557"/>
  <c r="Q557"/>
  <c r="P557"/>
  <c r="O557"/>
  <c r="R557"/>
  <c r="S553"/>
  <c r="Q553"/>
  <c r="O553"/>
  <c r="P553"/>
  <c r="R553"/>
  <c r="S549"/>
  <c r="Q549"/>
  <c r="P549"/>
  <c r="O549"/>
  <c r="R549"/>
  <c r="S545"/>
  <c r="Q545"/>
  <c r="O545"/>
  <c r="P545"/>
  <c r="R545"/>
  <c r="S541"/>
  <c r="Q541"/>
  <c r="P541"/>
  <c r="O541"/>
  <c r="R541"/>
  <c r="S537"/>
  <c r="Q537"/>
  <c r="O537"/>
  <c r="P537"/>
  <c r="R537"/>
  <c r="S533"/>
  <c r="Q533"/>
  <c r="P533"/>
  <c r="O533"/>
  <c r="S529"/>
  <c r="Q529"/>
  <c r="O529"/>
  <c r="P529"/>
  <c r="R529"/>
  <c r="S525"/>
  <c r="Q525"/>
  <c r="P525"/>
  <c r="O525"/>
  <c r="R525"/>
  <c r="S521"/>
  <c r="Q521"/>
  <c r="O521"/>
  <c r="P521"/>
  <c r="R521"/>
  <c r="S517"/>
  <c r="Q517"/>
  <c r="P517"/>
  <c r="O517"/>
  <c r="R517"/>
  <c r="S513"/>
  <c r="Q513"/>
  <c r="O513"/>
  <c r="P513"/>
  <c r="R513"/>
  <c r="S509"/>
  <c r="Q509"/>
  <c r="P509"/>
  <c r="O509"/>
  <c r="R509"/>
  <c r="S505"/>
  <c r="Q505"/>
  <c r="O505"/>
  <c r="P505"/>
  <c r="R505"/>
  <c r="S501"/>
  <c r="Q501"/>
  <c r="P501"/>
  <c r="O501"/>
  <c r="S497"/>
  <c r="Q497"/>
  <c r="O497"/>
  <c r="P497"/>
  <c r="R497"/>
  <c r="S493"/>
  <c r="Q493"/>
  <c r="P493"/>
  <c r="O493"/>
  <c r="R493"/>
  <c r="S489"/>
  <c r="Q489"/>
  <c r="O489"/>
  <c r="P489"/>
  <c r="R489"/>
  <c r="S485"/>
  <c r="Q485"/>
  <c r="P485"/>
  <c r="O485"/>
  <c r="R485"/>
  <c r="S481"/>
  <c r="Q481"/>
  <c r="O481"/>
  <c r="P481"/>
  <c r="R481"/>
  <c r="S477"/>
  <c r="Q477"/>
  <c r="P477"/>
  <c r="O477"/>
  <c r="R477"/>
  <c r="S473"/>
  <c r="Q473"/>
  <c r="O473"/>
  <c r="P473"/>
  <c r="R473"/>
  <c r="S469"/>
  <c r="Q469"/>
  <c r="P469"/>
  <c r="O469"/>
  <c r="S465"/>
  <c r="Q465"/>
  <c r="O465"/>
  <c r="P465"/>
  <c r="R465"/>
  <c r="S461"/>
  <c r="Q461"/>
  <c r="P461"/>
  <c r="O461"/>
  <c r="R461"/>
  <c r="S457"/>
  <c r="Q457"/>
  <c r="O457"/>
  <c r="P457"/>
  <c r="R457"/>
  <c r="S453"/>
  <c r="Q453"/>
  <c r="P453"/>
  <c r="O453"/>
  <c r="R453"/>
  <c r="S449"/>
  <c r="Q449"/>
  <c r="O449"/>
  <c r="P449"/>
  <c r="R449"/>
  <c r="S445"/>
  <c r="Q445"/>
  <c r="P445"/>
  <c r="O445"/>
  <c r="R445"/>
  <c r="S441"/>
  <c r="Q441"/>
  <c r="O441"/>
  <c r="P441"/>
  <c r="R441"/>
  <c r="S437"/>
  <c r="Q437"/>
  <c r="P437"/>
  <c r="O437"/>
  <c r="S433"/>
  <c r="Q433"/>
  <c r="O433"/>
  <c r="P433"/>
  <c r="R433"/>
  <c r="S429"/>
  <c r="Q429"/>
  <c r="P429"/>
  <c r="O429"/>
  <c r="R429"/>
  <c r="S425"/>
  <c r="Q425"/>
  <c r="O425"/>
  <c r="P425"/>
  <c r="R425"/>
  <c r="S421"/>
  <c r="Q421"/>
  <c r="P421"/>
  <c r="O421"/>
  <c r="R421"/>
  <c r="S417"/>
  <c r="Q417"/>
  <c r="O417"/>
  <c r="P417"/>
  <c r="R417"/>
  <c r="S413"/>
  <c r="Q413"/>
  <c r="P413"/>
  <c r="O413"/>
  <c r="R413"/>
  <c r="S409"/>
  <c r="Q409"/>
  <c r="O409"/>
  <c r="P409"/>
  <c r="R409"/>
  <c r="S405"/>
  <c r="Q405"/>
  <c r="P405"/>
  <c r="O405"/>
  <c r="S401"/>
  <c r="Q401"/>
  <c r="O401"/>
  <c r="P401"/>
  <c r="R401"/>
  <c r="S397"/>
  <c r="Q397"/>
  <c r="P397"/>
  <c r="O397"/>
  <c r="R397"/>
  <c r="S393"/>
  <c r="Q393"/>
  <c r="O393"/>
  <c r="P393"/>
  <c r="R393"/>
  <c r="S389"/>
  <c r="Q389"/>
  <c r="P389"/>
  <c r="O389"/>
  <c r="R389"/>
  <c r="S385"/>
  <c r="Q385"/>
  <c r="O385"/>
  <c r="P385"/>
  <c r="R385"/>
  <c r="S381"/>
  <c r="Q381"/>
  <c r="P381"/>
  <c r="O381"/>
  <c r="R381"/>
  <c r="S377"/>
  <c r="Q377"/>
  <c r="O377"/>
  <c r="P377"/>
  <c r="R377"/>
  <c r="S373"/>
  <c r="Q373"/>
  <c r="P373"/>
  <c r="O373"/>
  <c r="S369"/>
  <c r="Q369"/>
  <c r="O369"/>
  <c r="P369"/>
  <c r="R369"/>
  <c r="S365"/>
  <c r="Q365"/>
  <c r="P365"/>
  <c r="O365"/>
  <c r="R365"/>
  <c r="S361"/>
  <c r="Q361"/>
  <c r="O361"/>
  <c r="P361"/>
  <c r="R361"/>
  <c r="S357"/>
  <c r="Q357"/>
  <c r="P357"/>
  <c r="O357"/>
  <c r="R357"/>
  <c r="S353"/>
  <c r="Q353"/>
  <c r="O353"/>
  <c r="P353"/>
  <c r="R353"/>
  <c r="S349"/>
  <c r="Q349"/>
  <c r="P349"/>
  <c r="O349"/>
  <c r="R349"/>
  <c r="S345"/>
  <c r="Q345"/>
  <c r="O345"/>
  <c r="P345"/>
  <c r="R345"/>
  <c r="S341"/>
  <c r="Q341"/>
  <c r="P341"/>
  <c r="O341"/>
  <c r="S337"/>
  <c r="Q337"/>
  <c r="O337"/>
  <c r="P337"/>
  <c r="R337"/>
  <c r="S333"/>
  <c r="Q333"/>
  <c r="P333"/>
  <c r="O333"/>
  <c r="R333"/>
  <c r="S329"/>
  <c r="Q329"/>
  <c r="O329"/>
  <c r="P329"/>
  <c r="R329"/>
  <c r="S325"/>
  <c r="Q325"/>
  <c r="P325"/>
  <c r="O325"/>
  <c r="R325"/>
  <c r="S321"/>
  <c r="Q321"/>
  <c r="O321"/>
  <c r="P321"/>
  <c r="R321"/>
  <c r="S317"/>
  <c r="Q317"/>
  <c r="P317"/>
  <c r="O317"/>
  <c r="R317"/>
  <c r="S313"/>
  <c r="Q313"/>
  <c r="O313"/>
  <c r="P313"/>
  <c r="R313"/>
  <c r="S309"/>
  <c r="Q309"/>
  <c r="P309"/>
  <c r="O309"/>
  <c r="S305"/>
  <c r="Q305"/>
  <c r="O305"/>
  <c r="P305"/>
  <c r="R305"/>
  <c r="S301"/>
  <c r="Q301"/>
  <c r="P301"/>
  <c r="O301"/>
  <c r="R301"/>
  <c r="S297"/>
  <c r="Q297"/>
  <c r="O297"/>
  <c r="P297"/>
  <c r="R297"/>
  <c r="S293"/>
  <c r="Q293"/>
  <c r="P293"/>
  <c r="O293"/>
  <c r="R293"/>
  <c r="S289"/>
  <c r="Q289"/>
  <c r="O289"/>
  <c r="P289"/>
  <c r="R289"/>
  <c r="S285"/>
  <c r="Q285"/>
  <c r="P285"/>
  <c r="O285"/>
  <c r="R285"/>
  <c r="S281"/>
  <c r="Q281"/>
  <c r="O281"/>
  <c r="P281"/>
  <c r="R281"/>
  <c r="S277"/>
  <c r="Q277"/>
  <c r="P277"/>
  <c r="O277"/>
  <c r="S273"/>
  <c r="Q273"/>
  <c r="O273"/>
  <c r="P273"/>
  <c r="R273"/>
  <c r="S269"/>
  <c r="Q269"/>
  <c r="P269"/>
  <c r="O269"/>
  <c r="R269"/>
  <c r="S265"/>
  <c r="Q265"/>
  <c r="O265"/>
  <c r="P265"/>
  <c r="R265"/>
  <c r="S261"/>
  <c r="Q261"/>
  <c r="P261"/>
  <c r="O261"/>
  <c r="R261"/>
  <c r="S257"/>
  <c r="Q257"/>
  <c r="O257"/>
  <c r="P257"/>
  <c r="R257"/>
  <c r="S253"/>
  <c r="Q253"/>
  <c r="P253"/>
  <c r="O253"/>
  <c r="R253"/>
  <c r="S249"/>
  <c r="Q249"/>
  <c r="O249"/>
  <c r="P249"/>
  <c r="R249"/>
  <c r="S245"/>
  <c r="Q245"/>
  <c r="P245"/>
  <c r="O245"/>
  <c r="S241"/>
  <c r="Q241"/>
  <c r="O241"/>
  <c r="P241"/>
  <c r="R241"/>
  <c r="S237"/>
  <c r="Q237"/>
  <c r="P237"/>
  <c r="O237"/>
  <c r="R237"/>
  <c r="S233"/>
  <c r="Q233"/>
  <c r="O233"/>
  <c r="P233"/>
  <c r="R233"/>
  <c r="S229"/>
  <c r="Q229"/>
  <c r="P229"/>
  <c r="O229"/>
  <c r="R229"/>
  <c r="S225"/>
  <c r="Q225"/>
  <c r="O225"/>
  <c r="P225"/>
  <c r="R225"/>
  <c r="S221"/>
  <c r="Q221"/>
  <c r="P221"/>
  <c r="O221"/>
  <c r="R221"/>
  <c r="S217"/>
  <c r="Q217"/>
  <c r="O217"/>
  <c r="P217"/>
  <c r="R217"/>
  <c r="S213"/>
  <c r="Q213"/>
  <c r="P213"/>
  <c r="O213"/>
  <c r="S209"/>
  <c r="Q209"/>
  <c r="O209"/>
  <c r="P209"/>
  <c r="R209"/>
  <c r="S205"/>
  <c r="Q205"/>
  <c r="P205"/>
  <c r="O205"/>
  <c r="R205"/>
  <c r="S201"/>
  <c r="Q201"/>
  <c r="O201"/>
  <c r="P201"/>
  <c r="R201"/>
  <c r="S197"/>
  <c r="Q197"/>
  <c r="P197"/>
  <c r="O197"/>
  <c r="R197"/>
  <c r="S193"/>
  <c r="Q193"/>
  <c r="O193"/>
  <c r="P193"/>
  <c r="R193"/>
  <c r="S189"/>
  <c r="Q189"/>
  <c r="P189"/>
  <c r="O189"/>
  <c r="R189"/>
  <c r="S185"/>
  <c r="Q185"/>
  <c r="O185"/>
  <c r="P185"/>
  <c r="R185"/>
  <c r="S181"/>
  <c r="Q181"/>
  <c r="P181"/>
  <c r="O181"/>
  <c r="S177"/>
  <c r="Q177"/>
  <c r="O177"/>
  <c r="P177"/>
  <c r="R177"/>
  <c r="S173"/>
  <c r="Q173"/>
  <c r="P173"/>
  <c r="O173"/>
  <c r="R173"/>
  <c r="S169"/>
  <c r="Q169"/>
  <c r="O169"/>
  <c r="P169"/>
  <c r="R169"/>
  <c r="S165"/>
  <c r="Q165"/>
  <c r="P165"/>
  <c r="O165"/>
  <c r="R165"/>
  <c r="S161"/>
  <c r="Q161"/>
  <c r="O161"/>
  <c r="P161"/>
  <c r="R161"/>
  <c r="S157"/>
  <c r="Q157"/>
  <c r="P157"/>
  <c r="O157"/>
  <c r="R157"/>
  <c r="S153"/>
  <c r="Q153"/>
  <c r="O153"/>
  <c r="P153"/>
  <c r="R153"/>
  <c r="S149"/>
  <c r="Q149"/>
  <c r="P149"/>
  <c r="O149"/>
  <c r="S145"/>
  <c r="Q145"/>
  <c r="O145"/>
  <c r="P145"/>
  <c r="R145"/>
  <c r="S141"/>
  <c r="Q141"/>
  <c r="P141"/>
  <c r="O141"/>
  <c r="R141"/>
  <c r="S137"/>
  <c r="Q137"/>
  <c r="O137"/>
  <c r="P137"/>
  <c r="R137"/>
  <c r="S133"/>
  <c r="Q133"/>
  <c r="P133"/>
  <c r="O133"/>
  <c r="R133"/>
  <c r="S129"/>
  <c r="Q129"/>
  <c r="O129"/>
  <c r="P129"/>
  <c r="R129"/>
  <c r="S125"/>
  <c r="Q125"/>
  <c r="P125"/>
  <c r="O125"/>
  <c r="R125"/>
  <c r="S121"/>
  <c r="Q121"/>
  <c r="O121"/>
  <c r="P121"/>
  <c r="R121"/>
  <c r="S117"/>
  <c r="Q117"/>
  <c r="P117"/>
  <c r="O117"/>
  <c r="S113"/>
  <c r="Q113"/>
  <c r="O113"/>
  <c r="P113"/>
  <c r="R113"/>
  <c r="S109"/>
  <c r="Q109"/>
  <c r="P109"/>
  <c r="O109"/>
  <c r="R109"/>
  <c r="S105"/>
  <c r="Q105"/>
  <c r="O105"/>
  <c r="P105"/>
  <c r="R105"/>
  <c r="S101"/>
  <c r="Q101"/>
  <c r="P101"/>
  <c r="O101"/>
  <c r="R101"/>
  <c r="S97"/>
  <c r="Q97"/>
  <c r="O97"/>
  <c r="P97"/>
  <c r="R97"/>
  <c r="S93"/>
  <c r="Q93"/>
  <c r="P93"/>
  <c r="O93"/>
  <c r="R93"/>
  <c r="S89"/>
  <c r="Q89"/>
  <c r="O89"/>
  <c r="P89"/>
  <c r="R89"/>
  <c r="S85"/>
  <c r="Q85"/>
  <c r="P85"/>
  <c r="O85"/>
  <c r="S81"/>
  <c r="Q81"/>
  <c r="O81"/>
  <c r="P81"/>
  <c r="R81"/>
  <c r="S77"/>
  <c r="Q77"/>
  <c r="P77"/>
  <c r="O77"/>
  <c r="R77"/>
  <c r="S73"/>
  <c r="Q73"/>
  <c r="O73"/>
  <c r="P73"/>
  <c r="R73"/>
  <c r="S69"/>
  <c r="Q69"/>
  <c r="P69"/>
  <c r="O69"/>
  <c r="R69"/>
  <c r="S65"/>
  <c r="Q65"/>
  <c r="O65"/>
  <c r="P65"/>
  <c r="R65"/>
  <c r="S61"/>
  <c r="Q61"/>
  <c r="P61"/>
  <c r="O61"/>
  <c r="R61"/>
  <c r="S57"/>
  <c r="Q57"/>
  <c r="O57"/>
  <c r="P57"/>
  <c r="R57"/>
  <c r="S53"/>
  <c r="Q53"/>
  <c r="P53"/>
  <c r="O53"/>
  <c r="S49"/>
  <c r="Q49"/>
  <c r="O49"/>
  <c r="P49"/>
  <c r="R49"/>
  <c r="S45"/>
  <c r="Q45"/>
  <c r="P45"/>
  <c r="O45"/>
  <c r="R45"/>
  <c r="S41"/>
  <c r="Q41"/>
  <c r="O41"/>
  <c r="P41"/>
  <c r="R41"/>
  <c r="S37"/>
  <c r="Q37"/>
  <c r="P37"/>
  <c r="O37"/>
  <c r="R37"/>
  <c r="S33"/>
  <c r="Q33"/>
  <c r="O33"/>
  <c r="P33"/>
  <c r="R33"/>
  <c r="S29"/>
  <c r="Q29"/>
  <c r="P29"/>
  <c r="O29"/>
  <c r="R29"/>
  <c r="S25"/>
  <c r="Q25"/>
  <c r="O25"/>
  <c r="P25"/>
  <c r="R25"/>
  <c r="S21"/>
  <c r="Q21"/>
  <c r="P21"/>
  <c r="O21"/>
  <c r="S17"/>
  <c r="Q17"/>
  <c r="O17"/>
  <c r="P17"/>
  <c r="R17"/>
  <c r="S13"/>
  <c r="Q13"/>
  <c r="P13"/>
  <c r="O13"/>
  <c r="R13"/>
  <c r="S9"/>
  <c r="Q9"/>
  <c r="O9"/>
  <c r="P9"/>
  <c r="R9"/>
  <c r="S5"/>
  <c r="Q5"/>
  <c r="P5"/>
  <c r="O5"/>
  <c r="R5"/>
  <c r="P2"/>
  <c r="R2"/>
  <c r="Q2"/>
  <c r="S2"/>
  <c r="S2394"/>
  <c r="Q2394"/>
  <c r="O2394"/>
  <c r="R2394"/>
  <c r="P2394"/>
  <c r="S2386"/>
  <c r="Q2386"/>
  <c r="O2386"/>
  <c r="R2386"/>
  <c r="P2386"/>
  <c r="S2378"/>
  <c r="Q2378"/>
  <c r="O2378"/>
  <c r="R2378"/>
  <c r="P2378"/>
  <c r="S2370"/>
  <c r="Q2370"/>
  <c r="O2370"/>
  <c r="R2370"/>
  <c r="P2370"/>
  <c r="S2362"/>
  <c r="Q2362"/>
  <c r="O2362"/>
  <c r="R2362"/>
  <c r="P2362"/>
  <c r="S2354"/>
  <c r="Q2354"/>
  <c r="O2354"/>
  <c r="R2354"/>
  <c r="P2354"/>
  <c r="S2346"/>
  <c r="Q2346"/>
  <c r="O2346"/>
  <c r="R2346"/>
  <c r="P2346"/>
  <c r="S2338"/>
  <c r="Q2338"/>
  <c r="O2338"/>
  <c r="R2338"/>
  <c r="P2338"/>
  <c r="S2330"/>
  <c r="Q2330"/>
  <c r="O2330"/>
  <c r="R2330"/>
  <c r="P2330"/>
  <c r="S2322"/>
  <c r="Q2322"/>
  <c r="O2322"/>
  <c r="R2322"/>
  <c r="P2322"/>
  <c r="S2314"/>
  <c r="Q2314"/>
  <c r="O2314"/>
  <c r="R2314"/>
  <c r="P2314"/>
  <c r="S2306"/>
  <c r="Q2306"/>
  <c r="O2306"/>
  <c r="R2306"/>
  <c r="P2306"/>
  <c r="S2298"/>
  <c r="Q2298"/>
  <c r="O2298"/>
  <c r="R2298"/>
  <c r="P2298"/>
  <c r="S2290"/>
  <c r="Q2290"/>
  <c r="O2290"/>
  <c r="R2290"/>
  <c r="P2290"/>
  <c r="S2282"/>
  <c r="Q2282"/>
  <c r="O2282"/>
  <c r="R2282"/>
  <c r="P2282"/>
  <c r="S2274"/>
  <c r="Q2274"/>
  <c r="O2274"/>
  <c r="R2274"/>
  <c r="P2274"/>
  <c r="S2266"/>
  <c r="Q2266"/>
  <c r="O2266"/>
  <c r="R2266"/>
  <c r="P2266"/>
  <c r="S2258"/>
  <c r="Q2258"/>
  <c r="O2258"/>
  <c r="R2258"/>
  <c r="P2258"/>
  <c r="S2250"/>
  <c r="Q2250"/>
  <c r="O2250"/>
  <c r="R2250"/>
  <c r="P2250"/>
  <c r="S2242"/>
  <c r="Q2242"/>
  <c r="O2242"/>
  <c r="R2242"/>
  <c r="P2242"/>
  <c r="S2234"/>
  <c r="Q2234"/>
  <c r="O2234"/>
  <c r="R2234"/>
  <c r="P2234"/>
  <c r="S2226"/>
  <c r="Q2226"/>
  <c r="O2226"/>
  <c r="R2226"/>
  <c r="P2226"/>
  <c r="S2218"/>
  <c r="Q2218"/>
  <c r="O2218"/>
  <c r="R2218"/>
  <c r="P2218"/>
  <c r="S2210"/>
  <c r="Q2210"/>
  <c r="O2210"/>
  <c r="R2210"/>
  <c r="P2210"/>
  <c r="S2202"/>
  <c r="Q2202"/>
  <c r="O2202"/>
  <c r="R2202"/>
  <c r="P2202"/>
  <c r="S2194"/>
  <c r="Q2194"/>
  <c r="O2194"/>
  <c r="R2194"/>
  <c r="P2194"/>
  <c r="S2186"/>
  <c r="Q2186"/>
  <c r="O2186"/>
  <c r="R2186"/>
  <c r="P2186"/>
  <c r="S2178"/>
  <c r="Q2178"/>
  <c r="O2178"/>
  <c r="R2178"/>
  <c r="P2178"/>
  <c r="S2170"/>
  <c r="Q2170"/>
  <c r="O2170"/>
  <c r="R2170"/>
  <c r="P2170"/>
  <c r="S2162"/>
  <c r="Q2162"/>
  <c r="O2162"/>
  <c r="R2162"/>
  <c r="P2162"/>
  <c r="S2154"/>
  <c r="Q2154"/>
  <c r="O2154"/>
  <c r="R2154"/>
  <c r="P2154"/>
  <c r="S2146"/>
  <c r="Q2146"/>
  <c r="O2146"/>
  <c r="R2146"/>
  <c r="P2146"/>
  <c r="S2138"/>
  <c r="Q2138"/>
  <c r="O2138"/>
  <c r="R2138"/>
  <c r="P2138"/>
  <c r="S2130"/>
  <c r="Q2130"/>
  <c r="O2130"/>
  <c r="R2130"/>
  <c r="P2130"/>
  <c r="S2122"/>
  <c r="Q2122"/>
  <c r="O2122"/>
  <c r="R2122"/>
  <c r="P2122"/>
  <c r="S2114"/>
  <c r="Q2114"/>
  <c r="O2114"/>
  <c r="R2114"/>
  <c r="P2114"/>
  <c r="S2106"/>
  <c r="Q2106"/>
  <c r="O2106"/>
  <c r="R2106"/>
  <c r="P2106"/>
  <c r="S2098"/>
  <c r="Q2098"/>
  <c r="O2098"/>
  <c r="R2098"/>
  <c r="P2098"/>
  <c r="S2090"/>
  <c r="Q2090"/>
  <c r="O2090"/>
  <c r="R2090"/>
  <c r="P2090"/>
  <c r="S2082"/>
  <c r="Q2082"/>
  <c r="O2082"/>
  <c r="R2082"/>
  <c r="P2082"/>
  <c r="S2074"/>
  <c r="Q2074"/>
  <c r="O2074"/>
  <c r="R2074"/>
  <c r="P2074"/>
  <c r="S2066"/>
  <c r="Q2066"/>
  <c r="O2066"/>
  <c r="R2066"/>
  <c r="P2066"/>
  <c r="S2058"/>
  <c r="Q2058"/>
  <c r="O2058"/>
  <c r="R2058"/>
  <c r="P2058"/>
  <c r="S2050"/>
  <c r="Q2050"/>
  <c r="O2050"/>
  <c r="R2050"/>
  <c r="P2050"/>
  <c r="S2042"/>
  <c r="Q2042"/>
  <c r="O2042"/>
  <c r="R2042"/>
  <c r="P2042"/>
  <c r="S2034"/>
  <c r="Q2034"/>
  <c r="O2034"/>
  <c r="R2034"/>
  <c r="P2034"/>
  <c r="S2026"/>
  <c r="Q2026"/>
  <c r="O2026"/>
  <c r="R2026"/>
  <c r="P2026"/>
  <c r="S2018"/>
  <c r="Q2018"/>
  <c r="O2018"/>
  <c r="R2018"/>
  <c r="P2018"/>
  <c r="S2010"/>
  <c r="Q2010"/>
  <c r="O2010"/>
  <c r="R2010"/>
  <c r="P2010"/>
  <c r="S2002"/>
  <c r="Q2002"/>
  <c r="O2002"/>
  <c r="R2002"/>
  <c r="P2002"/>
  <c r="S1994"/>
  <c r="Q1994"/>
  <c r="O1994"/>
  <c r="R1994"/>
  <c r="P1994"/>
  <c r="S1986"/>
  <c r="Q1986"/>
  <c r="O1986"/>
  <c r="R1986"/>
  <c r="P1986"/>
  <c r="S1978"/>
  <c r="Q1978"/>
  <c r="O1978"/>
  <c r="R1978"/>
  <c r="P1978"/>
  <c r="S1970"/>
  <c r="Q1970"/>
  <c r="O1970"/>
  <c r="R1970"/>
  <c r="P1970"/>
  <c r="S1962"/>
  <c r="Q1962"/>
  <c r="O1962"/>
  <c r="R1962"/>
  <c r="P1962"/>
  <c r="S1954"/>
  <c r="Q1954"/>
  <c r="O1954"/>
  <c r="R1954"/>
  <c r="P1954"/>
  <c r="S1946"/>
  <c r="Q1946"/>
  <c r="O1946"/>
  <c r="R1946"/>
  <c r="P1946"/>
  <c r="S1938"/>
  <c r="Q1938"/>
  <c r="O1938"/>
  <c r="R1938"/>
  <c r="P1938"/>
  <c r="S1930"/>
  <c r="Q1930"/>
  <c r="O1930"/>
  <c r="R1930"/>
  <c r="P1930"/>
  <c r="S1922"/>
  <c r="Q1922"/>
  <c r="O1922"/>
  <c r="R1922"/>
  <c r="P1922"/>
  <c r="S1914"/>
  <c r="Q1914"/>
  <c r="O1914"/>
  <c r="R1914"/>
  <c r="P1914"/>
  <c r="S1906"/>
  <c r="Q1906"/>
  <c r="O1906"/>
  <c r="R1906"/>
  <c r="P1906"/>
  <c r="S1898"/>
  <c r="Q1898"/>
  <c r="O1898"/>
  <c r="R1898"/>
  <c r="P1898"/>
  <c r="S1890"/>
  <c r="Q1890"/>
  <c r="O1890"/>
  <c r="R1890"/>
  <c r="P1890"/>
  <c r="S1882"/>
  <c r="Q1882"/>
  <c r="O1882"/>
  <c r="R1882"/>
  <c r="P1882"/>
  <c r="S1874"/>
  <c r="Q1874"/>
  <c r="O1874"/>
  <c r="R1874"/>
  <c r="P1874"/>
  <c r="S1866"/>
  <c r="Q1866"/>
  <c r="O1866"/>
  <c r="R1866"/>
  <c r="P1866"/>
  <c r="S1858"/>
  <c r="Q1858"/>
  <c r="O1858"/>
  <c r="R1858"/>
  <c r="P1858"/>
  <c r="S1850"/>
  <c r="Q1850"/>
  <c r="O1850"/>
  <c r="R1850"/>
  <c r="P1850"/>
  <c r="S1842"/>
  <c r="Q1842"/>
  <c r="O1842"/>
  <c r="R1842"/>
  <c r="P1842"/>
  <c r="S1834"/>
  <c r="Q1834"/>
  <c r="O1834"/>
  <c r="R1834"/>
  <c r="P1834"/>
  <c r="S1826"/>
  <c r="Q1826"/>
  <c r="O1826"/>
  <c r="R1826"/>
  <c r="P1826"/>
  <c r="S1818"/>
  <c r="Q1818"/>
  <c r="O1818"/>
  <c r="R1818"/>
  <c r="P1818"/>
  <c r="S1810"/>
  <c r="Q1810"/>
  <c r="O1810"/>
  <c r="R1810"/>
  <c r="P1810"/>
  <c r="S1802"/>
  <c r="Q1802"/>
  <c r="O1802"/>
  <c r="R1802"/>
  <c r="P1802"/>
  <c r="S1794"/>
  <c r="Q1794"/>
  <c r="O1794"/>
  <c r="R1794"/>
  <c r="P1794"/>
  <c r="S1786"/>
  <c r="Q1786"/>
  <c r="O1786"/>
  <c r="R1786"/>
  <c r="P1786"/>
  <c r="S1778"/>
  <c r="Q1778"/>
  <c r="O1778"/>
  <c r="R1778"/>
  <c r="P1778"/>
  <c r="S1770"/>
  <c r="Q1770"/>
  <c r="O1770"/>
  <c r="R1770"/>
  <c r="P1770"/>
  <c r="S1762"/>
  <c r="Q1762"/>
  <c r="O1762"/>
  <c r="R1762"/>
  <c r="P1762"/>
  <c r="S1754"/>
  <c r="Q1754"/>
  <c r="O1754"/>
  <c r="R1754"/>
  <c r="P1754"/>
  <c r="S1746"/>
  <c r="Q1746"/>
  <c r="O1746"/>
  <c r="R1746"/>
  <c r="P1746"/>
  <c r="S1738"/>
  <c r="Q1738"/>
  <c r="O1738"/>
  <c r="R1738"/>
  <c r="P1738"/>
  <c r="S1730"/>
  <c r="Q1730"/>
  <c r="O1730"/>
  <c r="R1730"/>
  <c r="P1730"/>
  <c r="S1722"/>
  <c r="Q1722"/>
  <c r="O1722"/>
  <c r="R1722"/>
  <c r="P1722"/>
  <c r="S1714"/>
  <c r="Q1714"/>
  <c r="O1714"/>
  <c r="R1714"/>
  <c r="P1714"/>
  <c r="S1706"/>
  <c r="Q1706"/>
  <c r="O1706"/>
  <c r="R1706"/>
  <c r="P1706"/>
  <c r="S1698"/>
  <c r="Q1698"/>
  <c r="O1698"/>
  <c r="R1698"/>
  <c r="P1698"/>
  <c r="S1690"/>
  <c r="Q1690"/>
  <c r="O1690"/>
  <c r="R1690"/>
  <c r="P1690"/>
  <c r="S1682"/>
  <c r="Q1682"/>
  <c r="O1682"/>
  <c r="R1682"/>
  <c r="P1682"/>
  <c r="S1674"/>
  <c r="Q1674"/>
  <c r="O1674"/>
  <c r="R1674"/>
  <c r="P1674"/>
  <c r="S1666"/>
  <c r="Q1666"/>
  <c r="O1666"/>
  <c r="R1666"/>
  <c r="P1666"/>
  <c r="S1658"/>
  <c r="Q1658"/>
  <c r="O1658"/>
  <c r="R1658"/>
  <c r="P1658"/>
  <c r="S1650"/>
  <c r="Q1650"/>
  <c r="O1650"/>
  <c r="R1650"/>
  <c r="P1650"/>
  <c r="S1642"/>
  <c r="Q1642"/>
  <c r="O1642"/>
  <c r="R1642"/>
  <c r="P1642"/>
  <c r="S1634"/>
  <c r="Q1634"/>
  <c r="O1634"/>
  <c r="R1634"/>
  <c r="P1634"/>
  <c r="S1626"/>
  <c r="Q1626"/>
  <c r="O1626"/>
  <c r="R1626"/>
  <c r="P1626"/>
  <c r="S1618"/>
  <c r="Q1618"/>
  <c r="O1618"/>
  <c r="R1618"/>
  <c r="P1618"/>
  <c r="S1610"/>
  <c r="Q1610"/>
  <c r="O1610"/>
  <c r="R1610"/>
  <c r="P1610"/>
  <c r="S1602"/>
  <c r="Q1602"/>
  <c r="O1602"/>
  <c r="R1602"/>
  <c r="P1602"/>
  <c r="S1594"/>
  <c r="Q1594"/>
  <c r="O1594"/>
  <c r="R1594"/>
  <c r="P1594"/>
  <c r="S1586"/>
  <c r="Q1586"/>
  <c r="O1586"/>
  <c r="R1586"/>
  <c r="P1586"/>
  <c r="S1578"/>
  <c r="Q1578"/>
  <c r="O1578"/>
  <c r="R1578"/>
  <c r="P1578"/>
  <c r="S1570"/>
  <c r="Q1570"/>
  <c r="O1570"/>
  <c r="R1570"/>
  <c r="P1570"/>
  <c r="S1562"/>
  <c r="Q1562"/>
  <c r="O1562"/>
  <c r="R1562"/>
  <c r="P1562"/>
  <c r="S1554"/>
  <c r="Q1554"/>
  <c r="O1554"/>
  <c r="R1554"/>
  <c r="P1554"/>
  <c r="S1546"/>
  <c r="Q1546"/>
  <c r="O1546"/>
  <c r="R1546"/>
  <c r="P1546"/>
  <c r="S1538"/>
  <c r="Q1538"/>
  <c r="O1538"/>
  <c r="R1538"/>
  <c r="P1538"/>
  <c r="S1530"/>
  <c r="Q1530"/>
  <c r="O1530"/>
  <c r="R1530"/>
  <c r="P1530"/>
  <c r="S1522"/>
  <c r="Q1522"/>
  <c r="O1522"/>
  <c r="R1522"/>
  <c r="P1522"/>
  <c r="S1514"/>
  <c r="Q1514"/>
  <c r="O1514"/>
  <c r="R1514"/>
  <c r="P1514"/>
  <c r="S1506"/>
  <c r="Q1506"/>
  <c r="O1506"/>
  <c r="R1506"/>
  <c r="P1506"/>
  <c r="S1498"/>
  <c r="Q1498"/>
  <c r="R1498"/>
  <c r="O1498"/>
  <c r="P1498"/>
  <c r="S1490"/>
  <c r="Q1490"/>
  <c r="R1490"/>
  <c r="P1490"/>
  <c r="S1482"/>
  <c r="Q1482"/>
  <c r="R1482"/>
  <c r="P1482"/>
  <c r="O1482"/>
  <c r="S1474"/>
  <c r="Q1474"/>
  <c r="R1474"/>
  <c r="P1474"/>
  <c r="S1466"/>
  <c r="Q1466"/>
  <c r="R1466"/>
  <c r="O1466"/>
  <c r="P1466"/>
  <c r="S1458"/>
  <c r="Q1458"/>
  <c r="R1458"/>
  <c r="P1458"/>
  <c r="S1450"/>
  <c r="Q1450"/>
  <c r="R1450"/>
  <c r="P1450"/>
  <c r="O1450"/>
  <c r="S1442"/>
  <c r="Q1442"/>
  <c r="R1442"/>
  <c r="P1442"/>
  <c r="S1434"/>
  <c r="Q1434"/>
  <c r="R1434"/>
  <c r="O1434"/>
  <c r="P1434"/>
  <c r="S1426"/>
  <c r="Q1426"/>
  <c r="R1426"/>
  <c r="P1426"/>
  <c r="S1418"/>
  <c r="Q1418"/>
  <c r="R1418"/>
  <c r="P1418"/>
  <c r="O1418"/>
  <c r="S1410"/>
  <c r="Q1410"/>
  <c r="R1410"/>
  <c r="P1410"/>
  <c r="S1402"/>
  <c r="Q1402"/>
  <c r="R1402"/>
  <c r="O1402"/>
  <c r="P1402"/>
  <c r="S1394"/>
  <c r="Q1394"/>
  <c r="R1394"/>
  <c r="P1394"/>
  <c r="S1386"/>
  <c r="Q1386"/>
  <c r="R1386"/>
  <c r="P1386"/>
  <c r="O1386"/>
  <c r="S1378"/>
  <c r="Q1378"/>
  <c r="R1378"/>
  <c r="P1378"/>
  <c r="S1370"/>
  <c r="Q1370"/>
  <c r="R1370"/>
  <c r="O1370"/>
  <c r="P1370"/>
  <c r="S1362"/>
  <c r="Q1362"/>
  <c r="R1362"/>
  <c r="P1362"/>
  <c r="S1354"/>
  <c r="Q1354"/>
  <c r="R1354"/>
  <c r="P1354"/>
  <c r="O1354"/>
  <c r="S1346"/>
  <c r="Q1346"/>
  <c r="R1346"/>
  <c r="P1346"/>
  <c r="S1338"/>
  <c r="Q1338"/>
  <c r="R1338"/>
  <c r="O1338"/>
  <c r="P1338"/>
  <c r="S1330"/>
  <c r="Q1330"/>
  <c r="R1330"/>
  <c r="P1330"/>
  <c r="S1322"/>
  <c r="Q1322"/>
  <c r="R1322"/>
  <c r="P1322"/>
  <c r="O1322"/>
  <c r="S1314"/>
  <c r="Q1314"/>
  <c r="R1314"/>
  <c r="P1314"/>
  <c r="S1306"/>
  <c r="Q1306"/>
  <c r="R1306"/>
  <c r="P1306"/>
  <c r="S1298"/>
  <c r="Q1298"/>
  <c r="R1298"/>
  <c r="P1298"/>
  <c r="S1290"/>
  <c r="Q1290"/>
  <c r="R1290"/>
  <c r="P1290"/>
  <c r="S1282"/>
  <c r="Q1282"/>
  <c r="R1282"/>
  <c r="P1282"/>
  <c r="S1274"/>
  <c r="Q1274"/>
  <c r="R1274"/>
  <c r="P1274"/>
  <c r="S1266"/>
  <c r="Q1266"/>
  <c r="R1266"/>
  <c r="P1266"/>
  <c r="S1258"/>
  <c r="Q1258"/>
  <c r="R1258"/>
  <c r="P1258"/>
  <c r="S1250"/>
  <c r="Q1250"/>
  <c r="R1250"/>
  <c r="P1250"/>
  <c r="R1242"/>
  <c r="S1242"/>
  <c r="P1242"/>
  <c r="Q1242"/>
  <c r="R1234"/>
  <c r="P1234"/>
  <c r="Q1234"/>
  <c r="S1234"/>
  <c r="R1226"/>
  <c r="P1226"/>
  <c r="Q1226"/>
  <c r="S1226"/>
  <c r="R1218"/>
  <c r="P1218"/>
  <c r="Q1218"/>
  <c r="S1218"/>
  <c r="R1210"/>
  <c r="P1210"/>
  <c r="Q1210"/>
  <c r="S1210"/>
  <c r="R1202"/>
  <c r="P1202"/>
  <c r="Q1202"/>
  <c r="S1202"/>
  <c r="R1194"/>
  <c r="P1194"/>
  <c r="Q1194"/>
  <c r="S1194"/>
  <c r="R1186"/>
  <c r="P1186"/>
  <c r="Q1186"/>
  <c r="S1186"/>
  <c r="R1178"/>
  <c r="P1178"/>
  <c r="Q1178"/>
  <c r="S1178"/>
  <c r="R1170"/>
  <c r="P1170"/>
  <c r="Q1170"/>
  <c r="S1170"/>
  <c r="R1162"/>
  <c r="P1162"/>
  <c r="Q1162"/>
  <c r="S1162"/>
  <c r="R1154"/>
  <c r="P1154"/>
  <c r="Q1154"/>
  <c r="S1154"/>
  <c r="R1146"/>
  <c r="P1146"/>
  <c r="Q1146"/>
  <c r="S1146"/>
  <c r="R1138"/>
  <c r="P1138"/>
  <c r="Q1138"/>
  <c r="S1138"/>
  <c r="R1130"/>
  <c r="P1130"/>
  <c r="Q1130"/>
  <c r="S1130"/>
  <c r="R1122"/>
  <c r="P1122"/>
  <c r="Q1122"/>
  <c r="S1122"/>
  <c r="R1114"/>
  <c r="P1114"/>
  <c r="Q1114"/>
  <c r="S1114"/>
  <c r="R1106"/>
  <c r="P1106"/>
  <c r="Q1106"/>
  <c r="S1106"/>
  <c r="R1098"/>
  <c r="P1098"/>
  <c r="Q1098"/>
  <c r="S1098"/>
  <c r="R1090"/>
  <c r="P1090"/>
  <c r="Q1090"/>
  <c r="S1090"/>
  <c r="R1082"/>
  <c r="P1082"/>
  <c r="Q1082"/>
  <c r="S1082"/>
  <c r="R1074"/>
  <c r="P1074"/>
  <c r="Q1074"/>
  <c r="S1074"/>
  <c r="R1066"/>
  <c r="P1066"/>
  <c r="Q1066"/>
  <c r="S1066"/>
  <c r="R1058"/>
  <c r="P1058"/>
  <c r="Q1058"/>
  <c r="S1058"/>
  <c r="R1050"/>
  <c r="P1050"/>
  <c r="Q1050"/>
  <c r="S1050"/>
  <c r="R1042"/>
  <c r="P1042"/>
  <c r="Q1042"/>
  <c r="S1042"/>
  <c r="R1034"/>
  <c r="P1034"/>
  <c r="Q1034"/>
  <c r="S1034"/>
  <c r="R1026"/>
  <c r="P1026"/>
  <c r="Q1026"/>
  <c r="S1026"/>
  <c r="R1018"/>
  <c r="P1018"/>
  <c r="Q1018"/>
  <c r="S1018"/>
  <c r="R1010"/>
  <c r="P1010"/>
  <c r="Q1010"/>
  <c r="S1010"/>
  <c r="R1002"/>
  <c r="P1002"/>
  <c r="Q1002"/>
  <c r="S1002"/>
  <c r="R994"/>
  <c r="P994"/>
  <c r="Q994"/>
  <c r="S994"/>
  <c r="R986"/>
  <c r="P986"/>
  <c r="Q986"/>
  <c r="S986"/>
  <c r="R978"/>
  <c r="P978"/>
  <c r="Q978"/>
  <c r="S978"/>
  <c r="R970"/>
  <c r="P970"/>
  <c r="Q970"/>
  <c r="S970"/>
  <c r="R962"/>
  <c r="P962"/>
  <c r="Q962"/>
  <c r="S962"/>
  <c r="R954"/>
  <c r="P954"/>
  <c r="Q954"/>
  <c r="S954"/>
  <c r="R946"/>
  <c r="P946"/>
  <c r="Q946"/>
  <c r="S946"/>
  <c r="R938"/>
  <c r="P938"/>
  <c r="Q938"/>
  <c r="S938"/>
  <c r="R930"/>
  <c r="P930"/>
  <c r="Q930"/>
  <c r="S930"/>
  <c r="R922"/>
  <c r="P922"/>
  <c r="Q922"/>
  <c r="S922"/>
  <c r="R914"/>
  <c r="P914"/>
  <c r="Q914"/>
  <c r="S914"/>
  <c r="R906"/>
  <c r="P906"/>
  <c r="Q906"/>
  <c r="S906"/>
  <c r="R898"/>
  <c r="P898"/>
  <c r="Q898"/>
  <c r="S898"/>
  <c r="R890"/>
  <c r="P890"/>
  <c r="Q890"/>
  <c r="S890"/>
  <c r="R882"/>
  <c r="P882"/>
  <c r="Q882"/>
  <c r="S882"/>
  <c r="R874"/>
  <c r="P874"/>
  <c r="Q874"/>
  <c r="S874"/>
  <c r="R866"/>
  <c r="P866"/>
  <c r="Q866"/>
  <c r="S866"/>
  <c r="S858"/>
  <c r="R858"/>
  <c r="P858"/>
  <c r="Q858"/>
  <c r="S850"/>
  <c r="R850"/>
  <c r="P850"/>
  <c r="Q850"/>
  <c r="S842"/>
  <c r="R842"/>
  <c r="P842"/>
  <c r="Q842"/>
  <c r="S834"/>
  <c r="R834"/>
  <c r="P834"/>
  <c r="Q834"/>
  <c r="S826"/>
  <c r="R826"/>
  <c r="P826"/>
  <c r="Q826"/>
  <c r="S818"/>
  <c r="R818"/>
  <c r="P818"/>
  <c r="Q818"/>
  <c r="S810"/>
  <c r="R810"/>
  <c r="P810"/>
  <c r="Q810"/>
  <c r="S802"/>
  <c r="R802"/>
  <c r="P802"/>
  <c r="Q802"/>
  <c r="S794"/>
  <c r="R794"/>
  <c r="P794"/>
  <c r="Q794"/>
  <c r="S786"/>
  <c r="R786"/>
  <c r="P786"/>
  <c r="Q786"/>
  <c r="S778"/>
  <c r="R778"/>
  <c r="P778"/>
  <c r="Q778"/>
  <c r="S770"/>
  <c r="R770"/>
  <c r="P770"/>
  <c r="Q770"/>
  <c r="S762"/>
  <c r="R762"/>
  <c r="P762"/>
  <c r="Q762"/>
  <c r="S754"/>
  <c r="R754"/>
  <c r="P754"/>
  <c r="Q754"/>
  <c r="S746"/>
  <c r="R746"/>
  <c r="P746"/>
  <c r="Q746"/>
  <c r="S738"/>
  <c r="R738"/>
  <c r="P738"/>
  <c r="Q738"/>
  <c r="S730"/>
  <c r="R730"/>
  <c r="P730"/>
  <c r="Q730"/>
  <c r="S722"/>
  <c r="R722"/>
  <c r="P722"/>
  <c r="Q722"/>
  <c r="S714"/>
  <c r="R714"/>
  <c r="P714"/>
  <c r="Q714"/>
  <c r="S706"/>
  <c r="R706"/>
  <c r="P706"/>
  <c r="Q706"/>
  <c r="S698"/>
  <c r="R698"/>
  <c r="P698"/>
  <c r="Q698"/>
  <c r="S690"/>
  <c r="R690"/>
  <c r="P690"/>
  <c r="Q690"/>
  <c r="S682"/>
  <c r="R682"/>
  <c r="P682"/>
  <c r="Q682"/>
  <c r="S674"/>
  <c r="R674"/>
  <c r="P674"/>
  <c r="Q674"/>
  <c r="S666"/>
  <c r="R666"/>
  <c r="P666"/>
  <c r="Q666"/>
  <c r="S658"/>
  <c r="R658"/>
  <c r="P658"/>
  <c r="Q658"/>
  <c r="S650"/>
  <c r="R650"/>
  <c r="P650"/>
  <c r="Q650"/>
  <c r="S642"/>
  <c r="R642"/>
  <c r="P642"/>
  <c r="Q642"/>
  <c r="S634"/>
  <c r="R634"/>
  <c r="P634"/>
  <c r="Q634"/>
  <c r="S626"/>
  <c r="R626"/>
  <c r="P626"/>
  <c r="Q626"/>
  <c r="S618"/>
  <c r="R618"/>
  <c r="P618"/>
  <c r="Q618"/>
  <c r="S610"/>
  <c r="R610"/>
  <c r="P610"/>
  <c r="Q610"/>
  <c r="S602"/>
  <c r="R602"/>
  <c r="P602"/>
  <c r="Q602"/>
  <c r="S594"/>
  <c r="R594"/>
  <c r="P594"/>
  <c r="Q594"/>
  <c r="S586"/>
  <c r="R586"/>
  <c r="P586"/>
  <c r="Q586"/>
  <c r="S578"/>
  <c r="R578"/>
  <c r="P578"/>
  <c r="Q578"/>
  <c r="S570"/>
  <c r="R570"/>
  <c r="P570"/>
  <c r="Q570"/>
  <c r="S562"/>
  <c r="R562"/>
  <c r="P562"/>
  <c r="Q562"/>
  <c r="S554"/>
  <c r="R554"/>
  <c r="P554"/>
  <c r="Q554"/>
  <c r="S546"/>
  <c r="R546"/>
  <c r="P546"/>
  <c r="Q546"/>
  <c r="S538"/>
  <c r="R538"/>
  <c r="P538"/>
  <c r="Q538"/>
  <c r="S530"/>
  <c r="R530"/>
  <c r="P530"/>
  <c r="Q530"/>
  <c r="S522"/>
  <c r="R522"/>
  <c r="P522"/>
  <c r="Q522"/>
  <c r="S514"/>
  <c r="R514"/>
  <c r="P514"/>
  <c r="Q514"/>
  <c r="S506"/>
  <c r="R506"/>
  <c r="P506"/>
  <c r="Q506"/>
  <c r="S498"/>
  <c r="R498"/>
  <c r="P498"/>
  <c r="Q498"/>
  <c r="S490"/>
  <c r="R490"/>
  <c r="P490"/>
  <c r="Q490"/>
  <c r="S482"/>
  <c r="R482"/>
  <c r="P482"/>
  <c r="Q482"/>
  <c r="S474"/>
  <c r="R474"/>
  <c r="P474"/>
  <c r="Q474"/>
  <c r="S466"/>
  <c r="R466"/>
  <c r="P466"/>
  <c r="Q466"/>
  <c r="S458"/>
  <c r="R458"/>
  <c r="P458"/>
  <c r="Q458"/>
  <c r="S450"/>
  <c r="R450"/>
  <c r="P450"/>
  <c r="Q450"/>
  <c r="S442"/>
  <c r="R442"/>
  <c r="P442"/>
  <c r="Q442"/>
  <c r="S434"/>
  <c r="R434"/>
  <c r="P434"/>
  <c r="Q434"/>
  <c r="S426"/>
  <c r="R426"/>
  <c r="P426"/>
  <c r="Q426"/>
  <c r="S418"/>
  <c r="R418"/>
  <c r="P418"/>
  <c r="Q418"/>
  <c r="S410"/>
  <c r="R410"/>
  <c r="P410"/>
  <c r="Q410"/>
  <c r="S402"/>
  <c r="R402"/>
  <c r="P402"/>
  <c r="Q402"/>
  <c r="S394"/>
  <c r="R394"/>
  <c r="P394"/>
  <c r="Q394"/>
  <c r="S386"/>
  <c r="R386"/>
  <c r="P386"/>
  <c r="Q386"/>
  <c r="S378"/>
  <c r="R378"/>
  <c r="P378"/>
  <c r="Q378"/>
  <c r="S370"/>
  <c r="R370"/>
  <c r="P370"/>
  <c r="Q370"/>
  <c r="S362"/>
  <c r="R362"/>
  <c r="P362"/>
  <c r="Q362"/>
  <c r="S354"/>
  <c r="R354"/>
  <c r="P354"/>
  <c r="Q354"/>
  <c r="S346"/>
  <c r="R346"/>
  <c r="P346"/>
  <c r="Q346"/>
  <c r="S338"/>
  <c r="R338"/>
  <c r="P338"/>
  <c r="Q338"/>
  <c r="S330"/>
  <c r="R330"/>
  <c r="P330"/>
  <c r="Q330"/>
  <c r="S322"/>
  <c r="R322"/>
  <c r="P322"/>
  <c r="Q322"/>
  <c r="S314"/>
  <c r="R314"/>
  <c r="P314"/>
  <c r="Q314"/>
  <c r="S306"/>
  <c r="R306"/>
  <c r="P306"/>
  <c r="Q306"/>
  <c r="S298"/>
  <c r="R298"/>
  <c r="P298"/>
  <c r="Q298"/>
  <c r="S290"/>
  <c r="R290"/>
  <c r="P290"/>
  <c r="Q290"/>
  <c r="S282"/>
  <c r="R282"/>
  <c r="P282"/>
  <c r="Q282"/>
  <c r="S274"/>
  <c r="R274"/>
  <c r="P274"/>
  <c r="Q274"/>
  <c r="S266"/>
  <c r="R266"/>
  <c r="P266"/>
  <c r="Q266"/>
  <c r="S258"/>
  <c r="R258"/>
  <c r="P258"/>
  <c r="Q258"/>
  <c r="S250"/>
  <c r="R250"/>
  <c r="P250"/>
  <c r="Q250"/>
  <c r="S242"/>
  <c r="R242"/>
  <c r="P242"/>
  <c r="Q242"/>
  <c r="S234"/>
  <c r="R234"/>
  <c r="P234"/>
  <c r="Q234"/>
  <c r="S226"/>
  <c r="R226"/>
  <c r="P226"/>
  <c r="Q226"/>
  <c r="S218"/>
  <c r="R218"/>
  <c r="P218"/>
  <c r="Q218"/>
  <c r="S210"/>
  <c r="R210"/>
  <c r="P210"/>
  <c r="Q210"/>
  <c r="S202"/>
  <c r="R202"/>
  <c r="P202"/>
  <c r="Q202"/>
  <c r="S194"/>
  <c r="R194"/>
  <c r="P194"/>
  <c r="Q194"/>
  <c r="S186"/>
  <c r="R186"/>
  <c r="P186"/>
  <c r="Q186"/>
  <c r="S178"/>
  <c r="R178"/>
  <c r="P178"/>
  <c r="Q178"/>
  <c r="S170"/>
  <c r="R170"/>
  <c r="P170"/>
  <c r="Q170"/>
  <c r="S162"/>
  <c r="R162"/>
  <c r="P162"/>
  <c r="Q162"/>
  <c r="S154"/>
  <c r="R154"/>
  <c r="P154"/>
  <c r="Q154"/>
  <c r="S146"/>
  <c r="R146"/>
  <c r="P146"/>
  <c r="Q146"/>
  <c r="S138"/>
  <c r="R138"/>
  <c r="P138"/>
  <c r="Q138"/>
  <c r="S130"/>
  <c r="R130"/>
  <c r="P130"/>
  <c r="Q130"/>
  <c r="S122"/>
  <c r="R122"/>
  <c r="P122"/>
  <c r="Q122"/>
  <c r="S114"/>
  <c r="R114"/>
  <c r="P114"/>
  <c r="Q114"/>
  <c r="S106"/>
  <c r="R106"/>
  <c r="P106"/>
  <c r="Q106"/>
  <c r="S98"/>
  <c r="R98"/>
  <c r="P98"/>
  <c r="Q98"/>
  <c r="S90"/>
  <c r="R90"/>
  <c r="P90"/>
  <c r="Q90"/>
  <c r="S82"/>
  <c r="R82"/>
  <c r="P82"/>
  <c r="Q82"/>
  <c r="S74"/>
  <c r="R74"/>
  <c r="P74"/>
  <c r="Q74"/>
  <c r="S66"/>
  <c r="R66"/>
  <c r="P66"/>
  <c r="Q66"/>
  <c r="S58"/>
  <c r="R58"/>
  <c r="P58"/>
  <c r="Q58"/>
  <c r="S50"/>
  <c r="R50"/>
  <c r="P50"/>
  <c r="Q50"/>
  <c r="S42"/>
  <c r="R42"/>
  <c r="P42"/>
  <c r="Q42"/>
  <c r="S34"/>
  <c r="R34"/>
  <c r="P34"/>
  <c r="Q34"/>
  <c r="S26"/>
  <c r="R26"/>
  <c r="P26"/>
  <c r="Q26"/>
  <c r="S18"/>
  <c r="R18"/>
  <c r="P18"/>
  <c r="Q18"/>
  <c r="S10"/>
  <c r="R10"/>
  <c r="P10"/>
  <c r="Q10"/>
  <c r="O2401"/>
  <c r="O2385"/>
  <c r="O2369"/>
  <c r="O2353"/>
  <c r="O2337"/>
  <c r="O2321"/>
  <c r="O2305"/>
  <c r="O2289"/>
  <c r="O2273"/>
  <c r="O2257"/>
  <c r="O2241"/>
  <c r="O2225"/>
  <c r="O2209"/>
  <c r="O2193"/>
  <c r="O2177"/>
  <c r="O2161"/>
  <c r="O2145"/>
  <c r="O2129"/>
  <c r="O2113"/>
  <c r="O2097"/>
  <c r="O2081"/>
  <c r="O2065"/>
  <c r="O2049"/>
  <c r="O2033"/>
  <c r="O2017"/>
  <c r="O2001"/>
  <c r="O1985"/>
  <c r="O1969"/>
  <c r="O1953"/>
  <c r="O1937"/>
  <c r="O1921"/>
  <c r="O1905"/>
  <c r="O1889"/>
  <c r="O1873"/>
  <c r="O1857"/>
  <c r="O1841"/>
  <c r="O1825"/>
  <c r="O1809"/>
  <c r="O1793"/>
  <c r="O1777"/>
  <c r="O1761"/>
  <c r="O1745"/>
  <c r="O1729"/>
  <c r="O1713"/>
  <c r="O1697"/>
  <c r="O1681"/>
  <c r="O1665"/>
  <c r="O1649"/>
  <c r="O1633"/>
  <c r="O1617"/>
  <c r="O1601"/>
  <c r="O1585"/>
  <c r="O1569"/>
  <c r="O1553"/>
  <c r="O1537"/>
  <c r="O1521"/>
  <c r="O1505"/>
  <c r="O1463"/>
  <c r="O1442"/>
  <c r="O1399"/>
  <c r="O1378"/>
  <c r="O1335"/>
  <c r="O1314"/>
  <c r="O1282"/>
  <c r="O1250"/>
  <c r="O1218"/>
  <c r="O1186"/>
  <c r="O1154"/>
  <c r="O1122"/>
  <c r="O1090"/>
  <c r="O1058"/>
  <c r="O1026"/>
  <c r="O994"/>
  <c r="O962"/>
  <c r="O930"/>
  <c r="O898"/>
  <c r="O866"/>
  <c r="O834"/>
  <c r="O802"/>
  <c r="O770"/>
  <c r="O738"/>
  <c r="O706"/>
  <c r="O674"/>
  <c r="O642"/>
  <c r="O610"/>
  <c r="O578"/>
  <c r="O546"/>
  <c r="O514"/>
  <c r="O482"/>
  <c r="O450"/>
  <c r="O418"/>
  <c r="O386"/>
  <c r="O354"/>
  <c r="O322"/>
  <c r="O290"/>
  <c r="O258"/>
  <c r="O226"/>
  <c r="O194"/>
  <c r="O162"/>
  <c r="O130"/>
  <c r="O98"/>
  <c r="O66"/>
  <c r="O34"/>
  <c r="O2"/>
  <c r="P2395"/>
  <c r="P2387"/>
  <c r="P2379"/>
  <c r="P2371"/>
  <c r="P2363"/>
  <c r="P2355"/>
  <c r="P2347"/>
  <c r="P2339"/>
  <c r="P2331"/>
  <c r="P2323"/>
  <c r="P2315"/>
  <c r="P2307"/>
  <c r="P2299"/>
  <c r="P2291"/>
  <c r="P2283"/>
  <c r="P2275"/>
  <c r="P2267"/>
  <c r="P2259"/>
  <c r="P2251"/>
  <c r="P2243"/>
  <c r="P2235"/>
  <c r="P2227"/>
  <c r="P2219"/>
  <c r="P2211"/>
  <c r="P2203"/>
  <c r="P2195"/>
  <c r="P2187"/>
  <c r="P2179"/>
  <c r="P2171"/>
  <c r="P2163"/>
  <c r="P2155"/>
  <c r="P2147"/>
  <c r="P2139"/>
  <c r="P2131"/>
  <c r="P2123"/>
  <c r="P2115"/>
  <c r="P2107"/>
  <c r="P2099"/>
  <c r="P2091"/>
  <c r="P2083"/>
  <c r="P2075"/>
  <c r="P2067"/>
  <c r="P2059"/>
  <c r="P2051"/>
  <c r="P2043"/>
  <c r="P2035"/>
  <c r="P2027"/>
  <c r="P2019"/>
  <c r="P2011"/>
  <c r="P2003"/>
  <c r="P1995"/>
  <c r="P1987"/>
  <c r="P1979"/>
  <c r="P1971"/>
  <c r="P1963"/>
  <c r="P1955"/>
  <c r="P1947"/>
  <c r="P1939"/>
  <c r="P1931"/>
  <c r="P1923"/>
  <c r="P1915"/>
  <c r="P1907"/>
  <c r="P1899"/>
  <c r="P1891"/>
  <c r="P1883"/>
  <c r="P1875"/>
  <c r="P1867"/>
  <c r="P1859"/>
  <c r="P1851"/>
  <c r="P1843"/>
  <c r="P1835"/>
  <c r="P1827"/>
  <c r="P1819"/>
  <c r="P1811"/>
  <c r="P1803"/>
  <c r="P1795"/>
  <c r="P1787"/>
  <c r="P1779"/>
  <c r="P1771"/>
  <c r="P1763"/>
  <c r="P1755"/>
  <c r="P1747"/>
  <c r="P1739"/>
  <c r="P1731"/>
  <c r="P1723"/>
  <c r="P1715"/>
  <c r="P1707"/>
  <c r="P1699"/>
  <c r="P1691"/>
  <c r="P1683"/>
  <c r="P1675"/>
  <c r="P1667"/>
  <c r="P1659"/>
  <c r="P1651"/>
  <c r="P1643"/>
  <c r="P1635"/>
  <c r="P1627"/>
  <c r="P1619"/>
  <c r="P1611"/>
  <c r="P1603"/>
  <c r="P1595"/>
  <c r="P1587"/>
  <c r="P1579"/>
  <c r="P1571"/>
  <c r="P1563"/>
  <c r="P1555"/>
  <c r="P1547"/>
  <c r="P1539"/>
  <c r="P1531"/>
  <c r="P1523"/>
  <c r="P1515"/>
  <c r="P1507"/>
  <c r="P1499"/>
  <c r="P1491"/>
  <c r="P1483"/>
  <c r="P1475"/>
  <c r="P1467"/>
  <c r="P1459"/>
  <c r="P1451"/>
  <c r="P1443"/>
  <c r="P1435"/>
  <c r="P1427"/>
  <c r="P1419"/>
  <c r="P1411"/>
  <c r="P1403"/>
  <c r="P1395"/>
  <c r="P1387"/>
  <c r="P1379"/>
  <c r="P1371"/>
  <c r="P1363"/>
  <c r="P1355"/>
  <c r="P1347"/>
  <c r="P1339"/>
  <c r="P1331"/>
  <c r="P1323"/>
  <c r="P1315"/>
  <c r="P1307"/>
  <c r="P1299"/>
  <c r="P1291"/>
  <c r="P1283"/>
  <c r="P1275"/>
  <c r="P1267"/>
  <c r="P1259"/>
  <c r="P1251"/>
  <c r="P1243"/>
  <c r="S1227"/>
  <c r="S1211"/>
  <c r="S1195"/>
  <c r="S1179"/>
  <c r="S1163"/>
  <c r="S1147"/>
  <c r="S1131"/>
  <c r="S1115"/>
  <c r="S1099"/>
  <c r="S1083"/>
  <c r="S1067"/>
  <c r="S1051"/>
  <c r="S1035"/>
  <c r="S1019"/>
  <c r="S1003"/>
  <c r="S987"/>
  <c r="S971"/>
  <c r="S951"/>
  <c r="S919"/>
  <c r="S887"/>
  <c r="R853"/>
  <c r="P811"/>
  <c r="R725"/>
  <c r="P683"/>
  <c r="R597"/>
  <c r="P555"/>
  <c r="R469"/>
  <c r="P427"/>
  <c r="R341"/>
  <c r="P299"/>
  <c r="R213"/>
  <c r="P171"/>
  <c r="R85"/>
  <c r="P43"/>
  <c r="O2389"/>
  <c r="O2373"/>
  <c r="O2357"/>
  <c r="O2341"/>
  <c r="O2325"/>
  <c r="O2309"/>
  <c r="O2293"/>
  <c r="O2277"/>
  <c r="O2261"/>
  <c r="O2245"/>
  <c r="O2229"/>
  <c r="O2213"/>
  <c r="O2197"/>
  <c r="O2181"/>
  <c r="O2165"/>
  <c r="O2149"/>
  <c r="O2133"/>
  <c r="O2117"/>
  <c r="O2101"/>
  <c r="O2085"/>
  <c r="O2069"/>
  <c r="O2053"/>
  <c r="O2037"/>
  <c r="O2021"/>
  <c r="O2005"/>
  <c r="O1989"/>
  <c r="O1973"/>
  <c r="O1957"/>
  <c r="O1941"/>
  <c r="O1925"/>
  <c r="O1909"/>
  <c r="O1893"/>
  <c r="O1877"/>
  <c r="O1861"/>
  <c r="O1845"/>
  <c r="O1829"/>
  <c r="O1813"/>
  <c r="O1797"/>
  <c r="O1781"/>
  <c r="O1765"/>
  <c r="O1749"/>
  <c r="O1733"/>
  <c r="O1717"/>
  <c r="O1701"/>
  <c r="O1685"/>
  <c r="O1669"/>
  <c r="O1653"/>
  <c r="O1637"/>
  <c r="O1621"/>
  <c r="O1605"/>
  <c r="O1589"/>
  <c r="O1573"/>
  <c r="O1557"/>
  <c r="O1541"/>
  <c r="O1525"/>
  <c r="O1509"/>
  <c r="O1490"/>
  <c r="O1447"/>
  <c r="O1426"/>
  <c r="O1383"/>
  <c r="O1362"/>
  <c r="O1319"/>
  <c r="O1290"/>
  <c r="O1258"/>
  <c r="O1226"/>
  <c r="O1194"/>
  <c r="O1162"/>
  <c r="O1130"/>
  <c r="O1098"/>
  <c r="O1066"/>
  <c r="O1034"/>
  <c r="O1002"/>
  <c r="O970"/>
  <c r="O938"/>
  <c r="O906"/>
  <c r="O874"/>
  <c r="O842"/>
  <c r="O810"/>
  <c r="O778"/>
  <c r="O746"/>
  <c r="O714"/>
  <c r="O682"/>
  <c r="O650"/>
  <c r="O618"/>
  <c r="O586"/>
  <c r="O554"/>
  <c r="O522"/>
  <c r="O490"/>
  <c r="O458"/>
  <c r="O426"/>
  <c r="O394"/>
  <c r="O362"/>
  <c r="O330"/>
  <c r="O298"/>
  <c r="O266"/>
  <c r="O234"/>
  <c r="O202"/>
  <c r="O170"/>
  <c r="O138"/>
  <c r="O106"/>
  <c r="O74"/>
  <c r="O42"/>
  <c r="O10"/>
  <c r="P2397"/>
  <c r="P2389"/>
  <c r="P2381"/>
  <c r="P2373"/>
  <c r="P2365"/>
  <c r="P2357"/>
  <c r="P2349"/>
  <c r="P2341"/>
  <c r="P2333"/>
  <c r="P2325"/>
  <c r="P2317"/>
  <c r="P2309"/>
  <c r="P2301"/>
  <c r="P2293"/>
  <c r="P2285"/>
  <c r="P2277"/>
  <c r="P2269"/>
  <c r="P2261"/>
  <c r="P2253"/>
  <c r="P2245"/>
  <c r="P2237"/>
  <c r="P2229"/>
  <c r="P2221"/>
  <c r="P2213"/>
  <c r="P2205"/>
  <c r="P2197"/>
  <c r="P2189"/>
  <c r="P2181"/>
  <c r="P2173"/>
  <c r="P2165"/>
  <c r="P2157"/>
  <c r="P2149"/>
  <c r="P2141"/>
  <c r="P2133"/>
  <c r="P2125"/>
  <c r="P2117"/>
  <c r="P2109"/>
  <c r="P2101"/>
  <c r="P2093"/>
  <c r="P2085"/>
  <c r="P2077"/>
  <c r="P2069"/>
  <c r="P2061"/>
  <c r="P2053"/>
  <c r="P2045"/>
  <c r="P2037"/>
  <c r="P2029"/>
  <c r="P2021"/>
  <c r="P2013"/>
  <c r="P2005"/>
  <c r="P1997"/>
  <c r="P1989"/>
  <c r="P1981"/>
  <c r="P1973"/>
  <c r="P1965"/>
  <c r="P1957"/>
  <c r="P1949"/>
  <c r="P1941"/>
  <c r="P1933"/>
  <c r="P1925"/>
  <c r="P1917"/>
  <c r="P1909"/>
  <c r="P1901"/>
  <c r="P1893"/>
  <c r="P1885"/>
  <c r="P1877"/>
  <c r="P1869"/>
  <c r="P1861"/>
  <c r="P1853"/>
  <c r="P1845"/>
  <c r="P1837"/>
  <c r="P1829"/>
  <c r="P1821"/>
  <c r="P1813"/>
  <c r="P1805"/>
  <c r="P1797"/>
  <c r="P1789"/>
  <c r="P1781"/>
  <c r="P1773"/>
  <c r="P1765"/>
  <c r="P1757"/>
  <c r="P1749"/>
  <c r="P1741"/>
  <c r="P1733"/>
  <c r="P1725"/>
  <c r="P1717"/>
  <c r="P1709"/>
  <c r="P1701"/>
  <c r="P1693"/>
  <c r="P1685"/>
  <c r="P1677"/>
  <c r="P1669"/>
  <c r="P1661"/>
  <c r="P1653"/>
  <c r="P1645"/>
  <c r="P1637"/>
  <c r="P1629"/>
  <c r="P1621"/>
  <c r="P1613"/>
  <c r="P1605"/>
  <c r="P1597"/>
  <c r="P1589"/>
  <c r="P1581"/>
  <c r="P1573"/>
  <c r="P1565"/>
  <c r="P1557"/>
  <c r="P1549"/>
  <c r="P1541"/>
  <c r="P1533"/>
  <c r="P1525"/>
  <c r="P1517"/>
  <c r="P1509"/>
  <c r="P1501"/>
  <c r="P1493"/>
  <c r="P1485"/>
  <c r="P1477"/>
  <c r="P1469"/>
  <c r="P1461"/>
  <c r="P1453"/>
  <c r="P1445"/>
  <c r="P1437"/>
  <c r="P1429"/>
  <c r="P1421"/>
  <c r="P1413"/>
  <c r="P1405"/>
  <c r="P1397"/>
  <c r="P1389"/>
  <c r="P1381"/>
  <c r="P1373"/>
  <c r="P1365"/>
  <c r="P1357"/>
  <c r="P1349"/>
  <c r="P1341"/>
  <c r="P1333"/>
  <c r="P1325"/>
  <c r="P1317"/>
  <c r="P1309"/>
  <c r="P1301"/>
  <c r="P1293"/>
  <c r="P1285"/>
  <c r="P1277"/>
  <c r="P1269"/>
  <c r="P1261"/>
  <c r="P1253"/>
  <c r="P1245"/>
  <c r="S1231"/>
  <c r="S1215"/>
  <c r="S1199"/>
  <c r="S1183"/>
  <c r="S1167"/>
  <c r="S1151"/>
  <c r="S1135"/>
  <c r="S1119"/>
  <c r="S1103"/>
  <c r="S1087"/>
  <c r="S1071"/>
  <c r="S1055"/>
  <c r="S1039"/>
  <c r="S1023"/>
  <c r="S1007"/>
  <c r="S991"/>
  <c r="S975"/>
  <c r="S959"/>
  <c r="S927"/>
  <c r="S895"/>
  <c r="S863"/>
  <c r="R821"/>
  <c r="P779"/>
  <c r="R693"/>
  <c r="P651"/>
  <c r="R565"/>
  <c r="P523"/>
  <c r="R437"/>
  <c r="P395"/>
  <c r="R309"/>
  <c r="P267"/>
  <c r="R181"/>
  <c r="P139"/>
  <c r="R53"/>
  <c r="P11"/>
  <c r="S1408"/>
  <c r="Q1408"/>
  <c r="R1408"/>
  <c r="O1408"/>
  <c r="S1400"/>
  <c r="Q1400"/>
  <c r="O1400"/>
  <c r="R1400"/>
  <c r="S1392"/>
  <c r="Q1392"/>
  <c r="R1392"/>
  <c r="O1392"/>
  <c r="S1384"/>
  <c r="Q1384"/>
  <c r="O1384"/>
  <c r="R1384"/>
  <c r="S1376"/>
  <c r="Q1376"/>
  <c r="R1376"/>
  <c r="O1376"/>
  <c r="S1368"/>
  <c r="Q1368"/>
  <c r="O1368"/>
  <c r="R1368"/>
  <c r="S1360"/>
  <c r="Q1360"/>
  <c r="R1360"/>
  <c r="O1360"/>
  <c r="S1352"/>
  <c r="Q1352"/>
  <c r="O1352"/>
  <c r="R1352"/>
  <c r="S1344"/>
  <c r="Q1344"/>
  <c r="R1344"/>
  <c r="O1344"/>
  <c r="S1336"/>
  <c r="Q1336"/>
  <c r="O1336"/>
  <c r="R1336"/>
  <c r="S1328"/>
  <c r="Q1328"/>
  <c r="R1328"/>
  <c r="O1328"/>
  <c r="S1320"/>
  <c r="Q1320"/>
  <c r="O1320"/>
  <c r="R1320"/>
  <c r="S1312"/>
  <c r="Q1312"/>
  <c r="R1312"/>
  <c r="O1312"/>
  <c r="S1304"/>
  <c r="Q1304"/>
  <c r="R1304"/>
  <c r="O1304"/>
  <c r="S1296"/>
  <c r="Q1296"/>
  <c r="R1296"/>
  <c r="O1296"/>
  <c r="S1288"/>
  <c r="Q1288"/>
  <c r="R1288"/>
  <c r="O1288"/>
  <c r="S1280"/>
  <c r="Q1280"/>
  <c r="R1280"/>
  <c r="O1280"/>
  <c r="S1272"/>
  <c r="Q1272"/>
  <c r="R1272"/>
  <c r="O1272"/>
  <c r="S1264"/>
  <c r="Q1264"/>
  <c r="R1264"/>
  <c r="O1264"/>
  <c r="S1256"/>
  <c r="Q1256"/>
  <c r="R1256"/>
  <c r="O1256"/>
  <c r="S1248"/>
  <c r="Q1248"/>
  <c r="R1248"/>
  <c r="O1248"/>
  <c r="R1240"/>
  <c r="P1240"/>
  <c r="Q1240"/>
  <c r="S1240"/>
  <c r="O1240"/>
  <c r="R1232"/>
  <c r="P1232"/>
  <c r="Q1232"/>
  <c r="S1232"/>
  <c r="O1232"/>
  <c r="R1224"/>
  <c r="P1224"/>
  <c r="Q1224"/>
  <c r="S1224"/>
  <c r="O1224"/>
  <c r="R1216"/>
  <c r="P1216"/>
  <c r="Q1216"/>
  <c r="S1216"/>
  <c r="O1216"/>
  <c r="R1208"/>
  <c r="P1208"/>
  <c r="Q1208"/>
  <c r="S1208"/>
  <c r="O1208"/>
  <c r="R1200"/>
  <c r="P1200"/>
  <c r="Q1200"/>
  <c r="S1200"/>
  <c r="O1200"/>
  <c r="R1192"/>
  <c r="P1192"/>
  <c r="Q1192"/>
  <c r="S1192"/>
  <c r="O1192"/>
  <c r="R1184"/>
  <c r="P1184"/>
  <c r="Q1184"/>
  <c r="S1184"/>
  <c r="O1184"/>
  <c r="R1176"/>
  <c r="P1176"/>
  <c r="Q1176"/>
  <c r="S1176"/>
  <c r="O1176"/>
  <c r="R1168"/>
  <c r="P1168"/>
  <c r="Q1168"/>
  <c r="S1168"/>
  <c r="O1168"/>
  <c r="R1160"/>
  <c r="P1160"/>
  <c r="Q1160"/>
  <c r="S1160"/>
  <c r="O1160"/>
  <c r="R1152"/>
  <c r="P1152"/>
  <c r="Q1152"/>
  <c r="S1152"/>
  <c r="O1152"/>
  <c r="R1144"/>
  <c r="P1144"/>
  <c r="Q1144"/>
  <c r="S1144"/>
  <c r="O1144"/>
  <c r="R1136"/>
  <c r="P1136"/>
  <c r="Q1136"/>
  <c r="S1136"/>
  <c r="O1136"/>
  <c r="R1128"/>
  <c r="P1128"/>
  <c r="Q1128"/>
  <c r="S1128"/>
  <c r="O1128"/>
  <c r="R1120"/>
  <c r="P1120"/>
  <c r="Q1120"/>
  <c r="S1120"/>
  <c r="O1120"/>
  <c r="R1112"/>
  <c r="P1112"/>
  <c r="Q1112"/>
  <c r="S1112"/>
  <c r="O1112"/>
  <c r="R1104"/>
  <c r="P1104"/>
  <c r="Q1104"/>
  <c r="S1104"/>
  <c r="O1104"/>
  <c r="R1096"/>
  <c r="P1096"/>
  <c r="Q1096"/>
  <c r="S1096"/>
  <c r="O1096"/>
  <c r="R1088"/>
  <c r="P1088"/>
  <c r="Q1088"/>
  <c r="S1088"/>
  <c r="O1088"/>
  <c r="R1080"/>
  <c r="P1080"/>
  <c r="Q1080"/>
  <c r="S1080"/>
  <c r="O1080"/>
  <c r="R1072"/>
  <c r="P1072"/>
  <c r="Q1072"/>
  <c r="S1072"/>
  <c r="O1072"/>
  <c r="R1064"/>
  <c r="P1064"/>
  <c r="Q1064"/>
  <c r="S1064"/>
  <c r="O1064"/>
  <c r="R1056"/>
  <c r="P1056"/>
  <c r="Q1056"/>
  <c r="S1056"/>
  <c r="O1056"/>
  <c r="R1048"/>
  <c r="P1048"/>
  <c r="Q1048"/>
  <c r="S1048"/>
  <c r="O1048"/>
  <c r="R1040"/>
  <c r="P1040"/>
  <c r="Q1040"/>
  <c r="S1040"/>
  <c r="O1040"/>
  <c r="R1032"/>
  <c r="P1032"/>
  <c r="Q1032"/>
  <c r="S1032"/>
  <c r="O1032"/>
  <c r="R1024"/>
  <c r="P1024"/>
  <c r="Q1024"/>
  <c r="S1024"/>
  <c r="O1024"/>
  <c r="R1016"/>
  <c r="P1016"/>
  <c r="Q1016"/>
  <c r="S1016"/>
  <c r="O1016"/>
  <c r="R1008"/>
  <c r="P1008"/>
  <c r="Q1008"/>
  <c r="S1008"/>
  <c r="O1008"/>
  <c r="R1000"/>
  <c r="P1000"/>
  <c r="Q1000"/>
  <c r="S1000"/>
  <c r="O1000"/>
  <c r="R992"/>
  <c r="P992"/>
  <c r="Q992"/>
  <c r="S992"/>
  <c r="O992"/>
  <c r="R984"/>
  <c r="P984"/>
  <c r="Q984"/>
  <c r="S984"/>
  <c r="O984"/>
  <c r="R976"/>
  <c r="P976"/>
  <c r="Q976"/>
  <c r="S976"/>
  <c r="O976"/>
  <c r="R968"/>
  <c r="P968"/>
  <c r="Q968"/>
  <c r="S968"/>
  <c r="O968"/>
  <c r="R960"/>
  <c r="P960"/>
  <c r="Q960"/>
  <c r="S960"/>
  <c r="O960"/>
  <c r="R952"/>
  <c r="P952"/>
  <c r="Q952"/>
  <c r="S952"/>
  <c r="O952"/>
  <c r="R944"/>
  <c r="P944"/>
  <c r="Q944"/>
  <c r="S944"/>
  <c r="O944"/>
  <c r="R936"/>
  <c r="P936"/>
  <c r="Q936"/>
  <c r="S936"/>
  <c r="O936"/>
  <c r="R928"/>
  <c r="P928"/>
  <c r="Q928"/>
  <c r="S928"/>
  <c r="O928"/>
  <c r="R920"/>
  <c r="P920"/>
  <c r="Q920"/>
  <c r="S920"/>
  <c r="O920"/>
  <c r="R912"/>
  <c r="P912"/>
  <c r="Q912"/>
  <c r="S912"/>
  <c r="O912"/>
  <c r="R904"/>
  <c r="P904"/>
  <c r="Q904"/>
  <c r="S904"/>
  <c r="O904"/>
  <c r="R896"/>
  <c r="P896"/>
  <c r="Q896"/>
  <c r="S896"/>
  <c r="O896"/>
  <c r="R888"/>
  <c r="P888"/>
  <c r="Q888"/>
  <c r="S888"/>
  <c r="O888"/>
  <c r="R880"/>
  <c r="P880"/>
  <c r="Q880"/>
  <c r="S880"/>
  <c r="O880"/>
  <c r="R872"/>
  <c r="P872"/>
  <c r="Q872"/>
  <c r="S872"/>
  <c r="O872"/>
  <c r="R864"/>
  <c r="P864"/>
  <c r="Q864"/>
  <c r="S864"/>
  <c r="O864"/>
  <c r="S856"/>
  <c r="P856"/>
  <c r="R856"/>
  <c r="O856"/>
  <c r="Q856"/>
  <c r="S848"/>
  <c r="P848"/>
  <c r="R848"/>
  <c r="O848"/>
  <c r="S840"/>
  <c r="P840"/>
  <c r="R840"/>
  <c r="O840"/>
  <c r="Q840"/>
  <c r="S832"/>
  <c r="P832"/>
  <c r="R832"/>
  <c r="O832"/>
  <c r="S824"/>
  <c r="P824"/>
  <c r="R824"/>
  <c r="O824"/>
  <c r="Q824"/>
  <c r="S816"/>
  <c r="P816"/>
  <c r="R816"/>
  <c r="O816"/>
  <c r="S808"/>
  <c r="P808"/>
  <c r="R808"/>
  <c r="O808"/>
  <c r="Q808"/>
  <c r="S800"/>
  <c r="P800"/>
  <c r="R800"/>
  <c r="O800"/>
  <c r="S792"/>
  <c r="P792"/>
  <c r="R792"/>
  <c r="O792"/>
  <c r="Q792"/>
  <c r="S784"/>
  <c r="P784"/>
  <c r="R784"/>
  <c r="O784"/>
  <c r="S776"/>
  <c r="P776"/>
  <c r="R776"/>
  <c r="O776"/>
  <c r="Q776"/>
  <c r="S768"/>
  <c r="P768"/>
  <c r="R768"/>
  <c r="O768"/>
  <c r="S760"/>
  <c r="P760"/>
  <c r="R760"/>
  <c r="O760"/>
  <c r="Q760"/>
  <c r="S752"/>
  <c r="P752"/>
  <c r="R752"/>
  <c r="O752"/>
  <c r="S744"/>
  <c r="P744"/>
  <c r="R744"/>
  <c r="O744"/>
  <c r="Q744"/>
  <c r="S736"/>
  <c r="P736"/>
  <c r="R736"/>
  <c r="O736"/>
  <c r="S728"/>
  <c r="P728"/>
  <c r="R728"/>
  <c r="O728"/>
  <c r="Q728"/>
  <c r="S720"/>
  <c r="P720"/>
  <c r="R720"/>
  <c r="O720"/>
  <c r="S712"/>
  <c r="P712"/>
  <c r="R712"/>
  <c r="O712"/>
  <c r="Q712"/>
  <c r="S704"/>
  <c r="P704"/>
  <c r="R704"/>
  <c r="O704"/>
  <c r="S696"/>
  <c r="P696"/>
  <c r="R696"/>
  <c r="O696"/>
  <c r="Q696"/>
  <c r="S688"/>
  <c r="P688"/>
  <c r="R688"/>
  <c r="O688"/>
  <c r="S680"/>
  <c r="P680"/>
  <c r="R680"/>
  <c r="O680"/>
  <c r="Q680"/>
  <c r="S672"/>
  <c r="P672"/>
  <c r="R672"/>
  <c r="O672"/>
  <c r="S664"/>
  <c r="P664"/>
  <c r="R664"/>
  <c r="O664"/>
  <c r="Q664"/>
  <c r="S656"/>
  <c r="P656"/>
  <c r="R656"/>
  <c r="O656"/>
  <c r="S648"/>
  <c r="P648"/>
  <c r="R648"/>
  <c r="O648"/>
  <c r="Q648"/>
  <c r="S640"/>
  <c r="P640"/>
  <c r="R640"/>
  <c r="O640"/>
  <c r="S632"/>
  <c r="P632"/>
  <c r="R632"/>
  <c r="O632"/>
  <c r="Q632"/>
  <c r="S624"/>
  <c r="P624"/>
  <c r="R624"/>
  <c r="O624"/>
  <c r="S616"/>
  <c r="P616"/>
  <c r="R616"/>
  <c r="O616"/>
  <c r="Q616"/>
  <c r="S608"/>
  <c r="P608"/>
  <c r="R608"/>
  <c r="O608"/>
  <c r="S600"/>
  <c r="P600"/>
  <c r="R600"/>
  <c r="O600"/>
  <c r="Q600"/>
  <c r="S592"/>
  <c r="P592"/>
  <c r="R592"/>
  <c r="O592"/>
  <c r="S584"/>
  <c r="P584"/>
  <c r="R584"/>
  <c r="O584"/>
  <c r="Q584"/>
  <c r="S576"/>
  <c r="P576"/>
  <c r="R576"/>
  <c r="O576"/>
  <c r="S568"/>
  <c r="P568"/>
  <c r="R568"/>
  <c r="O568"/>
  <c r="Q568"/>
  <c r="S560"/>
  <c r="P560"/>
  <c r="R560"/>
  <c r="O560"/>
  <c r="S552"/>
  <c r="P552"/>
  <c r="R552"/>
  <c r="O552"/>
  <c r="Q552"/>
  <c r="S544"/>
  <c r="P544"/>
  <c r="R544"/>
  <c r="O544"/>
  <c r="S536"/>
  <c r="P536"/>
  <c r="R536"/>
  <c r="O536"/>
  <c r="Q536"/>
  <c r="S528"/>
  <c r="P528"/>
  <c r="R528"/>
  <c r="O528"/>
  <c r="S520"/>
  <c r="P520"/>
  <c r="R520"/>
  <c r="O520"/>
  <c r="Q520"/>
  <c r="S512"/>
  <c r="P512"/>
  <c r="R512"/>
  <c r="O512"/>
  <c r="S504"/>
  <c r="P504"/>
  <c r="R504"/>
  <c r="O504"/>
  <c r="Q504"/>
  <c r="S496"/>
  <c r="P496"/>
  <c r="R496"/>
  <c r="O496"/>
  <c r="S488"/>
  <c r="P488"/>
  <c r="R488"/>
  <c r="O488"/>
  <c r="Q488"/>
  <c r="S480"/>
  <c r="P480"/>
  <c r="R480"/>
  <c r="O480"/>
  <c r="S472"/>
  <c r="P472"/>
  <c r="R472"/>
  <c r="O472"/>
  <c r="Q472"/>
  <c r="S464"/>
  <c r="P464"/>
  <c r="R464"/>
  <c r="O464"/>
  <c r="S456"/>
  <c r="P456"/>
  <c r="R456"/>
  <c r="O456"/>
  <c r="Q456"/>
  <c r="S448"/>
  <c r="P448"/>
  <c r="R448"/>
  <c r="O448"/>
  <c r="S440"/>
  <c r="P440"/>
  <c r="R440"/>
  <c r="O440"/>
  <c r="Q440"/>
  <c r="S432"/>
  <c r="P432"/>
  <c r="R432"/>
  <c r="O432"/>
  <c r="S424"/>
  <c r="P424"/>
  <c r="R424"/>
  <c r="O424"/>
  <c r="Q424"/>
  <c r="S416"/>
  <c r="P416"/>
  <c r="R416"/>
  <c r="O416"/>
  <c r="S408"/>
  <c r="P408"/>
  <c r="R408"/>
  <c r="O408"/>
  <c r="Q408"/>
  <c r="S400"/>
  <c r="P400"/>
  <c r="R400"/>
  <c r="O400"/>
  <c r="S392"/>
  <c r="P392"/>
  <c r="R392"/>
  <c r="O392"/>
  <c r="Q392"/>
  <c r="S384"/>
  <c r="P384"/>
  <c r="R384"/>
  <c r="O384"/>
  <c r="S376"/>
  <c r="P376"/>
  <c r="R376"/>
  <c r="O376"/>
  <c r="Q376"/>
  <c r="S368"/>
  <c r="P368"/>
  <c r="R368"/>
  <c r="O368"/>
  <c r="S360"/>
  <c r="P360"/>
  <c r="R360"/>
  <c r="O360"/>
  <c r="Q360"/>
  <c r="S352"/>
  <c r="P352"/>
  <c r="R352"/>
  <c r="O352"/>
  <c r="S344"/>
  <c r="P344"/>
  <c r="R344"/>
  <c r="O344"/>
  <c r="Q344"/>
  <c r="S336"/>
  <c r="P336"/>
  <c r="R336"/>
  <c r="O336"/>
  <c r="S328"/>
  <c r="P328"/>
  <c r="R328"/>
  <c r="O328"/>
  <c r="Q328"/>
  <c r="S320"/>
  <c r="P320"/>
  <c r="R320"/>
  <c r="O320"/>
  <c r="S312"/>
  <c r="P312"/>
  <c r="R312"/>
  <c r="O312"/>
  <c r="Q312"/>
  <c r="S304"/>
  <c r="P304"/>
  <c r="R304"/>
  <c r="O304"/>
  <c r="S296"/>
  <c r="P296"/>
  <c r="R296"/>
  <c r="O296"/>
  <c r="Q296"/>
  <c r="S288"/>
  <c r="P288"/>
  <c r="R288"/>
  <c r="O288"/>
  <c r="S280"/>
  <c r="P280"/>
  <c r="R280"/>
  <c r="O280"/>
  <c r="Q280"/>
  <c r="S272"/>
  <c r="P272"/>
  <c r="R272"/>
  <c r="O272"/>
  <c r="S264"/>
  <c r="P264"/>
  <c r="R264"/>
  <c r="O264"/>
  <c r="Q264"/>
  <c r="S256"/>
  <c r="P256"/>
  <c r="R256"/>
  <c r="O256"/>
  <c r="S248"/>
  <c r="P248"/>
  <c r="R248"/>
  <c r="O248"/>
  <c r="Q248"/>
  <c r="S240"/>
  <c r="P240"/>
  <c r="R240"/>
  <c r="O240"/>
  <c r="S232"/>
  <c r="P232"/>
  <c r="R232"/>
  <c r="O232"/>
  <c r="Q232"/>
  <c r="S224"/>
  <c r="P224"/>
  <c r="R224"/>
  <c r="O224"/>
  <c r="S216"/>
  <c r="P216"/>
  <c r="R216"/>
  <c r="O216"/>
  <c r="Q216"/>
  <c r="S208"/>
  <c r="P208"/>
  <c r="R208"/>
  <c r="O208"/>
  <c r="S200"/>
  <c r="P200"/>
  <c r="R200"/>
  <c r="O200"/>
  <c r="Q200"/>
  <c r="S192"/>
  <c r="P192"/>
  <c r="R192"/>
  <c r="O192"/>
  <c r="S184"/>
  <c r="P184"/>
  <c r="R184"/>
  <c r="O184"/>
  <c r="Q184"/>
  <c r="S176"/>
  <c r="P176"/>
  <c r="R176"/>
  <c r="O176"/>
  <c r="S168"/>
  <c r="P168"/>
  <c r="R168"/>
  <c r="O168"/>
  <c r="Q168"/>
  <c r="S160"/>
  <c r="P160"/>
  <c r="R160"/>
  <c r="O160"/>
  <c r="S152"/>
  <c r="P152"/>
  <c r="R152"/>
  <c r="O152"/>
  <c r="Q152"/>
  <c r="S144"/>
  <c r="P144"/>
  <c r="R144"/>
  <c r="O144"/>
  <c r="S136"/>
  <c r="P136"/>
  <c r="R136"/>
  <c r="O136"/>
  <c r="Q136"/>
  <c r="S128"/>
  <c r="P128"/>
  <c r="R128"/>
  <c r="O128"/>
  <c r="S120"/>
  <c r="P120"/>
  <c r="R120"/>
  <c r="O120"/>
  <c r="Q120"/>
  <c r="S112"/>
  <c r="P112"/>
  <c r="R112"/>
  <c r="O112"/>
  <c r="S104"/>
  <c r="P104"/>
  <c r="R104"/>
  <c r="O104"/>
  <c r="Q104"/>
  <c r="S96"/>
  <c r="P96"/>
  <c r="R96"/>
  <c r="O96"/>
  <c r="S88"/>
  <c r="P88"/>
  <c r="R88"/>
  <c r="O88"/>
  <c r="Q88"/>
  <c r="S80"/>
  <c r="P80"/>
  <c r="R80"/>
  <c r="O80"/>
  <c r="S72"/>
  <c r="P72"/>
  <c r="R72"/>
  <c r="O72"/>
  <c r="Q72"/>
  <c r="S64"/>
  <c r="P64"/>
  <c r="R64"/>
  <c r="O64"/>
  <c r="S56"/>
  <c r="P56"/>
  <c r="R56"/>
  <c r="O56"/>
  <c r="Q56"/>
  <c r="S48"/>
  <c r="P48"/>
  <c r="R48"/>
  <c r="O48"/>
  <c r="S40"/>
  <c r="P40"/>
  <c r="R40"/>
  <c r="O40"/>
  <c r="Q40"/>
  <c r="S32"/>
  <c r="P32"/>
  <c r="R32"/>
  <c r="O32"/>
  <c r="S24"/>
  <c r="P24"/>
  <c r="R24"/>
  <c r="O24"/>
  <c r="Q24"/>
  <c r="S16"/>
  <c r="P16"/>
  <c r="R16"/>
  <c r="O16"/>
  <c r="S8"/>
  <c r="P8"/>
  <c r="R8"/>
  <c r="O8"/>
  <c r="Q8"/>
  <c r="X333"/>
  <c r="V333"/>
  <c r="W333"/>
  <c r="U333"/>
  <c r="X329"/>
  <c r="V329"/>
  <c r="W329"/>
  <c r="U329"/>
  <c r="X325"/>
  <c r="V325"/>
  <c r="W325"/>
  <c r="U325"/>
  <c r="X321"/>
  <c r="V321"/>
  <c r="W321"/>
  <c r="U321"/>
  <c r="X317"/>
  <c r="V317"/>
  <c r="W317"/>
  <c r="U317"/>
  <c r="X313"/>
  <c r="V313"/>
  <c r="W313"/>
  <c r="U313"/>
  <c r="X309"/>
  <c r="V309"/>
  <c r="W309"/>
  <c r="U309"/>
  <c r="X305"/>
  <c r="V305"/>
  <c r="W305"/>
  <c r="U305"/>
  <c r="X301"/>
  <c r="V301"/>
  <c r="W301"/>
  <c r="U301"/>
  <c r="X297"/>
  <c r="V297"/>
  <c r="W297"/>
  <c r="U297"/>
  <c r="X293"/>
  <c r="V293"/>
  <c r="W293"/>
  <c r="U293"/>
  <c r="X289"/>
  <c r="V289"/>
  <c r="W289"/>
  <c r="U289"/>
  <c r="X285"/>
  <c r="V285"/>
  <c r="W285"/>
  <c r="U285"/>
  <c r="X281"/>
  <c r="V281"/>
  <c r="W281"/>
  <c r="U281"/>
  <c r="X277"/>
  <c r="V277"/>
  <c r="W277"/>
  <c r="U277"/>
  <c r="X273"/>
  <c r="V273"/>
  <c r="W273"/>
  <c r="U273"/>
  <c r="X269"/>
  <c r="V269"/>
  <c r="W269"/>
  <c r="U269"/>
  <c r="X265"/>
  <c r="V265"/>
  <c r="W265"/>
  <c r="U265"/>
  <c r="X261"/>
  <c r="V261"/>
  <c r="W261"/>
  <c r="U261"/>
  <c r="X257"/>
  <c r="V257"/>
  <c r="W257"/>
  <c r="U257"/>
  <c r="X253"/>
  <c r="V253"/>
  <c r="W253"/>
  <c r="U253"/>
  <c r="X249"/>
  <c r="V249"/>
  <c r="W249"/>
  <c r="U249"/>
  <c r="X245"/>
  <c r="V245"/>
  <c r="W245"/>
  <c r="U245"/>
  <c r="X241"/>
  <c r="V241"/>
  <c r="W241"/>
  <c r="U241"/>
  <c r="X237"/>
  <c r="V237"/>
  <c r="W237"/>
  <c r="U237"/>
  <c r="X233"/>
  <c r="V233"/>
  <c r="W233"/>
  <c r="U233"/>
  <c r="X229"/>
  <c r="V229"/>
  <c r="W229"/>
  <c r="U229"/>
  <c r="X225"/>
  <c r="V225"/>
  <c r="W225"/>
  <c r="U225"/>
  <c r="X221"/>
  <c r="V221"/>
  <c r="W221"/>
  <c r="U221"/>
  <c r="X217"/>
  <c r="V217"/>
  <c r="W217"/>
  <c r="U217"/>
  <c r="X213"/>
  <c r="V213"/>
  <c r="W213"/>
  <c r="U213"/>
  <c r="X209"/>
  <c r="V209"/>
  <c r="W209"/>
  <c r="U209"/>
  <c r="X205"/>
  <c r="V205"/>
  <c r="W205"/>
  <c r="U205"/>
  <c r="X201"/>
  <c r="V201"/>
  <c r="W201"/>
  <c r="U201"/>
  <c r="X197"/>
  <c r="V197"/>
  <c r="W197"/>
  <c r="U197"/>
  <c r="X193"/>
  <c r="V193"/>
  <c r="W193"/>
  <c r="U193"/>
  <c r="X189"/>
  <c r="V189"/>
  <c r="W189"/>
  <c r="U189"/>
  <c r="X185"/>
  <c r="V185"/>
  <c r="W185"/>
  <c r="U185"/>
  <c r="X181"/>
  <c r="V181"/>
  <c r="W181"/>
  <c r="U181"/>
  <c r="X177"/>
  <c r="V177"/>
  <c r="W177"/>
  <c r="U177"/>
  <c r="X173"/>
  <c r="V173"/>
  <c r="W173"/>
  <c r="U173"/>
  <c r="X169"/>
  <c r="V169"/>
  <c r="W169"/>
  <c r="U169"/>
  <c r="X165"/>
  <c r="V165"/>
  <c r="W165"/>
  <c r="U165"/>
  <c r="X161"/>
  <c r="V161"/>
  <c r="W161"/>
  <c r="U161"/>
  <c r="X157"/>
  <c r="V157"/>
  <c r="W157"/>
  <c r="U157"/>
  <c r="X153"/>
  <c r="V153"/>
  <c r="W153"/>
  <c r="U153"/>
  <c r="X149"/>
  <c r="V149"/>
  <c r="W149"/>
  <c r="U149"/>
  <c r="X145"/>
  <c r="V145"/>
  <c r="W145"/>
  <c r="U145"/>
  <c r="X141"/>
  <c r="V141"/>
  <c r="W141"/>
  <c r="U141"/>
  <c r="X137"/>
  <c r="V137"/>
  <c r="W137"/>
  <c r="U137"/>
  <c r="X133"/>
  <c r="V133"/>
  <c r="W133"/>
  <c r="U133"/>
  <c r="X129"/>
  <c r="V129"/>
  <c r="W129"/>
  <c r="U129"/>
  <c r="X125"/>
  <c r="V125"/>
  <c r="W125"/>
  <c r="U125"/>
  <c r="X121"/>
  <c r="V121"/>
  <c r="W121"/>
  <c r="U121"/>
  <c r="X117"/>
  <c r="V117"/>
  <c r="W117"/>
  <c r="U117"/>
  <c r="X113"/>
  <c r="V113"/>
  <c r="W113"/>
  <c r="U113"/>
  <c r="X109"/>
  <c r="V109"/>
  <c r="W109"/>
  <c r="U109"/>
  <c r="X105"/>
  <c r="V105"/>
  <c r="W105"/>
  <c r="U105"/>
  <c r="X101"/>
  <c r="V101"/>
  <c r="W101"/>
  <c r="U101"/>
  <c r="X97"/>
  <c r="V97"/>
  <c r="W97"/>
  <c r="U97"/>
  <c r="X93"/>
  <c r="V93"/>
  <c r="W93"/>
  <c r="U93"/>
  <c r="X89"/>
  <c r="V89"/>
  <c r="W89"/>
  <c r="U89"/>
  <c r="X85"/>
  <c r="V85"/>
  <c r="W85"/>
  <c r="U85"/>
  <c r="X81"/>
  <c r="V81"/>
  <c r="W81"/>
  <c r="U81"/>
  <c r="X77"/>
  <c r="V77"/>
  <c r="W77"/>
  <c r="U77"/>
  <c r="X73"/>
  <c r="V73"/>
  <c r="W73"/>
  <c r="U73"/>
  <c r="X69"/>
  <c r="V69"/>
  <c r="W69"/>
  <c r="U69"/>
  <c r="X65"/>
  <c r="V65"/>
  <c r="W65"/>
  <c r="U65"/>
  <c r="X61"/>
  <c r="V61"/>
  <c r="W61"/>
  <c r="U61"/>
  <c r="X57"/>
  <c r="V57"/>
  <c r="W57"/>
  <c r="U57"/>
  <c r="X53"/>
  <c r="V53"/>
  <c r="W53"/>
  <c r="U53"/>
  <c r="X49"/>
  <c r="V49"/>
  <c r="W49"/>
  <c r="U49"/>
  <c r="X45"/>
  <c r="V45"/>
  <c r="W45"/>
  <c r="U45"/>
  <c r="X41"/>
  <c r="V41"/>
  <c r="W41"/>
  <c r="U41"/>
  <c r="X37"/>
  <c r="V37"/>
  <c r="W37"/>
  <c r="U37"/>
  <c r="X33"/>
  <c r="V33"/>
  <c r="W33"/>
  <c r="U33"/>
  <c r="X29"/>
  <c r="V29"/>
  <c r="W29"/>
  <c r="U29"/>
  <c r="X25"/>
  <c r="V25"/>
  <c r="W25"/>
  <c r="U25"/>
  <c r="X21"/>
  <c r="V21"/>
  <c r="W21"/>
  <c r="U21"/>
  <c r="X17"/>
  <c r="V17"/>
  <c r="W17"/>
  <c r="U17"/>
  <c r="X13"/>
  <c r="V13"/>
  <c r="W13"/>
  <c r="U13"/>
  <c r="X9"/>
  <c r="V9"/>
  <c r="W9"/>
  <c r="U9"/>
  <c r="X5"/>
  <c r="V5"/>
  <c r="W5"/>
  <c r="U5"/>
  <c r="U2400"/>
  <c r="X2400"/>
  <c r="W2400"/>
  <c r="V2400"/>
  <c r="U2396"/>
  <c r="X2396"/>
  <c r="W2396"/>
  <c r="V2396"/>
  <c r="U2392"/>
  <c r="X2392"/>
  <c r="W2392"/>
  <c r="V2392"/>
  <c r="U2388"/>
  <c r="X2388"/>
  <c r="W2388"/>
  <c r="V2388"/>
  <c r="U2384"/>
  <c r="X2384"/>
  <c r="W2384"/>
  <c r="V2384"/>
  <c r="U2380"/>
  <c r="X2380"/>
  <c r="W2380"/>
  <c r="V2380"/>
  <c r="U2376"/>
  <c r="X2376"/>
  <c r="W2376"/>
  <c r="V2376"/>
  <c r="U2372"/>
  <c r="X2372"/>
  <c r="W2372"/>
  <c r="V2372"/>
  <c r="U2368"/>
  <c r="X2368"/>
  <c r="W2368"/>
  <c r="V2368"/>
  <c r="U2364"/>
  <c r="X2364"/>
  <c r="W2364"/>
  <c r="V2364"/>
  <c r="U2360"/>
  <c r="X2360"/>
  <c r="W2360"/>
  <c r="V2360"/>
  <c r="U2356"/>
  <c r="X2356"/>
  <c r="W2356"/>
  <c r="V2356"/>
  <c r="U2352"/>
  <c r="X2352"/>
  <c r="W2352"/>
  <c r="V2352"/>
  <c r="U2348"/>
  <c r="X2348"/>
  <c r="W2348"/>
  <c r="V2348"/>
  <c r="U2344"/>
  <c r="X2344"/>
  <c r="W2344"/>
  <c r="V2344"/>
  <c r="U2340"/>
  <c r="X2340"/>
  <c r="W2340"/>
  <c r="V2340"/>
  <c r="U2336"/>
  <c r="X2336"/>
  <c r="W2336"/>
  <c r="V2336"/>
  <c r="U2332"/>
  <c r="X2332"/>
  <c r="W2332"/>
  <c r="V2332"/>
  <c r="U2328"/>
  <c r="X2328"/>
  <c r="W2328"/>
  <c r="V2328"/>
  <c r="U2324"/>
  <c r="X2324"/>
  <c r="W2324"/>
  <c r="V2324"/>
  <c r="U2320"/>
  <c r="X2320"/>
  <c r="W2320"/>
  <c r="V2320"/>
  <c r="U2316"/>
  <c r="X2316"/>
  <c r="W2316"/>
  <c r="V2316"/>
  <c r="U2312"/>
  <c r="X2312"/>
  <c r="W2312"/>
  <c r="V2312"/>
  <c r="U2308"/>
  <c r="X2308"/>
  <c r="W2308"/>
  <c r="V2308"/>
  <c r="U2304"/>
  <c r="X2304"/>
  <c r="W2304"/>
  <c r="V2304"/>
  <c r="U2300"/>
  <c r="X2300"/>
  <c r="W2300"/>
  <c r="V2300"/>
  <c r="U2296"/>
  <c r="X2296"/>
  <c r="W2296"/>
  <c r="V2296"/>
  <c r="U2292"/>
  <c r="X2292"/>
  <c r="W2292"/>
  <c r="V2292"/>
  <c r="U2288"/>
  <c r="X2288"/>
  <c r="W2288"/>
  <c r="V2288"/>
  <c r="U2284"/>
  <c r="X2284"/>
  <c r="W2284"/>
  <c r="V2284"/>
  <c r="U2280"/>
  <c r="X2280"/>
  <c r="W2280"/>
  <c r="V2280"/>
  <c r="U2276"/>
  <c r="X2276"/>
  <c r="W2276"/>
  <c r="V2276"/>
  <c r="U2272"/>
  <c r="X2272"/>
  <c r="W2272"/>
  <c r="V2272"/>
  <c r="U2268"/>
  <c r="X2268"/>
  <c r="W2268"/>
  <c r="V2268"/>
  <c r="U2264"/>
  <c r="X2264"/>
  <c r="W2264"/>
  <c r="V2264"/>
  <c r="U2260"/>
  <c r="X2260"/>
  <c r="W2260"/>
  <c r="V2260"/>
  <c r="U2256"/>
  <c r="X2256"/>
  <c r="W2256"/>
  <c r="V2256"/>
  <c r="U2252"/>
  <c r="X2252"/>
  <c r="W2252"/>
  <c r="V2252"/>
  <c r="U2248"/>
  <c r="X2248"/>
  <c r="W2248"/>
  <c r="V2248"/>
  <c r="U2244"/>
  <c r="X2244"/>
  <c r="W2244"/>
  <c r="V2244"/>
  <c r="U2240"/>
  <c r="X2240"/>
  <c r="W2240"/>
  <c r="V2240"/>
  <c r="U2236"/>
  <c r="X2236"/>
  <c r="W2236"/>
  <c r="V2236"/>
  <c r="U2232"/>
  <c r="X2232"/>
  <c r="W2232"/>
  <c r="V2232"/>
  <c r="U2228"/>
  <c r="X2228"/>
  <c r="W2228"/>
  <c r="V2228"/>
  <c r="U2224"/>
  <c r="X2224"/>
  <c r="W2224"/>
  <c r="V2224"/>
  <c r="U2220"/>
  <c r="X2220"/>
  <c r="W2220"/>
  <c r="V2220"/>
  <c r="U2216"/>
  <c r="X2216"/>
  <c r="W2216"/>
  <c r="V2216"/>
  <c r="U2212"/>
  <c r="X2212"/>
  <c r="W2212"/>
  <c r="V2212"/>
  <c r="U2208"/>
  <c r="X2208"/>
  <c r="W2208"/>
  <c r="V2208"/>
  <c r="U2204"/>
  <c r="X2204"/>
  <c r="W2204"/>
  <c r="V2204"/>
  <c r="U2200"/>
  <c r="X2200"/>
  <c r="W2200"/>
  <c r="V2200"/>
  <c r="U2196"/>
  <c r="X2196"/>
  <c r="W2196"/>
  <c r="V2196"/>
  <c r="U2192"/>
  <c r="X2192"/>
  <c r="W2192"/>
  <c r="V2192"/>
  <c r="U2188"/>
  <c r="X2188"/>
  <c r="W2188"/>
  <c r="V2188"/>
  <c r="U2184"/>
  <c r="X2184"/>
  <c r="W2184"/>
  <c r="V2184"/>
  <c r="U2180"/>
  <c r="X2180"/>
  <c r="W2180"/>
  <c r="V2180"/>
  <c r="U2176"/>
  <c r="X2176"/>
  <c r="W2176"/>
  <c r="V2176"/>
  <c r="U2172"/>
  <c r="X2172"/>
  <c r="W2172"/>
  <c r="V2172"/>
  <c r="U2168"/>
  <c r="X2168"/>
  <c r="W2168"/>
  <c r="V2168"/>
  <c r="U2164"/>
  <c r="X2164"/>
  <c r="W2164"/>
  <c r="V2164"/>
  <c r="U2160"/>
  <c r="X2160"/>
  <c r="W2160"/>
  <c r="V2160"/>
  <c r="U2156"/>
  <c r="X2156"/>
  <c r="W2156"/>
  <c r="V2156"/>
  <c r="U2152"/>
  <c r="X2152"/>
  <c r="W2152"/>
  <c r="V2152"/>
  <c r="U2148"/>
  <c r="X2148"/>
  <c r="W2148"/>
  <c r="V2148"/>
  <c r="U2144"/>
  <c r="X2144"/>
  <c r="W2144"/>
  <c r="V2144"/>
  <c r="U2140"/>
  <c r="X2140"/>
  <c r="W2140"/>
  <c r="V2140"/>
  <c r="U2136"/>
  <c r="X2136"/>
  <c r="W2136"/>
  <c r="V2136"/>
  <c r="U2132"/>
  <c r="X2132"/>
  <c r="W2132"/>
  <c r="V2132"/>
  <c r="U2128"/>
  <c r="X2128"/>
  <c r="W2128"/>
  <c r="V2128"/>
  <c r="U2124"/>
  <c r="X2124"/>
  <c r="W2124"/>
  <c r="V2124"/>
  <c r="U2120"/>
  <c r="X2120"/>
  <c r="W2120"/>
  <c r="V2120"/>
  <c r="U2116"/>
  <c r="X2116"/>
  <c r="W2116"/>
  <c r="V2116"/>
  <c r="U2112"/>
  <c r="X2112"/>
  <c r="W2112"/>
  <c r="V2112"/>
  <c r="U2108"/>
  <c r="X2108"/>
  <c r="W2108"/>
  <c r="V2108"/>
  <c r="U2104"/>
  <c r="X2104"/>
  <c r="W2104"/>
  <c r="V2104"/>
  <c r="U2100"/>
  <c r="X2100"/>
  <c r="W2100"/>
  <c r="V2100"/>
  <c r="U2096"/>
  <c r="X2096"/>
  <c r="W2096"/>
  <c r="V2096"/>
  <c r="U2092"/>
  <c r="X2092"/>
  <c r="W2092"/>
  <c r="V2092"/>
  <c r="U2088"/>
  <c r="X2088"/>
  <c r="W2088"/>
  <c r="V2088"/>
  <c r="U2084"/>
  <c r="X2084"/>
  <c r="W2084"/>
  <c r="V2084"/>
  <c r="U2080"/>
  <c r="X2080"/>
  <c r="W2080"/>
  <c r="V2080"/>
  <c r="U2076"/>
  <c r="X2076"/>
  <c r="W2076"/>
  <c r="V2076"/>
  <c r="U2072"/>
  <c r="X2072"/>
  <c r="W2072"/>
  <c r="V2072"/>
  <c r="U2068"/>
  <c r="X2068"/>
  <c r="W2068"/>
  <c r="V2068"/>
  <c r="U2064"/>
  <c r="X2064"/>
  <c r="W2064"/>
  <c r="V2064"/>
  <c r="U2060"/>
  <c r="X2060"/>
  <c r="W2060"/>
  <c r="V2060"/>
  <c r="U2056"/>
  <c r="X2056"/>
  <c r="W2056"/>
  <c r="V2056"/>
  <c r="U2052"/>
  <c r="X2052"/>
  <c r="W2052"/>
  <c r="V2052"/>
  <c r="U2048"/>
  <c r="X2048"/>
  <c r="W2048"/>
  <c r="V2048"/>
  <c r="U2044"/>
  <c r="X2044"/>
  <c r="W2044"/>
  <c r="V2044"/>
  <c r="U2040"/>
  <c r="X2040"/>
  <c r="W2040"/>
  <c r="V2040"/>
  <c r="U2036"/>
  <c r="X2036"/>
  <c r="W2036"/>
  <c r="V2036"/>
  <c r="U2032"/>
  <c r="X2032"/>
  <c r="W2032"/>
  <c r="V2032"/>
  <c r="U2028"/>
  <c r="X2028"/>
  <c r="W2028"/>
  <c r="V2028"/>
  <c r="U2024"/>
  <c r="X2024"/>
  <c r="W2024"/>
  <c r="V2024"/>
  <c r="U2020"/>
  <c r="X2020"/>
  <c r="W2020"/>
  <c r="V2020"/>
  <c r="U2016"/>
  <c r="X2016"/>
  <c r="W2016"/>
  <c r="V2016"/>
  <c r="U2012"/>
  <c r="X2012"/>
  <c r="W2012"/>
  <c r="V2012"/>
  <c r="U2008"/>
  <c r="X2008"/>
  <c r="W2008"/>
  <c r="V2008"/>
  <c r="U2004"/>
  <c r="X2004"/>
  <c r="W2004"/>
  <c r="V2004"/>
  <c r="U2000"/>
  <c r="X2000"/>
  <c r="W2000"/>
  <c r="V2000"/>
  <c r="U1996"/>
  <c r="X1996"/>
  <c r="W1996"/>
  <c r="V1996"/>
  <c r="U1992"/>
  <c r="X1992"/>
  <c r="W1992"/>
  <c r="V1992"/>
  <c r="U1988"/>
  <c r="X1988"/>
  <c r="W1988"/>
  <c r="V1988"/>
  <c r="U1984"/>
  <c r="X1984"/>
  <c r="W1984"/>
  <c r="V1984"/>
  <c r="U1980"/>
  <c r="X1980"/>
  <c r="W1980"/>
  <c r="V1980"/>
  <c r="U1976"/>
  <c r="X1976"/>
  <c r="W1976"/>
  <c r="V1976"/>
  <c r="U1972"/>
  <c r="X1972"/>
  <c r="W1972"/>
  <c r="V1972"/>
  <c r="U1968"/>
  <c r="X1968"/>
  <c r="W1968"/>
  <c r="V1968"/>
  <c r="U1964"/>
  <c r="X1964"/>
  <c r="W1964"/>
  <c r="V1964"/>
  <c r="U1960"/>
  <c r="X1960"/>
  <c r="W1960"/>
  <c r="V1960"/>
  <c r="U1956"/>
  <c r="X1956"/>
  <c r="W1956"/>
  <c r="V1956"/>
  <c r="U1952"/>
  <c r="X1952"/>
  <c r="W1952"/>
  <c r="V1952"/>
  <c r="U1948"/>
  <c r="X1948"/>
  <c r="W1948"/>
  <c r="V1948"/>
  <c r="U1944"/>
  <c r="X1944"/>
  <c r="W1944"/>
  <c r="V1944"/>
  <c r="U1940"/>
  <c r="X1940"/>
  <c r="W1940"/>
  <c r="V1940"/>
  <c r="U1936"/>
  <c r="X1936"/>
  <c r="W1936"/>
  <c r="V1936"/>
  <c r="U1932"/>
  <c r="X1932"/>
  <c r="W1932"/>
  <c r="V1932"/>
  <c r="U1928"/>
  <c r="X1928"/>
  <c r="W1928"/>
  <c r="V1928"/>
  <c r="U1924"/>
  <c r="X1924"/>
  <c r="W1924"/>
  <c r="V1924"/>
  <c r="U1920"/>
  <c r="X1920"/>
  <c r="W1920"/>
  <c r="V1920"/>
  <c r="U1916"/>
  <c r="X1916"/>
  <c r="W1916"/>
  <c r="V1916"/>
  <c r="U1912"/>
  <c r="X1912"/>
  <c r="W1912"/>
  <c r="V1912"/>
  <c r="U1908"/>
  <c r="X1908"/>
  <c r="W1908"/>
  <c r="V1908"/>
  <c r="U1904"/>
  <c r="X1904"/>
  <c r="W1904"/>
  <c r="V1904"/>
  <c r="U1900"/>
  <c r="X1900"/>
  <c r="W1900"/>
  <c r="V1900"/>
  <c r="U1896"/>
  <c r="X1896"/>
  <c r="W1896"/>
  <c r="V1896"/>
  <c r="U1892"/>
  <c r="X1892"/>
  <c r="W1892"/>
  <c r="V1892"/>
  <c r="U1888"/>
  <c r="X1888"/>
  <c r="W1888"/>
  <c r="V1888"/>
  <c r="U1884"/>
  <c r="X1884"/>
  <c r="W1884"/>
  <c r="V1884"/>
  <c r="U1880"/>
  <c r="X1880"/>
  <c r="W1880"/>
  <c r="V1880"/>
  <c r="U1876"/>
  <c r="X1876"/>
  <c r="W1876"/>
  <c r="V1876"/>
  <c r="U1872"/>
  <c r="X1872"/>
  <c r="W1872"/>
  <c r="V1872"/>
  <c r="U1868"/>
  <c r="X1868"/>
  <c r="W1868"/>
  <c r="V1868"/>
  <c r="U1864"/>
  <c r="X1864"/>
  <c r="W1864"/>
  <c r="V1864"/>
  <c r="U1860"/>
  <c r="X1860"/>
  <c r="W1860"/>
  <c r="V1860"/>
  <c r="U1856"/>
  <c r="X1856"/>
  <c r="W1856"/>
  <c r="V1856"/>
  <c r="U1852"/>
  <c r="X1852"/>
  <c r="W1852"/>
  <c r="V1852"/>
  <c r="U1848"/>
  <c r="X1848"/>
  <c r="W1848"/>
  <c r="V1848"/>
  <c r="U1844"/>
  <c r="X1844"/>
  <c r="W1844"/>
  <c r="V1844"/>
  <c r="U1840"/>
  <c r="X1840"/>
  <c r="W1840"/>
  <c r="V1840"/>
  <c r="U1836"/>
  <c r="X1836"/>
  <c r="W1836"/>
  <c r="V1836"/>
  <c r="U1832"/>
  <c r="X1832"/>
  <c r="W1832"/>
  <c r="V1832"/>
  <c r="U1828"/>
  <c r="X1828"/>
  <c r="W1828"/>
  <c r="V1828"/>
  <c r="U1824"/>
  <c r="X1824"/>
  <c r="W1824"/>
  <c r="V1824"/>
  <c r="U1820"/>
  <c r="X1820"/>
  <c r="W1820"/>
  <c r="V1820"/>
  <c r="U1816"/>
  <c r="X1816"/>
  <c r="W1816"/>
  <c r="V1816"/>
  <c r="U1812"/>
  <c r="X1812"/>
  <c r="W1812"/>
  <c r="V1812"/>
  <c r="U1808"/>
  <c r="X1808"/>
  <c r="W1808"/>
  <c r="V1808"/>
  <c r="U1804"/>
  <c r="X1804"/>
  <c r="W1804"/>
  <c r="V1804"/>
  <c r="U1800"/>
  <c r="X1800"/>
  <c r="W1800"/>
  <c r="V1800"/>
  <c r="U1796"/>
  <c r="X1796"/>
  <c r="W1796"/>
  <c r="V1796"/>
  <c r="U1792"/>
  <c r="X1792"/>
  <c r="W1792"/>
  <c r="V1792"/>
  <c r="U1788"/>
  <c r="X1788"/>
  <c r="W1788"/>
  <c r="V1788"/>
  <c r="U1784"/>
  <c r="X1784"/>
  <c r="W1784"/>
  <c r="V1784"/>
  <c r="U1780"/>
  <c r="X1780"/>
  <c r="W1780"/>
  <c r="V1780"/>
  <c r="U1776"/>
  <c r="X1776"/>
  <c r="W1776"/>
  <c r="V1776"/>
  <c r="U1772"/>
  <c r="X1772"/>
  <c r="W1772"/>
  <c r="V1772"/>
  <c r="U1768"/>
  <c r="X1768"/>
  <c r="W1768"/>
  <c r="V1768"/>
  <c r="U1764"/>
  <c r="X1764"/>
  <c r="W1764"/>
  <c r="V1764"/>
  <c r="U1760"/>
  <c r="X1760"/>
  <c r="W1760"/>
  <c r="V1760"/>
  <c r="U1756"/>
  <c r="X1756"/>
  <c r="W1756"/>
  <c r="V1756"/>
  <c r="U1752"/>
  <c r="X1752"/>
  <c r="W1752"/>
  <c r="V1752"/>
  <c r="U1748"/>
  <c r="X1748"/>
  <c r="W1748"/>
  <c r="V1748"/>
  <c r="U1744"/>
  <c r="X1744"/>
  <c r="W1744"/>
  <c r="V1744"/>
  <c r="U1740"/>
  <c r="X1740"/>
  <c r="W1740"/>
  <c r="V1740"/>
  <c r="U1736"/>
  <c r="X1736"/>
  <c r="W1736"/>
  <c r="V1736"/>
  <c r="U1732"/>
  <c r="X1732"/>
  <c r="W1732"/>
  <c r="V1732"/>
  <c r="U1728"/>
  <c r="X1728"/>
  <c r="W1728"/>
  <c r="V1728"/>
  <c r="U1724"/>
  <c r="X1724"/>
  <c r="W1724"/>
  <c r="V1724"/>
  <c r="U1720"/>
  <c r="X1720"/>
  <c r="W1720"/>
  <c r="V1720"/>
  <c r="U1716"/>
  <c r="X1716"/>
  <c r="W1716"/>
  <c r="V1716"/>
  <c r="U1712"/>
  <c r="X1712"/>
  <c r="W1712"/>
  <c r="V1712"/>
  <c r="U1708"/>
  <c r="X1708"/>
  <c r="W1708"/>
  <c r="V1708"/>
  <c r="U1704"/>
  <c r="X1704"/>
  <c r="W1704"/>
  <c r="V1704"/>
  <c r="U1700"/>
  <c r="X1700"/>
  <c r="W1700"/>
  <c r="V1700"/>
  <c r="U1696"/>
  <c r="X1696"/>
  <c r="W1696"/>
  <c r="V1696"/>
  <c r="U1692"/>
  <c r="X1692"/>
  <c r="W1692"/>
  <c r="V1692"/>
  <c r="U1688"/>
  <c r="X1688"/>
  <c r="W1688"/>
  <c r="V1688"/>
  <c r="U1684"/>
  <c r="X1684"/>
  <c r="W1684"/>
  <c r="V1684"/>
  <c r="U1680"/>
  <c r="X1680"/>
  <c r="W1680"/>
  <c r="V1680"/>
  <c r="U1676"/>
  <c r="X1676"/>
  <c r="W1676"/>
  <c r="V1676"/>
  <c r="U1672"/>
  <c r="X1672"/>
  <c r="W1672"/>
  <c r="V1672"/>
  <c r="U1668"/>
  <c r="X1668"/>
  <c r="W1668"/>
  <c r="V1668"/>
  <c r="U1664"/>
  <c r="X1664"/>
  <c r="W1664"/>
  <c r="V1664"/>
  <c r="U1660"/>
  <c r="X1660"/>
  <c r="W1660"/>
  <c r="V1660"/>
  <c r="U1656"/>
  <c r="X1656"/>
  <c r="W1656"/>
  <c r="V1656"/>
  <c r="U1652"/>
  <c r="X1652"/>
  <c r="W1652"/>
  <c r="V1652"/>
  <c r="U1648"/>
  <c r="X1648"/>
  <c r="W1648"/>
  <c r="V1648"/>
  <c r="U1644"/>
  <c r="X1644"/>
  <c r="W1644"/>
  <c r="V1644"/>
  <c r="U1640"/>
  <c r="X1640"/>
  <c r="W1640"/>
  <c r="V1640"/>
  <c r="U1636"/>
  <c r="X1636"/>
  <c r="W1636"/>
  <c r="V1636"/>
  <c r="U1632"/>
  <c r="X1632"/>
  <c r="W1632"/>
  <c r="V1632"/>
  <c r="U1628"/>
  <c r="X1628"/>
  <c r="W1628"/>
  <c r="V1628"/>
  <c r="U1624"/>
  <c r="X1624"/>
  <c r="W1624"/>
  <c r="V1624"/>
  <c r="U1620"/>
  <c r="X1620"/>
  <c r="W1620"/>
  <c r="V1620"/>
  <c r="U1616"/>
  <c r="X1616"/>
  <c r="W1616"/>
  <c r="V1616"/>
  <c r="U1612"/>
  <c r="X1612"/>
  <c r="W1612"/>
  <c r="V1612"/>
  <c r="U1608"/>
  <c r="X1608"/>
  <c r="W1608"/>
  <c r="V1608"/>
  <c r="U1604"/>
  <c r="X1604"/>
  <c r="W1604"/>
  <c r="V1604"/>
  <c r="U1600"/>
  <c r="X1600"/>
  <c r="W1600"/>
  <c r="V1600"/>
  <c r="U1596"/>
  <c r="X1596"/>
  <c r="W1596"/>
  <c r="V1596"/>
  <c r="U1592"/>
  <c r="X1592"/>
  <c r="W1592"/>
  <c r="V1592"/>
  <c r="U1588"/>
  <c r="X1588"/>
  <c r="W1588"/>
  <c r="V1588"/>
  <c r="U1584"/>
  <c r="X1584"/>
  <c r="W1584"/>
  <c r="V1584"/>
  <c r="U1580"/>
  <c r="X1580"/>
  <c r="W1580"/>
  <c r="V1580"/>
  <c r="U1576"/>
  <c r="X1576"/>
  <c r="W1576"/>
  <c r="V1576"/>
  <c r="U1572"/>
  <c r="X1572"/>
  <c r="W1572"/>
  <c r="V1572"/>
  <c r="U1568"/>
  <c r="X1568"/>
  <c r="W1568"/>
  <c r="V1568"/>
  <c r="U1564"/>
  <c r="X1564"/>
  <c r="W1564"/>
  <c r="V1564"/>
  <c r="U1560"/>
  <c r="X1560"/>
  <c r="W1560"/>
  <c r="V1560"/>
  <c r="U1556"/>
  <c r="X1556"/>
  <c r="W1556"/>
  <c r="V1556"/>
  <c r="U1552"/>
  <c r="X1552"/>
  <c r="W1552"/>
  <c r="V1552"/>
  <c r="U1548"/>
  <c r="X1548"/>
  <c r="W1548"/>
  <c r="V1548"/>
  <c r="U1544"/>
  <c r="X1544"/>
  <c r="W1544"/>
  <c r="V1544"/>
  <c r="U1540"/>
  <c r="X1540"/>
  <c r="W1540"/>
  <c r="V1540"/>
  <c r="U1536"/>
  <c r="X1536"/>
  <c r="W1536"/>
  <c r="V1536"/>
  <c r="U1532"/>
  <c r="X1532"/>
  <c r="W1532"/>
  <c r="V1532"/>
  <c r="U1528"/>
  <c r="X1528"/>
  <c r="W1528"/>
  <c r="V1528"/>
  <c r="U1524"/>
  <c r="X1524"/>
  <c r="W1524"/>
  <c r="V1524"/>
  <c r="U1520"/>
  <c r="X1520"/>
  <c r="W1520"/>
  <c r="V1520"/>
  <c r="U1516"/>
  <c r="X1516"/>
  <c r="W1516"/>
  <c r="V1516"/>
  <c r="U1512"/>
  <c r="X1512"/>
  <c r="W1512"/>
  <c r="V1512"/>
  <c r="U1508"/>
  <c r="X1508"/>
  <c r="W1508"/>
  <c r="V1508"/>
  <c r="U1504"/>
  <c r="X1504"/>
  <c r="W1504"/>
  <c r="V1504"/>
  <c r="U1500"/>
  <c r="X1500"/>
  <c r="W1500"/>
  <c r="V1500"/>
  <c r="U1496"/>
  <c r="X1496"/>
  <c r="W1496"/>
  <c r="V1496"/>
  <c r="U1492"/>
  <c r="X1492"/>
  <c r="W1492"/>
  <c r="V1492"/>
  <c r="U1488"/>
  <c r="X1488"/>
  <c r="W1488"/>
  <c r="V1488"/>
  <c r="U1484"/>
  <c r="X1484"/>
  <c r="W1484"/>
  <c r="V1484"/>
  <c r="U1480"/>
  <c r="X1480"/>
  <c r="W1480"/>
  <c r="V1480"/>
  <c r="U1476"/>
  <c r="X1476"/>
  <c r="W1476"/>
  <c r="V1476"/>
  <c r="U1472"/>
  <c r="X1472"/>
  <c r="W1472"/>
  <c r="V1472"/>
  <c r="U1468"/>
  <c r="X1468"/>
  <c r="W1468"/>
  <c r="V1468"/>
  <c r="U1464"/>
  <c r="X1464"/>
  <c r="W1464"/>
  <c r="V1464"/>
  <c r="U1460"/>
  <c r="X1460"/>
  <c r="W1460"/>
  <c r="V1460"/>
  <c r="U1456"/>
  <c r="X1456"/>
  <c r="W1456"/>
  <c r="V1456"/>
  <c r="U1452"/>
  <c r="X1452"/>
  <c r="W1452"/>
  <c r="V1452"/>
  <c r="U1448"/>
  <c r="X1448"/>
  <c r="W1448"/>
  <c r="V1448"/>
  <c r="U1444"/>
  <c r="X1444"/>
  <c r="W1444"/>
  <c r="V1444"/>
  <c r="U1440"/>
  <c r="X1440"/>
  <c r="W1440"/>
  <c r="V1440"/>
  <c r="U1436"/>
  <c r="X1436"/>
  <c r="W1436"/>
  <c r="V1436"/>
  <c r="U1432"/>
  <c r="X1432"/>
  <c r="W1432"/>
  <c r="V1432"/>
  <c r="U1428"/>
  <c r="X1428"/>
  <c r="W1428"/>
  <c r="V1428"/>
  <c r="U1424"/>
  <c r="X1424"/>
  <c r="W1424"/>
  <c r="V1424"/>
  <c r="U1420"/>
  <c r="X1420"/>
  <c r="W1420"/>
  <c r="V1420"/>
  <c r="U1416"/>
  <c r="X1416"/>
  <c r="W1416"/>
  <c r="V1416"/>
  <c r="U1412"/>
  <c r="X1412"/>
  <c r="W1412"/>
  <c r="V1412"/>
  <c r="X1408"/>
  <c r="V1408"/>
  <c r="U1408"/>
  <c r="W1408"/>
  <c r="X1404"/>
  <c r="V1404"/>
  <c r="U1404"/>
  <c r="W1404"/>
  <c r="X1400"/>
  <c r="V1400"/>
  <c r="U1400"/>
  <c r="W1400"/>
  <c r="X1396"/>
  <c r="W1396"/>
  <c r="U1396"/>
  <c r="V1396"/>
  <c r="X1392"/>
  <c r="W1392"/>
  <c r="V1392"/>
  <c r="U1392"/>
  <c r="Q848"/>
  <c r="Q784"/>
  <c r="Q720"/>
  <c r="Q656"/>
  <c r="Q592"/>
  <c r="Q528"/>
  <c r="Q464"/>
  <c r="Q400"/>
  <c r="Q336"/>
  <c r="Q272"/>
  <c r="Q208"/>
  <c r="Q144"/>
  <c r="Q80"/>
  <c r="Q16"/>
  <c r="S2396"/>
  <c r="Q2396"/>
  <c r="R2396"/>
  <c r="O2396"/>
  <c r="S2388"/>
  <c r="Q2388"/>
  <c r="R2388"/>
  <c r="O2388"/>
  <c r="S2380"/>
  <c r="Q2380"/>
  <c r="R2380"/>
  <c r="O2380"/>
  <c r="S2372"/>
  <c r="Q2372"/>
  <c r="R2372"/>
  <c r="O2372"/>
  <c r="S2364"/>
  <c r="Q2364"/>
  <c r="R2364"/>
  <c r="O2364"/>
  <c r="S2356"/>
  <c r="Q2356"/>
  <c r="R2356"/>
  <c r="O2356"/>
  <c r="S2348"/>
  <c r="Q2348"/>
  <c r="R2348"/>
  <c r="O2348"/>
  <c r="S2340"/>
  <c r="Q2340"/>
  <c r="R2340"/>
  <c r="O2340"/>
  <c r="S2332"/>
  <c r="Q2332"/>
  <c r="R2332"/>
  <c r="O2332"/>
  <c r="S2324"/>
  <c r="Q2324"/>
  <c r="R2324"/>
  <c r="O2324"/>
  <c r="S2316"/>
  <c r="Q2316"/>
  <c r="R2316"/>
  <c r="O2316"/>
  <c r="S2308"/>
  <c r="Q2308"/>
  <c r="R2308"/>
  <c r="O2308"/>
  <c r="S2300"/>
  <c r="Q2300"/>
  <c r="R2300"/>
  <c r="O2300"/>
  <c r="S2292"/>
  <c r="Q2292"/>
  <c r="R2292"/>
  <c r="O2292"/>
  <c r="S2284"/>
  <c r="Q2284"/>
  <c r="R2284"/>
  <c r="O2284"/>
  <c r="S2276"/>
  <c r="Q2276"/>
  <c r="R2276"/>
  <c r="O2276"/>
  <c r="S2268"/>
  <c r="Q2268"/>
  <c r="R2268"/>
  <c r="O2268"/>
  <c r="S2260"/>
  <c r="Q2260"/>
  <c r="R2260"/>
  <c r="O2260"/>
  <c r="S2252"/>
  <c r="Q2252"/>
  <c r="R2252"/>
  <c r="O2252"/>
  <c r="S2244"/>
  <c r="Q2244"/>
  <c r="R2244"/>
  <c r="O2244"/>
  <c r="S2236"/>
  <c r="Q2236"/>
  <c r="R2236"/>
  <c r="O2236"/>
  <c r="S2228"/>
  <c r="Q2228"/>
  <c r="R2228"/>
  <c r="O2228"/>
  <c r="S2220"/>
  <c r="Q2220"/>
  <c r="R2220"/>
  <c r="O2220"/>
  <c r="S2212"/>
  <c r="Q2212"/>
  <c r="R2212"/>
  <c r="O2212"/>
  <c r="S2204"/>
  <c r="Q2204"/>
  <c r="R2204"/>
  <c r="O2204"/>
  <c r="S2196"/>
  <c r="Q2196"/>
  <c r="R2196"/>
  <c r="O2196"/>
  <c r="S2188"/>
  <c r="Q2188"/>
  <c r="R2188"/>
  <c r="O2188"/>
  <c r="S2180"/>
  <c r="Q2180"/>
  <c r="R2180"/>
  <c r="O2180"/>
  <c r="S2172"/>
  <c r="Q2172"/>
  <c r="R2172"/>
  <c r="O2172"/>
  <c r="S2164"/>
  <c r="Q2164"/>
  <c r="R2164"/>
  <c r="O2164"/>
  <c r="S2156"/>
  <c r="Q2156"/>
  <c r="R2156"/>
  <c r="O2156"/>
  <c r="S2148"/>
  <c r="Q2148"/>
  <c r="R2148"/>
  <c r="O2148"/>
  <c r="S2140"/>
  <c r="Q2140"/>
  <c r="R2140"/>
  <c r="O2140"/>
  <c r="S2132"/>
  <c r="Q2132"/>
  <c r="R2132"/>
  <c r="O2132"/>
  <c r="S2124"/>
  <c r="Q2124"/>
  <c r="R2124"/>
  <c r="O2124"/>
  <c r="S2116"/>
  <c r="Q2116"/>
  <c r="R2116"/>
  <c r="O2116"/>
  <c r="S2108"/>
  <c r="Q2108"/>
  <c r="R2108"/>
  <c r="O2108"/>
  <c r="S2100"/>
  <c r="Q2100"/>
  <c r="R2100"/>
  <c r="O2100"/>
  <c r="S2092"/>
  <c r="Q2092"/>
  <c r="R2092"/>
  <c r="O2092"/>
  <c r="S2084"/>
  <c r="Q2084"/>
  <c r="R2084"/>
  <c r="O2084"/>
  <c r="S2076"/>
  <c r="Q2076"/>
  <c r="R2076"/>
  <c r="O2076"/>
  <c r="S2068"/>
  <c r="Q2068"/>
  <c r="R2068"/>
  <c r="O2068"/>
  <c r="S2060"/>
  <c r="Q2060"/>
  <c r="R2060"/>
  <c r="O2060"/>
  <c r="S2052"/>
  <c r="Q2052"/>
  <c r="R2052"/>
  <c r="O2052"/>
  <c r="S2044"/>
  <c r="Q2044"/>
  <c r="R2044"/>
  <c r="O2044"/>
  <c r="S2036"/>
  <c r="Q2036"/>
  <c r="R2036"/>
  <c r="O2036"/>
  <c r="S2028"/>
  <c r="Q2028"/>
  <c r="R2028"/>
  <c r="O2028"/>
  <c r="S2020"/>
  <c r="Q2020"/>
  <c r="R2020"/>
  <c r="O2020"/>
  <c r="S2012"/>
  <c r="Q2012"/>
  <c r="R2012"/>
  <c r="O2012"/>
  <c r="S2004"/>
  <c r="Q2004"/>
  <c r="R2004"/>
  <c r="O2004"/>
  <c r="S1996"/>
  <c r="Q1996"/>
  <c r="R1996"/>
  <c r="O1996"/>
  <c r="S1988"/>
  <c r="Q1988"/>
  <c r="R1988"/>
  <c r="O1988"/>
  <c r="S1980"/>
  <c r="Q1980"/>
  <c r="R1980"/>
  <c r="O1980"/>
  <c r="S1972"/>
  <c r="Q1972"/>
  <c r="R1972"/>
  <c r="O1972"/>
  <c r="S1964"/>
  <c r="Q1964"/>
  <c r="R1964"/>
  <c r="O1964"/>
  <c r="S1956"/>
  <c r="Q1956"/>
  <c r="R1956"/>
  <c r="O1956"/>
  <c r="S1948"/>
  <c r="Q1948"/>
  <c r="R1948"/>
  <c r="O1948"/>
  <c r="S1940"/>
  <c r="Q1940"/>
  <c r="R1940"/>
  <c r="O1940"/>
  <c r="S1932"/>
  <c r="Q1932"/>
  <c r="R1932"/>
  <c r="O1932"/>
  <c r="S1924"/>
  <c r="Q1924"/>
  <c r="R1924"/>
  <c r="O1924"/>
  <c r="S1916"/>
  <c r="Q1916"/>
  <c r="R1916"/>
  <c r="O1916"/>
  <c r="S1908"/>
  <c r="Q1908"/>
  <c r="R1908"/>
  <c r="O1908"/>
  <c r="S1900"/>
  <c r="Q1900"/>
  <c r="R1900"/>
  <c r="O1900"/>
  <c r="S1892"/>
  <c r="Q1892"/>
  <c r="R1892"/>
  <c r="O1892"/>
  <c r="S1884"/>
  <c r="Q1884"/>
  <c r="R1884"/>
  <c r="O1884"/>
  <c r="S1876"/>
  <c r="Q1876"/>
  <c r="R1876"/>
  <c r="O1876"/>
  <c r="S1868"/>
  <c r="Q1868"/>
  <c r="R1868"/>
  <c r="O1868"/>
  <c r="S1860"/>
  <c r="Q1860"/>
  <c r="R1860"/>
  <c r="O1860"/>
  <c r="S1852"/>
  <c r="Q1852"/>
  <c r="R1852"/>
  <c r="O1852"/>
  <c r="S1844"/>
  <c r="Q1844"/>
  <c r="R1844"/>
  <c r="O1844"/>
  <c r="S1836"/>
  <c r="Q1836"/>
  <c r="R1836"/>
  <c r="O1836"/>
  <c r="S1828"/>
  <c r="Q1828"/>
  <c r="R1828"/>
  <c r="O1828"/>
  <c r="S1820"/>
  <c r="Q1820"/>
  <c r="R1820"/>
  <c r="O1820"/>
  <c r="S1812"/>
  <c r="Q1812"/>
  <c r="R1812"/>
  <c r="O1812"/>
  <c r="S1804"/>
  <c r="Q1804"/>
  <c r="R1804"/>
  <c r="O1804"/>
  <c r="S1796"/>
  <c r="Q1796"/>
  <c r="R1796"/>
  <c r="O1796"/>
  <c r="S1788"/>
  <c r="Q1788"/>
  <c r="R1788"/>
  <c r="O1788"/>
  <c r="S1780"/>
  <c r="Q1780"/>
  <c r="R1780"/>
  <c r="O1780"/>
  <c r="S1772"/>
  <c r="Q1772"/>
  <c r="R1772"/>
  <c r="O1772"/>
  <c r="S1764"/>
  <c r="Q1764"/>
  <c r="R1764"/>
  <c r="O1764"/>
  <c r="S1756"/>
  <c r="Q1756"/>
  <c r="R1756"/>
  <c r="O1756"/>
  <c r="S1748"/>
  <c r="Q1748"/>
  <c r="R1748"/>
  <c r="O1748"/>
  <c r="S1740"/>
  <c r="Q1740"/>
  <c r="R1740"/>
  <c r="O1740"/>
  <c r="S1732"/>
  <c r="Q1732"/>
  <c r="R1732"/>
  <c r="O1732"/>
  <c r="S1724"/>
  <c r="Q1724"/>
  <c r="R1724"/>
  <c r="O1724"/>
  <c r="S1716"/>
  <c r="Q1716"/>
  <c r="R1716"/>
  <c r="O1716"/>
  <c r="S1708"/>
  <c r="Q1708"/>
  <c r="R1708"/>
  <c r="O1708"/>
  <c r="S1700"/>
  <c r="Q1700"/>
  <c r="R1700"/>
  <c r="O1700"/>
  <c r="S1692"/>
  <c r="Q1692"/>
  <c r="R1692"/>
  <c r="O1692"/>
  <c r="S1684"/>
  <c r="Q1684"/>
  <c r="R1684"/>
  <c r="O1684"/>
  <c r="S1676"/>
  <c r="Q1676"/>
  <c r="R1676"/>
  <c r="O1676"/>
  <c r="S1668"/>
  <c r="Q1668"/>
  <c r="R1668"/>
  <c r="O1668"/>
  <c r="S1660"/>
  <c r="Q1660"/>
  <c r="R1660"/>
  <c r="O1660"/>
  <c r="S1652"/>
  <c r="Q1652"/>
  <c r="R1652"/>
  <c r="O1652"/>
  <c r="S1644"/>
  <c r="Q1644"/>
  <c r="R1644"/>
  <c r="O1644"/>
  <c r="S1636"/>
  <c r="Q1636"/>
  <c r="R1636"/>
  <c r="O1636"/>
  <c r="S1628"/>
  <c r="Q1628"/>
  <c r="R1628"/>
  <c r="O1628"/>
  <c r="S1620"/>
  <c r="Q1620"/>
  <c r="R1620"/>
  <c r="O1620"/>
  <c r="S1612"/>
  <c r="Q1612"/>
  <c r="R1612"/>
  <c r="O1612"/>
  <c r="S1604"/>
  <c r="Q1604"/>
  <c r="R1604"/>
  <c r="O1604"/>
  <c r="S1596"/>
  <c r="Q1596"/>
  <c r="R1596"/>
  <c r="O1596"/>
  <c r="S1588"/>
  <c r="Q1588"/>
  <c r="R1588"/>
  <c r="O1588"/>
  <c r="S1580"/>
  <c r="Q1580"/>
  <c r="R1580"/>
  <c r="O1580"/>
  <c r="S1572"/>
  <c r="Q1572"/>
  <c r="R1572"/>
  <c r="O1572"/>
  <c r="S1564"/>
  <c r="Q1564"/>
  <c r="R1564"/>
  <c r="O1564"/>
  <c r="S1556"/>
  <c r="Q1556"/>
  <c r="R1556"/>
  <c r="O1556"/>
  <c r="S1548"/>
  <c r="Q1548"/>
  <c r="R1548"/>
  <c r="O1548"/>
  <c r="S1540"/>
  <c r="Q1540"/>
  <c r="R1540"/>
  <c r="O1540"/>
  <c r="S1532"/>
  <c r="Q1532"/>
  <c r="R1532"/>
  <c r="O1532"/>
  <c r="S1524"/>
  <c r="Q1524"/>
  <c r="R1524"/>
  <c r="O1524"/>
  <c r="S1516"/>
  <c r="Q1516"/>
  <c r="R1516"/>
  <c r="O1516"/>
  <c r="S1508"/>
  <c r="Q1508"/>
  <c r="R1508"/>
  <c r="O1508"/>
  <c r="S1500"/>
  <c r="Q1500"/>
  <c r="R1500"/>
  <c r="S1492"/>
  <c r="Q1492"/>
  <c r="R1492"/>
  <c r="S1484"/>
  <c r="Q1484"/>
  <c r="R1484"/>
  <c r="S1476"/>
  <c r="Q1476"/>
  <c r="R1476"/>
  <c r="S1468"/>
  <c r="Q1468"/>
  <c r="R1468"/>
  <c r="S1460"/>
  <c r="Q1460"/>
  <c r="R1460"/>
  <c r="S1452"/>
  <c r="Q1452"/>
  <c r="R1452"/>
  <c r="S1444"/>
  <c r="Q1444"/>
  <c r="R1444"/>
  <c r="S1436"/>
  <c r="Q1436"/>
  <c r="R1436"/>
  <c r="S1428"/>
  <c r="Q1428"/>
  <c r="R1428"/>
  <c r="S1420"/>
  <c r="Q1420"/>
  <c r="R1420"/>
  <c r="S1412"/>
  <c r="Q1412"/>
  <c r="R1412"/>
  <c r="S1404"/>
  <c r="Q1404"/>
  <c r="R1404"/>
  <c r="S1396"/>
  <c r="Q1396"/>
  <c r="R1396"/>
  <c r="S1388"/>
  <c r="Q1388"/>
  <c r="R1388"/>
  <c r="S1380"/>
  <c r="Q1380"/>
  <c r="R1380"/>
  <c r="S1372"/>
  <c r="Q1372"/>
  <c r="R1372"/>
  <c r="S1364"/>
  <c r="Q1364"/>
  <c r="R1364"/>
  <c r="S1356"/>
  <c r="Q1356"/>
  <c r="R1356"/>
  <c r="S1348"/>
  <c r="Q1348"/>
  <c r="R1348"/>
  <c r="S1340"/>
  <c r="Q1340"/>
  <c r="R1340"/>
  <c r="S1332"/>
  <c r="Q1332"/>
  <c r="R1332"/>
  <c r="S1324"/>
  <c r="Q1324"/>
  <c r="R1324"/>
  <c r="S1316"/>
  <c r="Q1316"/>
  <c r="R1316"/>
  <c r="S1308"/>
  <c r="Q1308"/>
  <c r="O1308"/>
  <c r="R1308"/>
  <c r="S1300"/>
  <c r="Q1300"/>
  <c r="O1300"/>
  <c r="R1300"/>
  <c r="S1292"/>
  <c r="Q1292"/>
  <c r="O1292"/>
  <c r="R1292"/>
  <c r="S1284"/>
  <c r="Q1284"/>
  <c r="O1284"/>
  <c r="R1284"/>
  <c r="S1276"/>
  <c r="Q1276"/>
  <c r="O1276"/>
  <c r="R1276"/>
  <c r="S1268"/>
  <c r="Q1268"/>
  <c r="O1268"/>
  <c r="R1268"/>
  <c r="S1260"/>
  <c r="Q1260"/>
  <c r="O1260"/>
  <c r="R1260"/>
  <c r="S1252"/>
  <c r="Q1252"/>
  <c r="O1252"/>
  <c r="R1252"/>
  <c r="S1244"/>
  <c r="Q1244"/>
  <c r="O1244"/>
  <c r="R1244"/>
  <c r="R1236"/>
  <c r="P1236"/>
  <c r="Q1236"/>
  <c r="S1236"/>
  <c r="O1236"/>
  <c r="R1228"/>
  <c r="P1228"/>
  <c r="Q1228"/>
  <c r="S1228"/>
  <c r="O1228"/>
  <c r="R1220"/>
  <c r="P1220"/>
  <c r="Q1220"/>
  <c r="S1220"/>
  <c r="O1220"/>
  <c r="R1212"/>
  <c r="P1212"/>
  <c r="Q1212"/>
  <c r="S1212"/>
  <c r="O1212"/>
  <c r="R1204"/>
  <c r="P1204"/>
  <c r="Q1204"/>
  <c r="S1204"/>
  <c r="O1204"/>
  <c r="R1196"/>
  <c r="P1196"/>
  <c r="Q1196"/>
  <c r="S1196"/>
  <c r="O1196"/>
  <c r="R1188"/>
  <c r="P1188"/>
  <c r="Q1188"/>
  <c r="S1188"/>
  <c r="O1188"/>
  <c r="R1180"/>
  <c r="P1180"/>
  <c r="Q1180"/>
  <c r="S1180"/>
  <c r="O1180"/>
  <c r="R1172"/>
  <c r="P1172"/>
  <c r="Q1172"/>
  <c r="S1172"/>
  <c r="O1172"/>
  <c r="R1164"/>
  <c r="P1164"/>
  <c r="Q1164"/>
  <c r="S1164"/>
  <c r="O1164"/>
  <c r="R1156"/>
  <c r="P1156"/>
  <c r="Q1156"/>
  <c r="S1156"/>
  <c r="O1156"/>
  <c r="R1148"/>
  <c r="P1148"/>
  <c r="Q1148"/>
  <c r="S1148"/>
  <c r="O1148"/>
  <c r="R1140"/>
  <c r="P1140"/>
  <c r="Q1140"/>
  <c r="S1140"/>
  <c r="O1140"/>
  <c r="R1132"/>
  <c r="P1132"/>
  <c r="Q1132"/>
  <c r="S1132"/>
  <c r="O1132"/>
  <c r="R1124"/>
  <c r="P1124"/>
  <c r="Q1124"/>
  <c r="S1124"/>
  <c r="O1124"/>
  <c r="R1116"/>
  <c r="P1116"/>
  <c r="Q1116"/>
  <c r="S1116"/>
  <c r="O1116"/>
  <c r="R1108"/>
  <c r="P1108"/>
  <c r="Q1108"/>
  <c r="S1108"/>
  <c r="O1108"/>
  <c r="R1100"/>
  <c r="P1100"/>
  <c r="Q1100"/>
  <c r="S1100"/>
  <c r="O1100"/>
  <c r="R1092"/>
  <c r="P1092"/>
  <c r="Q1092"/>
  <c r="S1092"/>
  <c r="O1092"/>
  <c r="R1084"/>
  <c r="P1084"/>
  <c r="Q1084"/>
  <c r="S1084"/>
  <c r="O1084"/>
  <c r="R1076"/>
  <c r="P1076"/>
  <c r="Q1076"/>
  <c r="S1076"/>
  <c r="O1076"/>
  <c r="R1068"/>
  <c r="P1068"/>
  <c r="Q1068"/>
  <c r="S1068"/>
  <c r="O1068"/>
  <c r="R1060"/>
  <c r="P1060"/>
  <c r="Q1060"/>
  <c r="S1060"/>
  <c r="O1060"/>
  <c r="R1052"/>
  <c r="P1052"/>
  <c r="Q1052"/>
  <c r="S1052"/>
  <c r="O1052"/>
  <c r="R1044"/>
  <c r="P1044"/>
  <c r="Q1044"/>
  <c r="S1044"/>
  <c r="O1044"/>
  <c r="R1036"/>
  <c r="P1036"/>
  <c r="Q1036"/>
  <c r="S1036"/>
  <c r="O1036"/>
  <c r="R1028"/>
  <c r="P1028"/>
  <c r="Q1028"/>
  <c r="S1028"/>
  <c r="O1028"/>
  <c r="R1020"/>
  <c r="P1020"/>
  <c r="Q1020"/>
  <c r="S1020"/>
  <c r="O1020"/>
  <c r="R1012"/>
  <c r="P1012"/>
  <c r="Q1012"/>
  <c r="S1012"/>
  <c r="O1012"/>
  <c r="R1004"/>
  <c r="P1004"/>
  <c r="Q1004"/>
  <c r="S1004"/>
  <c r="O1004"/>
  <c r="R996"/>
  <c r="P996"/>
  <c r="Q996"/>
  <c r="S996"/>
  <c r="O996"/>
  <c r="R988"/>
  <c r="P988"/>
  <c r="Q988"/>
  <c r="S988"/>
  <c r="O988"/>
  <c r="R980"/>
  <c r="P980"/>
  <c r="Q980"/>
  <c r="S980"/>
  <c r="O980"/>
  <c r="R972"/>
  <c r="P972"/>
  <c r="Q972"/>
  <c r="S972"/>
  <c r="O972"/>
  <c r="R964"/>
  <c r="P964"/>
  <c r="Q964"/>
  <c r="S964"/>
  <c r="O964"/>
  <c r="R956"/>
  <c r="P956"/>
  <c r="Q956"/>
  <c r="S956"/>
  <c r="O956"/>
  <c r="R948"/>
  <c r="P948"/>
  <c r="Q948"/>
  <c r="S948"/>
  <c r="O948"/>
  <c r="R940"/>
  <c r="P940"/>
  <c r="Q940"/>
  <c r="S940"/>
  <c r="O940"/>
  <c r="R932"/>
  <c r="P932"/>
  <c r="Q932"/>
  <c r="S932"/>
  <c r="O932"/>
  <c r="R924"/>
  <c r="P924"/>
  <c r="Q924"/>
  <c r="S924"/>
  <c r="O924"/>
  <c r="R916"/>
  <c r="P916"/>
  <c r="Q916"/>
  <c r="S916"/>
  <c r="O916"/>
  <c r="R908"/>
  <c r="P908"/>
  <c r="Q908"/>
  <c r="S908"/>
  <c r="O908"/>
  <c r="R900"/>
  <c r="P900"/>
  <c r="Q900"/>
  <c r="S900"/>
  <c r="O900"/>
  <c r="R892"/>
  <c r="P892"/>
  <c r="Q892"/>
  <c r="S892"/>
  <c r="O892"/>
  <c r="R884"/>
  <c r="P884"/>
  <c r="Q884"/>
  <c r="S884"/>
  <c r="O884"/>
  <c r="R876"/>
  <c r="P876"/>
  <c r="Q876"/>
  <c r="S876"/>
  <c r="O876"/>
  <c r="R868"/>
  <c r="P868"/>
  <c r="Q868"/>
  <c r="S868"/>
  <c r="O868"/>
  <c r="S860"/>
  <c r="P860"/>
  <c r="R860"/>
  <c r="Q860"/>
  <c r="O860"/>
  <c r="S852"/>
  <c r="P852"/>
  <c r="R852"/>
  <c r="O852"/>
  <c r="Q852"/>
  <c r="S844"/>
  <c r="P844"/>
  <c r="R844"/>
  <c r="Q844"/>
  <c r="O844"/>
  <c r="S836"/>
  <c r="P836"/>
  <c r="R836"/>
  <c r="O836"/>
  <c r="Q836"/>
  <c r="S828"/>
  <c r="P828"/>
  <c r="R828"/>
  <c r="Q828"/>
  <c r="O828"/>
  <c r="S820"/>
  <c r="P820"/>
  <c r="R820"/>
  <c r="O820"/>
  <c r="Q820"/>
  <c r="S812"/>
  <c r="P812"/>
  <c r="R812"/>
  <c r="Q812"/>
  <c r="O812"/>
  <c r="S804"/>
  <c r="P804"/>
  <c r="R804"/>
  <c r="O804"/>
  <c r="Q804"/>
  <c r="S796"/>
  <c r="P796"/>
  <c r="R796"/>
  <c r="Q796"/>
  <c r="O796"/>
  <c r="S788"/>
  <c r="P788"/>
  <c r="R788"/>
  <c r="O788"/>
  <c r="Q788"/>
  <c r="S780"/>
  <c r="P780"/>
  <c r="R780"/>
  <c r="Q780"/>
  <c r="O780"/>
  <c r="S772"/>
  <c r="P772"/>
  <c r="R772"/>
  <c r="O772"/>
  <c r="Q772"/>
  <c r="S764"/>
  <c r="P764"/>
  <c r="R764"/>
  <c r="Q764"/>
  <c r="O764"/>
  <c r="S756"/>
  <c r="P756"/>
  <c r="R756"/>
  <c r="O756"/>
  <c r="Q756"/>
  <c r="S748"/>
  <c r="P748"/>
  <c r="R748"/>
  <c r="Q748"/>
  <c r="O748"/>
  <c r="S740"/>
  <c r="P740"/>
  <c r="R740"/>
  <c r="O740"/>
  <c r="Q740"/>
  <c r="S732"/>
  <c r="P732"/>
  <c r="R732"/>
  <c r="Q732"/>
  <c r="O732"/>
  <c r="S724"/>
  <c r="P724"/>
  <c r="R724"/>
  <c r="O724"/>
  <c r="Q724"/>
  <c r="S716"/>
  <c r="P716"/>
  <c r="R716"/>
  <c r="Q716"/>
  <c r="O716"/>
  <c r="S708"/>
  <c r="P708"/>
  <c r="R708"/>
  <c r="O708"/>
  <c r="Q708"/>
  <c r="S700"/>
  <c r="P700"/>
  <c r="R700"/>
  <c r="Q700"/>
  <c r="O700"/>
  <c r="S692"/>
  <c r="P692"/>
  <c r="R692"/>
  <c r="O692"/>
  <c r="Q692"/>
  <c r="S684"/>
  <c r="P684"/>
  <c r="R684"/>
  <c r="Q684"/>
  <c r="O684"/>
  <c r="S676"/>
  <c r="P676"/>
  <c r="R676"/>
  <c r="O676"/>
  <c r="Q676"/>
  <c r="S668"/>
  <c r="P668"/>
  <c r="R668"/>
  <c r="Q668"/>
  <c r="O668"/>
  <c r="S660"/>
  <c r="P660"/>
  <c r="R660"/>
  <c r="O660"/>
  <c r="Q660"/>
  <c r="S652"/>
  <c r="P652"/>
  <c r="R652"/>
  <c r="Q652"/>
  <c r="O652"/>
  <c r="S644"/>
  <c r="P644"/>
  <c r="R644"/>
  <c r="O644"/>
  <c r="Q644"/>
  <c r="S636"/>
  <c r="P636"/>
  <c r="R636"/>
  <c r="Q636"/>
  <c r="O636"/>
  <c r="S628"/>
  <c r="P628"/>
  <c r="R628"/>
  <c r="O628"/>
  <c r="Q628"/>
  <c r="S620"/>
  <c r="P620"/>
  <c r="R620"/>
  <c r="Q620"/>
  <c r="O620"/>
  <c r="S612"/>
  <c r="P612"/>
  <c r="R612"/>
  <c r="O612"/>
  <c r="Q612"/>
  <c r="S604"/>
  <c r="P604"/>
  <c r="R604"/>
  <c r="Q604"/>
  <c r="O604"/>
  <c r="S596"/>
  <c r="P596"/>
  <c r="R596"/>
  <c r="O596"/>
  <c r="Q596"/>
  <c r="S588"/>
  <c r="P588"/>
  <c r="R588"/>
  <c r="Q588"/>
  <c r="O588"/>
  <c r="S580"/>
  <c r="P580"/>
  <c r="R580"/>
  <c r="O580"/>
  <c r="Q580"/>
  <c r="S572"/>
  <c r="P572"/>
  <c r="R572"/>
  <c r="Q572"/>
  <c r="O572"/>
  <c r="S564"/>
  <c r="P564"/>
  <c r="R564"/>
  <c r="O564"/>
  <c r="Q564"/>
  <c r="S556"/>
  <c r="P556"/>
  <c r="R556"/>
  <c r="Q556"/>
  <c r="O556"/>
  <c r="S548"/>
  <c r="P548"/>
  <c r="R548"/>
  <c r="O548"/>
  <c r="Q548"/>
  <c r="S540"/>
  <c r="P540"/>
  <c r="R540"/>
  <c r="Q540"/>
  <c r="O540"/>
  <c r="S532"/>
  <c r="P532"/>
  <c r="R532"/>
  <c r="O532"/>
  <c r="Q532"/>
  <c r="S524"/>
  <c r="P524"/>
  <c r="R524"/>
  <c r="Q524"/>
  <c r="O524"/>
  <c r="S516"/>
  <c r="P516"/>
  <c r="R516"/>
  <c r="O516"/>
  <c r="Q516"/>
  <c r="S508"/>
  <c r="P508"/>
  <c r="R508"/>
  <c r="Q508"/>
  <c r="O508"/>
  <c r="S500"/>
  <c r="P500"/>
  <c r="R500"/>
  <c r="O500"/>
  <c r="Q500"/>
  <c r="S492"/>
  <c r="P492"/>
  <c r="R492"/>
  <c r="Q492"/>
  <c r="O492"/>
  <c r="S484"/>
  <c r="P484"/>
  <c r="R484"/>
  <c r="O484"/>
  <c r="Q484"/>
  <c r="S476"/>
  <c r="P476"/>
  <c r="R476"/>
  <c r="Q476"/>
  <c r="O476"/>
  <c r="S468"/>
  <c r="P468"/>
  <c r="R468"/>
  <c r="O468"/>
  <c r="Q468"/>
  <c r="S460"/>
  <c r="P460"/>
  <c r="R460"/>
  <c r="Q460"/>
  <c r="O460"/>
  <c r="S452"/>
  <c r="P452"/>
  <c r="R452"/>
  <c r="O452"/>
  <c r="Q452"/>
  <c r="S444"/>
  <c r="P444"/>
  <c r="R444"/>
  <c r="Q444"/>
  <c r="O444"/>
  <c r="S436"/>
  <c r="P436"/>
  <c r="R436"/>
  <c r="O436"/>
  <c r="Q436"/>
  <c r="S428"/>
  <c r="P428"/>
  <c r="R428"/>
  <c r="Q428"/>
  <c r="O428"/>
  <c r="S420"/>
  <c r="P420"/>
  <c r="R420"/>
  <c r="O420"/>
  <c r="Q420"/>
  <c r="S412"/>
  <c r="P412"/>
  <c r="R412"/>
  <c r="Q412"/>
  <c r="O412"/>
  <c r="S404"/>
  <c r="P404"/>
  <c r="R404"/>
  <c r="O404"/>
  <c r="Q404"/>
  <c r="S396"/>
  <c r="P396"/>
  <c r="R396"/>
  <c r="Q396"/>
  <c r="O396"/>
  <c r="S388"/>
  <c r="P388"/>
  <c r="R388"/>
  <c r="O388"/>
  <c r="Q388"/>
  <c r="S380"/>
  <c r="P380"/>
  <c r="R380"/>
  <c r="Q380"/>
  <c r="O380"/>
  <c r="S372"/>
  <c r="P372"/>
  <c r="R372"/>
  <c r="O372"/>
  <c r="Q372"/>
  <c r="S364"/>
  <c r="P364"/>
  <c r="R364"/>
  <c r="Q364"/>
  <c r="O364"/>
  <c r="S356"/>
  <c r="P356"/>
  <c r="R356"/>
  <c r="O356"/>
  <c r="Q356"/>
  <c r="S348"/>
  <c r="P348"/>
  <c r="R348"/>
  <c r="Q348"/>
  <c r="O348"/>
  <c r="S340"/>
  <c r="P340"/>
  <c r="R340"/>
  <c r="O340"/>
  <c r="Q340"/>
  <c r="S332"/>
  <c r="P332"/>
  <c r="R332"/>
  <c r="Q332"/>
  <c r="O332"/>
  <c r="S324"/>
  <c r="P324"/>
  <c r="R324"/>
  <c r="O324"/>
  <c r="Q324"/>
  <c r="S316"/>
  <c r="P316"/>
  <c r="R316"/>
  <c r="Q316"/>
  <c r="O316"/>
  <c r="S308"/>
  <c r="P308"/>
  <c r="R308"/>
  <c r="O308"/>
  <c r="Q308"/>
  <c r="S300"/>
  <c r="P300"/>
  <c r="R300"/>
  <c r="Q300"/>
  <c r="O300"/>
  <c r="S292"/>
  <c r="P292"/>
  <c r="R292"/>
  <c r="O292"/>
  <c r="Q292"/>
  <c r="S284"/>
  <c r="P284"/>
  <c r="R284"/>
  <c r="Q284"/>
  <c r="O284"/>
  <c r="S276"/>
  <c r="P276"/>
  <c r="R276"/>
  <c r="O276"/>
  <c r="Q276"/>
  <c r="S268"/>
  <c r="P268"/>
  <c r="R268"/>
  <c r="Q268"/>
  <c r="O268"/>
  <c r="S260"/>
  <c r="P260"/>
  <c r="R260"/>
  <c r="O260"/>
  <c r="Q260"/>
  <c r="S252"/>
  <c r="P252"/>
  <c r="R252"/>
  <c r="Q252"/>
  <c r="O252"/>
  <c r="S244"/>
  <c r="P244"/>
  <c r="R244"/>
  <c r="O244"/>
  <c r="Q244"/>
  <c r="S236"/>
  <c r="P236"/>
  <c r="R236"/>
  <c r="Q236"/>
  <c r="O236"/>
  <c r="S228"/>
  <c r="P228"/>
  <c r="R228"/>
  <c r="O228"/>
  <c r="Q228"/>
  <c r="S220"/>
  <c r="P220"/>
  <c r="R220"/>
  <c r="Q220"/>
  <c r="O220"/>
  <c r="S212"/>
  <c r="P212"/>
  <c r="R212"/>
  <c r="O212"/>
  <c r="Q212"/>
  <c r="S204"/>
  <c r="P204"/>
  <c r="R204"/>
  <c r="Q204"/>
  <c r="O204"/>
  <c r="S196"/>
  <c r="P196"/>
  <c r="R196"/>
  <c r="O196"/>
  <c r="Q196"/>
  <c r="S188"/>
  <c r="P188"/>
  <c r="R188"/>
  <c r="Q188"/>
  <c r="O188"/>
  <c r="S180"/>
  <c r="P180"/>
  <c r="R180"/>
  <c r="O180"/>
  <c r="Q180"/>
  <c r="S172"/>
  <c r="P172"/>
  <c r="R172"/>
  <c r="Q172"/>
  <c r="O172"/>
  <c r="S164"/>
  <c r="P164"/>
  <c r="R164"/>
  <c r="O164"/>
  <c r="Q164"/>
  <c r="S156"/>
  <c r="P156"/>
  <c r="R156"/>
  <c r="Q156"/>
  <c r="O156"/>
  <c r="S148"/>
  <c r="P148"/>
  <c r="R148"/>
  <c r="O148"/>
  <c r="Q148"/>
  <c r="S140"/>
  <c r="P140"/>
  <c r="R140"/>
  <c r="Q140"/>
  <c r="O140"/>
  <c r="S132"/>
  <c r="P132"/>
  <c r="R132"/>
  <c r="O132"/>
  <c r="Q132"/>
  <c r="S124"/>
  <c r="P124"/>
  <c r="R124"/>
  <c r="Q124"/>
  <c r="O124"/>
  <c r="S116"/>
  <c r="P116"/>
  <c r="R116"/>
  <c r="O116"/>
  <c r="Q116"/>
  <c r="S108"/>
  <c r="P108"/>
  <c r="R108"/>
  <c r="Q108"/>
  <c r="O108"/>
  <c r="S100"/>
  <c r="P100"/>
  <c r="R100"/>
  <c r="O100"/>
  <c r="Q100"/>
  <c r="S92"/>
  <c r="P92"/>
  <c r="R92"/>
  <c r="Q92"/>
  <c r="O92"/>
  <c r="S84"/>
  <c r="P84"/>
  <c r="R84"/>
  <c r="O84"/>
  <c r="Q84"/>
  <c r="S76"/>
  <c r="P76"/>
  <c r="R76"/>
  <c r="Q76"/>
  <c r="O76"/>
  <c r="S68"/>
  <c r="P68"/>
  <c r="R68"/>
  <c r="O68"/>
  <c r="Q68"/>
  <c r="S60"/>
  <c r="P60"/>
  <c r="R60"/>
  <c r="Q60"/>
  <c r="O60"/>
  <c r="S52"/>
  <c r="P52"/>
  <c r="R52"/>
  <c r="O52"/>
  <c r="Q52"/>
  <c r="S44"/>
  <c r="P44"/>
  <c r="R44"/>
  <c r="Q44"/>
  <c r="O44"/>
  <c r="S36"/>
  <c r="P36"/>
  <c r="R36"/>
  <c r="O36"/>
  <c r="Q36"/>
  <c r="S28"/>
  <c r="P28"/>
  <c r="R28"/>
  <c r="Q28"/>
  <c r="O28"/>
  <c r="S20"/>
  <c r="P20"/>
  <c r="R20"/>
  <c r="O20"/>
  <c r="Q20"/>
  <c r="S12"/>
  <c r="P12"/>
  <c r="R12"/>
  <c r="Q12"/>
  <c r="O12"/>
  <c r="S4"/>
  <c r="P4"/>
  <c r="R4"/>
  <c r="O4"/>
  <c r="Q4"/>
  <c r="O1476"/>
  <c r="O1444"/>
  <c r="O1412"/>
  <c r="O1380"/>
  <c r="O1348"/>
  <c r="O1316"/>
  <c r="P2396"/>
  <c r="P2388"/>
  <c r="P2380"/>
  <c r="P2372"/>
  <c r="P2364"/>
  <c r="P2356"/>
  <c r="P2348"/>
  <c r="P2340"/>
  <c r="P2332"/>
  <c r="P2324"/>
  <c r="P2316"/>
  <c r="P2308"/>
  <c r="P2300"/>
  <c r="P2292"/>
  <c r="P2284"/>
  <c r="P2276"/>
  <c r="P2268"/>
  <c r="P2260"/>
  <c r="P2252"/>
  <c r="P2244"/>
  <c r="P2236"/>
  <c r="P2228"/>
  <c r="P2220"/>
  <c r="P2212"/>
  <c r="P2204"/>
  <c r="P2196"/>
  <c r="P2188"/>
  <c r="P2180"/>
  <c r="P2172"/>
  <c r="P2164"/>
  <c r="P2156"/>
  <c r="P2148"/>
  <c r="P2140"/>
  <c r="P2132"/>
  <c r="P2124"/>
  <c r="P2116"/>
  <c r="P2108"/>
  <c r="P2100"/>
  <c r="P2092"/>
  <c r="P2084"/>
  <c r="P2076"/>
  <c r="P2068"/>
  <c r="P2060"/>
  <c r="P2052"/>
  <c r="P2044"/>
  <c r="P2036"/>
  <c r="P2028"/>
  <c r="P2020"/>
  <c r="P2012"/>
  <c r="P2004"/>
  <c r="P1996"/>
  <c r="P1988"/>
  <c r="P1980"/>
  <c r="P1972"/>
  <c r="P1964"/>
  <c r="P1956"/>
  <c r="P1948"/>
  <c r="P1940"/>
  <c r="P1932"/>
  <c r="P1924"/>
  <c r="P1916"/>
  <c r="P1908"/>
  <c r="P1900"/>
  <c r="P1892"/>
  <c r="P1884"/>
  <c r="P1876"/>
  <c r="P1868"/>
  <c r="P1860"/>
  <c r="P1852"/>
  <c r="P1844"/>
  <c r="P1836"/>
  <c r="P1828"/>
  <c r="P1820"/>
  <c r="P1812"/>
  <c r="P1804"/>
  <c r="P1796"/>
  <c r="P1788"/>
  <c r="P1780"/>
  <c r="P1772"/>
  <c r="P1764"/>
  <c r="P1756"/>
  <c r="P1748"/>
  <c r="P1740"/>
  <c r="P1732"/>
  <c r="P1724"/>
  <c r="P1716"/>
  <c r="P1708"/>
  <c r="P1700"/>
  <c r="P1692"/>
  <c r="P1684"/>
  <c r="P1676"/>
  <c r="P1668"/>
  <c r="P1660"/>
  <c r="P1652"/>
  <c r="P1644"/>
  <c r="P1636"/>
  <c r="P1628"/>
  <c r="P1620"/>
  <c r="P1612"/>
  <c r="P1604"/>
  <c r="P1596"/>
  <c r="P1588"/>
  <c r="P1580"/>
  <c r="P1572"/>
  <c r="P1564"/>
  <c r="P1556"/>
  <c r="P1548"/>
  <c r="P1540"/>
  <c r="P1532"/>
  <c r="P1524"/>
  <c r="P1516"/>
  <c r="P1508"/>
  <c r="P1500"/>
  <c r="P1492"/>
  <c r="P1484"/>
  <c r="P1476"/>
  <c r="P1468"/>
  <c r="P1460"/>
  <c r="P1452"/>
  <c r="P1444"/>
  <c r="P1436"/>
  <c r="P1428"/>
  <c r="P1420"/>
  <c r="P1412"/>
  <c r="P1408"/>
  <c r="P1404"/>
  <c r="P1400"/>
  <c r="P1396"/>
  <c r="P1392"/>
  <c r="P1388"/>
  <c r="P1384"/>
  <c r="P1380"/>
  <c r="P1376"/>
  <c r="P1372"/>
  <c r="P1368"/>
  <c r="P1364"/>
  <c r="P1360"/>
  <c r="P1356"/>
  <c r="P1352"/>
  <c r="P1348"/>
  <c r="P1344"/>
  <c r="P1340"/>
  <c r="P1336"/>
  <c r="P1332"/>
  <c r="P1328"/>
  <c r="P1324"/>
  <c r="P1320"/>
  <c r="P1316"/>
  <c r="P1312"/>
  <c r="P1308"/>
  <c r="P1304"/>
  <c r="P1300"/>
  <c r="P1296"/>
  <c r="P1292"/>
  <c r="P1288"/>
  <c r="P1284"/>
  <c r="P1280"/>
  <c r="P1276"/>
  <c r="P1272"/>
  <c r="P1268"/>
  <c r="P1264"/>
  <c r="P1260"/>
  <c r="P1256"/>
  <c r="P1252"/>
  <c r="P1248"/>
  <c r="P1244"/>
  <c r="Q816"/>
  <c r="Q752"/>
  <c r="Q688"/>
  <c r="Q624"/>
  <c r="Q560"/>
  <c r="Q496"/>
  <c r="Q432"/>
  <c r="Q368"/>
  <c r="Q304"/>
  <c r="Q240"/>
  <c r="Q176"/>
  <c r="Q112"/>
  <c r="Q48"/>
  <c r="X331"/>
  <c r="V331"/>
  <c r="W331"/>
  <c r="U331"/>
  <c r="X327"/>
  <c r="V327"/>
  <c r="W327"/>
  <c r="U327"/>
  <c r="X323"/>
  <c r="V323"/>
  <c r="W323"/>
  <c r="U323"/>
  <c r="X319"/>
  <c r="V319"/>
  <c r="W319"/>
  <c r="U319"/>
  <c r="X315"/>
  <c r="V315"/>
  <c r="W315"/>
  <c r="U315"/>
  <c r="X311"/>
  <c r="V311"/>
  <c r="W311"/>
  <c r="U311"/>
  <c r="X307"/>
  <c r="V307"/>
  <c r="W307"/>
  <c r="U307"/>
  <c r="X303"/>
  <c r="V303"/>
  <c r="W303"/>
  <c r="U303"/>
  <c r="X299"/>
  <c r="V299"/>
  <c r="W299"/>
  <c r="U299"/>
  <c r="X295"/>
  <c r="V295"/>
  <c r="W295"/>
  <c r="U295"/>
  <c r="X291"/>
  <c r="V291"/>
  <c r="W291"/>
  <c r="U291"/>
  <c r="X287"/>
  <c r="V287"/>
  <c r="W287"/>
  <c r="U287"/>
  <c r="X283"/>
  <c r="V283"/>
  <c r="W283"/>
  <c r="U283"/>
  <c r="X279"/>
  <c r="V279"/>
  <c r="W279"/>
  <c r="U279"/>
  <c r="X275"/>
  <c r="V275"/>
  <c r="W275"/>
  <c r="U275"/>
  <c r="X271"/>
  <c r="V271"/>
  <c r="W271"/>
  <c r="U271"/>
  <c r="X267"/>
  <c r="V267"/>
  <c r="W267"/>
  <c r="U267"/>
  <c r="X263"/>
  <c r="V263"/>
  <c r="W263"/>
  <c r="U263"/>
  <c r="X259"/>
  <c r="V259"/>
  <c r="W259"/>
  <c r="U259"/>
  <c r="X255"/>
  <c r="V255"/>
  <c r="W255"/>
  <c r="U255"/>
  <c r="X251"/>
  <c r="V251"/>
  <c r="W251"/>
  <c r="U251"/>
  <c r="X247"/>
  <c r="V247"/>
  <c r="W247"/>
  <c r="U247"/>
  <c r="X243"/>
  <c r="V243"/>
  <c r="W243"/>
  <c r="U243"/>
  <c r="X239"/>
  <c r="V239"/>
  <c r="W239"/>
  <c r="U239"/>
  <c r="X235"/>
  <c r="V235"/>
  <c r="W235"/>
  <c r="U235"/>
  <c r="X231"/>
  <c r="V231"/>
  <c r="W231"/>
  <c r="U231"/>
  <c r="X227"/>
  <c r="V227"/>
  <c r="W227"/>
  <c r="U227"/>
  <c r="X223"/>
  <c r="V223"/>
  <c r="W223"/>
  <c r="U223"/>
  <c r="X219"/>
  <c r="V219"/>
  <c r="W219"/>
  <c r="U219"/>
  <c r="X215"/>
  <c r="V215"/>
  <c r="W215"/>
  <c r="U215"/>
  <c r="X211"/>
  <c r="V211"/>
  <c r="W211"/>
  <c r="U211"/>
  <c r="X207"/>
  <c r="V207"/>
  <c r="W207"/>
  <c r="U207"/>
  <c r="X203"/>
  <c r="V203"/>
  <c r="W203"/>
  <c r="U203"/>
  <c r="X199"/>
  <c r="V199"/>
  <c r="W199"/>
  <c r="U199"/>
  <c r="X195"/>
  <c r="V195"/>
  <c r="W195"/>
  <c r="U195"/>
  <c r="X191"/>
  <c r="V191"/>
  <c r="W191"/>
  <c r="U191"/>
  <c r="X187"/>
  <c r="V187"/>
  <c r="W187"/>
  <c r="U187"/>
  <c r="X183"/>
  <c r="V183"/>
  <c r="W183"/>
  <c r="U183"/>
  <c r="X179"/>
  <c r="V179"/>
  <c r="W179"/>
  <c r="U179"/>
  <c r="X175"/>
  <c r="V175"/>
  <c r="W175"/>
  <c r="U175"/>
  <c r="X171"/>
  <c r="V171"/>
  <c r="W171"/>
  <c r="U171"/>
  <c r="X167"/>
  <c r="V167"/>
  <c r="W167"/>
  <c r="U167"/>
  <c r="X163"/>
  <c r="V163"/>
  <c r="W163"/>
  <c r="U163"/>
  <c r="X159"/>
  <c r="V159"/>
  <c r="W159"/>
  <c r="U159"/>
  <c r="X155"/>
  <c r="V155"/>
  <c r="W155"/>
  <c r="U155"/>
  <c r="X151"/>
  <c r="V151"/>
  <c r="W151"/>
  <c r="U151"/>
  <c r="X147"/>
  <c r="V147"/>
  <c r="W147"/>
  <c r="U147"/>
  <c r="X143"/>
  <c r="V143"/>
  <c r="W143"/>
  <c r="U143"/>
  <c r="X139"/>
  <c r="V139"/>
  <c r="W139"/>
  <c r="U139"/>
  <c r="X135"/>
  <c r="V135"/>
  <c r="W135"/>
  <c r="U135"/>
  <c r="X131"/>
  <c r="V131"/>
  <c r="W131"/>
  <c r="U131"/>
  <c r="X127"/>
  <c r="V127"/>
  <c r="W127"/>
  <c r="U127"/>
  <c r="X123"/>
  <c r="V123"/>
  <c r="W123"/>
  <c r="U123"/>
  <c r="X119"/>
  <c r="V119"/>
  <c r="W119"/>
  <c r="U119"/>
  <c r="X115"/>
  <c r="V115"/>
  <c r="W115"/>
  <c r="U115"/>
  <c r="X111"/>
  <c r="V111"/>
  <c r="W111"/>
  <c r="U111"/>
  <c r="X107"/>
  <c r="V107"/>
  <c r="W107"/>
  <c r="U107"/>
  <c r="X103"/>
  <c r="V103"/>
  <c r="W103"/>
  <c r="U103"/>
  <c r="X99"/>
  <c r="V99"/>
  <c r="W99"/>
  <c r="U99"/>
  <c r="X95"/>
  <c r="V95"/>
  <c r="W95"/>
  <c r="U95"/>
  <c r="X91"/>
  <c r="V91"/>
  <c r="W91"/>
  <c r="U91"/>
  <c r="X87"/>
  <c r="V87"/>
  <c r="W87"/>
  <c r="U87"/>
  <c r="X83"/>
  <c r="V83"/>
  <c r="W83"/>
  <c r="U83"/>
  <c r="X79"/>
  <c r="V79"/>
  <c r="W79"/>
  <c r="U79"/>
  <c r="X75"/>
  <c r="V75"/>
  <c r="W75"/>
  <c r="U75"/>
  <c r="X71"/>
  <c r="V71"/>
  <c r="W71"/>
  <c r="U71"/>
  <c r="X67"/>
  <c r="V67"/>
  <c r="W67"/>
  <c r="U67"/>
  <c r="X63"/>
  <c r="V63"/>
  <c r="W63"/>
  <c r="U63"/>
  <c r="X59"/>
  <c r="V59"/>
  <c r="W59"/>
  <c r="U59"/>
  <c r="X55"/>
  <c r="V55"/>
  <c r="W55"/>
  <c r="U55"/>
  <c r="X51"/>
  <c r="V51"/>
  <c r="W51"/>
  <c r="U51"/>
  <c r="X47"/>
  <c r="V47"/>
  <c r="W47"/>
  <c r="U47"/>
  <c r="X43"/>
  <c r="V43"/>
  <c r="W43"/>
  <c r="U43"/>
  <c r="X39"/>
  <c r="V39"/>
  <c r="W39"/>
  <c r="U39"/>
  <c r="X35"/>
  <c r="V35"/>
  <c r="W35"/>
  <c r="U35"/>
  <c r="X31"/>
  <c r="V31"/>
  <c r="W31"/>
  <c r="U31"/>
  <c r="X27"/>
  <c r="V27"/>
  <c r="W27"/>
  <c r="U27"/>
  <c r="X23"/>
  <c r="V23"/>
  <c r="W23"/>
  <c r="U23"/>
  <c r="X19"/>
  <c r="V19"/>
  <c r="W19"/>
  <c r="U19"/>
  <c r="X15"/>
  <c r="V15"/>
  <c r="W15"/>
  <c r="U15"/>
  <c r="X11"/>
  <c r="V11"/>
  <c r="W11"/>
  <c r="U11"/>
  <c r="X7"/>
  <c r="V7"/>
  <c r="W7"/>
  <c r="U7"/>
  <c r="X3"/>
  <c r="V3"/>
  <c r="W3"/>
  <c r="U2398"/>
  <c r="X2398"/>
  <c r="W2398"/>
  <c r="V2398"/>
  <c r="U2394"/>
  <c r="X2394"/>
  <c r="W2394"/>
  <c r="V2394"/>
  <c r="U2390"/>
  <c r="X2390"/>
  <c r="W2390"/>
  <c r="V2390"/>
  <c r="U2386"/>
  <c r="X2386"/>
  <c r="W2386"/>
  <c r="V2386"/>
  <c r="U3"/>
  <c r="X332"/>
  <c r="V332"/>
  <c r="W332"/>
  <c r="U332"/>
  <c r="X328"/>
  <c r="V328"/>
  <c r="W328"/>
  <c r="U328"/>
  <c r="X324"/>
  <c r="V324"/>
  <c r="W324"/>
  <c r="U324"/>
  <c r="X320"/>
  <c r="V320"/>
  <c r="W320"/>
  <c r="U320"/>
  <c r="X316"/>
  <c r="V316"/>
  <c r="W316"/>
  <c r="U316"/>
  <c r="X312"/>
  <c r="V312"/>
  <c r="W312"/>
  <c r="U312"/>
  <c r="X308"/>
  <c r="V308"/>
  <c r="W308"/>
  <c r="U308"/>
  <c r="X304"/>
  <c r="V304"/>
  <c r="W304"/>
  <c r="U304"/>
  <c r="X300"/>
  <c r="V300"/>
  <c r="W300"/>
  <c r="U300"/>
  <c r="X296"/>
  <c r="V296"/>
  <c r="W296"/>
  <c r="U296"/>
  <c r="X292"/>
  <c r="V292"/>
  <c r="W292"/>
  <c r="U292"/>
  <c r="X288"/>
  <c r="V288"/>
  <c r="W288"/>
  <c r="U288"/>
  <c r="X284"/>
  <c r="V284"/>
  <c r="W284"/>
  <c r="U284"/>
  <c r="X280"/>
  <c r="V280"/>
  <c r="W280"/>
  <c r="U280"/>
  <c r="X276"/>
  <c r="V276"/>
  <c r="W276"/>
  <c r="U276"/>
  <c r="X272"/>
  <c r="V272"/>
  <c r="W272"/>
  <c r="U272"/>
  <c r="X268"/>
  <c r="V268"/>
  <c r="W268"/>
  <c r="U268"/>
  <c r="X264"/>
  <c r="V264"/>
  <c r="W264"/>
  <c r="U264"/>
  <c r="X260"/>
  <c r="V260"/>
  <c r="W260"/>
  <c r="U260"/>
  <c r="X256"/>
  <c r="V256"/>
  <c r="W256"/>
  <c r="U256"/>
  <c r="X252"/>
  <c r="V252"/>
  <c r="W252"/>
  <c r="U252"/>
  <c r="X248"/>
  <c r="V248"/>
  <c r="W248"/>
  <c r="U248"/>
  <c r="X244"/>
  <c r="V244"/>
  <c r="W244"/>
  <c r="U244"/>
  <c r="X240"/>
  <c r="V240"/>
  <c r="W240"/>
  <c r="U240"/>
  <c r="X236"/>
  <c r="V236"/>
  <c r="W236"/>
  <c r="U236"/>
  <c r="X232"/>
  <c r="V232"/>
  <c r="W232"/>
  <c r="U232"/>
  <c r="X228"/>
  <c r="V228"/>
  <c r="W228"/>
  <c r="U228"/>
  <c r="X224"/>
  <c r="V224"/>
  <c r="W224"/>
  <c r="U224"/>
  <c r="X220"/>
  <c r="V220"/>
  <c r="W220"/>
  <c r="U220"/>
  <c r="X216"/>
  <c r="V216"/>
  <c r="W216"/>
  <c r="U216"/>
  <c r="X212"/>
  <c r="V212"/>
  <c r="W212"/>
  <c r="U212"/>
  <c r="X208"/>
  <c r="V208"/>
  <c r="W208"/>
  <c r="U208"/>
  <c r="X204"/>
  <c r="V204"/>
  <c r="W204"/>
  <c r="U204"/>
  <c r="X200"/>
  <c r="V200"/>
  <c r="W200"/>
  <c r="U200"/>
  <c r="X196"/>
  <c r="V196"/>
  <c r="W196"/>
  <c r="U196"/>
  <c r="X192"/>
  <c r="V192"/>
  <c r="W192"/>
  <c r="U192"/>
  <c r="X188"/>
  <c r="V188"/>
  <c r="W188"/>
  <c r="U188"/>
  <c r="X184"/>
  <c r="V184"/>
  <c r="W184"/>
  <c r="U184"/>
  <c r="X180"/>
  <c r="V180"/>
  <c r="W180"/>
  <c r="U180"/>
  <c r="X176"/>
  <c r="V176"/>
  <c r="W176"/>
  <c r="U176"/>
  <c r="X172"/>
  <c r="V172"/>
  <c r="W172"/>
  <c r="U172"/>
  <c r="X168"/>
  <c r="V168"/>
  <c r="W168"/>
  <c r="U168"/>
  <c r="X164"/>
  <c r="V164"/>
  <c r="W164"/>
  <c r="U164"/>
  <c r="X160"/>
  <c r="V160"/>
  <c r="W160"/>
  <c r="U160"/>
  <c r="X156"/>
  <c r="V156"/>
  <c r="W156"/>
  <c r="U156"/>
  <c r="X152"/>
  <c r="V152"/>
  <c r="W152"/>
  <c r="U152"/>
  <c r="X148"/>
  <c r="V148"/>
  <c r="W148"/>
  <c r="U148"/>
  <c r="X144"/>
  <c r="V144"/>
  <c r="W144"/>
  <c r="U144"/>
  <c r="X140"/>
  <c r="V140"/>
  <c r="W140"/>
  <c r="U140"/>
  <c r="X136"/>
  <c r="V136"/>
  <c r="W136"/>
  <c r="U136"/>
  <c r="X132"/>
  <c r="V132"/>
  <c r="W132"/>
  <c r="U132"/>
  <c r="X128"/>
  <c r="V128"/>
  <c r="W128"/>
  <c r="U128"/>
  <c r="X124"/>
  <c r="V124"/>
  <c r="W124"/>
  <c r="U124"/>
  <c r="X120"/>
  <c r="V120"/>
  <c r="W120"/>
  <c r="U120"/>
  <c r="X116"/>
  <c r="V116"/>
  <c r="W116"/>
  <c r="U116"/>
  <c r="X112"/>
  <c r="V112"/>
  <c r="W112"/>
  <c r="U112"/>
  <c r="X108"/>
  <c r="V108"/>
  <c r="W108"/>
  <c r="U108"/>
  <c r="X104"/>
  <c r="V104"/>
  <c r="W104"/>
  <c r="U104"/>
  <c r="X100"/>
  <c r="V100"/>
  <c r="W100"/>
  <c r="U100"/>
  <c r="X96"/>
  <c r="V96"/>
  <c r="W96"/>
  <c r="U96"/>
  <c r="X92"/>
  <c r="V92"/>
  <c r="W92"/>
  <c r="U92"/>
  <c r="X88"/>
  <c r="V88"/>
  <c r="W88"/>
  <c r="U88"/>
  <c r="X84"/>
  <c r="V84"/>
  <c r="W84"/>
  <c r="U84"/>
  <c r="X80"/>
  <c r="V80"/>
  <c r="W80"/>
  <c r="U80"/>
  <c r="X76"/>
  <c r="V76"/>
  <c r="W76"/>
  <c r="U76"/>
  <c r="X72"/>
  <c r="V72"/>
  <c r="W72"/>
  <c r="U72"/>
  <c r="X68"/>
  <c r="V68"/>
  <c r="W68"/>
  <c r="U68"/>
  <c r="X64"/>
  <c r="V64"/>
  <c r="W64"/>
  <c r="U64"/>
  <c r="X60"/>
  <c r="V60"/>
  <c r="W60"/>
  <c r="U60"/>
  <c r="X56"/>
  <c r="V56"/>
  <c r="W56"/>
  <c r="U56"/>
  <c r="X52"/>
  <c r="V52"/>
  <c r="W52"/>
  <c r="U52"/>
  <c r="X48"/>
  <c r="V48"/>
  <c r="W48"/>
  <c r="U48"/>
  <c r="X44"/>
  <c r="V44"/>
  <c r="W44"/>
  <c r="U44"/>
  <c r="X40"/>
  <c r="V40"/>
  <c r="W40"/>
  <c r="U40"/>
  <c r="X36"/>
  <c r="V36"/>
  <c r="W36"/>
  <c r="U36"/>
  <c r="X32"/>
  <c r="V32"/>
  <c r="W32"/>
  <c r="U32"/>
  <c r="X28"/>
  <c r="V28"/>
  <c r="W28"/>
  <c r="U28"/>
  <c r="X24"/>
  <c r="V24"/>
  <c r="W24"/>
  <c r="U24"/>
  <c r="X20"/>
  <c r="V20"/>
  <c r="W20"/>
  <c r="U20"/>
  <c r="X16"/>
  <c r="V16"/>
  <c r="W16"/>
  <c r="U16"/>
  <c r="X12"/>
  <c r="V12"/>
  <c r="W12"/>
  <c r="U12"/>
  <c r="X8"/>
  <c r="V8"/>
  <c r="W8"/>
  <c r="U8"/>
  <c r="X4"/>
  <c r="V4"/>
  <c r="W4"/>
  <c r="U4"/>
  <c r="U2399"/>
  <c r="X2399"/>
  <c r="V2399"/>
  <c r="W2399"/>
  <c r="U2395"/>
  <c r="X2395"/>
  <c r="V2395"/>
  <c r="W2395"/>
  <c r="U2391"/>
  <c r="X2391"/>
  <c r="V2391"/>
  <c r="W2391"/>
  <c r="U2387"/>
  <c r="X2387"/>
  <c r="V2387"/>
  <c r="W2387"/>
  <c r="U2383"/>
  <c r="X2383"/>
  <c r="V2383"/>
  <c r="W2383"/>
  <c r="U2382"/>
  <c r="X2382"/>
  <c r="W2382"/>
  <c r="V2382"/>
  <c r="U2378"/>
  <c r="X2378"/>
  <c r="W2378"/>
  <c r="V2378"/>
  <c r="U2374"/>
  <c r="X2374"/>
  <c r="W2374"/>
  <c r="V2374"/>
  <c r="U2370"/>
  <c r="X2370"/>
  <c r="W2370"/>
  <c r="V2370"/>
  <c r="U2366"/>
  <c r="X2366"/>
  <c r="W2366"/>
  <c r="V2366"/>
  <c r="U2362"/>
  <c r="X2362"/>
  <c r="W2362"/>
  <c r="V2362"/>
  <c r="U2358"/>
  <c r="X2358"/>
  <c r="W2358"/>
  <c r="V2358"/>
  <c r="U2354"/>
  <c r="X2354"/>
  <c r="W2354"/>
  <c r="V2354"/>
  <c r="U2350"/>
  <c r="X2350"/>
  <c r="W2350"/>
  <c r="V2350"/>
  <c r="U2346"/>
  <c r="X2346"/>
  <c r="W2346"/>
  <c r="V2346"/>
  <c r="U2342"/>
  <c r="X2342"/>
  <c r="W2342"/>
  <c r="V2342"/>
  <c r="U2338"/>
  <c r="X2338"/>
  <c r="W2338"/>
  <c r="V2338"/>
  <c r="U2334"/>
  <c r="X2334"/>
  <c r="W2334"/>
  <c r="V2334"/>
  <c r="U2330"/>
  <c r="X2330"/>
  <c r="W2330"/>
  <c r="V2330"/>
  <c r="U2326"/>
  <c r="X2326"/>
  <c r="W2326"/>
  <c r="V2326"/>
  <c r="U2322"/>
  <c r="X2322"/>
  <c r="W2322"/>
  <c r="V2322"/>
  <c r="U2318"/>
  <c r="X2318"/>
  <c r="W2318"/>
  <c r="V2318"/>
  <c r="U2314"/>
  <c r="X2314"/>
  <c r="W2314"/>
  <c r="V2314"/>
  <c r="U2310"/>
  <c r="X2310"/>
  <c r="W2310"/>
  <c r="V2310"/>
  <c r="U2306"/>
  <c r="X2306"/>
  <c r="W2306"/>
  <c r="V2306"/>
  <c r="U2302"/>
  <c r="X2302"/>
  <c r="W2302"/>
  <c r="V2302"/>
  <c r="U2298"/>
  <c r="X2298"/>
  <c r="W2298"/>
  <c r="V2298"/>
  <c r="U2294"/>
  <c r="X2294"/>
  <c r="W2294"/>
  <c r="V2294"/>
  <c r="U2290"/>
  <c r="X2290"/>
  <c r="W2290"/>
  <c r="V2290"/>
  <c r="U2286"/>
  <c r="X2286"/>
  <c r="W2286"/>
  <c r="V2286"/>
  <c r="U2282"/>
  <c r="X2282"/>
  <c r="W2282"/>
  <c r="V2282"/>
  <c r="U2278"/>
  <c r="X2278"/>
  <c r="W2278"/>
  <c r="V2278"/>
  <c r="U2274"/>
  <c r="X2274"/>
  <c r="W2274"/>
  <c r="V2274"/>
  <c r="U2270"/>
  <c r="X2270"/>
  <c r="W2270"/>
  <c r="V2270"/>
  <c r="U2266"/>
  <c r="X2266"/>
  <c r="W2266"/>
  <c r="V2266"/>
  <c r="U2262"/>
  <c r="X2262"/>
  <c r="W2262"/>
  <c r="V2262"/>
  <c r="U2258"/>
  <c r="X2258"/>
  <c r="W2258"/>
  <c r="V2258"/>
  <c r="U2254"/>
  <c r="X2254"/>
  <c r="W2254"/>
  <c r="V2254"/>
  <c r="U2250"/>
  <c r="X2250"/>
  <c r="W2250"/>
  <c r="V2250"/>
  <c r="U2246"/>
  <c r="X2246"/>
  <c r="W2246"/>
  <c r="V2246"/>
  <c r="U2242"/>
  <c r="X2242"/>
  <c r="W2242"/>
  <c r="V2242"/>
  <c r="U2238"/>
  <c r="X2238"/>
  <c r="W2238"/>
  <c r="V2238"/>
  <c r="U2234"/>
  <c r="X2234"/>
  <c r="W2234"/>
  <c r="V2234"/>
  <c r="U2230"/>
  <c r="X2230"/>
  <c r="W2230"/>
  <c r="V2230"/>
  <c r="U2226"/>
  <c r="X2226"/>
  <c r="W2226"/>
  <c r="V2226"/>
  <c r="U2222"/>
  <c r="X2222"/>
  <c r="W2222"/>
  <c r="V2222"/>
  <c r="U2218"/>
  <c r="X2218"/>
  <c r="W2218"/>
  <c r="V2218"/>
  <c r="U2214"/>
  <c r="X2214"/>
  <c r="W2214"/>
  <c r="V2214"/>
  <c r="U2210"/>
  <c r="X2210"/>
  <c r="W2210"/>
  <c r="V2210"/>
  <c r="U2206"/>
  <c r="X2206"/>
  <c r="W2206"/>
  <c r="V2206"/>
  <c r="U2202"/>
  <c r="X2202"/>
  <c r="W2202"/>
  <c r="V2202"/>
  <c r="U2198"/>
  <c r="X2198"/>
  <c r="W2198"/>
  <c r="V2198"/>
  <c r="U2194"/>
  <c r="X2194"/>
  <c r="W2194"/>
  <c r="V2194"/>
  <c r="U2190"/>
  <c r="X2190"/>
  <c r="W2190"/>
  <c r="V2190"/>
  <c r="U2186"/>
  <c r="X2186"/>
  <c r="W2186"/>
  <c r="V2186"/>
  <c r="U2182"/>
  <c r="X2182"/>
  <c r="W2182"/>
  <c r="V2182"/>
  <c r="U2178"/>
  <c r="X2178"/>
  <c r="W2178"/>
  <c r="V2178"/>
  <c r="U2174"/>
  <c r="X2174"/>
  <c r="W2174"/>
  <c r="V2174"/>
  <c r="U2170"/>
  <c r="X2170"/>
  <c r="W2170"/>
  <c r="V2170"/>
  <c r="U2166"/>
  <c r="X2166"/>
  <c r="W2166"/>
  <c r="U2162"/>
  <c r="X2162"/>
  <c r="W2162"/>
  <c r="U2158"/>
  <c r="X2158"/>
  <c r="W2158"/>
  <c r="U2154"/>
  <c r="X2154"/>
  <c r="W2154"/>
  <c r="U2150"/>
  <c r="X2150"/>
  <c r="W2150"/>
  <c r="U2146"/>
  <c r="X2146"/>
  <c r="W2146"/>
  <c r="U2142"/>
  <c r="X2142"/>
  <c r="W2142"/>
  <c r="U2138"/>
  <c r="X2138"/>
  <c r="W2138"/>
  <c r="U2134"/>
  <c r="X2134"/>
  <c r="W2134"/>
  <c r="U2130"/>
  <c r="X2130"/>
  <c r="W2130"/>
  <c r="U2126"/>
  <c r="X2126"/>
  <c r="W2126"/>
  <c r="U2122"/>
  <c r="X2122"/>
  <c r="W2122"/>
  <c r="U2118"/>
  <c r="X2118"/>
  <c r="W2118"/>
  <c r="V2118"/>
  <c r="U2114"/>
  <c r="X2114"/>
  <c r="W2114"/>
  <c r="U2110"/>
  <c r="X2110"/>
  <c r="W2110"/>
  <c r="V2110"/>
  <c r="U2106"/>
  <c r="X2106"/>
  <c r="W2106"/>
  <c r="U2102"/>
  <c r="X2102"/>
  <c r="W2102"/>
  <c r="V2102"/>
  <c r="U2098"/>
  <c r="X2098"/>
  <c r="W2098"/>
  <c r="U2094"/>
  <c r="X2094"/>
  <c r="W2094"/>
  <c r="V2094"/>
  <c r="U2090"/>
  <c r="X2090"/>
  <c r="W2090"/>
  <c r="U2086"/>
  <c r="X2086"/>
  <c r="W2086"/>
  <c r="V2086"/>
  <c r="U2082"/>
  <c r="X2082"/>
  <c r="W2082"/>
  <c r="U2078"/>
  <c r="X2078"/>
  <c r="W2078"/>
  <c r="V2078"/>
  <c r="U2074"/>
  <c r="X2074"/>
  <c r="W2074"/>
  <c r="U2070"/>
  <c r="X2070"/>
  <c r="W2070"/>
  <c r="V2070"/>
  <c r="U2066"/>
  <c r="X2066"/>
  <c r="W2066"/>
  <c r="U2062"/>
  <c r="X2062"/>
  <c r="W2062"/>
  <c r="V2062"/>
  <c r="U2058"/>
  <c r="X2058"/>
  <c r="W2058"/>
  <c r="U2054"/>
  <c r="X2054"/>
  <c r="W2054"/>
  <c r="V2054"/>
  <c r="U2050"/>
  <c r="X2050"/>
  <c r="W2050"/>
  <c r="U2046"/>
  <c r="X2046"/>
  <c r="W2046"/>
  <c r="V2046"/>
  <c r="U2042"/>
  <c r="X2042"/>
  <c r="W2042"/>
  <c r="U2038"/>
  <c r="X2038"/>
  <c r="W2038"/>
  <c r="V2038"/>
  <c r="U2034"/>
  <c r="X2034"/>
  <c r="W2034"/>
  <c r="U2030"/>
  <c r="X2030"/>
  <c r="W2030"/>
  <c r="V2030"/>
  <c r="U2026"/>
  <c r="X2026"/>
  <c r="W2026"/>
  <c r="U2022"/>
  <c r="X2022"/>
  <c r="W2022"/>
  <c r="V2022"/>
  <c r="U2018"/>
  <c r="X2018"/>
  <c r="W2018"/>
  <c r="U2014"/>
  <c r="X2014"/>
  <c r="W2014"/>
  <c r="V2014"/>
  <c r="U2010"/>
  <c r="X2010"/>
  <c r="W2010"/>
  <c r="U2006"/>
  <c r="X2006"/>
  <c r="W2006"/>
  <c r="V2006"/>
  <c r="U2002"/>
  <c r="X2002"/>
  <c r="W2002"/>
  <c r="U1998"/>
  <c r="X1998"/>
  <c r="W1998"/>
  <c r="V1998"/>
  <c r="U1994"/>
  <c r="X1994"/>
  <c r="W1994"/>
  <c r="U1990"/>
  <c r="X1990"/>
  <c r="W1990"/>
  <c r="V1990"/>
  <c r="U1986"/>
  <c r="X1986"/>
  <c r="W1986"/>
  <c r="U1982"/>
  <c r="X1982"/>
  <c r="W1982"/>
  <c r="V1982"/>
  <c r="U1978"/>
  <c r="X1978"/>
  <c r="W1978"/>
  <c r="U1974"/>
  <c r="X1974"/>
  <c r="W1974"/>
  <c r="V1974"/>
  <c r="U1970"/>
  <c r="X1970"/>
  <c r="W1970"/>
  <c r="U1966"/>
  <c r="X1966"/>
  <c r="W1966"/>
  <c r="V1966"/>
  <c r="U1962"/>
  <c r="X1962"/>
  <c r="W1962"/>
  <c r="U1958"/>
  <c r="X1958"/>
  <c r="W1958"/>
  <c r="V1958"/>
  <c r="U1954"/>
  <c r="X1954"/>
  <c r="W1954"/>
  <c r="U1950"/>
  <c r="X1950"/>
  <c r="W1950"/>
  <c r="V1950"/>
  <c r="U1946"/>
  <c r="X1946"/>
  <c r="W1946"/>
  <c r="U1942"/>
  <c r="X1942"/>
  <c r="W1942"/>
  <c r="V1942"/>
  <c r="U1938"/>
  <c r="X1938"/>
  <c r="W1938"/>
  <c r="U1934"/>
  <c r="X1934"/>
  <c r="W1934"/>
  <c r="V1934"/>
  <c r="U1930"/>
  <c r="X1930"/>
  <c r="W1930"/>
  <c r="U1926"/>
  <c r="X1926"/>
  <c r="W1926"/>
  <c r="V1926"/>
  <c r="U1922"/>
  <c r="X1922"/>
  <c r="W1922"/>
  <c r="U1918"/>
  <c r="X1918"/>
  <c r="W1918"/>
  <c r="V1918"/>
  <c r="U1914"/>
  <c r="X1914"/>
  <c r="W1914"/>
  <c r="U1910"/>
  <c r="X1910"/>
  <c r="W1910"/>
  <c r="V1910"/>
  <c r="U1906"/>
  <c r="X1906"/>
  <c r="W1906"/>
  <c r="U1902"/>
  <c r="X1902"/>
  <c r="W1902"/>
  <c r="V1902"/>
  <c r="U1898"/>
  <c r="X1898"/>
  <c r="W1898"/>
  <c r="U1894"/>
  <c r="X1894"/>
  <c r="W1894"/>
  <c r="V1894"/>
  <c r="U1890"/>
  <c r="X1890"/>
  <c r="W1890"/>
  <c r="U1886"/>
  <c r="X1886"/>
  <c r="W1886"/>
  <c r="V1886"/>
  <c r="U1882"/>
  <c r="X1882"/>
  <c r="W1882"/>
  <c r="U1878"/>
  <c r="X1878"/>
  <c r="W1878"/>
  <c r="V1878"/>
  <c r="U1874"/>
  <c r="X1874"/>
  <c r="W1874"/>
  <c r="U1870"/>
  <c r="X1870"/>
  <c r="W1870"/>
  <c r="V1870"/>
  <c r="U1866"/>
  <c r="X1866"/>
  <c r="W1866"/>
  <c r="U1862"/>
  <c r="X1862"/>
  <c r="W1862"/>
  <c r="V1862"/>
  <c r="U1858"/>
  <c r="X1858"/>
  <c r="W1858"/>
  <c r="U1854"/>
  <c r="X1854"/>
  <c r="W1854"/>
  <c r="V1854"/>
  <c r="U1850"/>
  <c r="X1850"/>
  <c r="W1850"/>
  <c r="U1846"/>
  <c r="X1846"/>
  <c r="W1846"/>
  <c r="V1846"/>
  <c r="U1842"/>
  <c r="X1842"/>
  <c r="W1842"/>
  <c r="U1838"/>
  <c r="X1838"/>
  <c r="W1838"/>
  <c r="V1838"/>
  <c r="U1834"/>
  <c r="X1834"/>
  <c r="W1834"/>
  <c r="U1830"/>
  <c r="X1830"/>
  <c r="W1830"/>
  <c r="V1830"/>
  <c r="U1826"/>
  <c r="X1826"/>
  <c r="W1826"/>
  <c r="U1822"/>
  <c r="X1822"/>
  <c r="W1822"/>
  <c r="V1822"/>
  <c r="U1818"/>
  <c r="X1818"/>
  <c r="W1818"/>
  <c r="U1814"/>
  <c r="X1814"/>
  <c r="W1814"/>
  <c r="V1814"/>
  <c r="U1810"/>
  <c r="X1810"/>
  <c r="W1810"/>
  <c r="U1806"/>
  <c r="X1806"/>
  <c r="W1806"/>
  <c r="V1806"/>
  <c r="U1802"/>
  <c r="X1802"/>
  <c r="W1802"/>
  <c r="U1798"/>
  <c r="X1798"/>
  <c r="W1798"/>
  <c r="V1798"/>
  <c r="U1794"/>
  <c r="X1794"/>
  <c r="W1794"/>
  <c r="U1790"/>
  <c r="X1790"/>
  <c r="W1790"/>
  <c r="V1790"/>
  <c r="U1786"/>
  <c r="X1786"/>
  <c r="W1786"/>
  <c r="U1782"/>
  <c r="X1782"/>
  <c r="W1782"/>
  <c r="V1782"/>
  <c r="U1778"/>
  <c r="X1778"/>
  <c r="W1778"/>
  <c r="U1774"/>
  <c r="X1774"/>
  <c r="W1774"/>
  <c r="V1774"/>
  <c r="U1770"/>
  <c r="X1770"/>
  <c r="W1770"/>
  <c r="U1766"/>
  <c r="X1766"/>
  <c r="W1766"/>
  <c r="V1766"/>
  <c r="U1762"/>
  <c r="X1762"/>
  <c r="W1762"/>
  <c r="U1758"/>
  <c r="X1758"/>
  <c r="W1758"/>
  <c r="V1758"/>
  <c r="U1754"/>
  <c r="X1754"/>
  <c r="W1754"/>
  <c r="U1750"/>
  <c r="X1750"/>
  <c r="W1750"/>
  <c r="V1750"/>
  <c r="U1746"/>
  <c r="X1746"/>
  <c r="W1746"/>
  <c r="U1742"/>
  <c r="X1742"/>
  <c r="W1742"/>
  <c r="V1742"/>
  <c r="U1738"/>
  <c r="X1738"/>
  <c r="W1738"/>
  <c r="U1734"/>
  <c r="X1734"/>
  <c r="W1734"/>
  <c r="V1734"/>
  <c r="U1730"/>
  <c r="X1730"/>
  <c r="W1730"/>
  <c r="U1726"/>
  <c r="X1726"/>
  <c r="W1726"/>
  <c r="V1726"/>
  <c r="U1722"/>
  <c r="X1722"/>
  <c r="W1722"/>
  <c r="U1718"/>
  <c r="X1718"/>
  <c r="W1718"/>
  <c r="V1718"/>
  <c r="U1714"/>
  <c r="X1714"/>
  <c r="W1714"/>
  <c r="U1710"/>
  <c r="X1710"/>
  <c r="W1710"/>
  <c r="V1710"/>
  <c r="U1706"/>
  <c r="X1706"/>
  <c r="W1706"/>
  <c r="U1702"/>
  <c r="X1702"/>
  <c r="W1702"/>
  <c r="V1702"/>
  <c r="U1698"/>
  <c r="X1698"/>
  <c r="W1698"/>
  <c r="U1694"/>
  <c r="X1694"/>
  <c r="W1694"/>
  <c r="V1694"/>
  <c r="U1690"/>
  <c r="X1690"/>
  <c r="W1690"/>
  <c r="U1686"/>
  <c r="X1686"/>
  <c r="W1686"/>
  <c r="V1686"/>
  <c r="U1682"/>
  <c r="X1682"/>
  <c r="W1682"/>
  <c r="U1678"/>
  <c r="X1678"/>
  <c r="W1678"/>
  <c r="V1678"/>
  <c r="U1674"/>
  <c r="X1674"/>
  <c r="W1674"/>
  <c r="U1670"/>
  <c r="X1670"/>
  <c r="W1670"/>
  <c r="V1670"/>
  <c r="U1666"/>
  <c r="X1666"/>
  <c r="W1666"/>
  <c r="U1662"/>
  <c r="X1662"/>
  <c r="W1662"/>
  <c r="V1662"/>
  <c r="U1658"/>
  <c r="X1658"/>
  <c r="W1658"/>
  <c r="U1654"/>
  <c r="X1654"/>
  <c r="W1654"/>
  <c r="V1654"/>
  <c r="U1650"/>
  <c r="X1650"/>
  <c r="W1650"/>
  <c r="U1646"/>
  <c r="X1646"/>
  <c r="W1646"/>
  <c r="V1646"/>
  <c r="U1642"/>
  <c r="X1642"/>
  <c r="W1642"/>
  <c r="U1638"/>
  <c r="X1638"/>
  <c r="W1638"/>
  <c r="V1638"/>
  <c r="U1634"/>
  <c r="X1634"/>
  <c r="W1634"/>
  <c r="U1630"/>
  <c r="X1630"/>
  <c r="W1630"/>
  <c r="V1630"/>
  <c r="U1626"/>
  <c r="X1626"/>
  <c r="W1626"/>
  <c r="U1622"/>
  <c r="X1622"/>
  <c r="W1622"/>
  <c r="V1622"/>
  <c r="U1618"/>
  <c r="X1618"/>
  <c r="W1618"/>
  <c r="U1614"/>
  <c r="X1614"/>
  <c r="W1614"/>
  <c r="V1614"/>
  <c r="U1610"/>
  <c r="X1610"/>
  <c r="W1610"/>
  <c r="U1606"/>
  <c r="X1606"/>
  <c r="W1606"/>
  <c r="V1606"/>
  <c r="U1602"/>
  <c r="X1602"/>
  <c r="W1602"/>
  <c r="U1598"/>
  <c r="X1598"/>
  <c r="W1598"/>
  <c r="V1598"/>
  <c r="U1594"/>
  <c r="X1594"/>
  <c r="W1594"/>
  <c r="U1590"/>
  <c r="X1590"/>
  <c r="W1590"/>
  <c r="V1590"/>
  <c r="U1586"/>
  <c r="X1586"/>
  <c r="W1586"/>
  <c r="U1582"/>
  <c r="X1582"/>
  <c r="W1582"/>
  <c r="V1582"/>
  <c r="U1578"/>
  <c r="X1578"/>
  <c r="W1578"/>
  <c r="U1574"/>
  <c r="X1574"/>
  <c r="W1574"/>
  <c r="V1574"/>
  <c r="U1570"/>
  <c r="X1570"/>
  <c r="W1570"/>
  <c r="U1566"/>
  <c r="X1566"/>
  <c r="W1566"/>
  <c r="V1566"/>
  <c r="U1562"/>
  <c r="X1562"/>
  <c r="W1562"/>
  <c r="U1558"/>
  <c r="X1558"/>
  <c r="W1558"/>
  <c r="V1558"/>
  <c r="U1554"/>
  <c r="X1554"/>
  <c r="W1554"/>
  <c r="U1550"/>
  <c r="X1550"/>
  <c r="W1550"/>
  <c r="V1550"/>
  <c r="U1546"/>
  <c r="X1546"/>
  <c r="W1546"/>
  <c r="U1542"/>
  <c r="X1542"/>
  <c r="W1542"/>
  <c r="V1542"/>
  <c r="U1538"/>
  <c r="X1538"/>
  <c r="W1538"/>
  <c r="U1534"/>
  <c r="X1534"/>
  <c r="W1534"/>
  <c r="V1534"/>
  <c r="U1530"/>
  <c r="X1530"/>
  <c r="W1530"/>
  <c r="U1526"/>
  <c r="X1526"/>
  <c r="W1526"/>
  <c r="V1526"/>
  <c r="U1522"/>
  <c r="X1522"/>
  <c r="W1522"/>
  <c r="U1518"/>
  <c r="X1518"/>
  <c r="W1518"/>
  <c r="V1518"/>
  <c r="U1514"/>
  <c r="X1514"/>
  <c r="W1514"/>
  <c r="U1510"/>
  <c r="X1510"/>
  <c r="W1510"/>
  <c r="V1510"/>
  <c r="U1506"/>
  <c r="X1506"/>
  <c r="W1506"/>
  <c r="U1502"/>
  <c r="X1502"/>
  <c r="W1502"/>
  <c r="V1502"/>
  <c r="U1498"/>
  <c r="X1498"/>
  <c r="W1498"/>
  <c r="U1494"/>
  <c r="X1494"/>
  <c r="W1494"/>
  <c r="V1494"/>
  <c r="U1490"/>
  <c r="X1490"/>
  <c r="W1490"/>
  <c r="U1486"/>
  <c r="X1486"/>
  <c r="W1486"/>
  <c r="V1486"/>
  <c r="U1482"/>
  <c r="X1482"/>
  <c r="W1482"/>
  <c r="U1478"/>
  <c r="X1478"/>
  <c r="W1478"/>
  <c r="V1478"/>
  <c r="U1474"/>
  <c r="X1474"/>
  <c r="W1474"/>
  <c r="U1470"/>
  <c r="X1470"/>
  <c r="W1470"/>
  <c r="V1470"/>
  <c r="U1466"/>
  <c r="X1466"/>
  <c r="W1466"/>
  <c r="U1462"/>
  <c r="X1462"/>
  <c r="W1462"/>
  <c r="V1462"/>
  <c r="U1458"/>
  <c r="X1458"/>
  <c r="W1458"/>
  <c r="U1454"/>
  <c r="X1454"/>
  <c r="W1454"/>
  <c r="V1454"/>
  <c r="U1450"/>
  <c r="X1450"/>
  <c r="W1450"/>
  <c r="U1446"/>
  <c r="X1446"/>
  <c r="W1446"/>
  <c r="V1446"/>
  <c r="U1442"/>
  <c r="X1442"/>
  <c r="W1442"/>
  <c r="U1438"/>
  <c r="X1438"/>
  <c r="W1438"/>
  <c r="V1438"/>
  <c r="U1434"/>
  <c r="X1434"/>
  <c r="W1434"/>
  <c r="U1430"/>
  <c r="X1430"/>
  <c r="W1430"/>
  <c r="V1430"/>
  <c r="U1426"/>
  <c r="X1426"/>
  <c r="W1426"/>
  <c r="U1422"/>
  <c r="X1422"/>
  <c r="W1422"/>
  <c r="V1422"/>
  <c r="U1418"/>
  <c r="X1418"/>
  <c r="W1418"/>
  <c r="U1414"/>
  <c r="X1414"/>
  <c r="W1414"/>
  <c r="V1414"/>
  <c r="X1410"/>
  <c r="W1410"/>
  <c r="V1410"/>
  <c r="X1406"/>
  <c r="W1406"/>
  <c r="V1406"/>
  <c r="U1406"/>
  <c r="X1402"/>
  <c r="W1402"/>
  <c r="V1402"/>
  <c r="U1402"/>
  <c r="X1398"/>
  <c r="W1398"/>
  <c r="V1398"/>
  <c r="U1398"/>
  <c r="X1394"/>
  <c r="U1394"/>
  <c r="V1394"/>
  <c r="W1394"/>
  <c r="X1390"/>
  <c r="U1390"/>
  <c r="W1390"/>
  <c r="V1390"/>
  <c r="X1386"/>
  <c r="U1386"/>
  <c r="W1386"/>
  <c r="V1386"/>
  <c r="X1382"/>
  <c r="U1382"/>
  <c r="W1382"/>
  <c r="V1382"/>
  <c r="X1378"/>
  <c r="U1378"/>
  <c r="V1378"/>
  <c r="W1378"/>
  <c r="X1374"/>
  <c r="U1374"/>
  <c r="W1374"/>
  <c r="V1374"/>
  <c r="X1370"/>
  <c r="U1370"/>
  <c r="W1370"/>
  <c r="V1370"/>
  <c r="X1366"/>
  <c r="U1366"/>
  <c r="W1366"/>
  <c r="V1366"/>
  <c r="X1362"/>
  <c r="U1362"/>
  <c r="V1362"/>
  <c r="W1362"/>
  <c r="V2158"/>
  <c r="V2142"/>
  <c r="V2126"/>
  <c r="V2098"/>
  <c r="V2066"/>
  <c r="V2034"/>
  <c r="V2002"/>
  <c r="V1970"/>
  <c r="V1938"/>
  <c r="V1906"/>
  <c r="V1874"/>
  <c r="V1842"/>
  <c r="V1810"/>
  <c r="V1778"/>
  <c r="V1746"/>
  <c r="V1714"/>
  <c r="V1682"/>
  <c r="V1650"/>
  <c r="V1618"/>
  <c r="V1586"/>
  <c r="V1554"/>
  <c r="V1522"/>
  <c r="V1490"/>
  <c r="V1458"/>
  <c r="V1426"/>
  <c r="X1388"/>
  <c r="W1388"/>
  <c r="V1388"/>
  <c r="U1388"/>
  <c r="X1384"/>
  <c r="W1384"/>
  <c r="V1384"/>
  <c r="U1384"/>
  <c r="X1380"/>
  <c r="W1380"/>
  <c r="U1380"/>
  <c r="V1380"/>
  <c r="X1376"/>
  <c r="W1376"/>
  <c r="V1376"/>
  <c r="U1376"/>
  <c r="X1372"/>
  <c r="W1372"/>
  <c r="V1372"/>
  <c r="U1372"/>
  <c r="X1368"/>
  <c r="W1368"/>
  <c r="V1368"/>
  <c r="U1368"/>
  <c r="X1364"/>
  <c r="W1364"/>
  <c r="U1364"/>
  <c r="V1364"/>
  <c r="X1360"/>
  <c r="W1360"/>
  <c r="V1360"/>
  <c r="U1360"/>
  <c r="X1356"/>
  <c r="W1356"/>
  <c r="V1356"/>
  <c r="U1356"/>
  <c r="X1352"/>
  <c r="W1352"/>
  <c r="V1352"/>
  <c r="U1352"/>
  <c r="X1348"/>
  <c r="W1348"/>
  <c r="U1348"/>
  <c r="V1348"/>
  <c r="X1344"/>
  <c r="W1344"/>
  <c r="V1344"/>
  <c r="U1344"/>
  <c r="X1340"/>
  <c r="W1340"/>
  <c r="V1340"/>
  <c r="U1340"/>
  <c r="X1336"/>
  <c r="W1336"/>
  <c r="V1336"/>
  <c r="U1336"/>
  <c r="X1332"/>
  <c r="W1332"/>
  <c r="U1332"/>
  <c r="X1328"/>
  <c r="W1328"/>
  <c r="V1328"/>
  <c r="U1328"/>
  <c r="X1324"/>
  <c r="W1324"/>
  <c r="V1324"/>
  <c r="U1324"/>
  <c r="X1320"/>
  <c r="W1320"/>
  <c r="V1320"/>
  <c r="U1320"/>
  <c r="X1316"/>
  <c r="W1316"/>
  <c r="U1316"/>
  <c r="V1316"/>
  <c r="X1312"/>
  <c r="W1312"/>
  <c r="V1312"/>
  <c r="U1312"/>
  <c r="X1308"/>
  <c r="W1308"/>
  <c r="V1308"/>
  <c r="U1308"/>
  <c r="X1304"/>
  <c r="W1304"/>
  <c r="V1304"/>
  <c r="X1300"/>
  <c r="W1300"/>
  <c r="U1300"/>
  <c r="V1300"/>
  <c r="X1296"/>
  <c r="W1296"/>
  <c r="V1296"/>
  <c r="U1296"/>
  <c r="X1292"/>
  <c r="W1292"/>
  <c r="V1292"/>
  <c r="U1292"/>
  <c r="X1288"/>
  <c r="W1288"/>
  <c r="V1288"/>
  <c r="U1288"/>
  <c r="X1284"/>
  <c r="W1284"/>
  <c r="U1284"/>
  <c r="V1284"/>
  <c r="X1280"/>
  <c r="W1280"/>
  <c r="V1280"/>
  <c r="U1280"/>
  <c r="X1276"/>
  <c r="W1276"/>
  <c r="V1276"/>
  <c r="U1276"/>
  <c r="X1272"/>
  <c r="W1272"/>
  <c r="V1272"/>
  <c r="U1272"/>
  <c r="X1268"/>
  <c r="W1268"/>
  <c r="U1268"/>
  <c r="V1268"/>
  <c r="X1264"/>
  <c r="W1264"/>
  <c r="V1264"/>
  <c r="U1264"/>
  <c r="X1260"/>
  <c r="W1260"/>
  <c r="V1260"/>
  <c r="U1260"/>
  <c r="X1256"/>
  <c r="W1256"/>
  <c r="V1256"/>
  <c r="U1256"/>
  <c r="X1252"/>
  <c r="W1252"/>
  <c r="U1252"/>
  <c r="V1252"/>
  <c r="X1248"/>
  <c r="W1248"/>
  <c r="V1248"/>
  <c r="U1248"/>
  <c r="X1244"/>
  <c r="W1244"/>
  <c r="V1244"/>
  <c r="U1244"/>
  <c r="X1240"/>
  <c r="W1240"/>
  <c r="V1240"/>
  <c r="U1240"/>
  <c r="X1236"/>
  <c r="W1236"/>
  <c r="U1236"/>
  <c r="V1236"/>
  <c r="X1232"/>
  <c r="W1232"/>
  <c r="V1232"/>
  <c r="U1232"/>
  <c r="X1228"/>
  <c r="W1228"/>
  <c r="V1228"/>
  <c r="U1228"/>
  <c r="X1224"/>
  <c r="W1224"/>
  <c r="V1224"/>
  <c r="U1224"/>
  <c r="X1220"/>
  <c r="W1220"/>
  <c r="U1220"/>
  <c r="V1220"/>
  <c r="X1216"/>
  <c r="W1216"/>
  <c r="V1216"/>
  <c r="U1216"/>
  <c r="X1212"/>
  <c r="W1212"/>
  <c r="V1212"/>
  <c r="U1212"/>
  <c r="X1208"/>
  <c r="W1208"/>
  <c r="V1208"/>
  <c r="U1208"/>
  <c r="X1204"/>
  <c r="W1204"/>
  <c r="U1204"/>
  <c r="X1200"/>
  <c r="W1200"/>
  <c r="V1200"/>
  <c r="U1200"/>
  <c r="X1196"/>
  <c r="W1196"/>
  <c r="V1196"/>
  <c r="U1196"/>
  <c r="X1192"/>
  <c r="W1192"/>
  <c r="V1192"/>
  <c r="U1192"/>
  <c r="X1188"/>
  <c r="W1188"/>
  <c r="U1188"/>
  <c r="V1188"/>
  <c r="X1184"/>
  <c r="W1184"/>
  <c r="V1184"/>
  <c r="U1184"/>
  <c r="X1180"/>
  <c r="W1180"/>
  <c r="V1180"/>
  <c r="U1180"/>
  <c r="X1176"/>
  <c r="W1176"/>
  <c r="V1176"/>
  <c r="X1172"/>
  <c r="W1172"/>
  <c r="U1172"/>
  <c r="V1172"/>
  <c r="X1168"/>
  <c r="W1168"/>
  <c r="V1168"/>
  <c r="U1168"/>
  <c r="X1164"/>
  <c r="W1164"/>
  <c r="V1164"/>
  <c r="U1164"/>
  <c r="X1160"/>
  <c r="W1160"/>
  <c r="V1160"/>
  <c r="U1160"/>
  <c r="X1156"/>
  <c r="W1156"/>
  <c r="U1156"/>
  <c r="V1156"/>
  <c r="X1152"/>
  <c r="W1152"/>
  <c r="V1152"/>
  <c r="U1152"/>
  <c r="X1148"/>
  <c r="W1148"/>
  <c r="V1148"/>
  <c r="U1148"/>
  <c r="X1144"/>
  <c r="W1144"/>
  <c r="V1144"/>
  <c r="U1144"/>
  <c r="X1140"/>
  <c r="W1140"/>
  <c r="V1140"/>
  <c r="U1140"/>
  <c r="X1136"/>
  <c r="W1136"/>
  <c r="V1136"/>
  <c r="U1136"/>
  <c r="X1132"/>
  <c r="W1132"/>
  <c r="V1132"/>
  <c r="U1132"/>
  <c r="X1128"/>
  <c r="W1128"/>
  <c r="V1128"/>
  <c r="U1128"/>
  <c r="X1124"/>
  <c r="W1124"/>
  <c r="V1124"/>
  <c r="U1124"/>
  <c r="X1120"/>
  <c r="W1120"/>
  <c r="V1120"/>
  <c r="U1120"/>
  <c r="X1116"/>
  <c r="W1116"/>
  <c r="V1116"/>
  <c r="U1116"/>
  <c r="X1112"/>
  <c r="W1112"/>
  <c r="V1112"/>
  <c r="U1112"/>
  <c r="X1108"/>
  <c r="W1108"/>
  <c r="V1108"/>
  <c r="U1108"/>
  <c r="X1104"/>
  <c r="W1104"/>
  <c r="V1104"/>
  <c r="U1104"/>
  <c r="X1100"/>
  <c r="W1100"/>
  <c r="V1100"/>
  <c r="U1100"/>
  <c r="X1096"/>
  <c r="W1096"/>
  <c r="V1096"/>
  <c r="U1096"/>
  <c r="X1092"/>
  <c r="W1092"/>
  <c r="V1092"/>
  <c r="U1092"/>
  <c r="X1088"/>
  <c r="W1088"/>
  <c r="V1088"/>
  <c r="U1088"/>
  <c r="X1084"/>
  <c r="W1084"/>
  <c r="V1084"/>
  <c r="U1084"/>
  <c r="X1080"/>
  <c r="W1080"/>
  <c r="V1080"/>
  <c r="U1080"/>
  <c r="X1076"/>
  <c r="W1076"/>
  <c r="V1076"/>
  <c r="U1076"/>
  <c r="X1072"/>
  <c r="W1072"/>
  <c r="V1072"/>
  <c r="U1072"/>
  <c r="X1068"/>
  <c r="W1068"/>
  <c r="V1068"/>
  <c r="U1068"/>
  <c r="X1064"/>
  <c r="W1064"/>
  <c r="V1064"/>
  <c r="U1064"/>
  <c r="X1060"/>
  <c r="W1060"/>
  <c r="V1060"/>
  <c r="U1060"/>
  <c r="X1056"/>
  <c r="W1056"/>
  <c r="V1056"/>
  <c r="U1056"/>
  <c r="X1052"/>
  <c r="W1052"/>
  <c r="V1052"/>
  <c r="U1052"/>
  <c r="X1048"/>
  <c r="W1048"/>
  <c r="V1048"/>
  <c r="U1048"/>
  <c r="X1044"/>
  <c r="W1044"/>
  <c r="V1044"/>
  <c r="U1044"/>
  <c r="X1040"/>
  <c r="W1040"/>
  <c r="V1040"/>
  <c r="U1040"/>
  <c r="X1036"/>
  <c r="W1036"/>
  <c r="V1036"/>
  <c r="U1036"/>
  <c r="X1032"/>
  <c r="W1032"/>
  <c r="V1032"/>
  <c r="U1032"/>
  <c r="X1028"/>
  <c r="W1028"/>
  <c r="V1028"/>
  <c r="U1028"/>
  <c r="X1024"/>
  <c r="W1024"/>
  <c r="V1024"/>
  <c r="U1024"/>
  <c r="X1020"/>
  <c r="W1020"/>
  <c r="V1020"/>
  <c r="U1020"/>
  <c r="X1016"/>
  <c r="W1016"/>
  <c r="V1016"/>
  <c r="U1016"/>
  <c r="X1012"/>
  <c r="W1012"/>
  <c r="V1012"/>
  <c r="U1012"/>
  <c r="X1008"/>
  <c r="W1008"/>
  <c r="V1008"/>
  <c r="U1008"/>
  <c r="X1004"/>
  <c r="W1004"/>
  <c r="V1004"/>
  <c r="U1004"/>
  <c r="X1000"/>
  <c r="W1000"/>
  <c r="V1000"/>
  <c r="U1000"/>
  <c r="X996"/>
  <c r="W996"/>
  <c r="V996"/>
  <c r="U996"/>
  <c r="X992"/>
  <c r="W992"/>
  <c r="V992"/>
  <c r="U992"/>
  <c r="X988"/>
  <c r="W988"/>
  <c r="V988"/>
  <c r="U988"/>
  <c r="X984"/>
  <c r="W984"/>
  <c r="V984"/>
  <c r="U984"/>
  <c r="X980"/>
  <c r="W980"/>
  <c r="V980"/>
  <c r="U980"/>
  <c r="X976"/>
  <c r="W976"/>
  <c r="V976"/>
  <c r="U976"/>
  <c r="X972"/>
  <c r="W972"/>
  <c r="V972"/>
  <c r="U972"/>
  <c r="X968"/>
  <c r="W968"/>
  <c r="V968"/>
  <c r="U968"/>
  <c r="X964"/>
  <c r="W964"/>
  <c r="V964"/>
  <c r="U964"/>
  <c r="X960"/>
  <c r="W960"/>
  <c r="V960"/>
  <c r="U960"/>
  <c r="X956"/>
  <c r="W956"/>
  <c r="V956"/>
  <c r="U956"/>
  <c r="X952"/>
  <c r="W952"/>
  <c r="V952"/>
  <c r="U952"/>
  <c r="X948"/>
  <c r="W948"/>
  <c r="V948"/>
  <c r="U948"/>
  <c r="X944"/>
  <c r="W944"/>
  <c r="V944"/>
  <c r="U944"/>
  <c r="X940"/>
  <c r="W940"/>
  <c r="V940"/>
  <c r="U940"/>
  <c r="X936"/>
  <c r="W936"/>
  <c r="V936"/>
  <c r="U936"/>
  <c r="X932"/>
  <c r="W932"/>
  <c r="V932"/>
  <c r="U932"/>
  <c r="X928"/>
  <c r="V928"/>
  <c r="W928"/>
  <c r="U928"/>
  <c r="X924"/>
  <c r="V924"/>
  <c r="W924"/>
  <c r="U924"/>
  <c r="X920"/>
  <c r="V920"/>
  <c r="W920"/>
  <c r="U920"/>
  <c r="X916"/>
  <c r="V916"/>
  <c r="W916"/>
  <c r="U916"/>
  <c r="X912"/>
  <c r="V912"/>
  <c r="W912"/>
  <c r="U912"/>
  <c r="X908"/>
  <c r="V908"/>
  <c r="W908"/>
  <c r="U908"/>
  <c r="X904"/>
  <c r="V904"/>
  <c r="W904"/>
  <c r="U904"/>
  <c r="X900"/>
  <c r="V900"/>
  <c r="W900"/>
  <c r="U900"/>
  <c r="X896"/>
  <c r="V896"/>
  <c r="U896"/>
  <c r="W896"/>
  <c r="X892"/>
  <c r="V892"/>
  <c r="U892"/>
  <c r="W892"/>
  <c r="X888"/>
  <c r="V888"/>
  <c r="U888"/>
  <c r="W888"/>
  <c r="X884"/>
  <c r="V884"/>
  <c r="U884"/>
  <c r="W884"/>
  <c r="X880"/>
  <c r="V880"/>
  <c r="U880"/>
  <c r="W880"/>
  <c r="X876"/>
  <c r="V876"/>
  <c r="U876"/>
  <c r="W876"/>
  <c r="X872"/>
  <c r="V872"/>
  <c r="U872"/>
  <c r="W872"/>
  <c r="X868"/>
  <c r="V868"/>
  <c r="U868"/>
  <c r="W868"/>
  <c r="X864"/>
  <c r="V864"/>
  <c r="U864"/>
  <c r="W864"/>
  <c r="X860"/>
  <c r="V860"/>
  <c r="U860"/>
  <c r="W860"/>
  <c r="X856"/>
  <c r="V856"/>
  <c r="U856"/>
  <c r="W856"/>
  <c r="X852"/>
  <c r="V852"/>
  <c r="U852"/>
  <c r="W852"/>
  <c r="X848"/>
  <c r="V848"/>
  <c r="U848"/>
  <c r="W848"/>
  <c r="X844"/>
  <c r="V844"/>
  <c r="U844"/>
  <c r="W844"/>
  <c r="X840"/>
  <c r="V840"/>
  <c r="U840"/>
  <c r="W840"/>
  <c r="X836"/>
  <c r="V836"/>
  <c r="U836"/>
  <c r="W836"/>
  <c r="X832"/>
  <c r="V832"/>
  <c r="U832"/>
  <c r="W832"/>
  <c r="X828"/>
  <c r="V828"/>
  <c r="U828"/>
  <c r="W828"/>
  <c r="X824"/>
  <c r="V824"/>
  <c r="U824"/>
  <c r="W824"/>
  <c r="X820"/>
  <c r="V820"/>
  <c r="U820"/>
  <c r="W820"/>
  <c r="X816"/>
  <c r="V816"/>
  <c r="U816"/>
  <c r="W816"/>
  <c r="X812"/>
  <c r="V812"/>
  <c r="U812"/>
  <c r="W812"/>
  <c r="X808"/>
  <c r="V808"/>
  <c r="U808"/>
  <c r="W808"/>
  <c r="X804"/>
  <c r="V804"/>
  <c r="U804"/>
  <c r="W804"/>
  <c r="X800"/>
  <c r="V800"/>
  <c r="U800"/>
  <c r="W800"/>
  <c r="X796"/>
  <c r="V796"/>
  <c r="U796"/>
  <c r="W796"/>
  <c r="X792"/>
  <c r="V792"/>
  <c r="U792"/>
  <c r="W792"/>
  <c r="X788"/>
  <c r="V788"/>
  <c r="U788"/>
  <c r="W788"/>
  <c r="X784"/>
  <c r="V784"/>
  <c r="U784"/>
  <c r="W784"/>
  <c r="X780"/>
  <c r="V780"/>
  <c r="U780"/>
  <c r="W780"/>
  <c r="X776"/>
  <c r="V776"/>
  <c r="U776"/>
  <c r="W776"/>
  <c r="X772"/>
  <c r="V772"/>
  <c r="U772"/>
  <c r="W772"/>
  <c r="X768"/>
  <c r="V768"/>
  <c r="U768"/>
  <c r="W768"/>
  <c r="X764"/>
  <c r="V764"/>
  <c r="U764"/>
  <c r="W764"/>
  <c r="X760"/>
  <c r="V760"/>
  <c r="U760"/>
  <c r="W760"/>
  <c r="X756"/>
  <c r="V756"/>
  <c r="U756"/>
  <c r="W756"/>
  <c r="X752"/>
  <c r="V752"/>
  <c r="U752"/>
  <c r="W752"/>
  <c r="X748"/>
  <c r="V748"/>
  <c r="W748"/>
  <c r="U748"/>
  <c r="X744"/>
  <c r="V744"/>
  <c r="W744"/>
  <c r="U744"/>
  <c r="X740"/>
  <c r="V740"/>
  <c r="W740"/>
  <c r="U740"/>
  <c r="X736"/>
  <c r="V736"/>
  <c r="W736"/>
  <c r="U736"/>
  <c r="X732"/>
  <c r="V732"/>
  <c r="W732"/>
  <c r="U732"/>
  <c r="X728"/>
  <c r="V728"/>
  <c r="W728"/>
  <c r="U728"/>
  <c r="X724"/>
  <c r="V724"/>
  <c r="W724"/>
  <c r="U724"/>
  <c r="X720"/>
  <c r="V720"/>
  <c r="W720"/>
  <c r="U720"/>
  <c r="X716"/>
  <c r="V716"/>
  <c r="W716"/>
  <c r="U716"/>
  <c r="X712"/>
  <c r="V712"/>
  <c r="W712"/>
  <c r="U712"/>
  <c r="X708"/>
  <c r="V708"/>
  <c r="W708"/>
  <c r="U708"/>
  <c r="X704"/>
  <c r="V704"/>
  <c r="W704"/>
  <c r="U704"/>
  <c r="X700"/>
  <c r="V700"/>
  <c r="W700"/>
  <c r="U700"/>
  <c r="X696"/>
  <c r="V696"/>
  <c r="W696"/>
  <c r="U696"/>
  <c r="X692"/>
  <c r="V692"/>
  <c r="W692"/>
  <c r="U692"/>
  <c r="X688"/>
  <c r="V688"/>
  <c r="W688"/>
  <c r="U688"/>
  <c r="X684"/>
  <c r="V684"/>
  <c r="W684"/>
  <c r="U684"/>
  <c r="X680"/>
  <c r="V680"/>
  <c r="W680"/>
  <c r="U680"/>
  <c r="X676"/>
  <c r="V676"/>
  <c r="W676"/>
  <c r="U676"/>
  <c r="X672"/>
  <c r="V672"/>
  <c r="W672"/>
  <c r="U672"/>
  <c r="X668"/>
  <c r="V668"/>
  <c r="W668"/>
  <c r="U668"/>
  <c r="X664"/>
  <c r="V664"/>
  <c r="W664"/>
  <c r="U664"/>
  <c r="X660"/>
  <c r="V660"/>
  <c r="W660"/>
  <c r="U660"/>
  <c r="X656"/>
  <c r="V656"/>
  <c r="W656"/>
  <c r="U656"/>
  <c r="X652"/>
  <c r="V652"/>
  <c r="W652"/>
  <c r="U652"/>
  <c r="X648"/>
  <c r="V648"/>
  <c r="W648"/>
  <c r="U648"/>
  <c r="X644"/>
  <c r="V644"/>
  <c r="W644"/>
  <c r="U644"/>
  <c r="X640"/>
  <c r="V640"/>
  <c r="W640"/>
  <c r="U640"/>
  <c r="X636"/>
  <c r="V636"/>
  <c r="W636"/>
  <c r="U636"/>
  <c r="X632"/>
  <c r="V632"/>
  <c r="W632"/>
  <c r="U632"/>
  <c r="X628"/>
  <c r="V628"/>
  <c r="W628"/>
  <c r="U628"/>
  <c r="X624"/>
  <c r="V624"/>
  <c r="W624"/>
  <c r="U624"/>
  <c r="X620"/>
  <c r="V620"/>
  <c r="W620"/>
  <c r="U620"/>
  <c r="X616"/>
  <c r="V616"/>
  <c r="W616"/>
  <c r="U616"/>
  <c r="X612"/>
  <c r="V612"/>
  <c r="W612"/>
  <c r="U612"/>
  <c r="X608"/>
  <c r="V608"/>
  <c r="W608"/>
  <c r="U608"/>
  <c r="X604"/>
  <c r="V604"/>
  <c r="W604"/>
  <c r="U604"/>
  <c r="X600"/>
  <c r="V600"/>
  <c r="W600"/>
  <c r="U600"/>
  <c r="X596"/>
  <c r="V596"/>
  <c r="W596"/>
  <c r="U596"/>
  <c r="X592"/>
  <c r="V592"/>
  <c r="W592"/>
  <c r="U592"/>
  <c r="X588"/>
  <c r="V588"/>
  <c r="W588"/>
  <c r="U588"/>
  <c r="X584"/>
  <c r="V584"/>
  <c r="W584"/>
  <c r="U584"/>
  <c r="X580"/>
  <c r="V580"/>
  <c r="W580"/>
  <c r="U580"/>
  <c r="X576"/>
  <c r="V576"/>
  <c r="W576"/>
  <c r="U576"/>
  <c r="X572"/>
  <c r="V572"/>
  <c r="W572"/>
  <c r="U572"/>
  <c r="X568"/>
  <c r="V568"/>
  <c r="W568"/>
  <c r="U568"/>
  <c r="X564"/>
  <c r="V564"/>
  <c r="W564"/>
  <c r="U564"/>
  <c r="X560"/>
  <c r="V560"/>
  <c r="W560"/>
  <c r="U560"/>
  <c r="X556"/>
  <c r="V556"/>
  <c r="W556"/>
  <c r="U556"/>
  <c r="X552"/>
  <c r="V552"/>
  <c r="W552"/>
  <c r="U552"/>
  <c r="X548"/>
  <c r="V548"/>
  <c r="W548"/>
  <c r="U548"/>
  <c r="X544"/>
  <c r="V544"/>
  <c r="W544"/>
  <c r="U544"/>
  <c r="X540"/>
  <c r="V540"/>
  <c r="W540"/>
  <c r="U540"/>
  <c r="X536"/>
  <c r="V536"/>
  <c r="W536"/>
  <c r="U536"/>
  <c r="X532"/>
  <c r="V532"/>
  <c r="W532"/>
  <c r="U532"/>
  <c r="X528"/>
  <c r="V528"/>
  <c r="W528"/>
  <c r="U528"/>
  <c r="X524"/>
  <c r="V524"/>
  <c r="W524"/>
  <c r="U524"/>
  <c r="X520"/>
  <c r="V520"/>
  <c r="W520"/>
  <c r="U520"/>
  <c r="X516"/>
  <c r="V516"/>
  <c r="W516"/>
  <c r="U516"/>
  <c r="X512"/>
  <c r="V512"/>
  <c r="W512"/>
  <c r="U512"/>
  <c r="X508"/>
  <c r="V508"/>
  <c r="W508"/>
  <c r="U508"/>
  <c r="X504"/>
  <c r="V504"/>
  <c r="W504"/>
  <c r="U504"/>
  <c r="X500"/>
  <c r="V500"/>
  <c r="W500"/>
  <c r="U500"/>
  <c r="X496"/>
  <c r="V496"/>
  <c r="W496"/>
  <c r="U496"/>
  <c r="X492"/>
  <c r="V492"/>
  <c r="W492"/>
  <c r="U492"/>
  <c r="X488"/>
  <c r="V488"/>
  <c r="W488"/>
  <c r="U488"/>
  <c r="X484"/>
  <c r="V484"/>
  <c r="W484"/>
  <c r="U484"/>
  <c r="X480"/>
  <c r="V480"/>
  <c r="W480"/>
  <c r="U480"/>
  <c r="X476"/>
  <c r="V476"/>
  <c r="W476"/>
  <c r="U476"/>
  <c r="X472"/>
  <c r="V472"/>
  <c r="W472"/>
  <c r="U472"/>
  <c r="X468"/>
  <c r="V468"/>
  <c r="W468"/>
  <c r="U468"/>
  <c r="X464"/>
  <c r="V464"/>
  <c r="W464"/>
  <c r="U464"/>
  <c r="X460"/>
  <c r="V460"/>
  <c r="W460"/>
  <c r="U460"/>
  <c r="X456"/>
  <c r="V456"/>
  <c r="W456"/>
  <c r="U456"/>
  <c r="X452"/>
  <c r="V452"/>
  <c r="W452"/>
  <c r="U452"/>
  <c r="X448"/>
  <c r="V448"/>
  <c r="W448"/>
  <c r="U448"/>
  <c r="X444"/>
  <c r="V444"/>
  <c r="W444"/>
  <c r="U444"/>
  <c r="X440"/>
  <c r="V440"/>
  <c r="W440"/>
  <c r="U440"/>
  <c r="X436"/>
  <c r="V436"/>
  <c r="W436"/>
  <c r="U436"/>
  <c r="X432"/>
  <c r="V432"/>
  <c r="W432"/>
  <c r="U432"/>
  <c r="X428"/>
  <c r="V428"/>
  <c r="W428"/>
  <c r="U428"/>
  <c r="X424"/>
  <c r="V424"/>
  <c r="W424"/>
  <c r="U424"/>
  <c r="X420"/>
  <c r="V420"/>
  <c r="W420"/>
  <c r="U420"/>
  <c r="X416"/>
  <c r="V416"/>
  <c r="W416"/>
  <c r="U416"/>
  <c r="X412"/>
  <c r="V412"/>
  <c r="W412"/>
  <c r="U412"/>
  <c r="X408"/>
  <c r="V408"/>
  <c r="W408"/>
  <c r="U408"/>
  <c r="X404"/>
  <c r="V404"/>
  <c r="W404"/>
  <c r="U404"/>
  <c r="X400"/>
  <c r="V400"/>
  <c r="W400"/>
  <c r="U400"/>
  <c r="X396"/>
  <c r="V396"/>
  <c r="W396"/>
  <c r="U396"/>
  <c r="X392"/>
  <c r="V392"/>
  <c r="W392"/>
  <c r="U392"/>
  <c r="X388"/>
  <c r="V388"/>
  <c r="W388"/>
  <c r="U388"/>
  <c r="X384"/>
  <c r="V384"/>
  <c r="W384"/>
  <c r="U384"/>
  <c r="X380"/>
  <c r="V380"/>
  <c r="W380"/>
  <c r="U380"/>
  <c r="X376"/>
  <c r="V376"/>
  <c r="W376"/>
  <c r="U376"/>
  <c r="X372"/>
  <c r="V372"/>
  <c r="W372"/>
  <c r="U372"/>
  <c r="X368"/>
  <c r="V368"/>
  <c r="W368"/>
  <c r="U368"/>
  <c r="X364"/>
  <c r="V364"/>
  <c r="W364"/>
  <c r="U364"/>
  <c r="X360"/>
  <c r="V360"/>
  <c r="W360"/>
  <c r="U360"/>
  <c r="X356"/>
  <c r="V356"/>
  <c r="W356"/>
  <c r="U356"/>
  <c r="X352"/>
  <c r="V352"/>
  <c r="W352"/>
  <c r="U352"/>
  <c r="X348"/>
  <c r="V348"/>
  <c r="W348"/>
  <c r="U348"/>
  <c r="X344"/>
  <c r="V344"/>
  <c r="W344"/>
  <c r="U344"/>
  <c r="X340"/>
  <c r="V340"/>
  <c r="W340"/>
  <c r="U340"/>
  <c r="X336"/>
  <c r="V336"/>
  <c r="W336"/>
  <c r="U336"/>
  <c r="V2166"/>
  <c r="V2150"/>
  <c r="V2134"/>
  <c r="V2114"/>
  <c r="V2082"/>
  <c r="V2050"/>
  <c r="V2018"/>
  <c r="V1986"/>
  <c r="V1954"/>
  <c r="V1922"/>
  <c r="V1890"/>
  <c r="V1858"/>
  <c r="V1826"/>
  <c r="V1794"/>
  <c r="V1762"/>
  <c r="V1730"/>
  <c r="V1698"/>
  <c r="V1666"/>
  <c r="V1634"/>
  <c r="V1602"/>
  <c r="V1570"/>
  <c r="V1538"/>
  <c r="V1506"/>
  <c r="V1474"/>
  <c r="V1442"/>
  <c r="U1410"/>
  <c r="X2"/>
  <c r="U2"/>
  <c r="V2"/>
  <c r="X330"/>
  <c r="V330"/>
  <c r="W330"/>
  <c r="U330"/>
  <c r="X326"/>
  <c r="V326"/>
  <c r="W326"/>
  <c r="U326"/>
  <c r="X322"/>
  <c r="V322"/>
  <c r="W322"/>
  <c r="U322"/>
  <c r="X318"/>
  <c r="V318"/>
  <c r="W318"/>
  <c r="U318"/>
  <c r="X314"/>
  <c r="V314"/>
  <c r="W314"/>
  <c r="U314"/>
  <c r="X310"/>
  <c r="V310"/>
  <c r="W310"/>
  <c r="U310"/>
  <c r="X306"/>
  <c r="V306"/>
  <c r="W306"/>
  <c r="U306"/>
  <c r="X302"/>
  <c r="V302"/>
  <c r="W302"/>
  <c r="U302"/>
  <c r="X298"/>
  <c r="V298"/>
  <c r="W298"/>
  <c r="U298"/>
  <c r="X294"/>
  <c r="V294"/>
  <c r="W294"/>
  <c r="U294"/>
  <c r="X290"/>
  <c r="V290"/>
  <c r="W290"/>
  <c r="U290"/>
  <c r="X286"/>
  <c r="V286"/>
  <c r="W286"/>
  <c r="U286"/>
  <c r="X282"/>
  <c r="V282"/>
  <c r="W282"/>
  <c r="U282"/>
  <c r="X278"/>
  <c r="V278"/>
  <c r="W278"/>
  <c r="U278"/>
  <c r="X274"/>
  <c r="V274"/>
  <c r="W274"/>
  <c r="U274"/>
  <c r="X270"/>
  <c r="V270"/>
  <c r="W270"/>
  <c r="U270"/>
  <c r="X266"/>
  <c r="V266"/>
  <c r="W266"/>
  <c r="U266"/>
  <c r="X262"/>
  <c r="V262"/>
  <c r="W262"/>
  <c r="U262"/>
  <c r="X258"/>
  <c r="V258"/>
  <c r="W258"/>
  <c r="U258"/>
  <c r="X254"/>
  <c r="V254"/>
  <c r="W254"/>
  <c r="U254"/>
  <c r="X250"/>
  <c r="V250"/>
  <c r="W250"/>
  <c r="U250"/>
  <c r="X246"/>
  <c r="V246"/>
  <c r="W246"/>
  <c r="U246"/>
  <c r="X242"/>
  <c r="V242"/>
  <c r="W242"/>
  <c r="U242"/>
  <c r="X238"/>
  <c r="V238"/>
  <c r="W238"/>
  <c r="U238"/>
  <c r="X234"/>
  <c r="V234"/>
  <c r="W234"/>
  <c r="U234"/>
  <c r="X230"/>
  <c r="V230"/>
  <c r="W230"/>
  <c r="U230"/>
  <c r="X226"/>
  <c r="V226"/>
  <c r="W226"/>
  <c r="U226"/>
  <c r="X222"/>
  <c r="V222"/>
  <c r="W222"/>
  <c r="U222"/>
  <c r="X218"/>
  <c r="V218"/>
  <c r="W218"/>
  <c r="U218"/>
  <c r="X214"/>
  <c r="V214"/>
  <c r="W214"/>
  <c r="U214"/>
  <c r="X210"/>
  <c r="V210"/>
  <c r="W210"/>
  <c r="U210"/>
  <c r="X206"/>
  <c r="V206"/>
  <c r="W206"/>
  <c r="U206"/>
  <c r="X202"/>
  <c r="V202"/>
  <c r="W202"/>
  <c r="U202"/>
  <c r="X198"/>
  <c r="V198"/>
  <c r="W198"/>
  <c r="U198"/>
  <c r="X194"/>
  <c r="V194"/>
  <c r="W194"/>
  <c r="U194"/>
  <c r="X190"/>
  <c r="V190"/>
  <c r="W190"/>
  <c r="U190"/>
  <c r="X186"/>
  <c r="V186"/>
  <c r="W186"/>
  <c r="U186"/>
  <c r="X182"/>
  <c r="V182"/>
  <c r="W182"/>
  <c r="U182"/>
  <c r="X178"/>
  <c r="V178"/>
  <c r="W178"/>
  <c r="U178"/>
  <c r="X174"/>
  <c r="V174"/>
  <c r="W174"/>
  <c r="U174"/>
  <c r="X170"/>
  <c r="V170"/>
  <c r="W170"/>
  <c r="U170"/>
  <c r="X166"/>
  <c r="V166"/>
  <c r="W166"/>
  <c r="U166"/>
  <c r="X162"/>
  <c r="V162"/>
  <c r="W162"/>
  <c r="U162"/>
  <c r="X158"/>
  <c r="V158"/>
  <c r="W158"/>
  <c r="U158"/>
  <c r="X154"/>
  <c r="V154"/>
  <c r="W154"/>
  <c r="U154"/>
  <c r="X150"/>
  <c r="V150"/>
  <c r="W150"/>
  <c r="U150"/>
  <c r="X146"/>
  <c r="V146"/>
  <c r="W146"/>
  <c r="U146"/>
  <c r="X142"/>
  <c r="V142"/>
  <c r="W142"/>
  <c r="U142"/>
  <c r="X138"/>
  <c r="V138"/>
  <c r="W138"/>
  <c r="U138"/>
  <c r="X134"/>
  <c r="V134"/>
  <c r="W134"/>
  <c r="U134"/>
  <c r="X130"/>
  <c r="V130"/>
  <c r="W130"/>
  <c r="U130"/>
  <c r="X126"/>
  <c r="V126"/>
  <c r="W126"/>
  <c r="U126"/>
  <c r="X122"/>
  <c r="V122"/>
  <c r="W122"/>
  <c r="U122"/>
  <c r="X118"/>
  <c r="V118"/>
  <c r="W118"/>
  <c r="U118"/>
  <c r="X114"/>
  <c r="V114"/>
  <c r="W114"/>
  <c r="U114"/>
  <c r="X110"/>
  <c r="V110"/>
  <c r="W110"/>
  <c r="U110"/>
  <c r="W2"/>
  <c r="U2379"/>
  <c r="X2379"/>
  <c r="V2379"/>
  <c r="U2375"/>
  <c r="X2375"/>
  <c r="V2375"/>
  <c r="U2371"/>
  <c r="X2371"/>
  <c r="V2371"/>
  <c r="U2367"/>
  <c r="X2367"/>
  <c r="V2367"/>
  <c r="U2363"/>
  <c r="X2363"/>
  <c r="V2363"/>
  <c r="U2359"/>
  <c r="X2359"/>
  <c r="V2359"/>
  <c r="U2355"/>
  <c r="X2355"/>
  <c r="V2355"/>
  <c r="U2351"/>
  <c r="X2351"/>
  <c r="V2351"/>
  <c r="U2347"/>
  <c r="X2347"/>
  <c r="V2347"/>
  <c r="U2343"/>
  <c r="X2343"/>
  <c r="V2343"/>
  <c r="U2339"/>
  <c r="X2339"/>
  <c r="V2339"/>
  <c r="U2335"/>
  <c r="X2335"/>
  <c r="V2335"/>
  <c r="U2331"/>
  <c r="X2331"/>
  <c r="V2331"/>
  <c r="U2327"/>
  <c r="X2327"/>
  <c r="V2327"/>
  <c r="U2323"/>
  <c r="X2323"/>
  <c r="V2323"/>
  <c r="U2319"/>
  <c r="X2319"/>
  <c r="V2319"/>
  <c r="U2315"/>
  <c r="X2315"/>
  <c r="V2315"/>
  <c r="U2311"/>
  <c r="X2311"/>
  <c r="V2311"/>
  <c r="U2307"/>
  <c r="X2307"/>
  <c r="V2307"/>
  <c r="U2303"/>
  <c r="X2303"/>
  <c r="V2303"/>
  <c r="U2299"/>
  <c r="X2299"/>
  <c r="V2299"/>
  <c r="U2295"/>
  <c r="X2295"/>
  <c r="V2295"/>
  <c r="U2291"/>
  <c r="X2291"/>
  <c r="V2291"/>
  <c r="U2287"/>
  <c r="X2287"/>
  <c r="V2287"/>
  <c r="U2283"/>
  <c r="X2283"/>
  <c r="V2283"/>
  <c r="U2279"/>
  <c r="X2279"/>
  <c r="V2279"/>
  <c r="U2275"/>
  <c r="X2275"/>
  <c r="V2275"/>
  <c r="U2271"/>
  <c r="X2271"/>
  <c r="V2271"/>
  <c r="U2267"/>
  <c r="X2267"/>
  <c r="V2267"/>
  <c r="U2263"/>
  <c r="X2263"/>
  <c r="V2263"/>
  <c r="U2259"/>
  <c r="X2259"/>
  <c r="V2259"/>
  <c r="U2255"/>
  <c r="X2255"/>
  <c r="V2255"/>
  <c r="U2251"/>
  <c r="X2251"/>
  <c r="V2251"/>
  <c r="U2247"/>
  <c r="X2247"/>
  <c r="V2247"/>
  <c r="U2243"/>
  <c r="X2243"/>
  <c r="V2243"/>
  <c r="U2239"/>
  <c r="X2239"/>
  <c r="V2239"/>
  <c r="U2235"/>
  <c r="X2235"/>
  <c r="V2235"/>
  <c r="U2231"/>
  <c r="X2231"/>
  <c r="V2231"/>
  <c r="U2227"/>
  <c r="X2227"/>
  <c r="V2227"/>
  <c r="U2223"/>
  <c r="X2223"/>
  <c r="V2223"/>
  <c r="U2219"/>
  <c r="X2219"/>
  <c r="V2219"/>
  <c r="U2215"/>
  <c r="X2215"/>
  <c r="V2215"/>
  <c r="U2211"/>
  <c r="X2211"/>
  <c r="V2211"/>
  <c r="U2207"/>
  <c r="X2207"/>
  <c r="V2207"/>
  <c r="U2203"/>
  <c r="X2203"/>
  <c r="V2203"/>
  <c r="U2199"/>
  <c r="X2199"/>
  <c r="V2199"/>
  <c r="U2195"/>
  <c r="X2195"/>
  <c r="V2195"/>
  <c r="U2191"/>
  <c r="X2191"/>
  <c r="V2191"/>
  <c r="U2187"/>
  <c r="X2187"/>
  <c r="V2187"/>
  <c r="U2183"/>
  <c r="X2183"/>
  <c r="V2183"/>
  <c r="U2179"/>
  <c r="X2179"/>
  <c r="V2179"/>
  <c r="U2175"/>
  <c r="X2175"/>
  <c r="V2175"/>
  <c r="U2171"/>
  <c r="X2171"/>
  <c r="V2171"/>
  <c r="U2167"/>
  <c r="X2167"/>
  <c r="W2167"/>
  <c r="U2163"/>
  <c r="X2163"/>
  <c r="W2163"/>
  <c r="U2159"/>
  <c r="X2159"/>
  <c r="W2159"/>
  <c r="U2155"/>
  <c r="X2155"/>
  <c r="W2155"/>
  <c r="U2151"/>
  <c r="X2151"/>
  <c r="W2151"/>
  <c r="U2147"/>
  <c r="X2147"/>
  <c r="W2147"/>
  <c r="U2143"/>
  <c r="X2143"/>
  <c r="W2143"/>
  <c r="U2139"/>
  <c r="X2139"/>
  <c r="W2139"/>
  <c r="U2135"/>
  <c r="X2135"/>
  <c r="W2135"/>
  <c r="U2131"/>
  <c r="X2131"/>
  <c r="W2131"/>
  <c r="U2127"/>
  <c r="X2127"/>
  <c r="W2127"/>
  <c r="U2123"/>
  <c r="X2123"/>
  <c r="W2123"/>
  <c r="U2119"/>
  <c r="X2119"/>
  <c r="W2119"/>
  <c r="V2119"/>
  <c r="U2115"/>
  <c r="X2115"/>
  <c r="W2115"/>
  <c r="V2115"/>
  <c r="U2111"/>
  <c r="X2111"/>
  <c r="W2111"/>
  <c r="V2111"/>
  <c r="U2107"/>
  <c r="X2107"/>
  <c r="W2107"/>
  <c r="V2107"/>
  <c r="U2103"/>
  <c r="X2103"/>
  <c r="W2103"/>
  <c r="V2103"/>
  <c r="U2099"/>
  <c r="X2099"/>
  <c r="W2099"/>
  <c r="V2099"/>
  <c r="U2095"/>
  <c r="X2095"/>
  <c r="W2095"/>
  <c r="V2095"/>
  <c r="U2091"/>
  <c r="X2091"/>
  <c r="W2091"/>
  <c r="V2091"/>
  <c r="U2087"/>
  <c r="X2087"/>
  <c r="W2087"/>
  <c r="V2087"/>
  <c r="U2083"/>
  <c r="X2083"/>
  <c r="W2083"/>
  <c r="V2083"/>
  <c r="U2079"/>
  <c r="X2079"/>
  <c r="W2079"/>
  <c r="V2079"/>
  <c r="U2075"/>
  <c r="X2075"/>
  <c r="W2075"/>
  <c r="V2075"/>
  <c r="U2071"/>
  <c r="X2071"/>
  <c r="W2071"/>
  <c r="V2071"/>
  <c r="U2067"/>
  <c r="X2067"/>
  <c r="W2067"/>
  <c r="V2067"/>
  <c r="U2063"/>
  <c r="X2063"/>
  <c r="W2063"/>
  <c r="V2063"/>
  <c r="U2059"/>
  <c r="X2059"/>
  <c r="W2059"/>
  <c r="V2059"/>
  <c r="U2055"/>
  <c r="X2055"/>
  <c r="W2055"/>
  <c r="V2055"/>
  <c r="U2051"/>
  <c r="X2051"/>
  <c r="W2051"/>
  <c r="V2051"/>
  <c r="U2047"/>
  <c r="X2047"/>
  <c r="W2047"/>
  <c r="V2047"/>
  <c r="U2043"/>
  <c r="X2043"/>
  <c r="W2043"/>
  <c r="V2043"/>
  <c r="U2039"/>
  <c r="X2039"/>
  <c r="W2039"/>
  <c r="V2039"/>
  <c r="U2035"/>
  <c r="X2035"/>
  <c r="W2035"/>
  <c r="V2035"/>
  <c r="U2031"/>
  <c r="X2031"/>
  <c r="W2031"/>
  <c r="V2031"/>
  <c r="U2027"/>
  <c r="X2027"/>
  <c r="W2027"/>
  <c r="V2027"/>
  <c r="U2023"/>
  <c r="X2023"/>
  <c r="W2023"/>
  <c r="V2023"/>
  <c r="U2019"/>
  <c r="X2019"/>
  <c r="W2019"/>
  <c r="V2019"/>
  <c r="U2015"/>
  <c r="X2015"/>
  <c r="W2015"/>
  <c r="V2015"/>
  <c r="U2011"/>
  <c r="X2011"/>
  <c r="W2011"/>
  <c r="V2011"/>
  <c r="U2007"/>
  <c r="X2007"/>
  <c r="W2007"/>
  <c r="V2007"/>
  <c r="U2003"/>
  <c r="X2003"/>
  <c r="W2003"/>
  <c r="V2003"/>
  <c r="U1999"/>
  <c r="X1999"/>
  <c r="W1999"/>
  <c r="V1999"/>
  <c r="U1995"/>
  <c r="X1995"/>
  <c r="W1995"/>
  <c r="V1995"/>
  <c r="U1991"/>
  <c r="X1991"/>
  <c r="W1991"/>
  <c r="V1991"/>
  <c r="U1987"/>
  <c r="X1987"/>
  <c r="W1987"/>
  <c r="V1987"/>
  <c r="U1983"/>
  <c r="X1983"/>
  <c r="W1983"/>
  <c r="V1983"/>
  <c r="U1979"/>
  <c r="X1979"/>
  <c r="W1979"/>
  <c r="V1979"/>
  <c r="U1975"/>
  <c r="X1975"/>
  <c r="W1975"/>
  <c r="V1975"/>
  <c r="U1971"/>
  <c r="X1971"/>
  <c r="W1971"/>
  <c r="V1971"/>
  <c r="U1967"/>
  <c r="X1967"/>
  <c r="W1967"/>
  <c r="V1967"/>
  <c r="U1963"/>
  <c r="X1963"/>
  <c r="W1963"/>
  <c r="V1963"/>
  <c r="U1959"/>
  <c r="X1959"/>
  <c r="W1959"/>
  <c r="V1959"/>
  <c r="U1955"/>
  <c r="X1955"/>
  <c r="W1955"/>
  <c r="V1955"/>
  <c r="U1951"/>
  <c r="X1951"/>
  <c r="W1951"/>
  <c r="V1951"/>
  <c r="U1947"/>
  <c r="X1947"/>
  <c r="W1947"/>
  <c r="V1947"/>
  <c r="U1943"/>
  <c r="X1943"/>
  <c r="W1943"/>
  <c r="V1943"/>
  <c r="U1939"/>
  <c r="X1939"/>
  <c r="W1939"/>
  <c r="V1939"/>
  <c r="U1935"/>
  <c r="X1935"/>
  <c r="W1935"/>
  <c r="V1935"/>
  <c r="U1931"/>
  <c r="X1931"/>
  <c r="W1931"/>
  <c r="V1931"/>
  <c r="U1927"/>
  <c r="X1927"/>
  <c r="W1927"/>
  <c r="V1927"/>
  <c r="U1923"/>
  <c r="X1923"/>
  <c r="W1923"/>
  <c r="V1923"/>
  <c r="U1919"/>
  <c r="X1919"/>
  <c r="W1919"/>
  <c r="V1919"/>
  <c r="U1915"/>
  <c r="X1915"/>
  <c r="W1915"/>
  <c r="V1915"/>
  <c r="U1911"/>
  <c r="X1911"/>
  <c r="W1911"/>
  <c r="V1911"/>
  <c r="U1907"/>
  <c r="X1907"/>
  <c r="W1907"/>
  <c r="V1907"/>
  <c r="U1903"/>
  <c r="X1903"/>
  <c r="W1903"/>
  <c r="V1903"/>
  <c r="U1899"/>
  <c r="X1899"/>
  <c r="W1899"/>
  <c r="V1899"/>
  <c r="U1895"/>
  <c r="X1895"/>
  <c r="W1895"/>
  <c r="V1895"/>
  <c r="U1891"/>
  <c r="X1891"/>
  <c r="W1891"/>
  <c r="V1891"/>
  <c r="U1887"/>
  <c r="X1887"/>
  <c r="W1887"/>
  <c r="V1887"/>
  <c r="U1883"/>
  <c r="X1883"/>
  <c r="W1883"/>
  <c r="V1883"/>
  <c r="U1879"/>
  <c r="X1879"/>
  <c r="W1879"/>
  <c r="V1879"/>
  <c r="U1875"/>
  <c r="X1875"/>
  <c r="W1875"/>
  <c r="V1875"/>
  <c r="U1871"/>
  <c r="X1871"/>
  <c r="W1871"/>
  <c r="V1871"/>
  <c r="U1867"/>
  <c r="X1867"/>
  <c r="W1867"/>
  <c r="V1867"/>
  <c r="U1863"/>
  <c r="X1863"/>
  <c r="W1863"/>
  <c r="V1863"/>
  <c r="U1859"/>
  <c r="X1859"/>
  <c r="W1859"/>
  <c r="V1859"/>
  <c r="U1855"/>
  <c r="X1855"/>
  <c r="W1855"/>
  <c r="V1855"/>
  <c r="U1851"/>
  <c r="X1851"/>
  <c r="W1851"/>
  <c r="V1851"/>
  <c r="U1847"/>
  <c r="X1847"/>
  <c r="W1847"/>
  <c r="V1847"/>
  <c r="U1843"/>
  <c r="X1843"/>
  <c r="W1843"/>
  <c r="V1843"/>
  <c r="U1839"/>
  <c r="X1839"/>
  <c r="W1839"/>
  <c r="V1839"/>
  <c r="U1835"/>
  <c r="X1835"/>
  <c r="W1835"/>
  <c r="V1835"/>
  <c r="U1831"/>
  <c r="X1831"/>
  <c r="W1831"/>
  <c r="V1831"/>
  <c r="U1827"/>
  <c r="X1827"/>
  <c r="W1827"/>
  <c r="V1827"/>
  <c r="U1823"/>
  <c r="X1823"/>
  <c r="W1823"/>
  <c r="V1823"/>
  <c r="U1819"/>
  <c r="X1819"/>
  <c r="W1819"/>
  <c r="V1819"/>
  <c r="U1815"/>
  <c r="X1815"/>
  <c r="W1815"/>
  <c r="V1815"/>
  <c r="U1811"/>
  <c r="X1811"/>
  <c r="W1811"/>
  <c r="V1811"/>
  <c r="U1807"/>
  <c r="X1807"/>
  <c r="W1807"/>
  <c r="V1807"/>
  <c r="U1803"/>
  <c r="X1803"/>
  <c r="W1803"/>
  <c r="V1803"/>
  <c r="U1799"/>
  <c r="X1799"/>
  <c r="W1799"/>
  <c r="V1799"/>
  <c r="U1795"/>
  <c r="X1795"/>
  <c r="W1795"/>
  <c r="V1795"/>
  <c r="U1791"/>
  <c r="X1791"/>
  <c r="W1791"/>
  <c r="V1791"/>
  <c r="U1787"/>
  <c r="X1787"/>
  <c r="W1787"/>
  <c r="V1787"/>
  <c r="U1783"/>
  <c r="X1783"/>
  <c r="W1783"/>
  <c r="V1783"/>
  <c r="U1779"/>
  <c r="X1779"/>
  <c r="W1779"/>
  <c r="V1779"/>
  <c r="U1775"/>
  <c r="X1775"/>
  <c r="W1775"/>
  <c r="V1775"/>
  <c r="U1771"/>
  <c r="X1771"/>
  <c r="W1771"/>
  <c r="V1771"/>
  <c r="U1767"/>
  <c r="X1767"/>
  <c r="W1767"/>
  <c r="V1767"/>
  <c r="U1763"/>
  <c r="X1763"/>
  <c r="W1763"/>
  <c r="V1763"/>
  <c r="U1759"/>
  <c r="X1759"/>
  <c r="W1759"/>
  <c r="V1759"/>
  <c r="U1755"/>
  <c r="X1755"/>
  <c r="W1755"/>
  <c r="V1755"/>
  <c r="U1751"/>
  <c r="X1751"/>
  <c r="W1751"/>
  <c r="V1751"/>
  <c r="U1747"/>
  <c r="X1747"/>
  <c r="W1747"/>
  <c r="V1747"/>
  <c r="U1743"/>
  <c r="X1743"/>
  <c r="W1743"/>
  <c r="V1743"/>
  <c r="U1739"/>
  <c r="X1739"/>
  <c r="W1739"/>
  <c r="V1739"/>
  <c r="U1735"/>
  <c r="X1735"/>
  <c r="W1735"/>
  <c r="V1735"/>
  <c r="U1731"/>
  <c r="X1731"/>
  <c r="W1731"/>
  <c r="V1731"/>
  <c r="U1727"/>
  <c r="X1727"/>
  <c r="W1727"/>
  <c r="V1727"/>
  <c r="U1723"/>
  <c r="X1723"/>
  <c r="W1723"/>
  <c r="V1723"/>
  <c r="U1719"/>
  <c r="X1719"/>
  <c r="W1719"/>
  <c r="V1719"/>
  <c r="U1715"/>
  <c r="X1715"/>
  <c r="W1715"/>
  <c r="V1715"/>
  <c r="U1711"/>
  <c r="X1711"/>
  <c r="W1711"/>
  <c r="V1711"/>
  <c r="U1707"/>
  <c r="X1707"/>
  <c r="W1707"/>
  <c r="V1707"/>
  <c r="U1703"/>
  <c r="X1703"/>
  <c r="W1703"/>
  <c r="V1703"/>
  <c r="U1699"/>
  <c r="X1699"/>
  <c r="W1699"/>
  <c r="V1699"/>
  <c r="U1695"/>
  <c r="X1695"/>
  <c r="W1695"/>
  <c r="V1695"/>
  <c r="U1691"/>
  <c r="X1691"/>
  <c r="W1691"/>
  <c r="V1691"/>
  <c r="U1687"/>
  <c r="X1687"/>
  <c r="W1687"/>
  <c r="V1687"/>
  <c r="U1683"/>
  <c r="X1683"/>
  <c r="W1683"/>
  <c r="V1683"/>
  <c r="U1679"/>
  <c r="X1679"/>
  <c r="W1679"/>
  <c r="V1679"/>
  <c r="U1675"/>
  <c r="X1675"/>
  <c r="W1675"/>
  <c r="V1675"/>
  <c r="U1671"/>
  <c r="X1671"/>
  <c r="W1671"/>
  <c r="V1671"/>
  <c r="U1667"/>
  <c r="X1667"/>
  <c r="W1667"/>
  <c r="V1667"/>
  <c r="U1663"/>
  <c r="X1663"/>
  <c r="W1663"/>
  <c r="V1663"/>
  <c r="U1659"/>
  <c r="X1659"/>
  <c r="W1659"/>
  <c r="V1659"/>
  <c r="U1655"/>
  <c r="X1655"/>
  <c r="W1655"/>
  <c r="V1655"/>
  <c r="U1651"/>
  <c r="X1651"/>
  <c r="W1651"/>
  <c r="V1651"/>
  <c r="U1647"/>
  <c r="X1647"/>
  <c r="W1647"/>
  <c r="V1647"/>
  <c r="U1643"/>
  <c r="X1643"/>
  <c r="W1643"/>
  <c r="V1643"/>
  <c r="U1639"/>
  <c r="X1639"/>
  <c r="W1639"/>
  <c r="V1639"/>
  <c r="U1635"/>
  <c r="X1635"/>
  <c r="W1635"/>
  <c r="V1635"/>
  <c r="U1631"/>
  <c r="X1631"/>
  <c r="W1631"/>
  <c r="V1631"/>
  <c r="U1627"/>
  <c r="X1627"/>
  <c r="W1627"/>
  <c r="V1627"/>
  <c r="U1623"/>
  <c r="X1623"/>
  <c r="W1623"/>
  <c r="V1623"/>
  <c r="U1619"/>
  <c r="X1619"/>
  <c r="W1619"/>
  <c r="V1619"/>
  <c r="U1615"/>
  <c r="X1615"/>
  <c r="W1615"/>
  <c r="V1615"/>
  <c r="U1611"/>
  <c r="X1611"/>
  <c r="W1611"/>
  <c r="V1611"/>
  <c r="U1607"/>
  <c r="X1607"/>
  <c r="W1607"/>
  <c r="V1607"/>
  <c r="U1603"/>
  <c r="X1603"/>
  <c r="W1603"/>
  <c r="V1603"/>
  <c r="U1599"/>
  <c r="X1599"/>
  <c r="W1599"/>
  <c r="V1599"/>
  <c r="U1595"/>
  <c r="X1595"/>
  <c r="W1595"/>
  <c r="V1595"/>
  <c r="U1591"/>
  <c r="X1591"/>
  <c r="W1591"/>
  <c r="V1591"/>
  <c r="U1587"/>
  <c r="X1587"/>
  <c r="W1587"/>
  <c r="V1587"/>
  <c r="U1583"/>
  <c r="X1583"/>
  <c r="W1583"/>
  <c r="V1583"/>
  <c r="U1579"/>
  <c r="X1579"/>
  <c r="W1579"/>
  <c r="V1579"/>
  <c r="U1575"/>
  <c r="X1575"/>
  <c r="W1575"/>
  <c r="V1575"/>
  <c r="U1571"/>
  <c r="X1571"/>
  <c r="W1571"/>
  <c r="V1571"/>
  <c r="U1567"/>
  <c r="X1567"/>
  <c r="W1567"/>
  <c r="V1567"/>
  <c r="U1563"/>
  <c r="X1563"/>
  <c r="W1563"/>
  <c r="V1563"/>
  <c r="U1559"/>
  <c r="X1559"/>
  <c r="W1559"/>
  <c r="V1559"/>
  <c r="U1555"/>
  <c r="X1555"/>
  <c r="W1555"/>
  <c r="V1555"/>
  <c r="U1551"/>
  <c r="X1551"/>
  <c r="W1551"/>
  <c r="V1551"/>
  <c r="U1547"/>
  <c r="X1547"/>
  <c r="W1547"/>
  <c r="V1547"/>
  <c r="U1543"/>
  <c r="X1543"/>
  <c r="W1543"/>
  <c r="V1543"/>
  <c r="U1539"/>
  <c r="X1539"/>
  <c r="W1539"/>
  <c r="V1539"/>
  <c r="U1535"/>
  <c r="X1535"/>
  <c r="W1535"/>
  <c r="V1535"/>
  <c r="U1531"/>
  <c r="X1531"/>
  <c r="W1531"/>
  <c r="V1531"/>
  <c r="U1527"/>
  <c r="X1527"/>
  <c r="W1527"/>
  <c r="V1527"/>
  <c r="U1523"/>
  <c r="X1523"/>
  <c r="W1523"/>
  <c r="V1523"/>
  <c r="U1519"/>
  <c r="X1519"/>
  <c r="W1519"/>
  <c r="V1519"/>
  <c r="U1515"/>
  <c r="X1515"/>
  <c r="W1515"/>
  <c r="V1515"/>
  <c r="U1511"/>
  <c r="X1511"/>
  <c r="W1511"/>
  <c r="V1511"/>
  <c r="U1507"/>
  <c r="X1507"/>
  <c r="W1507"/>
  <c r="V1507"/>
  <c r="U1503"/>
  <c r="X1503"/>
  <c r="W1503"/>
  <c r="V1503"/>
  <c r="U1499"/>
  <c r="X1499"/>
  <c r="W1499"/>
  <c r="V1499"/>
  <c r="U1495"/>
  <c r="X1495"/>
  <c r="W1495"/>
  <c r="V1495"/>
  <c r="U1491"/>
  <c r="X1491"/>
  <c r="W1491"/>
  <c r="V1491"/>
  <c r="U1487"/>
  <c r="X1487"/>
  <c r="W1487"/>
  <c r="V1487"/>
  <c r="U1483"/>
  <c r="X1483"/>
  <c r="W1483"/>
  <c r="V1483"/>
  <c r="U1479"/>
  <c r="X1479"/>
  <c r="W1479"/>
  <c r="V1479"/>
  <c r="U1475"/>
  <c r="X1475"/>
  <c r="W1475"/>
  <c r="V1475"/>
  <c r="U1471"/>
  <c r="X1471"/>
  <c r="W1471"/>
  <c r="V1471"/>
  <c r="U1467"/>
  <c r="X1467"/>
  <c r="W1467"/>
  <c r="V1467"/>
  <c r="U1463"/>
  <c r="X1463"/>
  <c r="W1463"/>
  <c r="V1463"/>
  <c r="U1459"/>
  <c r="X1459"/>
  <c r="W1459"/>
  <c r="V1459"/>
  <c r="U1455"/>
  <c r="X1455"/>
  <c r="W1455"/>
  <c r="V1455"/>
  <c r="U1451"/>
  <c r="X1451"/>
  <c r="W1451"/>
  <c r="V1451"/>
  <c r="U1447"/>
  <c r="X1447"/>
  <c r="W1447"/>
  <c r="V1447"/>
  <c r="U1443"/>
  <c r="X1443"/>
  <c r="W1443"/>
  <c r="V1443"/>
  <c r="U1439"/>
  <c r="X1439"/>
  <c r="W1439"/>
  <c r="V1439"/>
  <c r="U1435"/>
  <c r="X1435"/>
  <c r="W1435"/>
  <c r="V1435"/>
  <c r="U1431"/>
  <c r="X1431"/>
  <c r="W1431"/>
  <c r="V1431"/>
  <c r="U1427"/>
  <c r="X1427"/>
  <c r="W1427"/>
  <c r="V1427"/>
  <c r="U1423"/>
  <c r="X1423"/>
  <c r="W1423"/>
  <c r="V1423"/>
  <c r="U1419"/>
  <c r="X1419"/>
  <c r="W1419"/>
  <c r="V1419"/>
  <c r="U1415"/>
  <c r="X1415"/>
  <c r="W1415"/>
  <c r="V1415"/>
  <c r="U1411"/>
  <c r="X1411"/>
  <c r="W1411"/>
  <c r="V1411"/>
  <c r="X1407"/>
  <c r="U1407"/>
  <c r="W1407"/>
  <c r="V1407"/>
  <c r="X1403"/>
  <c r="U1403"/>
  <c r="W1403"/>
  <c r="V1403"/>
  <c r="X1399"/>
  <c r="U1399"/>
  <c r="W1399"/>
  <c r="X1395"/>
  <c r="V1395"/>
  <c r="W1395"/>
  <c r="U1395"/>
  <c r="X1391"/>
  <c r="V1391"/>
  <c r="W1391"/>
  <c r="U1391"/>
  <c r="X1387"/>
  <c r="V1387"/>
  <c r="U1387"/>
  <c r="W1387"/>
  <c r="X1383"/>
  <c r="V1383"/>
  <c r="W1383"/>
  <c r="U1383"/>
  <c r="X1379"/>
  <c r="V1379"/>
  <c r="W1379"/>
  <c r="U1379"/>
  <c r="X1375"/>
  <c r="V1375"/>
  <c r="W1375"/>
  <c r="X1371"/>
  <c r="V1371"/>
  <c r="U1371"/>
  <c r="X1367"/>
  <c r="V1367"/>
  <c r="W1367"/>
  <c r="U1367"/>
  <c r="X1363"/>
  <c r="V1363"/>
  <c r="W1363"/>
  <c r="U1363"/>
  <c r="X1359"/>
  <c r="V1359"/>
  <c r="W1359"/>
  <c r="U1359"/>
  <c r="X1355"/>
  <c r="V1355"/>
  <c r="U1355"/>
  <c r="W1355"/>
  <c r="X1351"/>
  <c r="V1351"/>
  <c r="W1351"/>
  <c r="U1351"/>
  <c r="X1347"/>
  <c r="V1347"/>
  <c r="W1347"/>
  <c r="U1347"/>
  <c r="X1343"/>
  <c r="V1343"/>
  <c r="W1343"/>
  <c r="X1339"/>
  <c r="V1339"/>
  <c r="U1339"/>
  <c r="W1339"/>
  <c r="X1335"/>
  <c r="V1335"/>
  <c r="W1335"/>
  <c r="U1335"/>
  <c r="X1331"/>
  <c r="V1331"/>
  <c r="W1331"/>
  <c r="U1331"/>
  <c r="X1327"/>
  <c r="V1327"/>
  <c r="W1327"/>
  <c r="U1327"/>
  <c r="X1323"/>
  <c r="V1323"/>
  <c r="U1323"/>
  <c r="W1323"/>
  <c r="X1319"/>
  <c r="V1319"/>
  <c r="W1319"/>
  <c r="U1319"/>
  <c r="X1315"/>
  <c r="V1315"/>
  <c r="W1315"/>
  <c r="U1315"/>
  <c r="X1311"/>
  <c r="V1311"/>
  <c r="W1311"/>
  <c r="U1311"/>
  <c r="X1307"/>
  <c r="V1307"/>
  <c r="U1307"/>
  <c r="W1307"/>
  <c r="X1303"/>
  <c r="V1303"/>
  <c r="W1303"/>
  <c r="U1303"/>
  <c r="X1299"/>
  <c r="V1299"/>
  <c r="W1299"/>
  <c r="U1299"/>
  <c r="X1295"/>
  <c r="V1295"/>
  <c r="W1295"/>
  <c r="U1295"/>
  <c r="X1291"/>
  <c r="V1291"/>
  <c r="U1291"/>
  <c r="W1291"/>
  <c r="X1287"/>
  <c r="V1287"/>
  <c r="W1287"/>
  <c r="U1287"/>
  <c r="X1283"/>
  <c r="V1283"/>
  <c r="W1283"/>
  <c r="U1283"/>
  <c r="X1279"/>
  <c r="V1279"/>
  <c r="W1279"/>
  <c r="U1279"/>
  <c r="X1275"/>
  <c r="V1275"/>
  <c r="U1275"/>
  <c r="X1271"/>
  <c r="V1271"/>
  <c r="W1271"/>
  <c r="U1271"/>
  <c r="X1267"/>
  <c r="V1267"/>
  <c r="W1267"/>
  <c r="U1267"/>
  <c r="X1263"/>
  <c r="V1263"/>
  <c r="W1263"/>
  <c r="U1263"/>
  <c r="X1259"/>
  <c r="V1259"/>
  <c r="U1259"/>
  <c r="W1259"/>
  <c r="X1255"/>
  <c r="V1255"/>
  <c r="W1255"/>
  <c r="U1255"/>
  <c r="X1251"/>
  <c r="V1251"/>
  <c r="W1251"/>
  <c r="U1251"/>
  <c r="X1247"/>
  <c r="V1247"/>
  <c r="W1247"/>
  <c r="X1243"/>
  <c r="V1243"/>
  <c r="U1243"/>
  <c r="X1239"/>
  <c r="V1239"/>
  <c r="W1239"/>
  <c r="U1239"/>
  <c r="X1235"/>
  <c r="V1235"/>
  <c r="W1235"/>
  <c r="U1235"/>
  <c r="X1231"/>
  <c r="V1231"/>
  <c r="W1231"/>
  <c r="U1231"/>
  <c r="X1227"/>
  <c r="V1227"/>
  <c r="U1227"/>
  <c r="W1227"/>
  <c r="X1223"/>
  <c r="V1223"/>
  <c r="W1223"/>
  <c r="U1223"/>
  <c r="X1219"/>
  <c r="V1219"/>
  <c r="W1219"/>
  <c r="U1219"/>
  <c r="X1215"/>
  <c r="V1215"/>
  <c r="W1215"/>
  <c r="X1211"/>
  <c r="V1211"/>
  <c r="U1211"/>
  <c r="W1211"/>
  <c r="X1207"/>
  <c r="V1207"/>
  <c r="W1207"/>
  <c r="U1207"/>
  <c r="X1203"/>
  <c r="V1203"/>
  <c r="W1203"/>
  <c r="U1203"/>
  <c r="X1199"/>
  <c r="V1199"/>
  <c r="W1199"/>
  <c r="U1199"/>
  <c r="X1195"/>
  <c r="V1195"/>
  <c r="U1195"/>
  <c r="W1195"/>
  <c r="X1191"/>
  <c r="V1191"/>
  <c r="W1191"/>
  <c r="U1191"/>
  <c r="X1187"/>
  <c r="V1187"/>
  <c r="W1187"/>
  <c r="U1187"/>
  <c r="X1183"/>
  <c r="V1183"/>
  <c r="W1183"/>
  <c r="U1183"/>
  <c r="X1179"/>
  <c r="V1179"/>
  <c r="U1179"/>
  <c r="W1179"/>
  <c r="X1175"/>
  <c r="V1175"/>
  <c r="W1175"/>
  <c r="U1175"/>
  <c r="X1171"/>
  <c r="V1171"/>
  <c r="W1171"/>
  <c r="U1171"/>
  <c r="X1167"/>
  <c r="V1167"/>
  <c r="W1167"/>
  <c r="U1167"/>
  <c r="X1163"/>
  <c r="V1163"/>
  <c r="U1163"/>
  <c r="W1163"/>
  <c r="X1159"/>
  <c r="V1159"/>
  <c r="W1159"/>
  <c r="U1159"/>
  <c r="X1155"/>
  <c r="V1155"/>
  <c r="W1155"/>
  <c r="U1155"/>
  <c r="X1151"/>
  <c r="V1151"/>
  <c r="W1151"/>
  <c r="U1151"/>
  <c r="X1147"/>
  <c r="W1147"/>
  <c r="V1147"/>
  <c r="U1147"/>
  <c r="X1143"/>
  <c r="W1143"/>
  <c r="V1143"/>
  <c r="U1143"/>
  <c r="X1139"/>
  <c r="W1139"/>
  <c r="V1139"/>
  <c r="U1139"/>
  <c r="X1135"/>
  <c r="W1135"/>
  <c r="V1135"/>
  <c r="U1135"/>
  <c r="X1131"/>
  <c r="W1131"/>
  <c r="V1131"/>
  <c r="U1131"/>
  <c r="X1127"/>
  <c r="W1127"/>
  <c r="V1127"/>
  <c r="U1127"/>
  <c r="X1123"/>
  <c r="W1123"/>
  <c r="V1123"/>
  <c r="U1123"/>
  <c r="X1119"/>
  <c r="W1119"/>
  <c r="V1119"/>
  <c r="U1119"/>
  <c r="X1115"/>
  <c r="W1115"/>
  <c r="V1115"/>
  <c r="U1115"/>
  <c r="X1111"/>
  <c r="W1111"/>
  <c r="V1111"/>
  <c r="U1111"/>
  <c r="X1107"/>
  <c r="W1107"/>
  <c r="V1107"/>
  <c r="U1107"/>
  <c r="X1103"/>
  <c r="W1103"/>
  <c r="V1103"/>
  <c r="U1103"/>
  <c r="X1099"/>
  <c r="W1099"/>
  <c r="V1099"/>
  <c r="U1099"/>
  <c r="X1095"/>
  <c r="W1095"/>
  <c r="V1095"/>
  <c r="U1095"/>
  <c r="X1091"/>
  <c r="W1091"/>
  <c r="V1091"/>
  <c r="U1091"/>
  <c r="X1087"/>
  <c r="W1087"/>
  <c r="V1087"/>
  <c r="U1087"/>
  <c r="X1083"/>
  <c r="W1083"/>
  <c r="V1083"/>
  <c r="U1083"/>
  <c r="X1079"/>
  <c r="W1079"/>
  <c r="V1079"/>
  <c r="U1079"/>
  <c r="X1075"/>
  <c r="W1075"/>
  <c r="V1075"/>
  <c r="U1075"/>
  <c r="X1071"/>
  <c r="W1071"/>
  <c r="V1071"/>
  <c r="U1071"/>
  <c r="X1067"/>
  <c r="W1067"/>
  <c r="V1067"/>
  <c r="U1067"/>
  <c r="X1063"/>
  <c r="W1063"/>
  <c r="V1063"/>
  <c r="U1063"/>
  <c r="X1059"/>
  <c r="W1059"/>
  <c r="V1059"/>
  <c r="U1059"/>
  <c r="X1055"/>
  <c r="W1055"/>
  <c r="V1055"/>
  <c r="U1055"/>
  <c r="X1051"/>
  <c r="W1051"/>
  <c r="V1051"/>
  <c r="U1051"/>
  <c r="X1047"/>
  <c r="W1047"/>
  <c r="V1047"/>
  <c r="U1047"/>
  <c r="X1043"/>
  <c r="W1043"/>
  <c r="V1043"/>
  <c r="U1043"/>
  <c r="X1039"/>
  <c r="W1039"/>
  <c r="V1039"/>
  <c r="U1039"/>
  <c r="X1035"/>
  <c r="W1035"/>
  <c r="V1035"/>
  <c r="U1035"/>
  <c r="X1031"/>
  <c r="W1031"/>
  <c r="V1031"/>
  <c r="U1031"/>
  <c r="X1027"/>
  <c r="W1027"/>
  <c r="V1027"/>
  <c r="U1027"/>
  <c r="X1023"/>
  <c r="W1023"/>
  <c r="V1023"/>
  <c r="U1023"/>
  <c r="X1019"/>
  <c r="W1019"/>
  <c r="V1019"/>
  <c r="U1019"/>
  <c r="X1015"/>
  <c r="W1015"/>
  <c r="V1015"/>
  <c r="U1015"/>
  <c r="X1011"/>
  <c r="W1011"/>
  <c r="V1011"/>
  <c r="U1011"/>
  <c r="X1007"/>
  <c r="W1007"/>
  <c r="V1007"/>
  <c r="U1007"/>
  <c r="X1003"/>
  <c r="W1003"/>
  <c r="V1003"/>
  <c r="U1003"/>
  <c r="X999"/>
  <c r="W999"/>
  <c r="V999"/>
  <c r="U999"/>
  <c r="X995"/>
  <c r="W995"/>
  <c r="V995"/>
  <c r="U995"/>
  <c r="X991"/>
  <c r="W991"/>
  <c r="V991"/>
  <c r="U991"/>
  <c r="X987"/>
  <c r="W987"/>
  <c r="V987"/>
  <c r="U987"/>
  <c r="X983"/>
  <c r="W983"/>
  <c r="V983"/>
  <c r="U983"/>
  <c r="X979"/>
  <c r="W979"/>
  <c r="V979"/>
  <c r="U979"/>
  <c r="X975"/>
  <c r="W975"/>
  <c r="V975"/>
  <c r="U975"/>
  <c r="X971"/>
  <c r="W971"/>
  <c r="V971"/>
  <c r="U971"/>
  <c r="X967"/>
  <c r="W967"/>
  <c r="V967"/>
  <c r="U967"/>
  <c r="X963"/>
  <c r="W963"/>
  <c r="V963"/>
  <c r="U963"/>
  <c r="X959"/>
  <c r="W959"/>
  <c r="V959"/>
  <c r="U959"/>
  <c r="X955"/>
  <c r="W955"/>
  <c r="V955"/>
  <c r="U955"/>
  <c r="X951"/>
  <c r="W951"/>
  <c r="V951"/>
  <c r="U951"/>
  <c r="X947"/>
  <c r="W947"/>
  <c r="V947"/>
  <c r="U947"/>
  <c r="X943"/>
  <c r="W943"/>
  <c r="V943"/>
  <c r="U943"/>
  <c r="X939"/>
  <c r="W939"/>
  <c r="V939"/>
  <c r="U939"/>
  <c r="X935"/>
  <c r="W935"/>
  <c r="V935"/>
  <c r="U935"/>
  <c r="X931"/>
  <c r="V931"/>
  <c r="W931"/>
  <c r="U931"/>
  <c r="X927"/>
  <c r="V927"/>
  <c r="W927"/>
  <c r="U927"/>
  <c r="X923"/>
  <c r="V923"/>
  <c r="W923"/>
  <c r="U923"/>
  <c r="X919"/>
  <c r="V919"/>
  <c r="W919"/>
  <c r="U919"/>
  <c r="X915"/>
  <c r="V915"/>
  <c r="W915"/>
  <c r="U915"/>
  <c r="X911"/>
  <c r="V911"/>
  <c r="W911"/>
  <c r="U911"/>
  <c r="X907"/>
  <c r="V907"/>
  <c r="W907"/>
  <c r="U907"/>
  <c r="X903"/>
  <c r="V903"/>
  <c r="W903"/>
  <c r="U903"/>
  <c r="X899"/>
  <c r="V899"/>
  <c r="W899"/>
  <c r="U899"/>
  <c r="X895"/>
  <c r="V895"/>
  <c r="W895"/>
  <c r="U895"/>
  <c r="X891"/>
  <c r="V891"/>
  <c r="W891"/>
  <c r="U891"/>
  <c r="X887"/>
  <c r="V887"/>
  <c r="W887"/>
  <c r="U887"/>
  <c r="X883"/>
  <c r="V883"/>
  <c r="W883"/>
  <c r="U883"/>
  <c r="X879"/>
  <c r="V879"/>
  <c r="W879"/>
  <c r="U879"/>
  <c r="X875"/>
  <c r="V875"/>
  <c r="W875"/>
  <c r="U875"/>
  <c r="X871"/>
  <c r="V871"/>
  <c r="W871"/>
  <c r="U871"/>
  <c r="X867"/>
  <c r="V867"/>
  <c r="W867"/>
  <c r="U867"/>
  <c r="X863"/>
  <c r="V863"/>
  <c r="W863"/>
  <c r="U863"/>
  <c r="X859"/>
  <c r="V859"/>
  <c r="W859"/>
  <c r="U859"/>
  <c r="X855"/>
  <c r="V855"/>
  <c r="W855"/>
  <c r="U855"/>
  <c r="X851"/>
  <c r="V851"/>
  <c r="W851"/>
  <c r="U851"/>
  <c r="X847"/>
  <c r="V847"/>
  <c r="W847"/>
  <c r="U847"/>
  <c r="X843"/>
  <c r="V843"/>
  <c r="W843"/>
  <c r="U843"/>
  <c r="X839"/>
  <c r="V839"/>
  <c r="W839"/>
  <c r="U839"/>
  <c r="X835"/>
  <c r="V835"/>
  <c r="W835"/>
  <c r="U835"/>
  <c r="X831"/>
  <c r="V831"/>
  <c r="W831"/>
  <c r="U831"/>
  <c r="X827"/>
  <c r="V827"/>
  <c r="W827"/>
  <c r="U827"/>
  <c r="X823"/>
  <c r="V823"/>
  <c r="W823"/>
  <c r="U823"/>
  <c r="X819"/>
  <c r="V819"/>
  <c r="W819"/>
  <c r="U819"/>
  <c r="X815"/>
  <c r="V815"/>
  <c r="W815"/>
  <c r="U815"/>
  <c r="X811"/>
  <c r="V811"/>
  <c r="W811"/>
  <c r="U811"/>
  <c r="X807"/>
  <c r="V807"/>
  <c r="W807"/>
  <c r="X803"/>
  <c r="V803"/>
  <c r="W803"/>
  <c r="U803"/>
  <c r="X799"/>
  <c r="V799"/>
  <c r="W799"/>
  <c r="U799"/>
  <c r="X795"/>
  <c r="V795"/>
  <c r="W795"/>
  <c r="U795"/>
  <c r="X791"/>
  <c r="V791"/>
  <c r="W791"/>
  <c r="U791"/>
  <c r="X787"/>
  <c r="V787"/>
  <c r="W787"/>
  <c r="U787"/>
  <c r="X783"/>
  <c r="V783"/>
  <c r="W783"/>
  <c r="U783"/>
  <c r="X779"/>
  <c r="V779"/>
  <c r="W779"/>
  <c r="U779"/>
  <c r="X775"/>
  <c r="V775"/>
  <c r="W775"/>
  <c r="X771"/>
  <c r="V771"/>
  <c r="W771"/>
  <c r="U771"/>
  <c r="X767"/>
  <c r="V767"/>
  <c r="W767"/>
  <c r="U767"/>
  <c r="X763"/>
  <c r="V763"/>
  <c r="W763"/>
  <c r="U763"/>
  <c r="X759"/>
  <c r="V759"/>
  <c r="W759"/>
  <c r="U759"/>
  <c r="X755"/>
  <c r="V755"/>
  <c r="W755"/>
  <c r="U755"/>
  <c r="X751"/>
  <c r="V751"/>
  <c r="W751"/>
  <c r="U751"/>
  <c r="X747"/>
  <c r="V747"/>
  <c r="W747"/>
  <c r="U747"/>
  <c r="X743"/>
  <c r="V743"/>
  <c r="W743"/>
  <c r="U743"/>
  <c r="X739"/>
  <c r="V739"/>
  <c r="W739"/>
  <c r="U739"/>
  <c r="X735"/>
  <c r="V735"/>
  <c r="W735"/>
  <c r="U735"/>
  <c r="X731"/>
  <c r="V731"/>
  <c r="W731"/>
  <c r="U731"/>
  <c r="X727"/>
  <c r="V727"/>
  <c r="W727"/>
  <c r="U727"/>
  <c r="X723"/>
  <c r="V723"/>
  <c r="W723"/>
  <c r="X719"/>
  <c r="V719"/>
  <c r="W719"/>
  <c r="U719"/>
  <c r="X715"/>
  <c r="V715"/>
  <c r="W715"/>
  <c r="U715"/>
  <c r="X711"/>
  <c r="V711"/>
  <c r="W711"/>
  <c r="U711"/>
  <c r="X707"/>
  <c r="V707"/>
  <c r="W707"/>
  <c r="X703"/>
  <c r="V703"/>
  <c r="W703"/>
  <c r="U703"/>
  <c r="X699"/>
  <c r="V699"/>
  <c r="W699"/>
  <c r="U699"/>
  <c r="X695"/>
  <c r="V695"/>
  <c r="W695"/>
  <c r="U695"/>
  <c r="X691"/>
  <c r="V691"/>
  <c r="W691"/>
  <c r="U691"/>
  <c r="X687"/>
  <c r="V687"/>
  <c r="W687"/>
  <c r="U687"/>
  <c r="X683"/>
  <c r="V683"/>
  <c r="W683"/>
  <c r="U683"/>
  <c r="X679"/>
  <c r="V679"/>
  <c r="W679"/>
  <c r="U679"/>
  <c r="X675"/>
  <c r="V675"/>
  <c r="W675"/>
  <c r="U675"/>
  <c r="X671"/>
  <c r="V671"/>
  <c r="W671"/>
  <c r="U671"/>
  <c r="X667"/>
  <c r="V667"/>
  <c r="W667"/>
  <c r="U667"/>
  <c r="X663"/>
  <c r="V663"/>
  <c r="W663"/>
  <c r="U663"/>
  <c r="X659"/>
  <c r="V659"/>
  <c r="W659"/>
  <c r="X655"/>
  <c r="V655"/>
  <c r="W655"/>
  <c r="U655"/>
  <c r="X651"/>
  <c r="V651"/>
  <c r="W651"/>
  <c r="U651"/>
  <c r="X647"/>
  <c r="V647"/>
  <c r="W647"/>
  <c r="U647"/>
  <c r="X643"/>
  <c r="V643"/>
  <c r="W643"/>
  <c r="X639"/>
  <c r="V639"/>
  <c r="W639"/>
  <c r="U639"/>
  <c r="X635"/>
  <c r="V635"/>
  <c r="W635"/>
  <c r="U635"/>
  <c r="X631"/>
  <c r="V631"/>
  <c r="W631"/>
  <c r="U631"/>
  <c r="X627"/>
  <c r="V627"/>
  <c r="W627"/>
  <c r="U627"/>
  <c r="X623"/>
  <c r="V623"/>
  <c r="W623"/>
  <c r="U623"/>
  <c r="X619"/>
  <c r="V619"/>
  <c r="W619"/>
  <c r="U619"/>
  <c r="X615"/>
  <c r="V615"/>
  <c r="W615"/>
  <c r="U615"/>
  <c r="X611"/>
  <c r="V611"/>
  <c r="W611"/>
  <c r="U611"/>
  <c r="X607"/>
  <c r="V607"/>
  <c r="W607"/>
  <c r="U607"/>
  <c r="X603"/>
  <c r="V603"/>
  <c r="W603"/>
  <c r="U603"/>
  <c r="X599"/>
  <c r="V599"/>
  <c r="W599"/>
  <c r="U599"/>
  <c r="X595"/>
  <c r="V595"/>
  <c r="W595"/>
  <c r="U595"/>
  <c r="X591"/>
  <c r="V591"/>
  <c r="W591"/>
  <c r="U591"/>
  <c r="X587"/>
  <c r="V587"/>
  <c r="W587"/>
  <c r="U587"/>
  <c r="X583"/>
  <c r="V583"/>
  <c r="W583"/>
  <c r="U583"/>
  <c r="X579"/>
  <c r="V579"/>
  <c r="W579"/>
  <c r="U579"/>
  <c r="X575"/>
  <c r="V575"/>
  <c r="W575"/>
  <c r="U575"/>
  <c r="X571"/>
  <c r="V571"/>
  <c r="W571"/>
  <c r="U571"/>
  <c r="X567"/>
  <c r="V567"/>
  <c r="W567"/>
  <c r="U567"/>
  <c r="X563"/>
  <c r="V563"/>
  <c r="W563"/>
  <c r="U563"/>
  <c r="X559"/>
  <c r="V559"/>
  <c r="W559"/>
  <c r="U559"/>
  <c r="X555"/>
  <c r="V555"/>
  <c r="W555"/>
  <c r="U555"/>
  <c r="X551"/>
  <c r="V551"/>
  <c r="W551"/>
  <c r="U551"/>
  <c r="X547"/>
  <c r="V547"/>
  <c r="W547"/>
  <c r="X543"/>
  <c r="V543"/>
  <c r="W543"/>
  <c r="U543"/>
  <c r="X539"/>
  <c r="V539"/>
  <c r="W539"/>
  <c r="U539"/>
  <c r="X535"/>
  <c r="V535"/>
  <c r="W535"/>
  <c r="U535"/>
  <c r="X531"/>
  <c r="V531"/>
  <c r="W531"/>
  <c r="U531"/>
  <c r="X527"/>
  <c r="V527"/>
  <c r="W527"/>
  <c r="U527"/>
  <c r="X523"/>
  <c r="V523"/>
  <c r="W523"/>
  <c r="U523"/>
  <c r="X519"/>
  <c r="V519"/>
  <c r="W519"/>
  <c r="U519"/>
  <c r="X515"/>
  <c r="V515"/>
  <c r="W515"/>
  <c r="X511"/>
  <c r="V511"/>
  <c r="W511"/>
  <c r="U511"/>
  <c r="X507"/>
  <c r="V507"/>
  <c r="W507"/>
  <c r="U507"/>
  <c r="X503"/>
  <c r="V503"/>
  <c r="W503"/>
  <c r="U503"/>
  <c r="X499"/>
  <c r="V499"/>
  <c r="W499"/>
  <c r="U499"/>
  <c r="X495"/>
  <c r="V495"/>
  <c r="W495"/>
  <c r="U495"/>
  <c r="X491"/>
  <c r="V491"/>
  <c r="W491"/>
  <c r="U491"/>
  <c r="X487"/>
  <c r="V487"/>
  <c r="W487"/>
  <c r="U487"/>
  <c r="X483"/>
  <c r="V483"/>
  <c r="W483"/>
  <c r="U483"/>
  <c r="X479"/>
  <c r="V479"/>
  <c r="W479"/>
  <c r="U479"/>
  <c r="X475"/>
  <c r="V475"/>
  <c r="W475"/>
  <c r="U475"/>
  <c r="X471"/>
  <c r="V471"/>
  <c r="W471"/>
  <c r="U471"/>
  <c r="X467"/>
  <c r="V467"/>
  <c r="W467"/>
  <c r="U467"/>
  <c r="X463"/>
  <c r="V463"/>
  <c r="W463"/>
  <c r="U463"/>
  <c r="X459"/>
  <c r="V459"/>
  <c r="W459"/>
  <c r="U459"/>
  <c r="X455"/>
  <c r="V455"/>
  <c r="W455"/>
  <c r="U455"/>
  <c r="X451"/>
  <c r="V451"/>
  <c r="W451"/>
  <c r="U451"/>
  <c r="X447"/>
  <c r="V447"/>
  <c r="W447"/>
  <c r="U447"/>
  <c r="X443"/>
  <c r="V443"/>
  <c r="W443"/>
  <c r="U443"/>
  <c r="X439"/>
  <c r="V439"/>
  <c r="W439"/>
  <c r="U439"/>
  <c r="X435"/>
  <c r="V435"/>
  <c r="W435"/>
  <c r="U435"/>
  <c r="X431"/>
  <c r="V431"/>
  <c r="W431"/>
  <c r="U431"/>
  <c r="X427"/>
  <c r="V427"/>
  <c r="W427"/>
  <c r="U427"/>
  <c r="X423"/>
  <c r="V423"/>
  <c r="W423"/>
  <c r="U423"/>
  <c r="X419"/>
  <c r="V419"/>
  <c r="W419"/>
  <c r="X415"/>
  <c r="V415"/>
  <c r="W415"/>
  <c r="U415"/>
  <c r="X411"/>
  <c r="V411"/>
  <c r="W411"/>
  <c r="U411"/>
  <c r="X407"/>
  <c r="V407"/>
  <c r="W407"/>
  <c r="U407"/>
  <c r="X403"/>
  <c r="V403"/>
  <c r="W403"/>
  <c r="U403"/>
  <c r="X399"/>
  <c r="V399"/>
  <c r="W399"/>
  <c r="U399"/>
  <c r="X395"/>
  <c r="V395"/>
  <c r="W395"/>
  <c r="U395"/>
  <c r="X391"/>
  <c r="V391"/>
  <c r="W391"/>
  <c r="U391"/>
  <c r="X387"/>
  <c r="V387"/>
  <c r="W387"/>
  <c r="X383"/>
  <c r="V383"/>
  <c r="W383"/>
  <c r="U383"/>
  <c r="X379"/>
  <c r="V379"/>
  <c r="W379"/>
  <c r="U379"/>
  <c r="X375"/>
  <c r="V375"/>
  <c r="W375"/>
  <c r="U375"/>
  <c r="X371"/>
  <c r="V371"/>
  <c r="W371"/>
  <c r="U371"/>
  <c r="X367"/>
  <c r="V367"/>
  <c r="W367"/>
  <c r="U367"/>
  <c r="X363"/>
  <c r="V363"/>
  <c r="W363"/>
  <c r="U363"/>
  <c r="X359"/>
  <c r="V359"/>
  <c r="W359"/>
  <c r="U359"/>
  <c r="X355"/>
  <c r="V355"/>
  <c r="W355"/>
  <c r="U355"/>
  <c r="X351"/>
  <c r="V351"/>
  <c r="W351"/>
  <c r="U351"/>
  <c r="X347"/>
  <c r="V347"/>
  <c r="W347"/>
  <c r="U347"/>
  <c r="X343"/>
  <c r="V343"/>
  <c r="W343"/>
  <c r="U343"/>
  <c r="X339"/>
  <c r="V339"/>
  <c r="W339"/>
  <c r="U339"/>
  <c r="X335"/>
  <c r="V335"/>
  <c r="W335"/>
  <c r="U335"/>
  <c r="V2167"/>
  <c r="V2159"/>
  <c r="V2151"/>
  <c r="V2143"/>
  <c r="V2135"/>
  <c r="V2127"/>
  <c r="U1343"/>
  <c r="U1215"/>
  <c r="U723"/>
  <c r="U547"/>
  <c r="X106"/>
  <c r="V106"/>
  <c r="W106"/>
  <c r="U106"/>
  <c r="X102"/>
  <c r="V102"/>
  <c r="W102"/>
  <c r="U102"/>
  <c r="X98"/>
  <c r="V98"/>
  <c r="W98"/>
  <c r="U98"/>
  <c r="X94"/>
  <c r="V94"/>
  <c r="W94"/>
  <c r="U94"/>
  <c r="X90"/>
  <c r="V90"/>
  <c r="W90"/>
  <c r="U90"/>
  <c r="X86"/>
  <c r="V86"/>
  <c r="W86"/>
  <c r="U86"/>
  <c r="X82"/>
  <c r="V82"/>
  <c r="W82"/>
  <c r="U82"/>
  <c r="X78"/>
  <c r="V78"/>
  <c r="W78"/>
  <c r="U78"/>
  <c r="X74"/>
  <c r="V74"/>
  <c r="W74"/>
  <c r="U74"/>
  <c r="X70"/>
  <c r="V70"/>
  <c r="W70"/>
  <c r="U70"/>
  <c r="X66"/>
  <c r="V66"/>
  <c r="W66"/>
  <c r="U66"/>
  <c r="X62"/>
  <c r="V62"/>
  <c r="W62"/>
  <c r="U62"/>
  <c r="X58"/>
  <c r="V58"/>
  <c r="W58"/>
  <c r="U58"/>
  <c r="X54"/>
  <c r="V54"/>
  <c r="W54"/>
  <c r="U54"/>
  <c r="X50"/>
  <c r="V50"/>
  <c r="W50"/>
  <c r="U50"/>
  <c r="X46"/>
  <c r="V46"/>
  <c r="W46"/>
  <c r="U46"/>
  <c r="X42"/>
  <c r="V42"/>
  <c r="W42"/>
  <c r="U42"/>
  <c r="X38"/>
  <c r="V38"/>
  <c r="W38"/>
  <c r="U38"/>
  <c r="X34"/>
  <c r="V34"/>
  <c r="W34"/>
  <c r="U34"/>
  <c r="X30"/>
  <c r="V30"/>
  <c r="W30"/>
  <c r="U30"/>
  <c r="X26"/>
  <c r="V26"/>
  <c r="W26"/>
  <c r="U26"/>
  <c r="X22"/>
  <c r="V22"/>
  <c r="W22"/>
  <c r="U22"/>
  <c r="X18"/>
  <c r="V18"/>
  <c r="W18"/>
  <c r="U18"/>
  <c r="X14"/>
  <c r="V14"/>
  <c r="W14"/>
  <c r="U14"/>
  <c r="X10"/>
  <c r="V10"/>
  <c r="W10"/>
  <c r="U10"/>
  <c r="X6"/>
  <c r="V6"/>
  <c r="W6"/>
  <c r="U6"/>
  <c r="U2401"/>
  <c r="X2401"/>
  <c r="U2397"/>
  <c r="X2397"/>
  <c r="U2393"/>
  <c r="X2393"/>
  <c r="U2389"/>
  <c r="X2389"/>
  <c r="U2385"/>
  <c r="X2385"/>
  <c r="U2381"/>
  <c r="X2381"/>
  <c r="U2377"/>
  <c r="X2377"/>
  <c r="U2373"/>
  <c r="X2373"/>
  <c r="U2369"/>
  <c r="X2369"/>
  <c r="U2365"/>
  <c r="X2365"/>
  <c r="U2361"/>
  <c r="X2361"/>
  <c r="U2357"/>
  <c r="X2357"/>
  <c r="U2353"/>
  <c r="X2353"/>
  <c r="U2349"/>
  <c r="X2349"/>
  <c r="U2345"/>
  <c r="X2345"/>
  <c r="U2341"/>
  <c r="X2341"/>
  <c r="U2337"/>
  <c r="X2337"/>
  <c r="U2333"/>
  <c r="X2333"/>
  <c r="U2329"/>
  <c r="X2329"/>
  <c r="U2325"/>
  <c r="X2325"/>
  <c r="U2321"/>
  <c r="X2321"/>
  <c r="U2317"/>
  <c r="X2317"/>
  <c r="U2313"/>
  <c r="X2313"/>
  <c r="U2309"/>
  <c r="X2309"/>
  <c r="U2305"/>
  <c r="X2305"/>
  <c r="U2301"/>
  <c r="X2301"/>
  <c r="U2297"/>
  <c r="X2297"/>
  <c r="U2293"/>
  <c r="X2293"/>
  <c r="U2289"/>
  <c r="X2289"/>
  <c r="U2285"/>
  <c r="X2285"/>
  <c r="U2281"/>
  <c r="X2281"/>
  <c r="U2277"/>
  <c r="X2277"/>
  <c r="U2273"/>
  <c r="X2273"/>
  <c r="U2269"/>
  <c r="X2269"/>
  <c r="U2265"/>
  <c r="X2265"/>
  <c r="U2261"/>
  <c r="X2261"/>
  <c r="U2257"/>
  <c r="X2257"/>
  <c r="U2253"/>
  <c r="X2253"/>
  <c r="U2249"/>
  <c r="X2249"/>
  <c r="U2245"/>
  <c r="X2245"/>
  <c r="U2241"/>
  <c r="X2241"/>
  <c r="U2237"/>
  <c r="X2237"/>
  <c r="U2233"/>
  <c r="X2233"/>
  <c r="U2229"/>
  <c r="X2229"/>
  <c r="U2225"/>
  <c r="X2225"/>
  <c r="U2221"/>
  <c r="X2221"/>
  <c r="U2217"/>
  <c r="X2217"/>
  <c r="U2213"/>
  <c r="X2213"/>
  <c r="U2209"/>
  <c r="X2209"/>
  <c r="U2205"/>
  <c r="X2205"/>
  <c r="U2201"/>
  <c r="X2201"/>
  <c r="U2197"/>
  <c r="X2197"/>
  <c r="U2193"/>
  <c r="X2193"/>
  <c r="U2189"/>
  <c r="X2189"/>
  <c r="U2185"/>
  <c r="X2185"/>
  <c r="U2181"/>
  <c r="X2181"/>
  <c r="U2177"/>
  <c r="X2177"/>
  <c r="U2173"/>
  <c r="X2173"/>
  <c r="U2169"/>
  <c r="X2169"/>
  <c r="U2165"/>
  <c r="X2165"/>
  <c r="W2165"/>
  <c r="U2161"/>
  <c r="X2161"/>
  <c r="W2161"/>
  <c r="U2157"/>
  <c r="X2157"/>
  <c r="W2157"/>
  <c r="U2153"/>
  <c r="X2153"/>
  <c r="W2153"/>
  <c r="U2149"/>
  <c r="X2149"/>
  <c r="W2149"/>
  <c r="U2145"/>
  <c r="X2145"/>
  <c r="W2145"/>
  <c r="U2141"/>
  <c r="X2141"/>
  <c r="W2141"/>
  <c r="U2137"/>
  <c r="X2137"/>
  <c r="W2137"/>
  <c r="U2133"/>
  <c r="X2133"/>
  <c r="W2133"/>
  <c r="U2129"/>
  <c r="X2129"/>
  <c r="W2129"/>
  <c r="U2125"/>
  <c r="X2125"/>
  <c r="W2125"/>
  <c r="U2121"/>
  <c r="X2121"/>
  <c r="W2121"/>
  <c r="V2121"/>
  <c r="U2117"/>
  <c r="X2117"/>
  <c r="W2117"/>
  <c r="V2117"/>
  <c r="U2113"/>
  <c r="X2113"/>
  <c r="W2113"/>
  <c r="V2113"/>
  <c r="U2109"/>
  <c r="X2109"/>
  <c r="W2109"/>
  <c r="V2109"/>
  <c r="U2105"/>
  <c r="X2105"/>
  <c r="W2105"/>
  <c r="V2105"/>
  <c r="U2101"/>
  <c r="X2101"/>
  <c r="W2101"/>
  <c r="V2101"/>
  <c r="U2097"/>
  <c r="X2097"/>
  <c r="W2097"/>
  <c r="V2097"/>
  <c r="U2093"/>
  <c r="X2093"/>
  <c r="W2093"/>
  <c r="V2093"/>
  <c r="U2089"/>
  <c r="X2089"/>
  <c r="W2089"/>
  <c r="V2089"/>
  <c r="U2085"/>
  <c r="X2085"/>
  <c r="W2085"/>
  <c r="V2085"/>
  <c r="U2081"/>
  <c r="X2081"/>
  <c r="W2081"/>
  <c r="V2081"/>
  <c r="U2077"/>
  <c r="X2077"/>
  <c r="W2077"/>
  <c r="V2077"/>
  <c r="U2073"/>
  <c r="X2073"/>
  <c r="W2073"/>
  <c r="V2073"/>
  <c r="U2069"/>
  <c r="X2069"/>
  <c r="W2069"/>
  <c r="V2069"/>
  <c r="U2065"/>
  <c r="X2065"/>
  <c r="W2065"/>
  <c r="V2065"/>
  <c r="U2061"/>
  <c r="X2061"/>
  <c r="W2061"/>
  <c r="V2061"/>
  <c r="U2057"/>
  <c r="X2057"/>
  <c r="W2057"/>
  <c r="V2057"/>
  <c r="U2053"/>
  <c r="X2053"/>
  <c r="W2053"/>
  <c r="V2053"/>
  <c r="U2049"/>
  <c r="X2049"/>
  <c r="W2049"/>
  <c r="V2049"/>
  <c r="U2045"/>
  <c r="X2045"/>
  <c r="W2045"/>
  <c r="V2045"/>
  <c r="U2041"/>
  <c r="X2041"/>
  <c r="W2041"/>
  <c r="V2041"/>
  <c r="U2037"/>
  <c r="X2037"/>
  <c r="W2037"/>
  <c r="V2037"/>
  <c r="U2033"/>
  <c r="X2033"/>
  <c r="W2033"/>
  <c r="V2033"/>
  <c r="U2029"/>
  <c r="X2029"/>
  <c r="W2029"/>
  <c r="V2029"/>
  <c r="U2025"/>
  <c r="X2025"/>
  <c r="W2025"/>
  <c r="V2025"/>
  <c r="U2021"/>
  <c r="X2021"/>
  <c r="W2021"/>
  <c r="V2021"/>
  <c r="U2017"/>
  <c r="X2017"/>
  <c r="W2017"/>
  <c r="V2017"/>
  <c r="U2013"/>
  <c r="X2013"/>
  <c r="W2013"/>
  <c r="V2013"/>
  <c r="U2009"/>
  <c r="X2009"/>
  <c r="W2009"/>
  <c r="V2009"/>
  <c r="U2005"/>
  <c r="X2005"/>
  <c r="W2005"/>
  <c r="V2005"/>
  <c r="U2001"/>
  <c r="X2001"/>
  <c r="W2001"/>
  <c r="V2001"/>
  <c r="U1997"/>
  <c r="X1997"/>
  <c r="W1997"/>
  <c r="V1997"/>
  <c r="U1993"/>
  <c r="X1993"/>
  <c r="W1993"/>
  <c r="V1993"/>
  <c r="U1989"/>
  <c r="X1989"/>
  <c r="W1989"/>
  <c r="V1989"/>
  <c r="U1985"/>
  <c r="X1985"/>
  <c r="W1985"/>
  <c r="V1985"/>
  <c r="U1981"/>
  <c r="X1981"/>
  <c r="W1981"/>
  <c r="V1981"/>
  <c r="U1977"/>
  <c r="X1977"/>
  <c r="W1977"/>
  <c r="V1977"/>
  <c r="U1973"/>
  <c r="X1973"/>
  <c r="W1973"/>
  <c r="V1973"/>
  <c r="U1969"/>
  <c r="X1969"/>
  <c r="W1969"/>
  <c r="V1969"/>
  <c r="U1965"/>
  <c r="X1965"/>
  <c r="W1965"/>
  <c r="V1965"/>
  <c r="U1961"/>
  <c r="X1961"/>
  <c r="W1961"/>
  <c r="V1961"/>
  <c r="U1957"/>
  <c r="X1957"/>
  <c r="W1957"/>
  <c r="V1957"/>
  <c r="U1953"/>
  <c r="X1953"/>
  <c r="W1953"/>
  <c r="V1953"/>
  <c r="U1949"/>
  <c r="X1949"/>
  <c r="W1949"/>
  <c r="V1949"/>
  <c r="U1945"/>
  <c r="X1945"/>
  <c r="W1945"/>
  <c r="V1945"/>
  <c r="U1941"/>
  <c r="X1941"/>
  <c r="W1941"/>
  <c r="V1941"/>
  <c r="U1937"/>
  <c r="X1937"/>
  <c r="W1937"/>
  <c r="V1937"/>
  <c r="U1933"/>
  <c r="X1933"/>
  <c r="W1933"/>
  <c r="V1933"/>
  <c r="U1929"/>
  <c r="X1929"/>
  <c r="W1929"/>
  <c r="V1929"/>
  <c r="U1925"/>
  <c r="X1925"/>
  <c r="W1925"/>
  <c r="V1925"/>
  <c r="U1921"/>
  <c r="X1921"/>
  <c r="W1921"/>
  <c r="V1921"/>
  <c r="U1917"/>
  <c r="X1917"/>
  <c r="W1917"/>
  <c r="V1917"/>
  <c r="U1913"/>
  <c r="X1913"/>
  <c r="W1913"/>
  <c r="V1913"/>
  <c r="U1909"/>
  <c r="X1909"/>
  <c r="W1909"/>
  <c r="V1909"/>
  <c r="U1905"/>
  <c r="X1905"/>
  <c r="W1905"/>
  <c r="V1905"/>
  <c r="U1901"/>
  <c r="X1901"/>
  <c r="W1901"/>
  <c r="V1901"/>
  <c r="U1897"/>
  <c r="X1897"/>
  <c r="W1897"/>
  <c r="V1897"/>
  <c r="U1893"/>
  <c r="X1893"/>
  <c r="W1893"/>
  <c r="V1893"/>
  <c r="U1889"/>
  <c r="X1889"/>
  <c r="W1889"/>
  <c r="V1889"/>
  <c r="U1885"/>
  <c r="X1885"/>
  <c r="W1885"/>
  <c r="V1885"/>
  <c r="U1881"/>
  <c r="X1881"/>
  <c r="W1881"/>
  <c r="V1881"/>
  <c r="U1877"/>
  <c r="X1877"/>
  <c r="W1877"/>
  <c r="V1877"/>
  <c r="U1873"/>
  <c r="X1873"/>
  <c r="W1873"/>
  <c r="V1873"/>
  <c r="U1869"/>
  <c r="X1869"/>
  <c r="W1869"/>
  <c r="V1869"/>
  <c r="U1865"/>
  <c r="X1865"/>
  <c r="W1865"/>
  <c r="V1865"/>
  <c r="U1861"/>
  <c r="X1861"/>
  <c r="W1861"/>
  <c r="V1861"/>
  <c r="U1857"/>
  <c r="X1857"/>
  <c r="W1857"/>
  <c r="V1857"/>
  <c r="U1853"/>
  <c r="X1853"/>
  <c r="W1853"/>
  <c r="V1853"/>
  <c r="U1849"/>
  <c r="X1849"/>
  <c r="W1849"/>
  <c r="V1849"/>
  <c r="U1845"/>
  <c r="X1845"/>
  <c r="W1845"/>
  <c r="V1845"/>
  <c r="U1841"/>
  <c r="X1841"/>
  <c r="W1841"/>
  <c r="V1841"/>
  <c r="U1837"/>
  <c r="X1837"/>
  <c r="W1837"/>
  <c r="V1837"/>
  <c r="U1833"/>
  <c r="X1833"/>
  <c r="W1833"/>
  <c r="V1833"/>
  <c r="U1829"/>
  <c r="X1829"/>
  <c r="W1829"/>
  <c r="V1829"/>
  <c r="U1825"/>
  <c r="X1825"/>
  <c r="W1825"/>
  <c r="V1825"/>
  <c r="U1821"/>
  <c r="X1821"/>
  <c r="W1821"/>
  <c r="V1821"/>
  <c r="U1817"/>
  <c r="X1817"/>
  <c r="W1817"/>
  <c r="V1817"/>
  <c r="U1813"/>
  <c r="X1813"/>
  <c r="W1813"/>
  <c r="V1813"/>
  <c r="U1809"/>
  <c r="X1809"/>
  <c r="W1809"/>
  <c r="V1809"/>
  <c r="U1805"/>
  <c r="X1805"/>
  <c r="W1805"/>
  <c r="V1805"/>
  <c r="U1801"/>
  <c r="X1801"/>
  <c r="W1801"/>
  <c r="V1801"/>
  <c r="U1797"/>
  <c r="X1797"/>
  <c r="W1797"/>
  <c r="V1797"/>
  <c r="U1793"/>
  <c r="X1793"/>
  <c r="W1793"/>
  <c r="V1793"/>
  <c r="U1789"/>
  <c r="X1789"/>
  <c r="W1789"/>
  <c r="V1789"/>
  <c r="U1785"/>
  <c r="X1785"/>
  <c r="W1785"/>
  <c r="V1785"/>
  <c r="U1781"/>
  <c r="X1781"/>
  <c r="W1781"/>
  <c r="V1781"/>
  <c r="U1777"/>
  <c r="X1777"/>
  <c r="W1777"/>
  <c r="V1777"/>
  <c r="U1773"/>
  <c r="X1773"/>
  <c r="W1773"/>
  <c r="V1773"/>
  <c r="U1769"/>
  <c r="X1769"/>
  <c r="W1769"/>
  <c r="V1769"/>
  <c r="U1765"/>
  <c r="X1765"/>
  <c r="W1765"/>
  <c r="V1765"/>
  <c r="U1761"/>
  <c r="X1761"/>
  <c r="W1761"/>
  <c r="V1761"/>
  <c r="U1757"/>
  <c r="X1757"/>
  <c r="W1757"/>
  <c r="V1757"/>
  <c r="U1753"/>
  <c r="X1753"/>
  <c r="W1753"/>
  <c r="V1753"/>
  <c r="U1749"/>
  <c r="X1749"/>
  <c r="W1749"/>
  <c r="V1749"/>
  <c r="U1745"/>
  <c r="X1745"/>
  <c r="W1745"/>
  <c r="V1745"/>
  <c r="U1741"/>
  <c r="X1741"/>
  <c r="W1741"/>
  <c r="V1741"/>
  <c r="U1737"/>
  <c r="X1737"/>
  <c r="W1737"/>
  <c r="V1737"/>
  <c r="U1733"/>
  <c r="X1733"/>
  <c r="W1733"/>
  <c r="V1733"/>
  <c r="U1729"/>
  <c r="X1729"/>
  <c r="W1729"/>
  <c r="V1729"/>
  <c r="U1725"/>
  <c r="X1725"/>
  <c r="W1725"/>
  <c r="V1725"/>
  <c r="U1721"/>
  <c r="X1721"/>
  <c r="W1721"/>
  <c r="V1721"/>
  <c r="U1717"/>
  <c r="X1717"/>
  <c r="W1717"/>
  <c r="V1717"/>
  <c r="U1713"/>
  <c r="X1713"/>
  <c r="W1713"/>
  <c r="V1713"/>
  <c r="U1709"/>
  <c r="X1709"/>
  <c r="W1709"/>
  <c r="V1709"/>
  <c r="U1705"/>
  <c r="X1705"/>
  <c r="W1705"/>
  <c r="V1705"/>
  <c r="U1701"/>
  <c r="X1701"/>
  <c r="W1701"/>
  <c r="V1701"/>
  <c r="U1697"/>
  <c r="X1697"/>
  <c r="W1697"/>
  <c r="V1697"/>
  <c r="U1693"/>
  <c r="X1693"/>
  <c r="W1693"/>
  <c r="V1693"/>
  <c r="U1689"/>
  <c r="X1689"/>
  <c r="W1689"/>
  <c r="V1689"/>
  <c r="U1685"/>
  <c r="X1685"/>
  <c r="W1685"/>
  <c r="V1685"/>
  <c r="U1681"/>
  <c r="X1681"/>
  <c r="W1681"/>
  <c r="V1681"/>
  <c r="U1677"/>
  <c r="X1677"/>
  <c r="W1677"/>
  <c r="V1677"/>
  <c r="U1673"/>
  <c r="X1673"/>
  <c r="W1673"/>
  <c r="V1673"/>
  <c r="U1669"/>
  <c r="X1669"/>
  <c r="W1669"/>
  <c r="V1669"/>
  <c r="U1665"/>
  <c r="X1665"/>
  <c r="W1665"/>
  <c r="V1665"/>
  <c r="U1661"/>
  <c r="X1661"/>
  <c r="W1661"/>
  <c r="V1661"/>
  <c r="U1657"/>
  <c r="X1657"/>
  <c r="W1657"/>
  <c r="V1657"/>
  <c r="U1653"/>
  <c r="X1653"/>
  <c r="W1653"/>
  <c r="V1653"/>
  <c r="U1649"/>
  <c r="X1649"/>
  <c r="W1649"/>
  <c r="V1649"/>
  <c r="U1645"/>
  <c r="X1645"/>
  <c r="W1645"/>
  <c r="V1645"/>
  <c r="U1641"/>
  <c r="X1641"/>
  <c r="W1641"/>
  <c r="V1641"/>
  <c r="U1637"/>
  <c r="X1637"/>
  <c r="W1637"/>
  <c r="V1637"/>
  <c r="U1633"/>
  <c r="X1633"/>
  <c r="W1633"/>
  <c r="V1633"/>
  <c r="U1629"/>
  <c r="X1629"/>
  <c r="W1629"/>
  <c r="V1629"/>
  <c r="U1625"/>
  <c r="X1625"/>
  <c r="W1625"/>
  <c r="V1625"/>
  <c r="U1621"/>
  <c r="X1621"/>
  <c r="W1621"/>
  <c r="V1621"/>
  <c r="U1617"/>
  <c r="X1617"/>
  <c r="W1617"/>
  <c r="V1617"/>
  <c r="U1613"/>
  <c r="X1613"/>
  <c r="W1613"/>
  <c r="V1613"/>
  <c r="U1609"/>
  <c r="X1609"/>
  <c r="W1609"/>
  <c r="V1609"/>
  <c r="U1605"/>
  <c r="X1605"/>
  <c r="W1605"/>
  <c r="V1605"/>
  <c r="U1601"/>
  <c r="X1601"/>
  <c r="W1601"/>
  <c r="V1601"/>
  <c r="U1597"/>
  <c r="X1597"/>
  <c r="W1597"/>
  <c r="V1597"/>
  <c r="U1593"/>
  <c r="X1593"/>
  <c r="W1593"/>
  <c r="V1593"/>
  <c r="U1589"/>
  <c r="X1589"/>
  <c r="W1589"/>
  <c r="V1589"/>
  <c r="U1585"/>
  <c r="X1585"/>
  <c r="W1585"/>
  <c r="V1585"/>
  <c r="U1581"/>
  <c r="X1581"/>
  <c r="W1581"/>
  <c r="V1581"/>
  <c r="U1577"/>
  <c r="X1577"/>
  <c r="W1577"/>
  <c r="V1577"/>
  <c r="U1573"/>
  <c r="X1573"/>
  <c r="W1573"/>
  <c r="V1573"/>
  <c r="U1569"/>
  <c r="X1569"/>
  <c r="W1569"/>
  <c r="V1569"/>
  <c r="U1565"/>
  <c r="X1565"/>
  <c r="W1565"/>
  <c r="V1565"/>
  <c r="U1561"/>
  <c r="X1561"/>
  <c r="W1561"/>
  <c r="V1561"/>
  <c r="U1557"/>
  <c r="X1557"/>
  <c r="W1557"/>
  <c r="V1557"/>
  <c r="U1553"/>
  <c r="X1553"/>
  <c r="W1553"/>
  <c r="V1553"/>
  <c r="U1549"/>
  <c r="X1549"/>
  <c r="W1549"/>
  <c r="V1549"/>
  <c r="U1545"/>
  <c r="X1545"/>
  <c r="W1545"/>
  <c r="V1545"/>
  <c r="U1541"/>
  <c r="X1541"/>
  <c r="W1541"/>
  <c r="V1541"/>
  <c r="U1537"/>
  <c r="X1537"/>
  <c r="W1537"/>
  <c r="V1537"/>
  <c r="U1533"/>
  <c r="X1533"/>
  <c r="W1533"/>
  <c r="V1533"/>
  <c r="U1529"/>
  <c r="X1529"/>
  <c r="W1529"/>
  <c r="V1529"/>
  <c r="U1525"/>
  <c r="X1525"/>
  <c r="W1525"/>
  <c r="V1525"/>
  <c r="U1521"/>
  <c r="X1521"/>
  <c r="W1521"/>
  <c r="V1521"/>
  <c r="U1517"/>
  <c r="X1517"/>
  <c r="W1517"/>
  <c r="V1517"/>
  <c r="U1513"/>
  <c r="X1513"/>
  <c r="W1513"/>
  <c r="V1513"/>
  <c r="U1509"/>
  <c r="X1509"/>
  <c r="W1509"/>
  <c r="V1509"/>
  <c r="U1505"/>
  <c r="X1505"/>
  <c r="W1505"/>
  <c r="V1505"/>
  <c r="U1501"/>
  <c r="X1501"/>
  <c r="W1501"/>
  <c r="V1501"/>
  <c r="U1497"/>
  <c r="X1497"/>
  <c r="W1497"/>
  <c r="V1497"/>
  <c r="U1493"/>
  <c r="X1493"/>
  <c r="W1493"/>
  <c r="V1493"/>
  <c r="U1489"/>
  <c r="X1489"/>
  <c r="W1489"/>
  <c r="V1489"/>
  <c r="U1485"/>
  <c r="X1485"/>
  <c r="W1485"/>
  <c r="V1485"/>
  <c r="U1481"/>
  <c r="X1481"/>
  <c r="W1481"/>
  <c r="V1481"/>
  <c r="U1477"/>
  <c r="X1477"/>
  <c r="W1477"/>
  <c r="V1477"/>
  <c r="U1473"/>
  <c r="X1473"/>
  <c r="W1473"/>
  <c r="V1473"/>
  <c r="U1469"/>
  <c r="X1469"/>
  <c r="W1469"/>
  <c r="V1469"/>
  <c r="U1465"/>
  <c r="X1465"/>
  <c r="W1465"/>
  <c r="V1465"/>
  <c r="U1461"/>
  <c r="X1461"/>
  <c r="W1461"/>
  <c r="V1461"/>
  <c r="U1457"/>
  <c r="X1457"/>
  <c r="W1457"/>
  <c r="V1457"/>
  <c r="U1453"/>
  <c r="X1453"/>
  <c r="W1453"/>
  <c r="V1453"/>
  <c r="U1449"/>
  <c r="X1449"/>
  <c r="W1449"/>
  <c r="V1449"/>
  <c r="U1445"/>
  <c r="X1445"/>
  <c r="W1445"/>
  <c r="V1445"/>
  <c r="U1441"/>
  <c r="X1441"/>
  <c r="W1441"/>
  <c r="V1441"/>
  <c r="U1437"/>
  <c r="X1437"/>
  <c r="W1437"/>
  <c r="V1437"/>
  <c r="U1433"/>
  <c r="X1433"/>
  <c r="W1433"/>
  <c r="V1433"/>
  <c r="U1429"/>
  <c r="X1429"/>
  <c r="W1429"/>
  <c r="V1429"/>
  <c r="U1425"/>
  <c r="X1425"/>
  <c r="W1425"/>
  <c r="V1425"/>
  <c r="U1421"/>
  <c r="X1421"/>
  <c r="W1421"/>
  <c r="V1421"/>
  <c r="U1417"/>
  <c r="X1417"/>
  <c r="W1417"/>
  <c r="V1417"/>
  <c r="U1413"/>
  <c r="X1413"/>
  <c r="W1413"/>
  <c r="V1413"/>
  <c r="X1409"/>
  <c r="W1409"/>
  <c r="V1409"/>
  <c r="U1409"/>
  <c r="X1405"/>
  <c r="W1405"/>
  <c r="V1405"/>
  <c r="U1405"/>
  <c r="X1401"/>
  <c r="W1401"/>
  <c r="V1401"/>
  <c r="U1401"/>
  <c r="X1397"/>
  <c r="W1397"/>
  <c r="V1397"/>
  <c r="U1397"/>
  <c r="X1393"/>
  <c r="W1393"/>
  <c r="V1393"/>
  <c r="X1389"/>
  <c r="U1389"/>
  <c r="W1389"/>
  <c r="X1385"/>
  <c r="V1385"/>
  <c r="U1385"/>
  <c r="X1381"/>
  <c r="W1381"/>
  <c r="V1381"/>
  <c r="U1381"/>
  <c r="X1377"/>
  <c r="W1377"/>
  <c r="V1377"/>
  <c r="U1377"/>
  <c r="X1373"/>
  <c r="U1373"/>
  <c r="W1373"/>
  <c r="V1373"/>
  <c r="X1369"/>
  <c r="V1369"/>
  <c r="U1369"/>
  <c r="W1369"/>
  <c r="X1365"/>
  <c r="W1365"/>
  <c r="V1365"/>
  <c r="U1365"/>
  <c r="X1361"/>
  <c r="W1361"/>
  <c r="V1361"/>
  <c r="U1393"/>
  <c r="X1358"/>
  <c r="U1358"/>
  <c r="W1358"/>
  <c r="V1358"/>
  <c r="X1354"/>
  <c r="U1354"/>
  <c r="W1354"/>
  <c r="V1354"/>
  <c r="X1350"/>
  <c r="U1350"/>
  <c r="W1350"/>
  <c r="X1346"/>
  <c r="U1346"/>
  <c r="V1346"/>
  <c r="X1342"/>
  <c r="U1342"/>
  <c r="W1342"/>
  <c r="V1342"/>
  <c r="X1338"/>
  <c r="U1338"/>
  <c r="W1338"/>
  <c r="V1338"/>
  <c r="X1334"/>
  <c r="U1334"/>
  <c r="W1334"/>
  <c r="V1334"/>
  <c r="X1330"/>
  <c r="U1330"/>
  <c r="V1330"/>
  <c r="W1330"/>
  <c r="X1326"/>
  <c r="U1326"/>
  <c r="W1326"/>
  <c r="V1326"/>
  <c r="X1322"/>
  <c r="U1322"/>
  <c r="W1322"/>
  <c r="V1322"/>
  <c r="X1318"/>
  <c r="U1318"/>
  <c r="W1318"/>
  <c r="X1314"/>
  <c r="U1314"/>
  <c r="V1314"/>
  <c r="X1310"/>
  <c r="U1310"/>
  <c r="W1310"/>
  <c r="V1310"/>
  <c r="X1306"/>
  <c r="U1306"/>
  <c r="W1306"/>
  <c r="V1306"/>
  <c r="X1302"/>
  <c r="U1302"/>
  <c r="W1302"/>
  <c r="V1302"/>
  <c r="X1298"/>
  <c r="U1298"/>
  <c r="V1298"/>
  <c r="W1298"/>
  <c r="X1294"/>
  <c r="U1294"/>
  <c r="W1294"/>
  <c r="V1294"/>
  <c r="X1290"/>
  <c r="U1290"/>
  <c r="W1290"/>
  <c r="V1290"/>
  <c r="X1286"/>
  <c r="U1286"/>
  <c r="W1286"/>
  <c r="X1282"/>
  <c r="U1282"/>
  <c r="V1282"/>
  <c r="X1278"/>
  <c r="U1278"/>
  <c r="W1278"/>
  <c r="V1278"/>
  <c r="X1274"/>
  <c r="U1274"/>
  <c r="W1274"/>
  <c r="V1274"/>
  <c r="X1270"/>
  <c r="U1270"/>
  <c r="W1270"/>
  <c r="V1270"/>
  <c r="X1266"/>
  <c r="U1266"/>
  <c r="V1266"/>
  <c r="W1266"/>
  <c r="X1262"/>
  <c r="U1262"/>
  <c r="W1262"/>
  <c r="V1262"/>
  <c r="X1258"/>
  <c r="U1258"/>
  <c r="W1258"/>
  <c r="V1258"/>
  <c r="X1254"/>
  <c r="U1254"/>
  <c r="W1254"/>
  <c r="X1250"/>
  <c r="U1250"/>
  <c r="V1250"/>
  <c r="X1246"/>
  <c r="U1246"/>
  <c r="W1246"/>
  <c r="V1246"/>
  <c r="X1242"/>
  <c r="U1242"/>
  <c r="W1242"/>
  <c r="V1242"/>
  <c r="X1238"/>
  <c r="U1238"/>
  <c r="W1238"/>
  <c r="V1238"/>
  <c r="X1234"/>
  <c r="U1234"/>
  <c r="V1234"/>
  <c r="W1234"/>
  <c r="X1230"/>
  <c r="U1230"/>
  <c r="W1230"/>
  <c r="V1230"/>
  <c r="X1226"/>
  <c r="U1226"/>
  <c r="W1226"/>
  <c r="V1226"/>
  <c r="X1222"/>
  <c r="U1222"/>
  <c r="W1222"/>
  <c r="X1218"/>
  <c r="U1218"/>
  <c r="V1218"/>
  <c r="X1214"/>
  <c r="U1214"/>
  <c r="W1214"/>
  <c r="V1214"/>
  <c r="X1210"/>
  <c r="U1210"/>
  <c r="W1210"/>
  <c r="V1210"/>
  <c r="X1206"/>
  <c r="U1206"/>
  <c r="W1206"/>
  <c r="V1206"/>
  <c r="X1202"/>
  <c r="U1202"/>
  <c r="V1202"/>
  <c r="W1202"/>
  <c r="X1198"/>
  <c r="U1198"/>
  <c r="W1198"/>
  <c r="V1198"/>
  <c r="X1194"/>
  <c r="U1194"/>
  <c r="W1194"/>
  <c r="V1194"/>
  <c r="X1190"/>
  <c r="U1190"/>
  <c r="W1190"/>
  <c r="X1186"/>
  <c r="U1186"/>
  <c r="V1186"/>
  <c r="X1182"/>
  <c r="U1182"/>
  <c r="W1182"/>
  <c r="V1182"/>
  <c r="X1178"/>
  <c r="U1178"/>
  <c r="W1178"/>
  <c r="V1178"/>
  <c r="X1174"/>
  <c r="U1174"/>
  <c r="W1174"/>
  <c r="V1174"/>
  <c r="X1170"/>
  <c r="U1170"/>
  <c r="V1170"/>
  <c r="W1170"/>
  <c r="X1166"/>
  <c r="U1166"/>
  <c r="W1166"/>
  <c r="V1166"/>
  <c r="X1162"/>
  <c r="U1162"/>
  <c r="W1162"/>
  <c r="V1162"/>
  <c r="X1158"/>
  <c r="U1158"/>
  <c r="W1158"/>
  <c r="X1154"/>
  <c r="U1154"/>
  <c r="V1154"/>
  <c r="X1150"/>
  <c r="U1150"/>
  <c r="W1150"/>
  <c r="V1150"/>
  <c r="X1146"/>
  <c r="V1146"/>
  <c r="U1146"/>
  <c r="X1142"/>
  <c r="V1142"/>
  <c r="U1142"/>
  <c r="W1142"/>
  <c r="X1138"/>
  <c r="V1138"/>
  <c r="U1138"/>
  <c r="W1138"/>
  <c r="X1134"/>
  <c r="V1134"/>
  <c r="U1134"/>
  <c r="W1134"/>
  <c r="X1130"/>
  <c r="V1130"/>
  <c r="U1130"/>
  <c r="X1126"/>
  <c r="V1126"/>
  <c r="U1126"/>
  <c r="W1126"/>
  <c r="X1122"/>
  <c r="V1122"/>
  <c r="U1122"/>
  <c r="W1122"/>
  <c r="X1118"/>
  <c r="V1118"/>
  <c r="U1118"/>
  <c r="W1118"/>
  <c r="X1114"/>
  <c r="V1114"/>
  <c r="U1114"/>
  <c r="X1110"/>
  <c r="V1110"/>
  <c r="U1110"/>
  <c r="W1110"/>
  <c r="X1106"/>
  <c r="V1106"/>
  <c r="U1106"/>
  <c r="W1106"/>
  <c r="X1102"/>
  <c r="V1102"/>
  <c r="U1102"/>
  <c r="W1102"/>
  <c r="X1098"/>
  <c r="V1098"/>
  <c r="U1098"/>
  <c r="X1094"/>
  <c r="V1094"/>
  <c r="U1094"/>
  <c r="W1094"/>
  <c r="X1090"/>
  <c r="V1090"/>
  <c r="U1090"/>
  <c r="W1090"/>
  <c r="X1086"/>
  <c r="V1086"/>
  <c r="U1086"/>
  <c r="W1086"/>
  <c r="X1082"/>
  <c r="V1082"/>
  <c r="U1082"/>
  <c r="X1078"/>
  <c r="V1078"/>
  <c r="U1078"/>
  <c r="W1078"/>
  <c r="X1074"/>
  <c r="V1074"/>
  <c r="U1074"/>
  <c r="W1074"/>
  <c r="X1070"/>
  <c r="V1070"/>
  <c r="U1070"/>
  <c r="W1070"/>
  <c r="X1066"/>
  <c r="V1066"/>
  <c r="U1066"/>
  <c r="X1062"/>
  <c r="V1062"/>
  <c r="U1062"/>
  <c r="W1062"/>
  <c r="X1058"/>
  <c r="V1058"/>
  <c r="U1058"/>
  <c r="W1058"/>
  <c r="X1054"/>
  <c r="V1054"/>
  <c r="U1054"/>
  <c r="W1054"/>
  <c r="X1050"/>
  <c r="V1050"/>
  <c r="U1050"/>
  <c r="X1046"/>
  <c r="V1046"/>
  <c r="U1046"/>
  <c r="W1046"/>
  <c r="X1042"/>
  <c r="V1042"/>
  <c r="U1042"/>
  <c r="W1042"/>
  <c r="X1038"/>
  <c r="V1038"/>
  <c r="U1038"/>
  <c r="W1038"/>
  <c r="X1034"/>
  <c r="V1034"/>
  <c r="U1034"/>
  <c r="X1030"/>
  <c r="V1030"/>
  <c r="U1030"/>
  <c r="W1030"/>
  <c r="X1026"/>
  <c r="V1026"/>
  <c r="U1026"/>
  <c r="W1026"/>
  <c r="X1022"/>
  <c r="V1022"/>
  <c r="U1022"/>
  <c r="W1022"/>
  <c r="X1018"/>
  <c r="V1018"/>
  <c r="U1018"/>
  <c r="X1014"/>
  <c r="V1014"/>
  <c r="U1014"/>
  <c r="W1014"/>
  <c r="X1010"/>
  <c r="V1010"/>
  <c r="U1010"/>
  <c r="W1010"/>
  <c r="X1006"/>
  <c r="V1006"/>
  <c r="U1006"/>
  <c r="W1006"/>
  <c r="X1002"/>
  <c r="V1002"/>
  <c r="U1002"/>
  <c r="X998"/>
  <c r="V998"/>
  <c r="U998"/>
  <c r="W998"/>
  <c r="X994"/>
  <c r="V994"/>
  <c r="U994"/>
  <c r="W994"/>
  <c r="X990"/>
  <c r="V990"/>
  <c r="U990"/>
  <c r="W990"/>
  <c r="X986"/>
  <c r="V986"/>
  <c r="U986"/>
  <c r="X982"/>
  <c r="V982"/>
  <c r="U982"/>
  <c r="W982"/>
  <c r="X978"/>
  <c r="V978"/>
  <c r="U978"/>
  <c r="W978"/>
  <c r="X974"/>
  <c r="V974"/>
  <c r="U974"/>
  <c r="W974"/>
  <c r="X970"/>
  <c r="V970"/>
  <c r="U970"/>
  <c r="X966"/>
  <c r="V966"/>
  <c r="U966"/>
  <c r="W966"/>
  <c r="X962"/>
  <c r="V962"/>
  <c r="U962"/>
  <c r="W962"/>
  <c r="X958"/>
  <c r="V958"/>
  <c r="U958"/>
  <c r="W958"/>
  <c r="X954"/>
  <c r="V954"/>
  <c r="U954"/>
  <c r="X950"/>
  <c r="V950"/>
  <c r="U950"/>
  <c r="W950"/>
  <c r="X946"/>
  <c r="V946"/>
  <c r="U946"/>
  <c r="W946"/>
  <c r="X942"/>
  <c r="V942"/>
  <c r="U942"/>
  <c r="W942"/>
  <c r="X938"/>
  <c r="V938"/>
  <c r="U938"/>
  <c r="X934"/>
  <c r="V934"/>
  <c r="U934"/>
  <c r="W934"/>
  <c r="X930"/>
  <c r="V930"/>
  <c r="W930"/>
  <c r="U930"/>
  <c r="X926"/>
  <c r="V926"/>
  <c r="W926"/>
  <c r="X922"/>
  <c r="V922"/>
  <c r="W922"/>
  <c r="U922"/>
  <c r="X918"/>
  <c r="V918"/>
  <c r="W918"/>
  <c r="X914"/>
  <c r="V914"/>
  <c r="W914"/>
  <c r="U914"/>
  <c r="X910"/>
  <c r="V910"/>
  <c r="W910"/>
  <c r="X906"/>
  <c r="V906"/>
  <c r="W906"/>
  <c r="U906"/>
  <c r="X902"/>
  <c r="V902"/>
  <c r="W902"/>
  <c r="X898"/>
  <c r="V898"/>
  <c r="U898"/>
  <c r="W898"/>
  <c r="X894"/>
  <c r="V894"/>
  <c r="U894"/>
  <c r="W894"/>
  <c r="X890"/>
  <c r="V890"/>
  <c r="U890"/>
  <c r="W890"/>
  <c r="X886"/>
  <c r="V886"/>
  <c r="U886"/>
  <c r="W886"/>
  <c r="X882"/>
  <c r="V882"/>
  <c r="U882"/>
  <c r="W882"/>
  <c r="X878"/>
  <c r="V878"/>
  <c r="U878"/>
  <c r="W878"/>
  <c r="X874"/>
  <c r="V874"/>
  <c r="U874"/>
  <c r="W874"/>
  <c r="X870"/>
  <c r="V870"/>
  <c r="U870"/>
  <c r="W870"/>
  <c r="X866"/>
  <c r="V866"/>
  <c r="U866"/>
  <c r="W866"/>
  <c r="X862"/>
  <c r="V862"/>
  <c r="U862"/>
  <c r="W862"/>
  <c r="X858"/>
  <c r="V858"/>
  <c r="U858"/>
  <c r="W858"/>
  <c r="X854"/>
  <c r="V854"/>
  <c r="U854"/>
  <c r="W854"/>
  <c r="X850"/>
  <c r="V850"/>
  <c r="U850"/>
  <c r="W850"/>
  <c r="X846"/>
  <c r="V846"/>
  <c r="U846"/>
  <c r="W846"/>
  <c r="X842"/>
  <c r="V842"/>
  <c r="U842"/>
  <c r="W842"/>
  <c r="X838"/>
  <c r="V838"/>
  <c r="U838"/>
  <c r="W838"/>
  <c r="X834"/>
  <c r="V834"/>
  <c r="U834"/>
  <c r="W834"/>
  <c r="X830"/>
  <c r="V830"/>
  <c r="U830"/>
  <c r="W830"/>
  <c r="X826"/>
  <c r="V826"/>
  <c r="U826"/>
  <c r="W826"/>
  <c r="X822"/>
  <c r="V822"/>
  <c r="U822"/>
  <c r="W822"/>
  <c r="X818"/>
  <c r="V818"/>
  <c r="U818"/>
  <c r="W818"/>
  <c r="X814"/>
  <c r="V814"/>
  <c r="U814"/>
  <c r="W814"/>
  <c r="X810"/>
  <c r="V810"/>
  <c r="U810"/>
  <c r="W810"/>
  <c r="X806"/>
  <c r="V806"/>
  <c r="U806"/>
  <c r="W806"/>
  <c r="X802"/>
  <c r="V802"/>
  <c r="U802"/>
  <c r="W802"/>
  <c r="X798"/>
  <c r="V798"/>
  <c r="U798"/>
  <c r="W798"/>
  <c r="X794"/>
  <c r="V794"/>
  <c r="U794"/>
  <c r="W794"/>
  <c r="X790"/>
  <c r="V790"/>
  <c r="U790"/>
  <c r="W790"/>
  <c r="X786"/>
  <c r="V786"/>
  <c r="U786"/>
  <c r="W786"/>
  <c r="X782"/>
  <c r="V782"/>
  <c r="U782"/>
  <c r="W782"/>
  <c r="X778"/>
  <c r="V778"/>
  <c r="U778"/>
  <c r="W778"/>
  <c r="X774"/>
  <c r="V774"/>
  <c r="U774"/>
  <c r="W774"/>
  <c r="X770"/>
  <c r="V770"/>
  <c r="U770"/>
  <c r="W770"/>
  <c r="X766"/>
  <c r="V766"/>
  <c r="U766"/>
  <c r="W766"/>
  <c r="X762"/>
  <c r="V762"/>
  <c r="U762"/>
  <c r="W762"/>
  <c r="X758"/>
  <c r="V758"/>
  <c r="U758"/>
  <c r="W758"/>
  <c r="X754"/>
  <c r="V754"/>
  <c r="U754"/>
  <c r="W754"/>
  <c r="X750"/>
  <c r="V750"/>
  <c r="W750"/>
  <c r="U750"/>
  <c r="X746"/>
  <c r="V746"/>
  <c r="W746"/>
  <c r="U746"/>
  <c r="X742"/>
  <c r="V742"/>
  <c r="W742"/>
  <c r="U742"/>
  <c r="X738"/>
  <c r="V738"/>
  <c r="W738"/>
  <c r="U738"/>
  <c r="X734"/>
  <c r="V734"/>
  <c r="W734"/>
  <c r="U734"/>
  <c r="X730"/>
  <c r="V730"/>
  <c r="W730"/>
  <c r="U730"/>
  <c r="X726"/>
  <c r="V726"/>
  <c r="W726"/>
  <c r="U726"/>
  <c r="X722"/>
  <c r="V722"/>
  <c r="W722"/>
  <c r="U722"/>
  <c r="X718"/>
  <c r="V718"/>
  <c r="W718"/>
  <c r="U718"/>
  <c r="X714"/>
  <c r="V714"/>
  <c r="W714"/>
  <c r="U714"/>
  <c r="X710"/>
  <c r="V710"/>
  <c r="W710"/>
  <c r="U710"/>
  <c r="X706"/>
  <c r="V706"/>
  <c r="W706"/>
  <c r="U706"/>
  <c r="X702"/>
  <c r="V702"/>
  <c r="W702"/>
  <c r="U702"/>
  <c r="X698"/>
  <c r="V698"/>
  <c r="W698"/>
  <c r="U698"/>
  <c r="X694"/>
  <c r="V694"/>
  <c r="W694"/>
  <c r="U694"/>
  <c r="X690"/>
  <c r="V690"/>
  <c r="W690"/>
  <c r="U690"/>
  <c r="X686"/>
  <c r="V686"/>
  <c r="W686"/>
  <c r="U686"/>
  <c r="X682"/>
  <c r="V682"/>
  <c r="W682"/>
  <c r="U682"/>
  <c r="X678"/>
  <c r="V678"/>
  <c r="W678"/>
  <c r="U678"/>
  <c r="X674"/>
  <c r="V674"/>
  <c r="W674"/>
  <c r="U674"/>
  <c r="X670"/>
  <c r="V670"/>
  <c r="W670"/>
  <c r="U670"/>
  <c r="X666"/>
  <c r="V666"/>
  <c r="W666"/>
  <c r="U666"/>
  <c r="X662"/>
  <c r="V662"/>
  <c r="W662"/>
  <c r="U662"/>
  <c r="X658"/>
  <c r="V658"/>
  <c r="W658"/>
  <c r="U658"/>
  <c r="X654"/>
  <c r="V654"/>
  <c r="W654"/>
  <c r="U654"/>
  <c r="X650"/>
  <c r="V650"/>
  <c r="W650"/>
  <c r="U650"/>
  <c r="X646"/>
  <c r="V646"/>
  <c r="W646"/>
  <c r="U646"/>
  <c r="X642"/>
  <c r="V642"/>
  <c r="W642"/>
  <c r="U642"/>
  <c r="X638"/>
  <c r="V638"/>
  <c r="W638"/>
  <c r="U638"/>
  <c r="X634"/>
  <c r="V634"/>
  <c r="W634"/>
  <c r="U634"/>
  <c r="X630"/>
  <c r="V630"/>
  <c r="W630"/>
  <c r="U630"/>
  <c r="X626"/>
  <c r="V626"/>
  <c r="W626"/>
  <c r="U626"/>
  <c r="X622"/>
  <c r="V622"/>
  <c r="W622"/>
  <c r="U622"/>
  <c r="X618"/>
  <c r="V618"/>
  <c r="W618"/>
  <c r="U618"/>
  <c r="X614"/>
  <c r="V614"/>
  <c r="W614"/>
  <c r="U614"/>
  <c r="X610"/>
  <c r="V610"/>
  <c r="W610"/>
  <c r="U610"/>
  <c r="X606"/>
  <c r="V606"/>
  <c r="W606"/>
  <c r="U606"/>
  <c r="X602"/>
  <c r="V602"/>
  <c r="W602"/>
  <c r="U602"/>
  <c r="X598"/>
  <c r="V598"/>
  <c r="W598"/>
  <c r="U598"/>
  <c r="X594"/>
  <c r="V594"/>
  <c r="W594"/>
  <c r="U594"/>
  <c r="X590"/>
  <c r="V590"/>
  <c r="W590"/>
  <c r="U590"/>
  <c r="X586"/>
  <c r="V586"/>
  <c r="W586"/>
  <c r="U586"/>
  <c r="X582"/>
  <c r="V582"/>
  <c r="W582"/>
  <c r="U582"/>
  <c r="X578"/>
  <c r="V578"/>
  <c r="W578"/>
  <c r="U578"/>
  <c r="X574"/>
  <c r="V574"/>
  <c r="W574"/>
  <c r="U574"/>
  <c r="X570"/>
  <c r="V570"/>
  <c r="W570"/>
  <c r="U570"/>
  <c r="X566"/>
  <c r="V566"/>
  <c r="W566"/>
  <c r="U566"/>
  <c r="X562"/>
  <c r="V562"/>
  <c r="W562"/>
  <c r="U562"/>
  <c r="X558"/>
  <c r="V558"/>
  <c r="W558"/>
  <c r="U558"/>
  <c r="X554"/>
  <c r="V554"/>
  <c r="W554"/>
  <c r="U554"/>
  <c r="X550"/>
  <c r="V550"/>
  <c r="W550"/>
  <c r="U550"/>
  <c r="X546"/>
  <c r="V546"/>
  <c r="W546"/>
  <c r="U546"/>
  <c r="X542"/>
  <c r="V542"/>
  <c r="W542"/>
  <c r="U542"/>
  <c r="X538"/>
  <c r="V538"/>
  <c r="W538"/>
  <c r="U538"/>
  <c r="X534"/>
  <c r="V534"/>
  <c r="W534"/>
  <c r="U534"/>
  <c r="X530"/>
  <c r="V530"/>
  <c r="W530"/>
  <c r="U530"/>
  <c r="X526"/>
  <c r="V526"/>
  <c r="W526"/>
  <c r="U526"/>
  <c r="X522"/>
  <c r="V522"/>
  <c r="W522"/>
  <c r="U522"/>
  <c r="X518"/>
  <c r="V518"/>
  <c r="W518"/>
  <c r="U518"/>
  <c r="X514"/>
  <c r="V514"/>
  <c r="W514"/>
  <c r="U514"/>
  <c r="X510"/>
  <c r="V510"/>
  <c r="W510"/>
  <c r="U510"/>
  <c r="X506"/>
  <c r="V506"/>
  <c r="W506"/>
  <c r="U506"/>
  <c r="X502"/>
  <c r="V502"/>
  <c r="W502"/>
  <c r="U502"/>
  <c r="X498"/>
  <c r="V498"/>
  <c r="W498"/>
  <c r="U498"/>
  <c r="X494"/>
  <c r="V494"/>
  <c r="W494"/>
  <c r="U494"/>
  <c r="X490"/>
  <c r="V490"/>
  <c r="W490"/>
  <c r="U490"/>
  <c r="X486"/>
  <c r="V486"/>
  <c r="W486"/>
  <c r="U486"/>
  <c r="X482"/>
  <c r="V482"/>
  <c r="W482"/>
  <c r="U482"/>
  <c r="X478"/>
  <c r="V478"/>
  <c r="W478"/>
  <c r="U478"/>
  <c r="X474"/>
  <c r="V474"/>
  <c r="W474"/>
  <c r="U474"/>
  <c r="X470"/>
  <c r="V470"/>
  <c r="W470"/>
  <c r="U470"/>
  <c r="X466"/>
  <c r="V466"/>
  <c r="W466"/>
  <c r="U466"/>
  <c r="X462"/>
  <c r="V462"/>
  <c r="W462"/>
  <c r="U462"/>
  <c r="X458"/>
  <c r="V458"/>
  <c r="W458"/>
  <c r="U458"/>
  <c r="X454"/>
  <c r="V454"/>
  <c r="W454"/>
  <c r="U454"/>
  <c r="X450"/>
  <c r="V450"/>
  <c r="W450"/>
  <c r="U450"/>
  <c r="X446"/>
  <c r="V446"/>
  <c r="W446"/>
  <c r="U446"/>
  <c r="X442"/>
  <c r="V442"/>
  <c r="W442"/>
  <c r="U442"/>
  <c r="X438"/>
  <c r="V438"/>
  <c r="W438"/>
  <c r="U438"/>
  <c r="X434"/>
  <c r="V434"/>
  <c r="W434"/>
  <c r="U434"/>
  <c r="X430"/>
  <c r="V430"/>
  <c r="W430"/>
  <c r="U430"/>
  <c r="X426"/>
  <c r="V426"/>
  <c r="W426"/>
  <c r="U426"/>
  <c r="X422"/>
  <c r="V422"/>
  <c r="W422"/>
  <c r="U422"/>
  <c r="X418"/>
  <c r="V418"/>
  <c r="W418"/>
  <c r="U418"/>
  <c r="X414"/>
  <c r="V414"/>
  <c r="W414"/>
  <c r="U414"/>
  <c r="X410"/>
  <c r="V410"/>
  <c r="W410"/>
  <c r="U410"/>
  <c r="X406"/>
  <c r="V406"/>
  <c r="W406"/>
  <c r="U406"/>
  <c r="X402"/>
  <c r="V402"/>
  <c r="W402"/>
  <c r="U402"/>
  <c r="X398"/>
  <c r="V398"/>
  <c r="W398"/>
  <c r="U398"/>
  <c r="X394"/>
  <c r="V394"/>
  <c r="W394"/>
  <c r="U394"/>
  <c r="X390"/>
  <c r="V390"/>
  <c r="W390"/>
  <c r="U390"/>
  <c r="X386"/>
  <c r="V386"/>
  <c r="W386"/>
  <c r="U386"/>
  <c r="X382"/>
  <c r="V382"/>
  <c r="W382"/>
  <c r="U382"/>
  <c r="X378"/>
  <c r="V378"/>
  <c r="W378"/>
  <c r="U378"/>
  <c r="X374"/>
  <c r="V374"/>
  <c r="W374"/>
  <c r="U374"/>
  <c r="X370"/>
  <c r="V370"/>
  <c r="W370"/>
  <c r="U370"/>
  <c r="X366"/>
  <c r="V366"/>
  <c r="W366"/>
  <c r="U366"/>
  <c r="X362"/>
  <c r="V362"/>
  <c r="W362"/>
  <c r="U362"/>
  <c r="X358"/>
  <c r="V358"/>
  <c r="W358"/>
  <c r="U358"/>
  <c r="X354"/>
  <c r="V354"/>
  <c r="W354"/>
  <c r="U354"/>
  <c r="X350"/>
  <c r="V350"/>
  <c r="W350"/>
  <c r="U350"/>
  <c r="X346"/>
  <c r="V346"/>
  <c r="W346"/>
  <c r="U346"/>
  <c r="X342"/>
  <c r="V342"/>
  <c r="W342"/>
  <c r="U342"/>
  <c r="X338"/>
  <c r="V338"/>
  <c r="W338"/>
  <c r="U338"/>
  <c r="V2401"/>
  <c r="V2397"/>
  <c r="V2393"/>
  <c r="V2389"/>
  <c r="V2385"/>
  <c r="V2381"/>
  <c r="V2377"/>
  <c r="V2373"/>
  <c r="V2369"/>
  <c r="V2365"/>
  <c r="V2361"/>
  <c r="V2357"/>
  <c r="V2353"/>
  <c r="V2349"/>
  <c r="V2345"/>
  <c r="V2341"/>
  <c r="V2337"/>
  <c r="V2333"/>
  <c r="V2329"/>
  <c r="V2325"/>
  <c r="V2321"/>
  <c r="V2317"/>
  <c r="V2313"/>
  <c r="V2309"/>
  <c r="V2305"/>
  <c r="V2301"/>
  <c r="V2297"/>
  <c r="V2293"/>
  <c r="V2289"/>
  <c r="V2285"/>
  <c r="V2281"/>
  <c r="V2277"/>
  <c r="V2273"/>
  <c r="V2269"/>
  <c r="V2265"/>
  <c r="V2261"/>
  <c r="V2257"/>
  <c r="V2253"/>
  <c r="V2249"/>
  <c r="V2245"/>
  <c r="V2241"/>
  <c r="V2237"/>
  <c r="V2233"/>
  <c r="V2229"/>
  <c r="V2225"/>
  <c r="V2221"/>
  <c r="V2217"/>
  <c r="V2213"/>
  <c r="V2209"/>
  <c r="V2205"/>
  <c r="V2201"/>
  <c r="V2197"/>
  <c r="V2193"/>
  <c r="V2189"/>
  <c r="V2185"/>
  <c r="V2181"/>
  <c r="V2177"/>
  <c r="V2173"/>
  <c r="V2169"/>
  <c r="V2165"/>
  <c r="V2161"/>
  <c r="V2157"/>
  <c r="V2153"/>
  <c r="V2149"/>
  <c r="V2145"/>
  <c r="V2141"/>
  <c r="V2137"/>
  <c r="V2133"/>
  <c r="V2129"/>
  <c r="V2125"/>
  <c r="W1282"/>
  <c r="V1254"/>
  <c r="W1154"/>
  <c r="W1114"/>
  <c r="W1050"/>
  <c r="W986"/>
  <c r="U918"/>
  <c r="X1357"/>
  <c r="U1357"/>
  <c r="X1353"/>
  <c r="V1353"/>
  <c r="U1353"/>
  <c r="X1349"/>
  <c r="W1349"/>
  <c r="V1349"/>
  <c r="X1345"/>
  <c r="W1345"/>
  <c r="X1341"/>
  <c r="U1341"/>
  <c r="X1337"/>
  <c r="V1337"/>
  <c r="U1337"/>
  <c r="X1333"/>
  <c r="W1333"/>
  <c r="V1333"/>
  <c r="X1329"/>
  <c r="W1329"/>
  <c r="X1325"/>
  <c r="U1325"/>
  <c r="X1321"/>
  <c r="V1321"/>
  <c r="U1321"/>
  <c r="X1317"/>
  <c r="W1317"/>
  <c r="V1317"/>
  <c r="X1313"/>
  <c r="W1313"/>
  <c r="X1309"/>
  <c r="U1309"/>
  <c r="X1305"/>
  <c r="V1305"/>
  <c r="U1305"/>
  <c r="X1301"/>
  <c r="W1301"/>
  <c r="V1301"/>
  <c r="X1297"/>
  <c r="W1297"/>
  <c r="X1293"/>
  <c r="U1293"/>
  <c r="X1289"/>
  <c r="V1289"/>
  <c r="U1289"/>
  <c r="X1285"/>
  <c r="W1285"/>
  <c r="V1285"/>
  <c r="X1281"/>
  <c r="W1281"/>
  <c r="X1277"/>
  <c r="U1277"/>
  <c r="X1273"/>
  <c r="V1273"/>
  <c r="U1273"/>
  <c r="X1269"/>
  <c r="W1269"/>
  <c r="V1269"/>
  <c r="X1265"/>
  <c r="W1265"/>
  <c r="X1261"/>
  <c r="U1261"/>
  <c r="X1257"/>
  <c r="V1257"/>
  <c r="U1257"/>
  <c r="X1253"/>
  <c r="W1253"/>
  <c r="V1253"/>
  <c r="X1249"/>
  <c r="W1249"/>
  <c r="X1245"/>
  <c r="U1245"/>
  <c r="X1241"/>
  <c r="V1241"/>
  <c r="U1241"/>
  <c r="X1237"/>
  <c r="W1237"/>
  <c r="V1237"/>
  <c r="X1233"/>
  <c r="W1233"/>
  <c r="X1229"/>
  <c r="U1229"/>
  <c r="X1225"/>
  <c r="V1225"/>
  <c r="U1225"/>
  <c r="X1221"/>
  <c r="W1221"/>
  <c r="V1221"/>
  <c r="X1217"/>
  <c r="W1217"/>
  <c r="X1213"/>
  <c r="U1213"/>
  <c r="X1209"/>
  <c r="V1209"/>
  <c r="U1209"/>
  <c r="X1205"/>
  <c r="W1205"/>
  <c r="V1205"/>
  <c r="X1201"/>
  <c r="W1201"/>
  <c r="X1197"/>
  <c r="U1197"/>
  <c r="X1193"/>
  <c r="V1193"/>
  <c r="U1193"/>
  <c r="X1189"/>
  <c r="W1189"/>
  <c r="V1189"/>
  <c r="X1185"/>
  <c r="W1185"/>
  <c r="X1181"/>
  <c r="U1181"/>
  <c r="X1177"/>
  <c r="V1177"/>
  <c r="U1177"/>
  <c r="X1173"/>
  <c r="W1173"/>
  <c r="V1173"/>
  <c r="X1169"/>
  <c r="W1169"/>
  <c r="X1165"/>
  <c r="U1165"/>
  <c r="X1161"/>
  <c r="V1161"/>
  <c r="U1161"/>
  <c r="X1157"/>
  <c r="W1157"/>
  <c r="V1157"/>
  <c r="X1153"/>
  <c r="W1153"/>
  <c r="X1149"/>
  <c r="U1149"/>
  <c r="X1145"/>
  <c r="U1145"/>
  <c r="W1145"/>
  <c r="V1145"/>
  <c r="X1141"/>
  <c r="U1141"/>
  <c r="X1137"/>
  <c r="U1137"/>
  <c r="W1137"/>
  <c r="V1137"/>
  <c r="X1133"/>
  <c r="U1133"/>
  <c r="X1129"/>
  <c r="U1129"/>
  <c r="W1129"/>
  <c r="V1129"/>
  <c r="X1125"/>
  <c r="U1125"/>
  <c r="X1121"/>
  <c r="U1121"/>
  <c r="W1121"/>
  <c r="V1121"/>
  <c r="X1117"/>
  <c r="U1117"/>
  <c r="X1113"/>
  <c r="U1113"/>
  <c r="W1113"/>
  <c r="V1113"/>
  <c r="X1109"/>
  <c r="U1109"/>
  <c r="X1105"/>
  <c r="U1105"/>
  <c r="W1105"/>
  <c r="V1105"/>
  <c r="X1101"/>
  <c r="U1101"/>
  <c r="X1097"/>
  <c r="U1097"/>
  <c r="W1097"/>
  <c r="V1097"/>
  <c r="X1093"/>
  <c r="U1093"/>
  <c r="X1089"/>
  <c r="U1089"/>
  <c r="W1089"/>
  <c r="V1089"/>
  <c r="X1085"/>
  <c r="U1085"/>
  <c r="X1081"/>
  <c r="U1081"/>
  <c r="W1081"/>
  <c r="V1081"/>
  <c r="X1077"/>
  <c r="U1077"/>
  <c r="X1073"/>
  <c r="U1073"/>
  <c r="W1073"/>
  <c r="V1073"/>
  <c r="X1069"/>
  <c r="U1069"/>
  <c r="X1065"/>
  <c r="U1065"/>
  <c r="W1065"/>
  <c r="V1065"/>
  <c r="X1061"/>
  <c r="U1061"/>
  <c r="X1057"/>
  <c r="U1057"/>
  <c r="W1057"/>
  <c r="V1057"/>
  <c r="X1053"/>
  <c r="U1053"/>
  <c r="X1049"/>
  <c r="U1049"/>
  <c r="W1049"/>
  <c r="V1049"/>
  <c r="X1045"/>
  <c r="U1045"/>
  <c r="X1041"/>
  <c r="U1041"/>
  <c r="W1041"/>
  <c r="V1041"/>
  <c r="X1037"/>
  <c r="U1037"/>
  <c r="X1033"/>
  <c r="U1033"/>
  <c r="W1033"/>
  <c r="V1033"/>
  <c r="X1029"/>
  <c r="U1029"/>
  <c r="X1025"/>
  <c r="U1025"/>
  <c r="W1025"/>
  <c r="V1025"/>
  <c r="X1021"/>
  <c r="U1021"/>
  <c r="X1017"/>
  <c r="U1017"/>
  <c r="W1017"/>
  <c r="V1017"/>
  <c r="X1013"/>
  <c r="U1013"/>
  <c r="X1009"/>
  <c r="U1009"/>
  <c r="W1009"/>
  <c r="V1009"/>
  <c r="X1005"/>
  <c r="U1005"/>
  <c r="X1001"/>
  <c r="U1001"/>
  <c r="W1001"/>
  <c r="V1001"/>
  <c r="X997"/>
  <c r="U997"/>
  <c r="X993"/>
  <c r="U993"/>
  <c r="W993"/>
  <c r="V993"/>
  <c r="X989"/>
  <c r="U989"/>
  <c r="X985"/>
  <c r="U985"/>
  <c r="W985"/>
  <c r="V985"/>
  <c r="X981"/>
  <c r="U981"/>
  <c r="X977"/>
  <c r="U977"/>
  <c r="W977"/>
  <c r="V977"/>
  <c r="X973"/>
  <c r="U973"/>
  <c r="X969"/>
  <c r="U969"/>
  <c r="W969"/>
  <c r="V969"/>
  <c r="X965"/>
  <c r="U965"/>
  <c r="X961"/>
  <c r="U961"/>
  <c r="W961"/>
  <c r="V961"/>
  <c r="X957"/>
  <c r="U957"/>
  <c r="X953"/>
  <c r="U953"/>
  <c r="W953"/>
  <c r="V953"/>
  <c r="X949"/>
  <c r="U949"/>
  <c r="X945"/>
  <c r="U945"/>
  <c r="W945"/>
  <c r="V945"/>
  <c r="X941"/>
  <c r="U941"/>
  <c r="X937"/>
  <c r="U937"/>
  <c r="W937"/>
  <c r="V937"/>
  <c r="X933"/>
  <c r="U933"/>
  <c r="X929"/>
  <c r="V929"/>
  <c r="W929"/>
  <c r="U929"/>
  <c r="X925"/>
  <c r="V925"/>
  <c r="W925"/>
  <c r="U925"/>
  <c r="X921"/>
  <c r="V921"/>
  <c r="W921"/>
  <c r="U921"/>
  <c r="X917"/>
  <c r="V917"/>
  <c r="W917"/>
  <c r="U917"/>
  <c r="X913"/>
  <c r="V913"/>
  <c r="W913"/>
  <c r="U913"/>
  <c r="X909"/>
  <c r="V909"/>
  <c r="W909"/>
  <c r="U909"/>
  <c r="X905"/>
  <c r="V905"/>
  <c r="W905"/>
  <c r="U905"/>
  <c r="X901"/>
  <c r="V901"/>
  <c r="W901"/>
  <c r="U901"/>
  <c r="X897"/>
  <c r="V897"/>
  <c r="U897"/>
  <c r="X893"/>
  <c r="V893"/>
  <c r="W893"/>
  <c r="X889"/>
  <c r="V889"/>
  <c r="U889"/>
  <c r="W889"/>
  <c r="X885"/>
  <c r="V885"/>
  <c r="W885"/>
  <c r="U885"/>
  <c r="X881"/>
  <c r="V881"/>
  <c r="U881"/>
  <c r="X877"/>
  <c r="V877"/>
  <c r="W877"/>
  <c r="X873"/>
  <c r="V873"/>
  <c r="U873"/>
  <c r="W873"/>
  <c r="X869"/>
  <c r="V869"/>
  <c r="W869"/>
  <c r="U869"/>
  <c r="X865"/>
  <c r="V865"/>
  <c r="U865"/>
  <c r="X861"/>
  <c r="V861"/>
  <c r="W861"/>
  <c r="X857"/>
  <c r="V857"/>
  <c r="U857"/>
  <c r="W857"/>
  <c r="X853"/>
  <c r="V853"/>
  <c r="W853"/>
  <c r="U853"/>
  <c r="X849"/>
  <c r="V849"/>
  <c r="U849"/>
  <c r="X845"/>
  <c r="V845"/>
  <c r="W845"/>
  <c r="X841"/>
  <c r="V841"/>
  <c r="U841"/>
  <c r="W841"/>
  <c r="X837"/>
  <c r="V837"/>
  <c r="W837"/>
  <c r="U837"/>
  <c r="X833"/>
  <c r="V833"/>
  <c r="U833"/>
  <c r="X829"/>
  <c r="V829"/>
  <c r="W829"/>
  <c r="X825"/>
  <c r="V825"/>
  <c r="U825"/>
  <c r="W825"/>
  <c r="X821"/>
  <c r="V821"/>
  <c r="W821"/>
  <c r="U821"/>
  <c r="X817"/>
  <c r="V817"/>
  <c r="U817"/>
  <c r="X813"/>
  <c r="V813"/>
  <c r="W813"/>
  <c r="X809"/>
  <c r="V809"/>
  <c r="U809"/>
  <c r="W809"/>
  <c r="X805"/>
  <c r="V805"/>
  <c r="W805"/>
  <c r="U805"/>
  <c r="X801"/>
  <c r="V801"/>
  <c r="U801"/>
  <c r="X797"/>
  <c r="V797"/>
  <c r="W797"/>
  <c r="X793"/>
  <c r="V793"/>
  <c r="U793"/>
  <c r="W793"/>
  <c r="X789"/>
  <c r="V789"/>
  <c r="W789"/>
  <c r="U789"/>
  <c r="X785"/>
  <c r="V785"/>
  <c r="U785"/>
  <c r="X781"/>
  <c r="V781"/>
  <c r="W781"/>
  <c r="X777"/>
  <c r="V777"/>
  <c r="U777"/>
  <c r="W777"/>
  <c r="X773"/>
  <c r="V773"/>
  <c r="W773"/>
  <c r="U773"/>
  <c r="X769"/>
  <c r="V769"/>
  <c r="U769"/>
  <c r="X765"/>
  <c r="V765"/>
  <c r="W765"/>
  <c r="X761"/>
  <c r="V761"/>
  <c r="U761"/>
  <c r="W761"/>
  <c r="X757"/>
  <c r="V757"/>
  <c r="W757"/>
  <c r="U757"/>
  <c r="X753"/>
  <c r="V753"/>
  <c r="U753"/>
  <c r="X749"/>
  <c r="V749"/>
  <c r="W749"/>
  <c r="U749"/>
  <c r="X745"/>
  <c r="V745"/>
  <c r="W745"/>
  <c r="U745"/>
  <c r="X741"/>
  <c r="V741"/>
  <c r="W741"/>
  <c r="U741"/>
  <c r="X737"/>
  <c r="V737"/>
  <c r="W737"/>
  <c r="U737"/>
  <c r="X733"/>
  <c r="V733"/>
  <c r="W733"/>
  <c r="U733"/>
  <c r="X729"/>
  <c r="V729"/>
  <c r="W729"/>
  <c r="U729"/>
  <c r="X725"/>
  <c r="V725"/>
  <c r="W725"/>
  <c r="U725"/>
  <c r="X721"/>
  <c r="V721"/>
  <c r="W721"/>
  <c r="U721"/>
  <c r="X717"/>
  <c r="V717"/>
  <c r="W717"/>
  <c r="U717"/>
  <c r="X713"/>
  <c r="V713"/>
  <c r="W713"/>
  <c r="U713"/>
  <c r="X709"/>
  <c r="V709"/>
  <c r="W709"/>
  <c r="U709"/>
  <c r="X705"/>
  <c r="V705"/>
  <c r="W705"/>
  <c r="U705"/>
  <c r="X701"/>
  <c r="V701"/>
  <c r="W701"/>
  <c r="U701"/>
  <c r="X697"/>
  <c r="V697"/>
  <c r="W697"/>
  <c r="U697"/>
  <c r="X693"/>
  <c r="V693"/>
  <c r="W693"/>
  <c r="U693"/>
  <c r="X689"/>
  <c r="V689"/>
  <c r="W689"/>
  <c r="U689"/>
  <c r="X685"/>
  <c r="V685"/>
  <c r="W685"/>
  <c r="U685"/>
  <c r="X681"/>
  <c r="V681"/>
  <c r="W681"/>
  <c r="U681"/>
  <c r="X677"/>
  <c r="V677"/>
  <c r="W677"/>
  <c r="U677"/>
  <c r="X673"/>
  <c r="V673"/>
  <c r="W673"/>
  <c r="U673"/>
  <c r="X669"/>
  <c r="V669"/>
  <c r="W669"/>
  <c r="U669"/>
  <c r="X665"/>
  <c r="V665"/>
  <c r="W665"/>
  <c r="U665"/>
  <c r="X661"/>
  <c r="V661"/>
  <c r="W661"/>
  <c r="U661"/>
  <c r="X657"/>
  <c r="V657"/>
  <c r="W657"/>
  <c r="U657"/>
  <c r="X653"/>
  <c r="V653"/>
  <c r="W653"/>
  <c r="U653"/>
  <c r="X649"/>
  <c r="V649"/>
  <c r="W649"/>
  <c r="U649"/>
  <c r="X645"/>
  <c r="V645"/>
  <c r="W645"/>
  <c r="U645"/>
  <c r="X641"/>
  <c r="V641"/>
  <c r="W641"/>
  <c r="U641"/>
  <c r="X637"/>
  <c r="V637"/>
  <c r="W637"/>
  <c r="U637"/>
  <c r="X633"/>
  <c r="V633"/>
  <c r="W633"/>
  <c r="U633"/>
  <c r="X629"/>
  <c r="V629"/>
  <c r="W629"/>
  <c r="U629"/>
  <c r="X625"/>
  <c r="V625"/>
  <c r="W625"/>
  <c r="U625"/>
  <c r="X621"/>
  <c r="V621"/>
  <c r="W621"/>
  <c r="U621"/>
  <c r="X617"/>
  <c r="V617"/>
  <c r="W617"/>
  <c r="U617"/>
  <c r="X613"/>
  <c r="V613"/>
  <c r="W613"/>
  <c r="U613"/>
  <c r="X609"/>
  <c r="V609"/>
  <c r="W609"/>
  <c r="U609"/>
  <c r="X605"/>
  <c r="V605"/>
  <c r="W605"/>
  <c r="U605"/>
  <c r="X601"/>
  <c r="V601"/>
  <c r="W601"/>
  <c r="U601"/>
  <c r="X597"/>
  <c r="V597"/>
  <c r="W597"/>
  <c r="U597"/>
  <c r="X593"/>
  <c r="V593"/>
  <c r="W593"/>
  <c r="U593"/>
  <c r="X589"/>
  <c r="V589"/>
  <c r="W589"/>
  <c r="U589"/>
  <c r="X585"/>
  <c r="V585"/>
  <c r="W585"/>
  <c r="U585"/>
  <c r="X581"/>
  <c r="V581"/>
  <c r="W581"/>
  <c r="U581"/>
  <c r="X577"/>
  <c r="V577"/>
  <c r="W577"/>
  <c r="U577"/>
  <c r="X573"/>
  <c r="V573"/>
  <c r="W573"/>
  <c r="U573"/>
  <c r="X569"/>
  <c r="V569"/>
  <c r="W569"/>
  <c r="U569"/>
  <c r="X565"/>
  <c r="V565"/>
  <c r="W565"/>
  <c r="U565"/>
  <c r="X561"/>
  <c r="V561"/>
  <c r="W561"/>
  <c r="U561"/>
  <c r="X557"/>
  <c r="V557"/>
  <c r="W557"/>
  <c r="U557"/>
  <c r="X553"/>
  <c r="V553"/>
  <c r="W553"/>
  <c r="U553"/>
  <c r="X549"/>
  <c r="V549"/>
  <c r="W549"/>
  <c r="U549"/>
  <c r="X545"/>
  <c r="V545"/>
  <c r="W545"/>
  <c r="U545"/>
  <c r="X541"/>
  <c r="V541"/>
  <c r="W541"/>
  <c r="U541"/>
  <c r="X537"/>
  <c r="V537"/>
  <c r="W537"/>
  <c r="U537"/>
  <c r="X533"/>
  <c r="V533"/>
  <c r="W533"/>
  <c r="U533"/>
  <c r="X529"/>
  <c r="V529"/>
  <c r="W529"/>
  <c r="U529"/>
  <c r="X525"/>
  <c r="V525"/>
  <c r="W525"/>
  <c r="U525"/>
  <c r="X521"/>
  <c r="V521"/>
  <c r="W521"/>
  <c r="U521"/>
  <c r="X517"/>
  <c r="V517"/>
  <c r="W517"/>
  <c r="U517"/>
  <c r="X513"/>
  <c r="V513"/>
  <c r="W513"/>
  <c r="U513"/>
  <c r="X509"/>
  <c r="V509"/>
  <c r="W509"/>
  <c r="U509"/>
  <c r="X505"/>
  <c r="V505"/>
  <c r="W505"/>
  <c r="U505"/>
  <c r="X501"/>
  <c r="V501"/>
  <c r="W501"/>
  <c r="U501"/>
  <c r="X497"/>
  <c r="V497"/>
  <c r="W497"/>
  <c r="U497"/>
  <c r="X493"/>
  <c r="V493"/>
  <c r="W493"/>
  <c r="U493"/>
  <c r="X489"/>
  <c r="V489"/>
  <c r="W489"/>
  <c r="U489"/>
  <c r="X485"/>
  <c r="V485"/>
  <c r="W485"/>
  <c r="U485"/>
  <c r="X481"/>
  <c r="V481"/>
  <c r="W481"/>
  <c r="U481"/>
  <c r="X477"/>
  <c r="V477"/>
  <c r="W477"/>
  <c r="U477"/>
  <c r="X473"/>
  <c r="V473"/>
  <c r="W473"/>
  <c r="U473"/>
  <c r="X469"/>
  <c r="V469"/>
  <c r="W469"/>
  <c r="U469"/>
  <c r="X465"/>
  <c r="V465"/>
  <c r="W465"/>
  <c r="U465"/>
  <c r="X461"/>
  <c r="V461"/>
  <c r="W461"/>
  <c r="U461"/>
  <c r="X457"/>
  <c r="V457"/>
  <c r="W457"/>
  <c r="U457"/>
  <c r="X453"/>
  <c r="V453"/>
  <c r="W453"/>
  <c r="U453"/>
  <c r="X449"/>
  <c r="V449"/>
  <c r="W449"/>
  <c r="U449"/>
  <c r="X445"/>
  <c r="V445"/>
  <c r="W445"/>
  <c r="U445"/>
  <c r="X441"/>
  <c r="V441"/>
  <c r="W441"/>
  <c r="U441"/>
  <c r="X437"/>
  <c r="V437"/>
  <c r="W437"/>
  <c r="U437"/>
  <c r="X433"/>
  <c r="V433"/>
  <c r="W433"/>
  <c r="U433"/>
  <c r="X429"/>
  <c r="V429"/>
  <c r="W429"/>
  <c r="U429"/>
  <c r="X425"/>
  <c r="V425"/>
  <c r="W425"/>
  <c r="U425"/>
  <c r="X421"/>
  <c r="V421"/>
  <c r="W421"/>
  <c r="U421"/>
  <c r="X417"/>
  <c r="V417"/>
  <c r="W417"/>
  <c r="U417"/>
  <c r="X413"/>
  <c r="V413"/>
  <c r="W413"/>
  <c r="U413"/>
  <c r="X409"/>
  <c r="V409"/>
  <c r="W409"/>
  <c r="U409"/>
  <c r="X405"/>
  <c r="V405"/>
  <c r="W405"/>
  <c r="U405"/>
  <c r="X401"/>
  <c r="V401"/>
  <c r="W401"/>
  <c r="U401"/>
  <c r="X397"/>
  <c r="V397"/>
  <c r="W397"/>
  <c r="U397"/>
  <c r="X393"/>
  <c r="V393"/>
  <c r="W393"/>
  <c r="U393"/>
  <c r="X389"/>
  <c r="V389"/>
  <c r="W389"/>
  <c r="U389"/>
  <c r="X385"/>
  <c r="V385"/>
  <c r="W385"/>
  <c r="U385"/>
  <c r="X381"/>
  <c r="V381"/>
  <c r="W381"/>
  <c r="U381"/>
  <c r="X377"/>
  <c r="V377"/>
  <c r="W377"/>
  <c r="U377"/>
  <c r="X373"/>
  <c r="V373"/>
  <c r="W373"/>
  <c r="U373"/>
  <c r="X369"/>
  <c r="V369"/>
  <c r="W369"/>
  <c r="U369"/>
  <c r="X365"/>
  <c r="V365"/>
  <c r="W365"/>
  <c r="U365"/>
  <c r="X361"/>
  <c r="V361"/>
  <c r="W361"/>
  <c r="U361"/>
  <c r="X357"/>
  <c r="V357"/>
  <c r="W357"/>
  <c r="U357"/>
  <c r="X353"/>
  <c r="V353"/>
  <c r="W353"/>
  <c r="U353"/>
  <c r="X349"/>
  <c r="V349"/>
  <c r="W349"/>
  <c r="U349"/>
  <c r="X345"/>
  <c r="V345"/>
  <c r="W345"/>
  <c r="U345"/>
  <c r="X341"/>
  <c r="V341"/>
  <c r="W341"/>
  <c r="U341"/>
  <c r="X337"/>
  <c r="V337"/>
  <c r="W337"/>
  <c r="U337"/>
  <c r="U1345"/>
  <c r="V1341"/>
  <c r="W1337"/>
  <c r="U1313"/>
  <c r="V1309"/>
  <c r="W1305"/>
  <c r="U1281"/>
  <c r="V1277"/>
  <c r="W1273"/>
  <c r="U1249"/>
  <c r="V1245"/>
  <c r="W1241"/>
  <c r="U1217"/>
  <c r="V1213"/>
  <c r="W1209"/>
  <c r="U1185"/>
  <c r="V1181"/>
  <c r="W1177"/>
  <c r="U1153"/>
  <c r="V1149"/>
  <c r="V1133"/>
  <c r="V1117"/>
  <c r="V1101"/>
  <c r="V1085"/>
  <c r="V1069"/>
  <c r="V1053"/>
  <c r="V1037"/>
  <c r="V1021"/>
  <c r="V1005"/>
  <c r="V989"/>
  <c r="V973"/>
  <c r="V957"/>
  <c r="V941"/>
  <c r="W897"/>
  <c r="W865"/>
  <c r="W833"/>
  <c r="W801"/>
  <c r="W769"/>
  <c r="X334"/>
  <c r="V334"/>
  <c r="W334"/>
  <c r="U334"/>
  <c r="U1349"/>
  <c r="V1345"/>
  <c r="W1341"/>
  <c r="U1317"/>
  <c r="V1313"/>
  <c r="W1309"/>
  <c r="U1285"/>
  <c r="V1281"/>
  <c r="W1277"/>
  <c r="U1253"/>
  <c r="V1249"/>
  <c r="W1245"/>
  <c r="U1221"/>
  <c r="V1217"/>
  <c r="W1213"/>
  <c r="U1189"/>
  <c r="V1185"/>
  <c r="W1181"/>
  <c r="U1157"/>
  <c r="V1153"/>
  <c r="W1149"/>
  <c r="W1133"/>
  <c r="W1117"/>
  <c r="W1101"/>
  <c r="W1085"/>
  <c r="W1069"/>
  <c r="W1053"/>
  <c r="W1037"/>
  <c r="W1021"/>
  <c r="W1005"/>
  <c r="W989"/>
  <c r="W973"/>
  <c r="W957"/>
  <c r="W941"/>
  <c r="U877"/>
  <c r="U845"/>
  <c r="U813"/>
  <c r="U781"/>
</calcChain>
</file>

<file path=xl/sharedStrings.xml><?xml version="1.0" encoding="utf-8"?>
<sst xmlns="http://schemas.openxmlformats.org/spreadsheetml/2006/main" count="9799" uniqueCount="76">
  <si>
    <t>respid</t>
  </si>
  <si>
    <t>scenario</t>
  </si>
  <si>
    <t>Pattype</t>
  </si>
  <si>
    <t>UpTitrate</t>
  </si>
  <si>
    <t>Switch</t>
  </si>
  <si>
    <t>UseProduct</t>
  </si>
  <si>
    <t>Other</t>
  </si>
  <si>
    <t>What is your primary medical</t>
  </si>
  <si>
    <t>PatA_W</t>
  </si>
  <si>
    <t>PatB_W</t>
  </si>
  <si>
    <t>Segment 1 / Cohort A</t>
  </si>
  <si>
    <t>A</t>
  </si>
  <si>
    <t>US</t>
  </si>
  <si>
    <t>Rheumatologist</t>
  </si>
  <si>
    <t>B</t>
  </si>
  <si>
    <t>Segment 4 / Cohort D</t>
  </si>
  <si>
    <t>Primary Care Physician</t>
  </si>
  <si>
    <t>Segment 2 / Cohort B</t>
  </si>
  <si>
    <t>Segment 3 / Cohort C</t>
  </si>
  <si>
    <t>General Practitioner</t>
  </si>
  <si>
    <t>Cohort</t>
  </si>
  <si>
    <t>Country</t>
  </si>
  <si>
    <t>Scenario</t>
  </si>
  <si>
    <t>Profile</t>
  </si>
  <si>
    <t>Copay</t>
  </si>
  <si>
    <t>Price</t>
  </si>
  <si>
    <t>Level of Restriction</t>
  </si>
  <si>
    <t>Type of Restriction</t>
  </si>
  <si>
    <t>C</t>
  </si>
  <si>
    <t>D</t>
  </si>
  <si>
    <t>Profile D</t>
  </si>
  <si>
    <t>$12.06 USD / day</t>
  </si>
  <si>
    <t>Profile C</t>
  </si>
  <si>
    <t>Requires prior authorization</t>
  </si>
  <si>
    <t>Access restricted beyond label indication (use only after failure of both allopurinol AND febuxostat)</t>
  </si>
  <si>
    <t>$7.14 USD / day</t>
  </si>
  <si>
    <t>$60 USD / mo (T3)</t>
  </si>
  <si>
    <t>Profile B</t>
  </si>
  <si>
    <t>No prior authorization</t>
  </si>
  <si>
    <t>Open access within label indication (use after failure of allopurinol or febuxostat)</t>
  </si>
  <si>
    <t>$5.36 USD / day</t>
  </si>
  <si>
    <t>$30 USD / mo (T2)</t>
  </si>
  <si>
    <t>Profile A</t>
  </si>
  <si>
    <t>Price (USD)</t>
  </si>
  <si>
    <t>Copay (USD)</t>
  </si>
  <si>
    <t>Designation</t>
  </si>
  <si>
    <t>qCohortHE</t>
  </si>
  <si>
    <t>C&amp;S</t>
  </si>
  <si>
    <t>Weight</t>
  </si>
  <si>
    <t>UpTitrate_W</t>
  </si>
  <si>
    <t>Switch_W</t>
  </si>
  <si>
    <t>UseProduct_W</t>
  </si>
  <si>
    <t>Other_W</t>
  </si>
  <si>
    <t>(All)</t>
  </si>
  <si>
    <t>Row Labels</t>
  </si>
  <si>
    <t>Grand Total</t>
  </si>
  <si>
    <t>Average of Switch</t>
  </si>
  <si>
    <t>Average of UpTitrate</t>
  </si>
  <si>
    <t>Average of UseProduct</t>
  </si>
  <si>
    <t>Average of Other</t>
  </si>
  <si>
    <t>Cannot select (All)</t>
  </si>
  <si>
    <t>Column Labels</t>
  </si>
  <si>
    <t>Total Average of UpTitrate</t>
  </si>
  <si>
    <t>Total Average of Switch</t>
  </si>
  <si>
    <t>Total Average of UseProduct</t>
  </si>
  <si>
    <t>Total Average of Other</t>
  </si>
  <si>
    <t>Sum of UpTitrate_W</t>
  </si>
  <si>
    <t>Sum of Switch_W</t>
  </si>
  <si>
    <t>Sum of UseProduct_W</t>
  </si>
  <si>
    <t>Sum of Other_W</t>
  </si>
  <si>
    <t>Sum of Weight</t>
  </si>
  <si>
    <t>Total Sum of UpTitrate_W</t>
  </si>
  <si>
    <t>Total Sum of Switch_W</t>
  </si>
  <si>
    <t>Total Sum of UseProduct_W</t>
  </si>
  <si>
    <t>Total Sum of Other_W</t>
  </si>
  <si>
    <t>Total Sum of Weight</t>
  </si>
</sst>
</file>

<file path=xl/styles.xml><?xml version="1.0" encoding="utf-8"?>
<styleSheet xmlns="http://schemas.openxmlformats.org/spreadsheetml/2006/main">
  <numFmts count="1">
    <numFmt numFmtId="164" formatCode="0.0%"/>
  </numFmts>
  <fonts count="26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MS Sans Serif"/>
    </font>
    <font>
      <b/>
      <sz val="10"/>
      <color theme="0"/>
      <name val="MS Sans Serif"/>
      <family val="2"/>
    </font>
    <font>
      <b/>
      <sz val="10"/>
      <color theme="6"/>
      <name val="MS Sans Serif"/>
      <family val="2"/>
    </font>
    <font>
      <b/>
      <sz val="10"/>
      <color theme="9"/>
      <name val="MS Sans Serif"/>
      <family val="2"/>
    </font>
    <font>
      <b/>
      <sz val="10"/>
      <color rgb="FF00B0F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9" fillId="33" borderId="0" xfId="42" applyFont="1" applyFill="1"/>
    <xf numFmtId="0" fontId="18" fillId="0" borderId="0" xfId="42"/>
    <xf numFmtId="0" fontId="20" fillId="0" borderId="0" xfId="42" applyFont="1" applyAlignment="1">
      <alignment horizontal="center"/>
    </xf>
    <xf numFmtId="0" fontId="21" fillId="0" borderId="0" xfId="42" applyFont="1" applyAlignment="1">
      <alignment horizontal="center"/>
    </xf>
    <xf numFmtId="0" fontId="22" fillId="0" borderId="0" xfId="42" applyFont="1"/>
    <xf numFmtId="0" fontId="23" fillId="0" borderId="0" xfId="42" applyFont="1" applyAlignment="1">
      <alignment horizontal="center"/>
    </xf>
    <xf numFmtId="0" fontId="18" fillId="0" borderId="0" xfId="42" applyAlignment="1">
      <alignment wrapText="1"/>
    </xf>
    <xf numFmtId="0" fontId="24" fillId="0" borderId="0" xfId="42" applyFont="1" applyAlignment="1">
      <alignment horizontal="center"/>
    </xf>
    <xf numFmtId="0" fontId="23" fillId="0" borderId="0" xfId="42" applyFont="1" applyAlignment="1">
      <alignment wrapText="1"/>
    </xf>
    <xf numFmtId="0" fontId="22" fillId="0" borderId="0" xfId="42" applyFont="1" applyAlignment="1">
      <alignment horizontal="center"/>
    </xf>
    <xf numFmtId="0" fontId="25" fillId="33" borderId="0" xfId="42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43" applyNumberFormat="1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ee" refreshedDate="41773.459741087965" createdVersion="3" refreshedVersion="3" minRefreshableVersion="3" recordCount="2400">
  <cacheSource type="worksheet">
    <worksheetSource ref="A1:S2401" sheet="data"/>
  </cacheSource>
  <cacheFields count="19">
    <cacheField name="respid" numFmtId="0">
      <sharedItems containsSemiMixedTypes="0" containsString="0" containsNumber="1" containsInteger="1" minValue="5" maxValue="335"/>
    </cacheField>
    <cacheField name="qCohortHE" numFmtId="0">
      <sharedItems/>
    </cacheField>
    <cacheField name="scenario" numFmtId="0">
      <sharedItems containsSemiMixedTypes="0" containsString="0" containsNumber="1" containsInteger="1" minValue="1" maxValue="12"/>
    </cacheField>
    <cacheField name="Pattype" numFmtId="0">
      <sharedItems count="2">
        <s v="A"/>
        <s v="B"/>
      </sharedItems>
    </cacheField>
    <cacheField name="UpTitrate" numFmtId="0">
      <sharedItems containsSemiMixedTypes="0" containsString="0" containsNumber="1" minValue="0" maxValue="1"/>
    </cacheField>
    <cacheField name="Switch" numFmtId="0">
      <sharedItems containsSemiMixedTypes="0" containsString="0" containsNumber="1" minValue="0" maxValue="1"/>
    </cacheField>
    <cacheField name="UseProduct" numFmtId="0">
      <sharedItems containsSemiMixedTypes="0" containsString="0" containsNumber="1" minValue="0" maxValue="1"/>
    </cacheField>
    <cacheField name="Other" numFmtId="0">
      <sharedItems containsSemiMixedTypes="0" containsString="0" containsNumber="1" minValue="0" maxValue="1"/>
    </cacheField>
    <cacheField name="Country" numFmtId="0">
      <sharedItems/>
    </cacheField>
    <cacheField name="What is your primary medical" numFmtId="0">
      <sharedItems count="3">
        <s v="Rheumatologist"/>
        <s v="Primary Care Physician"/>
        <s v="General Practitioner"/>
      </sharedItems>
    </cacheField>
    <cacheField name="PatA_W" numFmtId="0">
      <sharedItems containsSemiMixedTypes="0" containsString="0" containsNumber="1" containsInteger="1" minValue="0" maxValue="42500"/>
    </cacheField>
    <cacheField name="PatB_W" numFmtId="0">
      <sharedItems containsSemiMixedTypes="0" containsString="0" containsNumber="1" containsInteger="1" minValue="0" maxValue="36000"/>
    </cacheField>
    <cacheField name="Cohort" numFmtId="0">
      <sharedItems/>
    </cacheField>
    <cacheField name="C&amp;S" numFmtId="0">
      <sharedItems/>
    </cacheField>
    <cacheField name="Profile" numFmtId="0">
      <sharedItems count="4">
        <s v="Profile D"/>
        <s v="Profile B"/>
        <s v="Profile C"/>
        <s v="Profile A"/>
      </sharedItems>
    </cacheField>
    <cacheField name="Copay" numFmtId="0">
      <sharedItems count="2">
        <s v="$30 USD / mo (T2)"/>
        <s v="$60 USD / mo (T3)"/>
      </sharedItems>
    </cacheField>
    <cacheField name="Price" numFmtId="0">
      <sharedItems count="3">
        <s v="$5.36 USD / day"/>
        <s v="$7.14 USD / day"/>
        <s v="$12.06 USD / day"/>
      </sharedItems>
    </cacheField>
    <cacheField name="Level of Restriction" numFmtId="0">
      <sharedItems count="2">
        <s v="Open access within label indication (use after failure of allopurinol or febuxostat)"/>
        <s v="Access restricted beyond label indication (use only after failure of both allopurinol AND febuxostat)"/>
      </sharedItems>
    </cacheField>
    <cacheField name="Type of Restriction" numFmtId="0">
      <sharedItems count="2">
        <s v="Requires prior authorization"/>
        <s v="No prior authorizatio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Lee" refreshedDate="41773.562415046297" createdVersion="3" refreshedVersion="3" minRefreshableVersion="3" recordCount="2400">
  <cacheSource type="worksheet">
    <worksheetSource ref="A1:X2401" sheet="data"/>
  </cacheSource>
  <cacheFields count="24">
    <cacheField name="respid" numFmtId="0">
      <sharedItems containsSemiMixedTypes="0" containsString="0" containsNumber="1" containsInteger="1" minValue="5" maxValue="335"/>
    </cacheField>
    <cacheField name="qCohortHE" numFmtId="0">
      <sharedItems/>
    </cacheField>
    <cacheField name="scenario" numFmtId="0">
      <sharedItems containsSemiMixedTypes="0" containsString="0" containsNumber="1" containsInteger="1" minValue="1" maxValue="12"/>
    </cacheField>
    <cacheField name="Pattype" numFmtId="0">
      <sharedItems count="2">
        <s v="A"/>
        <s v="B"/>
      </sharedItems>
    </cacheField>
    <cacheField name="UpTitrate" numFmtId="0">
      <sharedItems containsSemiMixedTypes="0" containsString="0" containsNumber="1" minValue="0" maxValue="1"/>
    </cacheField>
    <cacheField name="Switch" numFmtId="0">
      <sharedItems containsSemiMixedTypes="0" containsString="0" containsNumber="1" minValue="0" maxValue="1"/>
    </cacheField>
    <cacheField name="UseProduct" numFmtId="0">
      <sharedItems containsSemiMixedTypes="0" containsString="0" containsNumber="1" minValue="0" maxValue="1"/>
    </cacheField>
    <cacheField name="Other" numFmtId="0">
      <sharedItems containsSemiMixedTypes="0" containsString="0" containsNumber="1" minValue="0" maxValue="1"/>
    </cacheField>
    <cacheField name="Country" numFmtId="0">
      <sharedItems/>
    </cacheField>
    <cacheField name="What is your primary medical" numFmtId="0">
      <sharedItems count="3">
        <s v="Rheumatologist"/>
        <s v="Primary Care Physician"/>
        <s v="General Practitioner"/>
      </sharedItems>
    </cacheField>
    <cacheField name="PatA_W" numFmtId="0">
      <sharedItems containsSemiMixedTypes="0" containsString="0" containsNumber="1" containsInteger="1" minValue="0" maxValue="42500"/>
    </cacheField>
    <cacheField name="PatB_W" numFmtId="0">
      <sharedItems containsSemiMixedTypes="0" containsString="0" containsNumber="1" containsInteger="1" minValue="0" maxValue="36000"/>
    </cacheField>
    <cacheField name="Cohort" numFmtId="0">
      <sharedItems/>
    </cacheField>
    <cacheField name="C&amp;S" numFmtId="0">
      <sharedItems/>
    </cacheField>
    <cacheField name="Profile" numFmtId="0">
      <sharedItems count="4">
        <s v="Profile D"/>
        <s v="Profile B"/>
        <s v="Profile C"/>
        <s v="Profile A"/>
      </sharedItems>
    </cacheField>
    <cacheField name="Copay" numFmtId="0">
      <sharedItems count="2">
        <s v="$30 USD / mo (T2)"/>
        <s v="$60 USD / mo (T3)"/>
      </sharedItems>
    </cacheField>
    <cacheField name="Price" numFmtId="0">
      <sharedItems count="3">
        <s v="$5.36 USD / day"/>
        <s v="$7.14 USD / day"/>
        <s v="$12.06 USD / day"/>
      </sharedItems>
    </cacheField>
    <cacheField name="Level of Restriction" numFmtId="0">
      <sharedItems count="2">
        <s v="Open access within label indication (use after failure of allopurinol or febuxostat)"/>
        <s v="Access restricted beyond label indication (use only after failure of both allopurinol AND febuxostat)"/>
      </sharedItems>
    </cacheField>
    <cacheField name="Type of Restriction" numFmtId="0">
      <sharedItems count="2">
        <s v="Requires prior authorization"/>
        <s v="No prior authorization"/>
      </sharedItems>
    </cacheField>
    <cacheField name="Weight" numFmtId="0">
      <sharedItems containsSemiMixedTypes="0" containsString="0" containsNumber="1" containsInteger="1" minValue="0" maxValue="42500"/>
    </cacheField>
    <cacheField name="UpTitrate_W" numFmtId="0">
      <sharedItems containsSemiMixedTypes="0" containsString="0" containsNumber="1" minValue="0" maxValue="42500"/>
    </cacheField>
    <cacheField name="Switch_W" numFmtId="0">
      <sharedItems containsSemiMixedTypes="0" containsString="0" containsNumber="1" minValue="0" maxValue="29749.999999999996"/>
    </cacheField>
    <cacheField name="UseProduct_W" numFmtId="0">
      <sharedItems containsSemiMixedTypes="0" containsString="0" containsNumber="1" minValue="0" maxValue="21250"/>
    </cacheField>
    <cacheField name="Other_W" numFmtId="0">
      <sharedItems containsSemiMixedTypes="0" containsString="0" containsNumber="1" containsInteger="1" minValue="0" maxValue="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5"/>
    <s v="Segment 1 / Cohort A"/>
    <n v="1"/>
    <x v="0"/>
    <n v="0"/>
    <n v="1"/>
    <n v="0"/>
    <n v="0"/>
    <s v="US"/>
    <x v="0"/>
    <n v="5000"/>
    <n v="3000"/>
    <s v="A"/>
    <s v="A1"/>
    <x v="0"/>
    <x v="0"/>
    <x v="0"/>
    <x v="0"/>
    <x v="0"/>
  </r>
  <r>
    <n v="5"/>
    <s v="Segment 1 / Cohort A"/>
    <n v="1"/>
    <x v="1"/>
    <n v="0"/>
    <n v="1"/>
    <n v="0"/>
    <n v="0"/>
    <s v="US"/>
    <x v="0"/>
    <n v="5000"/>
    <n v="3000"/>
    <s v="A"/>
    <s v="A1"/>
    <x v="0"/>
    <x v="0"/>
    <x v="0"/>
    <x v="0"/>
    <x v="0"/>
  </r>
  <r>
    <n v="5"/>
    <s v="Segment 1 / Cohort A"/>
    <n v="2"/>
    <x v="0"/>
    <n v="0"/>
    <n v="1"/>
    <n v="0"/>
    <n v="0"/>
    <s v="US"/>
    <x v="0"/>
    <n v="5000"/>
    <n v="3000"/>
    <s v="A"/>
    <s v="A2"/>
    <x v="1"/>
    <x v="1"/>
    <x v="1"/>
    <x v="0"/>
    <x v="1"/>
  </r>
  <r>
    <n v="5"/>
    <s v="Segment 1 / Cohort A"/>
    <n v="2"/>
    <x v="1"/>
    <n v="0"/>
    <n v="1"/>
    <n v="0"/>
    <n v="0"/>
    <s v="US"/>
    <x v="0"/>
    <n v="5000"/>
    <n v="3000"/>
    <s v="A"/>
    <s v="A2"/>
    <x v="1"/>
    <x v="1"/>
    <x v="1"/>
    <x v="0"/>
    <x v="1"/>
  </r>
  <r>
    <n v="5"/>
    <s v="Segment 1 / Cohort A"/>
    <n v="3"/>
    <x v="0"/>
    <n v="1"/>
    <n v="0"/>
    <n v="0"/>
    <n v="0"/>
    <s v="US"/>
    <x v="0"/>
    <n v="5000"/>
    <n v="3000"/>
    <s v="A"/>
    <s v="A3"/>
    <x v="2"/>
    <x v="1"/>
    <x v="2"/>
    <x v="0"/>
    <x v="1"/>
  </r>
  <r>
    <n v="5"/>
    <s v="Segment 1 / Cohort A"/>
    <n v="3"/>
    <x v="1"/>
    <n v="1"/>
    <n v="0"/>
    <n v="0"/>
    <n v="0"/>
    <s v="US"/>
    <x v="0"/>
    <n v="5000"/>
    <n v="3000"/>
    <s v="A"/>
    <s v="A3"/>
    <x v="2"/>
    <x v="1"/>
    <x v="2"/>
    <x v="0"/>
    <x v="1"/>
  </r>
  <r>
    <n v="5"/>
    <s v="Segment 1 / Cohort A"/>
    <n v="4"/>
    <x v="0"/>
    <n v="1"/>
    <n v="0"/>
    <n v="0"/>
    <n v="0"/>
    <s v="US"/>
    <x v="0"/>
    <n v="5000"/>
    <n v="3000"/>
    <s v="A"/>
    <s v="A4"/>
    <x v="2"/>
    <x v="0"/>
    <x v="0"/>
    <x v="0"/>
    <x v="1"/>
  </r>
  <r>
    <n v="5"/>
    <s v="Segment 1 / Cohort A"/>
    <n v="4"/>
    <x v="1"/>
    <n v="1"/>
    <n v="0"/>
    <n v="0"/>
    <n v="0"/>
    <s v="US"/>
    <x v="0"/>
    <n v="5000"/>
    <n v="3000"/>
    <s v="A"/>
    <s v="A4"/>
    <x v="2"/>
    <x v="0"/>
    <x v="0"/>
    <x v="0"/>
    <x v="1"/>
  </r>
  <r>
    <n v="5"/>
    <s v="Segment 1 / Cohort A"/>
    <n v="5"/>
    <x v="0"/>
    <n v="1"/>
    <n v="0"/>
    <n v="0"/>
    <n v="0"/>
    <s v="US"/>
    <x v="0"/>
    <n v="5000"/>
    <n v="3000"/>
    <s v="A"/>
    <s v="A5"/>
    <x v="2"/>
    <x v="1"/>
    <x v="2"/>
    <x v="1"/>
    <x v="1"/>
  </r>
  <r>
    <n v="5"/>
    <s v="Segment 1 / Cohort A"/>
    <n v="5"/>
    <x v="1"/>
    <n v="0"/>
    <n v="1"/>
    <n v="0"/>
    <n v="0"/>
    <s v="US"/>
    <x v="0"/>
    <n v="5000"/>
    <n v="3000"/>
    <s v="A"/>
    <s v="A5"/>
    <x v="2"/>
    <x v="1"/>
    <x v="2"/>
    <x v="1"/>
    <x v="1"/>
  </r>
  <r>
    <n v="5"/>
    <s v="Segment 1 / Cohort A"/>
    <n v="6"/>
    <x v="0"/>
    <n v="1"/>
    <n v="0"/>
    <n v="0"/>
    <n v="0"/>
    <s v="US"/>
    <x v="0"/>
    <n v="5000"/>
    <n v="3000"/>
    <s v="A"/>
    <s v="A6"/>
    <x v="3"/>
    <x v="0"/>
    <x v="0"/>
    <x v="0"/>
    <x v="1"/>
  </r>
  <r>
    <n v="5"/>
    <s v="Segment 1 / Cohort A"/>
    <n v="6"/>
    <x v="1"/>
    <n v="1"/>
    <n v="0"/>
    <n v="0"/>
    <n v="0"/>
    <s v="US"/>
    <x v="0"/>
    <n v="5000"/>
    <n v="3000"/>
    <s v="A"/>
    <s v="A6"/>
    <x v="3"/>
    <x v="0"/>
    <x v="0"/>
    <x v="0"/>
    <x v="1"/>
  </r>
  <r>
    <n v="5"/>
    <s v="Segment 1 / Cohort A"/>
    <n v="7"/>
    <x v="0"/>
    <n v="1"/>
    <n v="0"/>
    <n v="0"/>
    <n v="0"/>
    <s v="US"/>
    <x v="0"/>
    <n v="5000"/>
    <n v="3000"/>
    <s v="A"/>
    <s v="A7"/>
    <x v="1"/>
    <x v="0"/>
    <x v="0"/>
    <x v="0"/>
    <x v="1"/>
  </r>
  <r>
    <n v="5"/>
    <s v="Segment 1 / Cohort A"/>
    <n v="7"/>
    <x v="1"/>
    <n v="0"/>
    <n v="1"/>
    <n v="0"/>
    <n v="0"/>
    <s v="US"/>
    <x v="0"/>
    <n v="5000"/>
    <n v="3000"/>
    <s v="A"/>
    <s v="A7"/>
    <x v="1"/>
    <x v="0"/>
    <x v="0"/>
    <x v="0"/>
    <x v="1"/>
  </r>
  <r>
    <n v="5"/>
    <s v="Segment 1 / Cohort A"/>
    <n v="8"/>
    <x v="0"/>
    <n v="1"/>
    <n v="0"/>
    <n v="0"/>
    <n v="0"/>
    <s v="US"/>
    <x v="0"/>
    <n v="5000"/>
    <n v="3000"/>
    <s v="A"/>
    <s v="A8"/>
    <x v="3"/>
    <x v="0"/>
    <x v="0"/>
    <x v="0"/>
    <x v="0"/>
  </r>
  <r>
    <n v="5"/>
    <s v="Segment 1 / Cohort A"/>
    <n v="8"/>
    <x v="1"/>
    <n v="1"/>
    <n v="0"/>
    <n v="0"/>
    <n v="0"/>
    <s v="US"/>
    <x v="0"/>
    <n v="5000"/>
    <n v="3000"/>
    <s v="A"/>
    <s v="A8"/>
    <x v="3"/>
    <x v="0"/>
    <x v="0"/>
    <x v="0"/>
    <x v="0"/>
  </r>
  <r>
    <n v="5"/>
    <s v="Segment 1 / Cohort A"/>
    <n v="9"/>
    <x v="0"/>
    <n v="0"/>
    <n v="1"/>
    <n v="0"/>
    <n v="0"/>
    <s v="US"/>
    <x v="0"/>
    <n v="5000"/>
    <n v="3000"/>
    <s v="A"/>
    <s v="A9"/>
    <x v="1"/>
    <x v="1"/>
    <x v="2"/>
    <x v="1"/>
    <x v="1"/>
  </r>
  <r>
    <n v="5"/>
    <s v="Segment 1 / Cohort A"/>
    <n v="9"/>
    <x v="1"/>
    <n v="1"/>
    <n v="0"/>
    <n v="0"/>
    <n v="0"/>
    <s v="US"/>
    <x v="0"/>
    <n v="5000"/>
    <n v="3000"/>
    <s v="A"/>
    <s v="A9"/>
    <x v="1"/>
    <x v="1"/>
    <x v="2"/>
    <x v="1"/>
    <x v="1"/>
  </r>
  <r>
    <n v="5"/>
    <s v="Segment 1 / Cohort A"/>
    <n v="10"/>
    <x v="0"/>
    <n v="1"/>
    <n v="0"/>
    <n v="0"/>
    <n v="0"/>
    <s v="US"/>
    <x v="0"/>
    <n v="5000"/>
    <n v="3000"/>
    <s v="A"/>
    <s v="A10"/>
    <x v="2"/>
    <x v="1"/>
    <x v="0"/>
    <x v="0"/>
    <x v="0"/>
  </r>
  <r>
    <n v="5"/>
    <s v="Segment 1 / Cohort A"/>
    <n v="10"/>
    <x v="1"/>
    <n v="1"/>
    <n v="0"/>
    <n v="0"/>
    <n v="0"/>
    <s v="US"/>
    <x v="0"/>
    <n v="5000"/>
    <n v="3000"/>
    <s v="A"/>
    <s v="A10"/>
    <x v="2"/>
    <x v="1"/>
    <x v="0"/>
    <x v="0"/>
    <x v="0"/>
  </r>
  <r>
    <n v="5"/>
    <s v="Segment 1 / Cohort A"/>
    <n v="11"/>
    <x v="0"/>
    <n v="0"/>
    <n v="1"/>
    <n v="0"/>
    <n v="0"/>
    <s v="US"/>
    <x v="0"/>
    <n v="5000"/>
    <n v="3000"/>
    <s v="A"/>
    <s v="A11"/>
    <x v="0"/>
    <x v="0"/>
    <x v="0"/>
    <x v="0"/>
    <x v="1"/>
  </r>
  <r>
    <n v="5"/>
    <s v="Segment 1 / Cohort A"/>
    <n v="11"/>
    <x v="1"/>
    <n v="1"/>
    <n v="0"/>
    <n v="0"/>
    <n v="0"/>
    <s v="US"/>
    <x v="0"/>
    <n v="5000"/>
    <n v="3000"/>
    <s v="A"/>
    <s v="A11"/>
    <x v="0"/>
    <x v="0"/>
    <x v="0"/>
    <x v="0"/>
    <x v="1"/>
  </r>
  <r>
    <n v="5"/>
    <s v="Segment 1 / Cohort A"/>
    <n v="12"/>
    <x v="0"/>
    <n v="1"/>
    <n v="0"/>
    <n v="0"/>
    <n v="0"/>
    <s v="US"/>
    <x v="0"/>
    <n v="5000"/>
    <n v="3000"/>
    <s v="A"/>
    <s v="A12"/>
    <x v="1"/>
    <x v="0"/>
    <x v="0"/>
    <x v="0"/>
    <x v="0"/>
  </r>
  <r>
    <n v="5"/>
    <s v="Segment 1 / Cohort A"/>
    <n v="12"/>
    <x v="1"/>
    <n v="0"/>
    <n v="1"/>
    <n v="0"/>
    <n v="0"/>
    <s v="US"/>
    <x v="0"/>
    <n v="5000"/>
    <n v="3000"/>
    <s v="A"/>
    <s v="A12"/>
    <x v="1"/>
    <x v="0"/>
    <x v="0"/>
    <x v="0"/>
    <x v="0"/>
  </r>
  <r>
    <n v="6"/>
    <s v="Segment 4 / Cohort D"/>
    <n v="1"/>
    <x v="0"/>
    <n v="0.4"/>
    <n v="0.3"/>
    <n v="0.3"/>
    <n v="0"/>
    <s v="US"/>
    <x v="0"/>
    <n v="4200"/>
    <n v="3600"/>
    <s v="D"/>
    <s v="D1"/>
    <x v="2"/>
    <x v="0"/>
    <x v="0"/>
    <x v="0"/>
    <x v="0"/>
  </r>
  <r>
    <n v="6"/>
    <s v="Segment 4 / Cohort D"/>
    <n v="1"/>
    <x v="1"/>
    <n v="0.4"/>
    <n v="0.3"/>
    <n v="0.3"/>
    <n v="0"/>
    <s v="US"/>
    <x v="0"/>
    <n v="4200"/>
    <n v="3600"/>
    <s v="D"/>
    <s v="D1"/>
    <x v="2"/>
    <x v="0"/>
    <x v="0"/>
    <x v="0"/>
    <x v="0"/>
  </r>
  <r>
    <n v="6"/>
    <s v="Segment 4 / Cohort D"/>
    <n v="2"/>
    <x v="0"/>
    <n v="0.4"/>
    <n v="0.3"/>
    <n v="0.3"/>
    <n v="0"/>
    <s v="US"/>
    <x v="0"/>
    <n v="4200"/>
    <n v="3600"/>
    <s v="D"/>
    <s v="D2"/>
    <x v="1"/>
    <x v="0"/>
    <x v="1"/>
    <x v="0"/>
    <x v="1"/>
  </r>
  <r>
    <n v="6"/>
    <s v="Segment 4 / Cohort D"/>
    <n v="2"/>
    <x v="1"/>
    <n v="0.4"/>
    <n v="0.3"/>
    <n v="0.3"/>
    <n v="0"/>
    <s v="US"/>
    <x v="0"/>
    <n v="4200"/>
    <n v="3600"/>
    <s v="D"/>
    <s v="D2"/>
    <x v="1"/>
    <x v="0"/>
    <x v="1"/>
    <x v="0"/>
    <x v="1"/>
  </r>
  <r>
    <n v="6"/>
    <s v="Segment 4 / Cohort D"/>
    <n v="3"/>
    <x v="0"/>
    <n v="0.4"/>
    <n v="0.3"/>
    <n v="0.3"/>
    <n v="0"/>
    <s v="US"/>
    <x v="0"/>
    <n v="4200"/>
    <n v="3600"/>
    <s v="D"/>
    <s v="D3"/>
    <x v="3"/>
    <x v="0"/>
    <x v="1"/>
    <x v="0"/>
    <x v="0"/>
  </r>
  <r>
    <n v="6"/>
    <s v="Segment 4 / Cohort D"/>
    <n v="3"/>
    <x v="1"/>
    <n v="0.4"/>
    <n v="0.3"/>
    <n v="0.3"/>
    <n v="0"/>
    <s v="US"/>
    <x v="0"/>
    <n v="4200"/>
    <n v="3600"/>
    <s v="D"/>
    <s v="D3"/>
    <x v="3"/>
    <x v="0"/>
    <x v="1"/>
    <x v="0"/>
    <x v="0"/>
  </r>
  <r>
    <n v="6"/>
    <s v="Segment 4 / Cohort D"/>
    <n v="4"/>
    <x v="0"/>
    <n v="0.4"/>
    <n v="0.3"/>
    <n v="0.3"/>
    <n v="0"/>
    <s v="US"/>
    <x v="0"/>
    <n v="4200"/>
    <n v="3600"/>
    <s v="D"/>
    <s v="D4"/>
    <x v="3"/>
    <x v="1"/>
    <x v="0"/>
    <x v="0"/>
    <x v="1"/>
  </r>
  <r>
    <n v="6"/>
    <s v="Segment 4 / Cohort D"/>
    <n v="4"/>
    <x v="1"/>
    <n v="0.4"/>
    <n v="0.3"/>
    <n v="0.3"/>
    <n v="0"/>
    <s v="US"/>
    <x v="0"/>
    <n v="4200"/>
    <n v="3600"/>
    <s v="D"/>
    <s v="D4"/>
    <x v="3"/>
    <x v="1"/>
    <x v="0"/>
    <x v="0"/>
    <x v="1"/>
  </r>
  <r>
    <n v="6"/>
    <s v="Segment 4 / Cohort D"/>
    <n v="5"/>
    <x v="0"/>
    <n v="0.4"/>
    <n v="0.3"/>
    <n v="0.3"/>
    <n v="0"/>
    <s v="US"/>
    <x v="0"/>
    <n v="4200"/>
    <n v="3600"/>
    <s v="D"/>
    <s v="D5"/>
    <x v="3"/>
    <x v="1"/>
    <x v="2"/>
    <x v="1"/>
    <x v="1"/>
  </r>
  <r>
    <n v="6"/>
    <s v="Segment 4 / Cohort D"/>
    <n v="5"/>
    <x v="1"/>
    <n v="0.3"/>
    <n v="0.4"/>
    <n v="0.3"/>
    <n v="0"/>
    <s v="US"/>
    <x v="0"/>
    <n v="4200"/>
    <n v="3600"/>
    <s v="D"/>
    <s v="D5"/>
    <x v="3"/>
    <x v="1"/>
    <x v="2"/>
    <x v="1"/>
    <x v="1"/>
  </r>
  <r>
    <n v="6"/>
    <s v="Segment 4 / Cohort D"/>
    <n v="6"/>
    <x v="0"/>
    <n v="0.3"/>
    <n v="0.3"/>
    <n v="0.4"/>
    <n v="0"/>
    <s v="US"/>
    <x v="0"/>
    <n v="4200"/>
    <n v="3600"/>
    <s v="D"/>
    <s v="D6"/>
    <x v="2"/>
    <x v="1"/>
    <x v="1"/>
    <x v="0"/>
    <x v="0"/>
  </r>
  <r>
    <n v="6"/>
    <s v="Segment 4 / Cohort D"/>
    <n v="6"/>
    <x v="1"/>
    <n v="0.3"/>
    <n v="0.3"/>
    <n v="0.4"/>
    <n v="0"/>
    <s v="US"/>
    <x v="0"/>
    <n v="4200"/>
    <n v="3600"/>
    <s v="D"/>
    <s v="D6"/>
    <x v="2"/>
    <x v="1"/>
    <x v="1"/>
    <x v="0"/>
    <x v="0"/>
  </r>
  <r>
    <n v="6"/>
    <s v="Segment 4 / Cohort D"/>
    <n v="7"/>
    <x v="0"/>
    <n v="0.4"/>
    <n v="0.3"/>
    <n v="0.3"/>
    <n v="0"/>
    <s v="US"/>
    <x v="0"/>
    <n v="4200"/>
    <n v="3600"/>
    <s v="D"/>
    <s v="D7"/>
    <x v="1"/>
    <x v="1"/>
    <x v="0"/>
    <x v="0"/>
    <x v="0"/>
  </r>
  <r>
    <n v="6"/>
    <s v="Segment 4 / Cohort D"/>
    <n v="7"/>
    <x v="1"/>
    <n v="0.3"/>
    <n v="0.4"/>
    <n v="0.3"/>
    <n v="0"/>
    <s v="US"/>
    <x v="0"/>
    <n v="4200"/>
    <n v="3600"/>
    <s v="D"/>
    <s v="D7"/>
    <x v="1"/>
    <x v="1"/>
    <x v="0"/>
    <x v="0"/>
    <x v="0"/>
  </r>
  <r>
    <n v="6"/>
    <s v="Segment 4 / Cohort D"/>
    <n v="8"/>
    <x v="0"/>
    <n v="0.4"/>
    <n v="0.3"/>
    <n v="0.3"/>
    <n v="0"/>
    <s v="US"/>
    <x v="0"/>
    <n v="4200"/>
    <n v="3600"/>
    <s v="D"/>
    <s v="D8"/>
    <x v="0"/>
    <x v="0"/>
    <x v="1"/>
    <x v="0"/>
    <x v="1"/>
  </r>
  <r>
    <n v="6"/>
    <s v="Segment 4 / Cohort D"/>
    <n v="8"/>
    <x v="1"/>
    <n v="0.3"/>
    <n v="0.4"/>
    <n v="0.3"/>
    <n v="0"/>
    <s v="US"/>
    <x v="0"/>
    <n v="4200"/>
    <n v="3600"/>
    <s v="D"/>
    <s v="D8"/>
    <x v="0"/>
    <x v="0"/>
    <x v="1"/>
    <x v="0"/>
    <x v="1"/>
  </r>
  <r>
    <n v="6"/>
    <s v="Segment 4 / Cohort D"/>
    <n v="9"/>
    <x v="0"/>
    <n v="0.4"/>
    <n v="0.3"/>
    <n v="0.3"/>
    <n v="0"/>
    <s v="US"/>
    <x v="0"/>
    <n v="4200"/>
    <n v="3600"/>
    <s v="D"/>
    <s v="D9"/>
    <x v="3"/>
    <x v="1"/>
    <x v="2"/>
    <x v="0"/>
    <x v="0"/>
  </r>
  <r>
    <n v="6"/>
    <s v="Segment 4 / Cohort D"/>
    <n v="9"/>
    <x v="1"/>
    <n v="0.3"/>
    <n v="0.4"/>
    <n v="0.3"/>
    <n v="0"/>
    <s v="US"/>
    <x v="0"/>
    <n v="4200"/>
    <n v="3600"/>
    <s v="D"/>
    <s v="D9"/>
    <x v="3"/>
    <x v="1"/>
    <x v="2"/>
    <x v="0"/>
    <x v="0"/>
  </r>
  <r>
    <n v="6"/>
    <s v="Segment 4 / Cohort D"/>
    <n v="10"/>
    <x v="0"/>
    <n v="0.4"/>
    <n v="0.3"/>
    <n v="0.3"/>
    <n v="0"/>
    <s v="US"/>
    <x v="0"/>
    <n v="4200"/>
    <n v="3600"/>
    <s v="D"/>
    <s v="D10"/>
    <x v="1"/>
    <x v="0"/>
    <x v="1"/>
    <x v="0"/>
    <x v="0"/>
  </r>
  <r>
    <n v="6"/>
    <s v="Segment 4 / Cohort D"/>
    <n v="10"/>
    <x v="1"/>
    <n v="0.4"/>
    <n v="0.3"/>
    <n v="0.3"/>
    <n v="0"/>
    <s v="US"/>
    <x v="0"/>
    <n v="4200"/>
    <n v="3600"/>
    <s v="D"/>
    <s v="D10"/>
    <x v="1"/>
    <x v="0"/>
    <x v="1"/>
    <x v="0"/>
    <x v="0"/>
  </r>
  <r>
    <n v="6"/>
    <s v="Segment 4 / Cohort D"/>
    <n v="11"/>
    <x v="0"/>
    <n v="0.4"/>
    <n v="0.3"/>
    <n v="0.3"/>
    <n v="0"/>
    <s v="US"/>
    <x v="0"/>
    <n v="4200"/>
    <n v="3600"/>
    <s v="D"/>
    <s v="D11"/>
    <x v="0"/>
    <x v="1"/>
    <x v="2"/>
    <x v="1"/>
    <x v="0"/>
  </r>
  <r>
    <n v="6"/>
    <s v="Segment 4 / Cohort D"/>
    <n v="11"/>
    <x v="1"/>
    <n v="0.3"/>
    <n v="0.4"/>
    <n v="0.3"/>
    <n v="0"/>
    <s v="US"/>
    <x v="0"/>
    <n v="4200"/>
    <n v="3600"/>
    <s v="D"/>
    <s v="D11"/>
    <x v="0"/>
    <x v="1"/>
    <x v="2"/>
    <x v="1"/>
    <x v="0"/>
  </r>
  <r>
    <n v="6"/>
    <s v="Segment 4 / Cohort D"/>
    <n v="12"/>
    <x v="0"/>
    <n v="0.4"/>
    <n v="0.3"/>
    <n v="0.3"/>
    <n v="0"/>
    <s v="US"/>
    <x v="0"/>
    <n v="4200"/>
    <n v="3600"/>
    <s v="D"/>
    <s v="D12"/>
    <x v="0"/>
    <x v="0"/>
    <x v="1"/>
    <x v="0"/>
    <x v="0"/>
  </r>
  <r>
    <n v="6"/>
    <s v="Segment 4 / Cohort D"/>
    <n v="12"/>
    <x v="1"/>
    <n v="0.4"/>
    <n v="0.3"/>
    <n v="0.3"/>
    <n v="0"/>
    <s v="US"/>
    <x v="0"/>
    <n v="4200"/>
    <n v="3600"/>
    <s v="D"/>
    <s v="D12"/>
    <x v="0"/>
    <x v="0"/>
    <x v="1"/>
    <x v="0"/>
    <x v="0"/>
  </r>
  <r>
    <n v="7"/>
    <s v="Segment 4 / Cohort D"/>
    <n v="1"/>
    <x v="0"/>
    <n v="0.3"/>
    <n v="0.5"/>
    <n v="0.2"/>
    <n v="0"/>
    <s v="US"/>
    <x v="0"/>
    <n v="1200"/>
    <n v="300"/>
    <s v="D"/>
    <s v="D1"/>
    <x v="2"/>
    <x v="0"/>
    <x v="0"/>
    <x v="0"/>
    <x v="0"/>
  </r>
  <r>
    <n v="7"/>
    <s v="Segment 4 / Cohort D"/>
    <n v="1"/>
    <x v="1"/>
    <n v="0.4"/>
    <n v="0.2"/>
    <n v="0.4"/>
    <n v="0"/>
    <s v="US"/>
    <x v="0"/>
    <n v="1200"/>
    <n v="300"/>
    <s v="D"/>
    <s v="D1"/>
    <x v="2"/>
    <x v="0"/>
    <x v="0"/>
    <x v="0"/>
    <x v="0"/>
  </r>
  <r>
    <n v="7"/>
    <s v="Segment 4 / Cohort D"/>
    <n v="2"/>
    <x v="0"/>
    <n v="0.3"/>
    <n v="0.2"/>
    <n v="0.5"/>
    <n v="0"/>
    <s v="US"/>
    <x v="0"/>
    <n v="1200"/>
    <n v="300"/>
    <s v="D"/>
    <s v="D2"/>
    <x v="1"/>
    <x v="0"/>
    <x v="1"/>
    <x v="0"/>
    <x v="1"/>
  </r>
  <r>
    <n v="7"/>
    <s v="Segment 4 / Cohort D"/>
    <n v="2"/>
    <x v="1"/>
    <n v="0.5"/>
    <n v="0.4"/>
    <n v="0.1"/>
    <n v="0"/>
    <s v="US"/>
    <x v="0"/>
    <n v="1200"/>
    <n v="300"/>
    <s v="D"/>
    <s v="D2"/>
    <x v="1"/>
    <x v="0"/>
    <x v="1"/>
    <x v="0"/>
    <x v="1"/>
  </r>
  <r>
    <n v="7"/>
    <s v="Segment 4 / Cohort D"/>
    <n v="3"/>
    <x v="0"/>
    <n v="0.5"/>
    <n v="0.2"/>
    <n v="0.3"/>
    <n v="0"/>
    <s v="US"/>
    <x v="0"/>
    <n v="1200"/>
    <n v="300"/>
    <s v="D"/>
    <s v="D3"/>
    <x v="3"/>
    <x v="0"/>
    <x v="1"/>
    <x v="0"/>
    <x v="0"/>
  </r>
  <r>
    <n v="7"/>
    <s v="Segment 4 / Cohort D"/>
    <n v="3"/>
    <x v="1"/>
    <n v="0.5"/>
    <n v="0.2"/>
    <n v="0.3"/>
    <n v="0"/>
    <s v="US"/>
    <x v="0"/>
    <n v="1200"/>
    <n v="300"/>
    <s v="D"/>
    <s v="D3"/>
    <x v="3"/>
    <x v="0"/>
    <x v="1"/>
    <x v="0"/>
    <x v="0"/>
  </r>
  <r>
    <n v="7"/>
    <s v="Segment 4 / Cohort D"/>
    <n v="4"/>
    <x v="0"/>
    <n v="0.3"/>
    <n v="0.5"/>
    <n v="0.2"/>
    <n v="0"/>
    <s v="US"/>
    <x v="0"/>
    <n v="1200"/>
    <n v="300"/>
    <s v="D"/>
    <s v="D4"/>
    <x v="3"/>
    <x v="1"/>
    <x v="0"/>
    <x v="0"/>
    <x v="1"/>
  </r>
  <r>
    <n v="7"/>
    <s v="Segment 4 / Cohort D"/>
    <n v="4"/>
    <x v="1"/>
    <n v="0.2"/>
    <n v="0.7"/>
    <n v="0.1"/>
    <n v="0"/>
    <s v="US"/>
    <x v="0"/>
    <n v="1200"/>
    <n v="300"/>
    <s v="D"/>
    <s v="D4"/>
    <x v="3"/>
    <x v="1"/>
    <x v="0"/>
    <x v="0"/>
    <x v="1"/>
  </r>
  <r>
    <n v="7"/>
    <s v="Segment 4 / Cohort D"/>
    <n v="5"/>
    <x v="0"/>
    <n v="0.5"/>
    <n v="0.4"/>
    <n v="0.1"/>
    <n v="0"/>
    <s v="US"/>
    <x v="0"/>
    <n v="1200"/>
    <n v="300"/>
    <s v="D"/>
    <s v="D5"/>
    <x v="3"/>
    <x v="1"/>
    <x v="2"/>
    <x v="1"/>
    <x v="1"/>
  </r>
  <r>
    <n v="7"/>
    <s v="Segment 4 / Cohort D"/>
    <n v="5"/>
    <x v="1"/>
    <n v="0.4"/>
    <n v="0.3"/>
    <n v="0.3"/>
    <n v="0"/>
    <s v="US"/>
    <x v="0"/>
    <n v="1200"/>
    <n v="300"/>
    <s v="D"/>
    <s v="D5"/>
    <x v="3"/>
    <x v="1"/>
    <x v="2"/>
    <x v="1"/>
    <x v="1"/>
  </r>
  <r>
    <n v="7"/>
    <s v="Segment 4 / Cohort D"/>
    <n v="6"/>
    <x v="0"/>
    <n v="0.3"/>
    <n v="0.3"/>
    <n v="0.4"/>
    <n v="0"/>
    <s v="US"/>
    <x v="0"/>
    <n v="1200"/>
    <n v="300"/>
    <s v="D"/>
    <s v="D6"/>
    <x v="2"/>
    <x v="1"/>
    <x v="1"/>
    <x v="0"/>
    <x v="0"/>
  </r>
  <r>
    <n v="7"/>
    <s v="Segment 4 / Cohort D"/>
    <n v="6"/>
    <x v="1"/>
    <n v="0.4"/>
    <n v="0.5"/>
    <n v="0.1"/>
    <n v="0"/>
    <s v="US"/>
    <x v="0"/>
    <n v="1200"/>
    <n v="300"/>
    <s v="D"/>
    <s v="D6"/>
    <x v="2"/>
    <x v="1"/>
    <x v="1"/>
    <x v="0"/>
    <x v="0"/>
  </r>
  <r>
    <n v="7"/>
    <s v="Segment 4 / Cohort D"/>
    <n v="7"/>
    <x v="0"/>
    <n v="0.7"/>
    <n v="0.1"/>
    <n v="0.2"/>
    <n v="0"/>
    <s v="US"/>
    <x v="0"/>
    <n v="1200"/>
    <n v="300"/>
    <s v="D"/>
    <s v="D7"/>
    <x v="1"/>
    <x v="1"/>
    <x v="0"/>
    <x v="0"/>
    <x v="0"/>
  </r>
  <r>
    <n v="7"/>
    <s v="Segment 4 / Cohort D"/>
    <n v="7"/>
    <x v="1"/>
    <n v="0.4"/>
    <n v="0.3"/>
    <n v="0.3"/>
    <n v="0"/>
    <s v="US"/>
    <x v="0"/>
    <n v="1200"/>
    <n v="300"/>
    <s v="D"/>
    <s v="D7"/>
    <x v="1"/>
    <x v="1"/>
    <x v="0"/>
    <x v="0"/>
    <x v="0"/>
  </r>
  <r>
    <n v="7"/>
    <s v="Segment 4 / Cohort D"/>
    <n v="8"/>
    <x v="0"/>
    <n v="0.4"/>
    <n v="0.5"/>
    <n v="0.1"/>
    <n v="0"/>
    <s v="US"/>
    <x v="0"/>
    <n v="1200"/>
    <n v="300"/>
    <s v="D"/>
    <s v="D8"/>
    <x v="0"/>
    <x v="0"/>
    <x v="1"/>
    <x v="0"/>
    <x v="1"/>
  </r>
  <r>
    <n v="7"/>
    <s v="Segment 4 / Cohort D"/>
    <n v="8"/>
    <x v="1"/>
    <n v="0.3"/>
    <n v="0.5"/>
    <n v="0.2"/>
    <n v="0"/>
    <s v="US"/>
    <x v="0"/>
    <n v="1200"/>
    <n v="300"/>
    <s v="D"/>
    <s v="D8"/>
    <x v="0"/>
    <x v="0"/>
    <x v="1"/>
    <x v="0"/>
    <x v="1"/>
  </r>
  <r>
    <n v="7"/>
    <s v="Segment 4 / Cohort D"/>
    <n v="9"/>
    <x v="0"/>
    <n v="0.5"/>
    <n v="0.4"/>
    <n v="0.1"/>
    <n v="0"/>
    <s v="US"/>
    <x v="0"/>
    <n v="1200"/>
    <n v="300"/>
    <s v="D"/>
    <s v="D9"/>
    <x v="3"/>
    <x v="1"/>
    <x v="2"/>
    <x v="0"/>
    <x v="0"/>
  </r>
  <r>
    <n v="7"/>
    <s v="Segment 4 / Cohort D"/>
    <n v="9"/>
    <x v="1"/>
    <n v="0.3"/>
    <n v="0.4"/>
    <n v="0.3"/>
    <n v="0"/>
    <s v="US"/>
    <x v="0"/>
    <n v="1200"/>
    <n v="300"/>
    <s v="D"/>
    <s v="D9"/>
    <x v="3"/>
    <x v="1"/>
    <x v="2"/>
    <x v="0"/>
    <x v="0"/>
  </r>
  <r>
    <n v="7"/>
    <s v="Segment 4 / Cohort D"/>
    <n v="10"/>
    <x v="0"/>
    <n v="0.6"/>
    <n v="0.2"/>
    <n v="0.2"/>
    <n v="0"/>
    <s v="US"/>
    <x v="0"/>
    <n v="1200"/>
    <n v="300"/>
    <s v="D"/>
    <s v="D10"/>
    <x v="1"/>
    <x v="0"/>
    <x v="1"/>
    <x v="0"/>
    <x v="0"/>
  </r>
  <r>
    <n v="7"/>
    <s v="Segment 4 / Cohort D"/>
    <n v="10"/>
    <x v="1"/>
    <n v="0.3"/>
    <n v="0.4"/>
    <n v="0.3"/>
    <n v="0"/>
    <s v="US"/>
    <x v="0"/>
    <n v="1200"/>
    <n v="300"/>
    <s v="D"/>
    <s v="D10"/>
    <x v="1"/>
    <x v="0"/>
    <x v="1"/>
    <x v="0"/>
    <x v="0"/>
  </r>
  <r>
    <n v="7"/>
    <s v="Segment 4 / Cohort D"/>
    <n v="11"/>
    <x v="0"/>
    <n v="0.5"/>
    <n v="0.4"/>
    <n v="0.1"/>
    <n v="0"/>
    <s v="US"/>
    <x v="0"/>
    <n v="1200"/>
    <n v="300"/>
    <s v="D"/>
    <s v="D11"/>
    <x v="0"/>
    <x v="1"/>
    <x v="2"/>
    <x v="1"/>
    <x v="0"/>
  </r>
  <r>
    <n v="7"/>
    <s v="Segment 4 / Cohort D"/>
    <n v="11"/>
    <x v="1"/>
    <n v="0.5"/>
    <n v="0.3"/>
    <n v="0.2"/>
    <n v="0"/>
    <s v="US"/>
    <x v="0"/>
    <n v="1200"/>
    <n v="300"/>
    <s v="D"/>
    <s v="D11"/>
    <x v="0"/>
    <x v="1"/>
    <x v="2"/>
    <x v="1"/>
    <x v="0"/>
  </r>
  <r>
    <n v="7"/>
    <s v="Segment 4 / Cohort D"/>
    <n v="12"/>
    <x v="0"/>
    <n v="0.6"/>
    <n v="0.4"/>
    <n v="0"/>
    <n v="0"/>
    <s v="US"/>
    <x v="0"/>
    <n v="1200"/>
    <n v="300"/>
    <s v="D"/>
    <s v="D12"/>
    <x v="0"/>
    <x v="0"/>
    <x v="1"/>
    <x v="0"/>
    <x v="0"/>
  </r>
  <r>
    <n v="7"/>
    <s v="Segment 4 / Cohort D"/>
    <n v="12"/>
    <x v="1"/>
    <n v="0.7"/>
    <n v="0.3"/>
    <n v="0"/>
    <n v="0"/>
    <s v="US"/>
    <x v="0"/>
    <n v="1200"/>
    <n v="300"/>
    <s v="D"/>
    <s v="D12"/>
    <x v="0"/>
    <x v="0"/>
    <x v="1"/>
    <x v="0"/>
    <x v="0"/>
  </r>
  <r>
    <n v="8"/>
    <s v="Segment 4 / Cohort D"/>
    <n v="1"/>
    <x v="0"/>
    <n v="0.5"/>
    <n v="0.4"/>
    <n v="0.1"/>
    <n v="0"/>
    <s v="US"/>
    <x v="1"/>
    <n v="7500"/>
    <n v="8750"/>
    <s v="D"/>
    <s v="D1"/>
    <x v="2"/>
    <x v="0"/>
    <x v="0"/>
    <x v="0"/>
    <x v="0"/>
  </r>
  <r>
    <n v="8"/>
    <s v="Segment 4 / Cohort D"/>
    <n v="1"/>
    <x v="1"/>
    <n v="0.3"/>
    <n v="0.2"/>
    <n v="0.5"/>
    <n v="0"/>
    <s v="US"/>
    <x v="1"/>
    <n v="7500"/>
    <n v="8750"/>
    <s v="D"/>
    <s v="D1"/>
    <x v="2"/>
    <x v="0"/>
    <x v="0"/>
    <x v="0"/>
    <x v="0"/>
  </r>
  <r>
    <n v="8"/>
    <s v="Segment 4 / Cohort D"/>
    <n v="2"/>
    <x v="0"/>
    <n v="0.5"/>
    <n v="0.4"/>
    <n v="0.1"/>
    <n v="0"/>
    <s v="US"/>
    <x v="1"/>
    <n v="7500"/>
    <n v="8750"/>
    <s v="D"/>
    <s v="D2"/>
    <x v="1"/>
    <x v="0"/>
    <x v="1"/>
    <x v="0"/>
    <x v="1"/>
  </r>
  <r>
    <n v="8"/>
    <s v="Segment 4 / Cohort D"/>
    <n v="2"/>
    <x v="1"/>
    <n v="0.4"/>
    <n v="0.5"/>
    <n v="0.1"/>
    <n v="0"/>
    <s v="US"/>
    <x v="1"/>
    <n v="7500"/>
    <n v="8750"/>
    <s v="D"/>
    <s v="D2"/>
    <x v="1"/>
    <x v="0"/>
    <x v="1"/>
    <x v="0"/>
    <x v="1"/>
  </r>
  <r>
    <n v="8"/>
    <s v="Segment 4 / Cohort D"/>
    <n v="3"/>
    <x v="0"/>
    <n v="0.3"/>
    <n v="0.2"/>
    <n v="0.5"/>
    <n v="0"/>
    <s v="US"/>
    <x v="1"/>
    <n v="7500"/>
    <n v="8750"/>
    <s v="D"/>
    <s v="D3"/>
    <x v="3"/>
    <x v="0"/>
    <x v="1"/>
    <x v="0"/>
    <x v="0"/>
  </r>
  <r>
    <n v="8"/>
    <s v="Segment 4 / Cohort D"/>
    <n v="3"/>
    <x v="1"/>
    <n v="0.2"/>
    <n v="0.3"/>
    <n v="0.5"/>
    <n v="0"/>
    <s v="US"/>
    <x v="1"/>
    <n v="7500"/>
    <n v="8750"/>
    <s v="D"/>
    <s v="D3"/>
    <x v="3"/>
    <x v="0"/>
    <x v="1"/>
    <x v="0"/>
    <x v="0"/>
  </r>
  <r>
    <n v="8"/>
    <s v="Segment 4 / Cohort D"/>
    <n v="4"/>
    <x v="0"/>
    <n v="0.3"/>
    <n v="0.4"/>
    <n v="0.3"/>
    <n v="0"/>
    <s v="US"/>
    <x v="1"/>
    <n v="7500"/>
    <n v="8750"/>
    <s v="D"/>
    <s v="D4"/>
    <x v="3"/>
    <x v="1"/>
    <x v="0"/>
    <x v="0"/>
    <x v="1"/>
  </r>
  <r>
    <n v="8"/>
    <s v="Segment 4 / Cohort D"/>
    <n v="4"/>
    <x v="1"/>
    <n v="0.4"/>
    <n v="0.3"/>
    <n v="0.3"/>
    <n v="0"/>
    <s v="US"/>
    <x v="1"/>
    <n v="7500"/>
    <n v="8750"/>
    <s v="D"/>
    <s v="D4"/>
    <x v="3"/>
    <x v="1"/>
    <x v="0"/>
    <x v="0"/>
    <x v="1"/>
  </r>
  <r>
    <n v="8"/>
    <s v="Segment 4 / Cohort D"/>
    <n v="5"/>
    <x v="0"/>
    <n v="0.3"/>
    <n v="0.5"/>
    <n v="0.2"/>
    <n v="0"/>
    <s v="US"/>
    <x v="1"/>
    <n v="7500"/>
    <n v="8750"/>
    <s v="D"/>
    <s v="D5"/>
    <x v="3"/>
    <x v="1"/>
    <x v="2"/>
    <x v="1"/>
    <x v="1"/>
  </r>
  <r>
    <n v="8"/>
    <s v="Segment 4 / Cohort D"/>
    <n v="5"/>
    <x v="1"/>
    <n v="0.4"/>
    <n v="0.2"/>
    <n v="0.4"/>
    <n v="0"/>
    <s v="US"/>
    <x v="1"/>
    <n v="7500"/>
    <n v="8750"/>
    <s v="D"/>
    <s v="D5"/>
    <x v="3"/>
    <x v="1"/>
    <x v="2"/>
    <x v="1"/>
    <x v="1"/>
  </r>
  <r>
    <n v="8"/>
    <s v="Segment 4 / Cohort D"/>
    <n v="6"/>
    <x v="0"/>
    <n v="0.2"/>
    <n v="0.5"/>
    <n v="0.3"/>
    <n v="0"/>
    <s v="US"/>
    <x v="1"/>
    <n v="7500"/>
    <n v="8750"/>
    <s v="D"/>
    <s v="D6"/>
    <x v="2"/>
    <x v="1"/>
    <x v="1"/>
    <x v="0"/>
    <x v="0"/>
  </r>
  <r>
    <n v="8"/>
    <s v="Segment 4 / Cohort D"/>
    <n v="6"/>
    <x v="1"/>
    <n v="0.5"/>
    <n v="0.2"/>
    <n v="0.3"/>
    <n v="0"/>
    <s v="US"/>
    <x v="1"/>
    <n v="7500"/>
    <n v="8750"/>
    <s v="D"/>
    <s v="D6"/>
    <x v="2"/>
    <x v="1"/>
    <x v="1"/>
    <x v="0"/>
    <x v="0"/>
  </r>
  <r>
    <n v="8"/>
    <s v="Segment 4 / Cohort D"/>
    <n v="7"/>
    <x v="0"/>
    <n v="0.4"/>
    <n v="0.4"/>
    <n v="0.2"/>
    <n v="0"/>
    <s v="US"/>
    <x v="1"/>
    <n v="7500"/>
    <n v="8750"/>
    <s v="D"/>
    <s v="D7"/>
    <x v="1"/>
    <x v="1"/>
    <x v="0"/>
    <x v="0"/>
    <x v="0"/>
  </r>
  <r>
    <n v="8"/>
    <s v="Segment 4 / Cohort D"/>
    <n v="7"/>
    <x v="1"/>
    <n v="0.3"/>
    <n v="0.3"/>
    <n v="0.4"/>
    <n v="0"/>
    <s v="US"/>
    <x v="1"/>
    <n v="7500"/>
    <n v="8750"/>
    <s v="D"/>
    <s v="D7"/>
    <x v="1"/>
    <x v="1"/>
    <x v="0"/>
    <x v="0"/>
    <x v="0"/>
  </r>
  <r>
    <n v="8"/>
    <s v="Segment 4 / Cohort D"/>
    <n v="8"/>
    <x v="0"/>
    <n v="0.3"/>
    <n v="0.5"/>
    <n v="0.2"/>
    <n v="0"/>
    <s v="US"/>
    <x v="1"/>
    <n v="7500"/>
    <n v="8750"/>
    <s v="D"/>
    <s v="D8"/>
    <x v="0"/>
    <x v="0"/>
    <x v="1"/>
    <x v="0"/>
    <x v="1"/>
  </r>
  <r>
    <n v="8"/>
    <s v="Segment 4 / Cohort D"/>
    <n v="8"/>
    <x v="1"/>
    <n v="0.5"/>
    <n v="0.3"/>
    <n v="0.2"/>
    <n v="0"/>
    <s v="US"/>
    <x v="1"/>
    <n v="7500"/>
    <n v="8750"/>
    <s v="D"/>
    <s v="D8"/>
    <x v="0"/>
    <x v="0"/>
    <x v="1"/>
    <x v="0"/>
    <x v="1"/>
  </r>
  <r>
    <n v="8"/>
    <s v="Segment 4 / Cohort D"/>
    <n v="9"/>
    <x v="0"/>
    <n v="0.4"/>
    <n v="0.3"/>
    <n v="0.3"/>
    <n v="0"/>
    <s v="US"/>
    <x v="1"/>
    <n v="7500"/>
    <n v="8750"/>
    <s v="D"/>
    <s v="D9"/>
    <x v="3"/>
    <x v="1"/>
    <x v="2"/>
    <x v="0"/>
    <x v="0"/>
  </r>
  <r>
    <n v="8"/>
    <s v="Segment 4 / Cohort D"/>
    <n v="9"/>
    <x v="1"/>
    <n v="0.5"/>
    <n v="0.2"/>
    <n v="0.3"/>
    <n v="0"/>
    <s v="US"/>
    <x v="1"/>
    <n v="7500"/>
    <n v="8750"/>
    <s v="D"/>
    <s v="D9"/>
    <x v="3"/>
    <x v="1"/>
    <x v="2"/>
    <x v="0"/>
    <x v="0"/>
  </r>
  <r>
    <n v="8"/>
    <s v="Segment 4 / Cohort D"/>
    <n v="10"/>
    <x v="0"/>
    <n v="0.4"/>
    <n v="0.5"/>
    <n v="0.1"/>
    <n v="0"/>
    <s v="US"/>
    <x v="1"/>
    <n v="7500"/>
    <n v="8750"/>
    <s v="D"/>
    <s v="D10"/>
    <x v="1"/>
    <x v="0"/>
    <x v="1"/>
    <x v="0"/>
    <x v="0"/>
  </r>
  <r>
    <n v="8"/>
    <s v="Segment 4 / Cohort D"/>
    <n v="10"/>
    <x v="1"/>
    <n v="0.3"/>
    <n v="0.2"/>
    <n v="0.5"/>
    <n v="0"/>
    <s v="US"/>
    <x v="1"/>
    <n v="7500"/>
    <n v="8750"/>
    <s v="D"/>
    <s v="D10"/>
    <x v="1"/>
    <x v="0"/>
    <x v="1"/>
    <x v="0"/>
    <x v="0"/>
  </r>
  <r>
    <n v="8"/>
    <s v="Segment 4 / Cohort D"/>
    <n v="11"/>
    <x v="0"/>
    <n v="0.4"/>
    <n v="0.3"/>
    <n v="0.3"/>
    <n v="0"/>
    <s v="US"/>
    <x v="1"/>
    <n v="7500"/>
    <n v="8750"/>
    <s v="D"/>
    <s v="D11"/>
    <x v="0"/>
    <x v="1"/>
    <x v="2"/>
    <x v="1"/>
    <x v="0"/>
  </r>
  <r>
    <n v="8"/>
    <s v="Segment 4 / Cohort D"/>
    <n v="11"/>
    <x v="1"/>
    <n v="0.5"/>
    <n v="0.4"/>
    <n v="0.1"/>
    <n v="0"/>
    <s v="US"/>
    <x v="1"/>
    <n v="7500"/>
    <n v="8750"/>
    <s v="D"/>
    <s v="D11"/>
    <x v="0"/>
    <x v="1"/>
    <x v="2"/>
    <x v="1"/>
    <x v="0"/>
  </r>
  <r>
    <n v="8"/>
    <s v="Segment 4 / Cohort D"/>
    <n v="12"/>
    <x v="0"/>
    <n v="0.3"/>
    <n v="0.4"/>
    <n v="0.3"/>
    <n v="0"/>
    <s v="US"/>
    <x v="1"/>
    <n v="7500"/>
    <n v="8750"/>
    <s v="D"/>
    <s v="D12"/>
    <x v="0"/>
    <x v="0"/>
    <x v="1"/>
    <x v="0"/>
    <x v="0"/>
  </r>
  <r>
    <n v="8"/>
    <s v="Segment 4 / Cohort D"/>
    <n v="12"/>
    <x v="1"/>
    <n v="0.4"/>
    <n v="0.3"/>
    <n v="0.3"/>
    <n v="0"/>
    <s v="US"/>
    <x v="1"/>
    <n v="7500"/>
    <n v="8750"/>
    <s v="D"/>
    <s v="D12"/>
    <x v="0"/>
    <x v="0"/>
    <x v="1"/>
    <x v="0"/>
    <x v="0"/>
  </r>
  <r>
    <n v="9"/>
    <s v="Segment 2 / Cohort B"/>
    <n v="1"/>
    <x v="0"/>
    <n v="1"/>
    <n v="0"/>
    <n v="0"/>
    <n v="0"/>
    <s v="US"/>
    <x v="0"/>
    <n v="1500"/>
    <n v="375"/>
    <s v="B"/>
    <s v="B1"/>
    <x v="1"/>
    <x v="1"/>
    <x v="1"/>
    <x v="0"/>
    <x v="0"/>
  </r>
  <r>
    <n v="9"/>
    <s v="Segment 2 / Cohort B"/>
    <n v="1"/>
    <x v="1"/>
    <n v="0.8"/>
    <n v="0.2"/>
    <n v="0"/>
    <n v="0"/>
    <s v="US"/>
    <x v="0"/>
    <n v="1500"/>
    <n v="375"/>
    <s v="B"/>
    <s v="B1"/>
    <x v="1"/>
    <x v="1"/>
    <x v="1"/>
    <x v="0"/>
    <x v="0"/>
  </r>
  <r>
    <n v="9"/>
    <s v="Segment 2 / Cohort B"/>
    <n v="2"/>
    <x v="0"/>
    <n v="1"/>
    <n v="0"/>
    <n v="0"/>
    <n v="0"/>
    <s v="US"/>
    <x v="0"/>
    <n v="1500"/>
    <n v="375"/>
    <s v="B"/>
    <s v="B2"/>
    <x v="0"/>
    <x v="1"/>
    <x v="0"/>
    <x v="0"/>
    <x v="0"/>
  </r>
  <r>
    <n v="9"/>
    <s v="Segment 2 / Cohort B"/>
    <n v="2"/>
    <x v="1"/>
    <n v="0"/>
    <n v="1"/>
    <n v="0"/>
    <n v="0"/>
    <s v="US"/>
    <x v="0"/>
    <n v="1500"/>
    <n v="375"/>
    <s v="B"/>
    <s v="B2"/>
    <x v="0"/>
    <x v="1"/>
    <x v="0"/>
    <x v="0"/>
    <x v="0"/>
  </r>
  <r>
    <n v="9"/>
    <s v="Segment 2 / Cohort B"/>
    <n v="3"/>
    <x v="0"/>
    <n v="1"/>
    <n v="0"/>
    <n v="0"/>
    <n v="0"/>
    <s v="US"/>
    <x v="0"/>
    <n v="1500"/>
    <n v="375"/>
    <s v="B"/>
    <s v="B3"/>
    <x v="2"/>
    <x v="1"/>
    <x v="2"/>
    <x v="0"/>
    <x v="0"/>
  </r>
  <r>
    <n v="9"/>
    <s v="Segment 2 / Cohort B"/>
    <n v="3"/>
    <x v="1"/>
    <n v="0.8"/>
    <n v="0"/>
    <n v="0.2"/>
    <n v="0"/>
    <s v="US"/>
    <x v="0"/>
    <n v="1500"/>
    <n v="375"/>
    <s v="B"/>
    <s v="B3"/>
    <x v="2"/>
    <x v="1"/>
    <x v="2"/>
    <x v="0"/>
    <x v="0"/>
  </r>
  <r>
    <n v="9"/>
    <s v="Segment 2 / Cohort B"/>
    <n v="4"/>
    <x v="0"/>
    <n v="1"/>
    <n v="0"/>
    <n v="0"/>
    <n v="0"/>
    <s v="US"/>
    <x v="0"/>
    <n v="1500"/>
    <n v="375"/>
    <s v="B"/>
    <s v="B4"/>
    <x v="1"/>
    <x v="1"/>
    <x v="0"/>
    <x v="0"/>
    <x v="1"/>
  </r>
  <r>
    <n v="9"/>
    <s v="Segment 2 / Cohort B"/>
    <n v="4"/>
    <x v="1"/>
    <n v="0.8"/>
    <n v="0.1"/>
    <n v="0.1"/>
    <n v="0"/>
    <s v="US"/>
    <x v="0"/>
    <n v="1500"/>
    <n v="375"/>
    <s v="B"/>
    <s v="B4"/>
    <x v="1"/>
    <x v="1"/>
    <x v="0"/>
    <x v="0"/>
    <x v="1"/>
  </r>
  <r>
    <n v="9"/>
    <s v="Segment 2 / Cohort B"/>
    <n v="5"/>
    <x v="0"/>
    <n v="1"/>
    <n v="0"/>
    <n v="0"/>
    <n v="0"/>
    <s v="US"/>
    <x v="0"/>
    <n v="1500"/>
    <n v="375"/>
    <s v="B"/>
    <s v="B5"/>
    <x v="0"/>
    <x v="1"/>
    <x v="0"/>
    <x v="0"/>
    <x v="1"/>
  </r>
  <r>
    <n v="9"/>
    <s v="Segment 2 / Cohort B"/>
    <n v="5"/>
    <x v="1"/>
    <n v="0.8"/>
    <n v="0.2"/>
    <n v="0"/>
    <n v="0"/>
    <s v="US"/>
    <x v="0"/>
    <n v="1500"/>
    <n v="375"/>
    <s v="B"/>
    <s v="B5"/>
    <x v="0"/>
    <x v="1"/>
    <x v="0"/>
    <x v="0"/>
    <x v="1"/>
  </r>
  <r>
    <n v="9"/>
    <s v="Segment 2 / Cohort B"/>
    <n v="6"/>
    <x v="0"/>
    <n v="1"/>
    <n v="0"/>
    <n v="0"/>
    <n v="0"/>
    <s v="US"/>
    <x v="0"/>
    <n v="1500"/>
    <n v="375"/>
    <s v="B"/>
    <s v="B6"/>
    <x v="0"/>
    <x v="1"/>
    <x v="1"/>
    <x v="0"/>
    <x v="1"/>
  </r>
  <r>
    <n v="9"/>
    <s v="Segment 2 / Cohort B"/>
    <n v="6"/>
    <x v="1"/>
    <n v="0.8"/>
    <n v="0.2"/>
    <n v="0"/>
    <n v="0"/>
    <s v="US"/>
    <x v="0"/>
    <n v="1500"/>
    <n v="375"/>
    <s v="B"/>
    <s v="B6"/>
    <x v="0"/>
    <x v="1"/>
    <x v="1"/>
    <x v="0"/>
    <x v="1"/>
  </r>
  <r>
    <n v="9"/>
    <s v="Segment 2 / Cohort B"/>
    <n v="7"/>
    <x v="0"/>
    <n v="1"/>
    <n v="0"/>
    <n v="0"/>
    <n v="0"/>
    <s v="US"/>
    <x v="0"/>
    <n v="1500"/>
    <n v="375"/>
    <s v="B"/>
    <s v="B7"/>
    <x v="0"/>
    <x v="1"/>
    <x v="2"/>
    <x v="0"/>
    <x v="0"/>
  </r>
  <r>
    <n v="9"/>
    <s v="Segment 2 / Cohort B"/>
    <n v="7"/>
    <x v="1"/>
    <n v="0.8"/>
    <n v="0.2"/>
    <n v="0"/>
    <n v="0"/>
    <s v="US"/>
    <x v="0"/>
    <n v="1500"/>
    <n v="375"/>
    <s v="B"/>
    <s v="B7"/>
    <x v="0"/>
    <x v="1"/>
    <x v="2"/>
    <x v="0"/>
    <x v="0"/>
  </r>
  <r>
    <n v="9"/>
    <s v="Segment 2 / Cohort B"/>
    <n v="8"/>
    <x v="0"/>
    <n v="1"/>
    <n v="0"/>
    <n v="0"/>
    <n v="0"/>
    <s v="US"/>
    <x v="0"/>
    <n v="1500"/>
    <n v="375"/>
    <s v="B"/>
    <s v="B8"/>
    <x v="2"/>
    <x v="1"/>
    <x v="1"/>
    <x v="0"/>
    <x v="1"/>
  </r>
  <r>
    <n v="9"/>
    <s v="Segment 2 / Cohort B"/>
    <n v="8"/>
    <x v="1"/>
    <n v="0.8"/>
    <n v="0"/>
    <n v="0.2"/>
    <n v="0"/>
    <s v="US"/>
    <x v="0"/>
    <n v="1500"/>
    <n v="375"/>
    <s v="B"/>
    <s v="B8"/>
    <x v="2"/>
    <x v="1"/>
    <x v="1"/>
    <x v="0"/>
    <x v="1"/>
  </r>
  <r>
    <n v="9"/>
    <s v="Segment 2 / Cohort B"/>
    <n v="9"/>
    <x v="0"/>
    <n v="1"/>
    <n v="0"/>
    <n v="0"/>
    <n v="0"/>
    <s v="US"/>
    <x v="0"/>
    <n v="1500"/>
    <n v="375"/>
    <s v="B"/>
    <s v="B9"/>
    <x v="1"/>
    <x v="1"/>
    <x v="2"/>
    <x v="0"/>
    <x v="0"/>
  </r>
  <r>
    <n v="9"/>
    <s v="Segment 2 / Cohort B"/>
    <n v="9"/>
    <x v="1"/>
    <n v="0.8"/>
    <n v="0.2"/>
    <n v="0"/>
    <n v="0"/>
    <s v="US"/>
    <x v="0"/>
    <n v="1500"/>
    <n v="375"/>
    <s v="B"/>
    <s v="B9"/>
    <x v="1"/>
    <x v="1"/>
    <x v="2"/>
    <x v="0"/>
    <x v="0"/>
  </r>
  <r>
    <n v="9"/>
    <s v="Segment 2 / Cohort B"/>
    <n v="10"/>
    <x v="0"/>
    <n v="1"/>
    <n v="0"/>
    <n v="0"/>
    <n v="0"/>
    <s v="US"/>
    <x v="0"/>
    <n v="1500"/>
    <n v="375"/>
    <s v="B"/>
    <s v="B10"/>
    <x v="0"/>
    <x v="1"/>
    <x v="2"/>
    <x v="1"/>
    <x v="1"/>
  </r>
  <r>
    <n v="9"/>
    <s v="Segment 2 / Cohort B"/>
    <n v="10"/>
    <x v="1"/>
    <n v="0.8"/>
    <n v="0.2"/>
    <n v="0"/>
    <n v="0"/>
    <s v="US"/>
    <x v="0"/>
    <n v="1500"/>
    <n v="375"/>
    <s v="B"/>
    <s v="B10"/>
    <x v="0"/>
    <x v="1"/>
    <x v="2"/>
    <x v="1"/>
    <x v="1"/>
  </r>
  <r>
    <n v="9"/>
    <s v="Segment 2 / Cohort B"/>
    <n v="11"/>
    <x v="0"/>
    <n v="1"/>
    <n v="0"/>
    <n v="0"/>
    <n v="0"/>
    <s v="US"/>
    <x v="0"/>
    <n v="1500"/>
    <n v="375"/>
    <s v="B"/>
    <s v="B11"/>
    <x v="3"/>
    <x v="1"/>
    <x v="2"/>
    <x v="1"/>
    <x v="0"/>
  </r>
  <r>
    <n v="9"/>
    <s v="Segment 2 / Cohort B"/>
    <n v="11"/>
    <x v="1"/>
    <n v="1"/>
    <n v="0"/>
    <n v="0"/>
    <n v="0"/>
    <s v="US"/>
    <x v="0"/>
    <n v="1500"/>
    <n v="375"/>
    <s v="B"/>
    <s v="B11"/>
    <x v="3"/>
    <x v="1"/>
    <x v="2"/>
    <x v="1"/>
    <x v="0"/>
  </r>
  <r>
    <n v="9"/>
    <s v="Segment 2 / Cohort B"/>
    <n v="12"/>
    <x v="0"/>
    <n v="1"/>
    <n v="0"/>
    <n v="0"/>
    <n v="0"/>
    <s v="US"/>
    <x v="0"/>
    <n v="1500"/>
    <n v="375"/>
    <s v="B"/>
    <s v="B12"/>
    <x v="3"/>
    <x v="1"/>
    <x v="1"/>
    <x v="0"/>
    <x v="1"/>
  </r>
  <r>
    <n v="9"/>
    <s v="Segment 2 / Cohort B"/>
    <n v="12"/>
    <x v="1"/>
    <n v="0.8"/>
    <n v="0.2"/>
    <n v="0"/>
    <n v="0"/>
    <s v="US"/>
    <x v="0"/>
    <n v="1500"/>
    <n v="375"/>
    <s v="B"/>
    <s v="B12"/>
    <x v="3"/>
    <x v="1"/>
    <x v="1"/>
    <x v="0"/>
    <x v="1"/>
  </r>
  <r>
    <n v="11"/>
    <s v="Segment 2 / Cohort B"/>
    <n v="1"/>
    <x v="0"/>
    <n v="0.8"/>
    <n v="0.1"/>
    <n v="0.1"/>
    <n v="0"/>
    <s v="US"/>
    <x v="0"/>
    <n v="2000"/>
    <n v="1000"/>
    <s v="B"/>
    <s v="B1"/>
    <x v="1"/>
    <x v="1"/>
    <x v="1"/>
    <x v="0"/>
    <x v="0"/>
  </r>
  <r>
    <n v="11"/>
    <s v="Segment 2 / Cohort B"/>
    <n v="1"/>
    <x v="1"/>
    <n v="0.5"/>
    <n v="0.3"/>
    <n v="0.2"/>
    <n v="0"/>
    <s v="US"/>
    <x v="0"/>
    <n v="2000"/>
    <n v="1000"/>
    <s v="B"/>
    <s v="B1"/>
    <x v="1"/>
    <x v="1"/>
    <x v="1"/>
    <x v="0"/>
    <x v="0"/>
  </r>
  <r>
    <n v="11"/>
    <s v="Segment 2 / Cohort B"/>
    <n v="2"/>
    <x v="0"/>
    <n v="0.8"/>
    <n v="0.1"/>
    <n v="0.1"/>
    <n v="0"/>
    <s v="US"/>
    <x v="0"/>
    <n v="2000"/>
    <n v="1000"/>
    <s v="B"/>
    <s v="B2"/>
    <x v="0"/>
    <x v="1"/>
    <x v="0"/>
    <x v="0"/>
    <x v="0"/>
  </r>
  <r>
    <n v="11"/>
    <s v="Segment 2 / Cohort B"/>
    <n v="2"/>
    <x v="1"/>
    <n v="0.5"/>
    <n v="0.2"/>
    <n v="0.3"/>
    <n v="0"/>
    <s v="US"/>
    <x v="0"/>
    <n v="2000"/>
    <n v="1000"/>
    <s v="B"/>
    <s v="B2"/>
    <x v="0"/>
    <x v="1"/>
    <x v="0"/>
    <x v="0"/>
    <x v="0"/>
  </r>
  <r>
    <n v="11"/>
    <s v="Segment 2 / Cohort B"/>
    <n v="3"/>
    <x v="0"/>
    <n v="0.8"/>
    <n v="0.1"/>
    <n v="0.1"/>
    <n v="0"/>
    <s v="US"/>
    <x v="0"/>
    <n v="2000"/>
    <n v="1000"/>
    <s v="B"/>
    <s v="B3"/>
    <x v="2"/>
    <x v="1"/>
    <x v="2"/>
    <x v="0"/>
    <x v="0"/>
  </r>
  <r>
    <n v="11"/>
    <s v="Segment 2 / Cohort B"/>
    <n v="3"/>
    <x v="1"/>
    <n v="0.5"/>
    <n v="0.3"/>
    <n v="0.2"/>
    <n v="0"/>
    <s v="US"/>
    <x v="0"/>
    <n v="2000"/>
    <n v="1000"/>
    <s v="B"/>
    <s v="B3"/>
    <x v="2"/>
    <x v="1"/>
    <x v="2"/>
    <x v="0"/>
    <x v="0"/>
  </r>
  <r>
    <n v="11"/>
    <s v="Segment 2 / Cohort B"/>
    <n v="4"/>
    <x v="0"/>
    <n v="0.8"/>
    <n v="0.1"/>
    <n v="0.1"/>
    <n v="0"/>
    <s v="US"/>
    <x v="0"/>
    <n v="2000"/>
    <n v="1000"/>
    <s v="B"/>
    <s v="B4"/>
    <x v="1"/>
    <x v="1"/>
    <x v="0"/>
    <x v="0"/>
    <x v="1"/>
  </r>
  <r>
    <n v="11"/>
    <s v="Segment 2 / Cohort B"/>
    <n v="4"/>
    <x v="1"/>
    <n v="0.5"/>
    <n v="0.2"/>
    <n v="0.3"/>
    <n v="0"/>
    <s v="US"/>
    <x v="0"/>
    <n v="2000"/>
    <n v="1000"/>
    <s v="B"/>
    <s v="B4"/>
    <x v="1"/>
    <x v="1"/>
    <x v="0"/>
    <x v="0"/>
    <x v="1"/>
  </r>
  <r>
    <n v="11"/>
    <s v="Segment 2 / Cohort B"/>
    <n v="5"/>
    <x v="0"/>
    <n v="0.8"/>
    <n v="0.1"/>
    <n v="0.1"/>
    <n v="0"/>
    <s v="US"/>
    <x v="0"/>
    <n v="2000"/>
    <n v="1000"/>
    <s v="B"/>
    <s v="B5"/>
    <x v="0"/>
    <x v="1"/>
    <x v="0"/>
    <x v="0"/>
    <x v="1"/>
  </r>
  <r>
    <n v="11"/>
    <s v="Segment 2 / Cohort B"/>
    <n v="5"/>
    <x v="1"/>
    <n v="0.5"/>
    <n v="0.2"/>
    <n v="0.3"/>
    <n v="0"/>
    <s v="US"/>
    <x v="0"/>
    <n v="2000"/>
    <n v="1000"/>
    <s v="B"/>
    <s v="B5"/>
    <x v="0"/>
    <x v="1"/>
    <x v="0"/>
    <x v="0"/>
    <x v="1"/>
  </r>
  <r>
    <n v="11"/>
    <s v="Segment 2 / Cohort B"/>
    <n v="6"/>
    <x v="0"/>
    <n v="0.8"/>
    <n v="0.1"/>
    <n v="0.1"/>
    <n v="0"/>
    <s v="US"/>
    <x v="0"/>
    <n v="2000"/>
    <n v="1000"/>
    <s v="B"/>
    <s v="B6"/>
    <x v="0"/>
    <x v="1"/>
    <x v="1"/>
    <x v="0"/>
    <x v="1"/>
  </r>
  <r>
    <n v="11"/>
    <s v="Segment 2 / Cohort B"/>
    <n v="6"/>
    <x v="1"/>
    <n v="0.4"/>
    <n v="0.3"/>
    <n v="0.3"/>
    <n v="0"/>
    <s v="US"/>
    <x v="0"/>
    <n v="2000"/>
    <n v="1000"/>
    <s v="B"/>
    <s v="B6"/>
    <x v="0"/>
    <x v="1"/>
    <x v="1"/>
    <x v="0"/>
    <x v="1"/>
  </r>
  <r>
    <n v="11"/>
    <s v="Segment 2 / Cohort B"/>
    <n v="7"/>
    <x v="0"/>
    <n v="0.8"/>
    <n v="0.2"/>
    <n v="0"/>
    <n v="0"/>
    <s v="US"/>
    <x v="0"/>
    <n v="2000"/>
    <n v="1000"/>
    <s v="B"/>
    <s v="B7"/>
    <x v="0"/>
    <x v="1"/>
    <x v="2"/>
    <x v="0"/>
    <x v="0"/>
  </r>
  <r>
    <n v="11"/>
    <s v="Segment 2 / Cohort B"/>
    <n v="7"/>
    <x v="1"/>
    <n v="0.5"/>
    <n v="0.3"/>
    <n v="0.2"/>
    <n v="0"/>
    <s v="US"/>
    <x v="0"/>
    <n v="2000"/>
    <n v="1000"/>
    <s v="B"/>
    <s v="B7"/>
    <x v="0"/>
    <x v="1"/>
    <x v="2"/>
    <x v="0"/>
    <x v="0"/>
  </r>
  <r>
    <n v="11"/>
    <s v="Segment 2 / Cohort B"/>
    <n v="8"/>
    <x v="0"/>
    <n v="0.8"/>
    <n v="0.1"/>
    <n v="0.1"/>
    <n v="0"/>
    <s v="US"/>
    <x v="0"/>
    <n v="2000"/>
    <n v="1000"/>
    <s v="B"/>
    <s v="B8"/>
    <x v="2"/>
    <x v="1"/>
    <x v="1"/>
    <x v="0"/>
    <x v="1"/>
  </r>
  <r>
    <n v="11"/>
    <s v="Segment 2 / Cohort B"/>
    <n v="8"/>
    <x v="1"/>
    <n v="0.5"/>
    <n v="0.2"/>
    <n v="0.3"/>
    <n v="0"/>
    <s v="US"/>
    <x v="0"/>
    <n v="2000"/>
    <n v="1000"/>
    <s v="B"/>
    <s v="B8"/>
    <x v="2"/>
    <x v="1"/>
    <x v="1"/>
    <x v="0"/>
    <x v="1"/>
  </r>
  <r>
    <n v="11"/>
    <s v="Segment 2 / Cohort B"/>
    <n v="9"/>
    <x v="0"/>
    <n v="0.8"/>
    <n v="0.1"/>
    <n v="0.1"/>
    <n v="0"/>
    <s v="US"/>
    <x v="0"/>
    <n v="2000"/>
    <n v="1000"/>
    <s v="B"/>
    <s v="B9"/>
    <x v="1"/>
    <x v="1"/>
    <x v="2"/>
    <x v="0"/>
    <x v="0"/>
  </r>
  <r>
    <n v="11"/>
    <s v="Segment 2 / Cohort B"/>
    <n v="9"/>
    <x v="1"/>
    <n v="0.6"/>
    <n v="0.2"/>
    <n v="0.2"/>
    <n v="0"/>
    <s v="US"/>
    <x v="0"/>
    <n v="2000"/>
    <n v="1000"/>
    <s v="B"/>
    <s v="B9"/>
    <x v="1"/>
    <x v="1"/>
    <x v="2"/>
    <x v="0"/>
    <x v="0"/>
  </r>
  <r>
    <n v="11"/>
    <s v="Segment 2 / Cohort B"/>
    <n v="10"/>
    <x v="0"/>
    <n v="0.8"/>
    <n v="0.1"/>
    <n v="0.1"/>
    <n v="0"/>
    <s v="US"/>
    <x v="0"/>
    <n v="2000"/>
    <n v="1000"/>
    <s v="B"/>
    <s v="B10"/>
    <x v="0"/>
    <x v="1"/>
    <x v="2"/>
    <x v="1"/>
    <x v="1"/>
  </r>
  <r>
    <n v="11"/>
    <s v="Segment 2 / Cohort B"/>
    <n v="10"/>
    <x v="1"/>
    <n v="0.7"/>
    <n v="0.2"/>
    <n v="0.1"/>
    <n v="0"/>
    <s v="US"/>
    <x v="0"/>
    <n v="2000"/>
    <n v="1000"/>
    <s v="B"/>
    <s v="B10"/>
    <x v="0"/>
    <x v="1"/>
    <x v="2"/>
    <x v="1"/>
    <x v="1"/>
  </r>
  <r>
    <n v="11"/>
    <s v="Segment 2 / Cohort B"/>
    <n v="11"/>
    <x v="0"/>
    <n v="0.8"/>
    <n v="0.1"/>
    <n v="0.1"/>
    <n v="0"/>
    <s v="US"/>
    <x v="0"/>
    <n v="2000"/>
    <n v="1000"/>
    <s v="B"/>
    <s v="B11"/>
    <x v="3"/>
    <x v="1"/>
    <x v="2"/>
    <x v="1"/>
    <x v="0"/>
  </r>
  <r>
    <n v="11"/>
    <s v="Segment 2 / Cohort B"/>
    <n v="11"/>
    <x v="1"/>
    <n v="0.6"/>
    <n v="0.3"/>
    <n v="0.1"/>
    <n v="0"/>
    <s v="US"/>
    <x v="0"/>
    <n v="2000"/>
    <n v="1000"/>
    <s v="B"/>
    <s v="B11"/>
    <x v="3"/>
    <x v="1"/>
    <x v="2"/>
    <x v="1"/>
    <x v="0"/>
  </r>
  <r>
    <n v="11"/>
    <s v="Segment 2 / Cohort B"/>
    <n v="12"/>
    <x v="0"/>
    <n v="0.8"/>
    <n v="0.1"/>
    <n v="0.1"/>
    <n v="0"/>
    <s v="US"/>
    <x v="0"/>
    <n v="2000"/>
    <n v="1000"/>
    <s v="B"/>
    <s v="B12"/>
    <x v="3"/>
    <x v="1"/>
    <x v="1"/>
    <x v="0"/>
    <x v="1"/>
  </r>
  <r>
    <n v="11"/>
    <s v="Segment 2 / Cohort B"/>
    <n v="12"/>
    <x v="1"/>
    <n v="0.5"/>
    <n v="0.3"/>
    <n v="0.2"/>
    <n v="0"/>
    <s v="US"/>
    <x v="0"/>
    <n v="2000"/>
    <n v="1000"/>
    <s v="B"/>
    <s v="B12"/>
    <x v="3"/>
    <x v="1"/>
    <x v="1"/>
    <x v="0"/>
    <x v="1"/>
  </r>
  <r>
    <n v="16"/>
    <s v="Segment 3 / Cohort C"/>
    <n v="1"/>
    <x v="0"/>
    <n v="0.2"/>
    <n v="0.4"/>
    <n v="0.4"/>
    <n v="0"/>
    <s v="US"/>
    <x v="0"/>
    <n v="3650"/>
    <n v="730"/>
    <s v="C"/>
    <s v="C1"/>
    <x v="2"/>
    <x v="0"/>
    <x v="1"/>
    <x v="0"/>
    <x v="1"/>
  </r>
  <r>
    <n v="16"/>
    <s v="Segment 3 / Cohort C"/>
    <n v="1"/>
    <x v="1"/>
    <n v="0"/>
    <n v="0.3"/>
    <n v="0.7"/>
    <n v="0"/>
    <s v="US"/>
    <x v="0"/>
    <n v="3650"/>
    <n v="730"/>
    <s v="C"/>
    <s v="C1"/>
    <x v="2"/>
    <x v="0"/>
    <x v="1"/>
    <x v="0"/>
    <x v="1"/>
  </r>
  <r>
    <n v="16"/>
    <s v="Segment 3 / Cohort C"/>
    <n v="2"/>
    <x v="0"/>
    <n v="0.4"/>
    <n v="0.6"/>
    <n v="0"/>
    <n v="0"/>
    <s v="US"/>
    <x v="0"/>
    <n v="3650"/>
    <n v="730"/>
    <s v="C"/>
    <s v="C2"/>
    <x v="2"/>
    <x v="1"/>
    <x v="2"/>
    <x v="1"/>
    <x v="0"/>
  </r>
  <r>
    <n v="16"/>
    <s v="Segment 3 / Cohort C"/>
    <n v="2"/>
    <x v="1"/>
    <n v="0.4"/>
    <n v="0"/>
    <n v="0.6"/>
    <n v="0"/>
    <s v="US"/>
    <x v="0"/>
    <n v="3650"/>
    <n v="730"/>
    <s v="C"/>
    <s v="C2"/>
    <x v="2"/>
    <x v="1"/>
    <x v="2"/>
    <x v="1"/>
    <x v="0"/>
  </r>
  <r>
    <n v="16"/>
    <s v="Segment 3 / Cohort C"/>
    <n v="3"/>
    <x v="0"/>
    <n v="0.4"/>
    <n v="0.4"/>
    <n v="0.2"/>
    <n v="0"/>
    <s v="US"/>
    <x v="0"/>
    <n v="3650"/>
    <n v="730"/>
    <s v="C"/>
    <s v="C3"/>
    <x v="3"/>
    <x v="0"/>
    <x v="1"/>
    <x v="0"/>
    <x v="1"/>
  </r>
  <r>
    <n v="16"/>
    <s v="Segment 3 / Cohort C"/>
    <n v="3"/>
    <x v="1"/>
    <n v="0.2"/>
    <n v="0.2"/>
    <n v="0.6"/>
    <n v="0"/>
    <s v="US"/>
    <x v="0"/>
    <n v="3650"/>
    <n v="730"/>
    <s v="C"/>
    <s v="C3"/>
    <x v="3"/>
    <x v="0"/>
    <x v="1"/>
    <x v="0"/>
    <x v="1"/>
  </r>
  <r>
    <n v="16"/>
    <s v="Segment 3 / Cohort C"/>
    <n v="4"/>
    <x v="0"/>
    <n v="0.2"/>
    <n v="0.4"/>
    <n v="0.4"/>
    <n v="0"/>
    <s v="US"/>
    <x v="0"/>
    <n v="3650"/>
    <n v="730"/>
    <s v="C"/>
    <s v="C4"/>
    <x v="3"/>
    <x v="1"/>
    <x v="0"/>
    <x v="0"/>
    <x v="0"/>
  </r>
  <r>
    <n v="16"/>
    <s v="Segment 3 / Cohort C"/>
    <n v="4"/>
    <x v="1"/>
    <n v="0.4"/>
    <n v="0.2"/>
    <n v="0.4"/>
    <n v="0"/>
    <s v="US"/>
    <x v="0"/>
    <n v="3650"/>
    <n v="730"/>
    <s v="C"/>
    <s v="C4"/>
    <x v="3"/>
    <x v="1"/>
    <x v="0"/>
    <x v="0"/>
    <x v="0"/>
  </r>
  <r>
    <n v="16"/>
    <s v="Segment 3 / Cohort C"/>
    <n v="5"/>
    <x v="0"/>
    <n v="0.4"/>
    <n v="0.2"/>
    <n v="0.4"/>
    <n v="0"/>
    <s v="US"/>
    <x v="0"/>
    <n v="3650"/>
    <n v="730"/>
    <s v="C"/>
    <s v="C5"/>
    <x v="2"/>
    <x v="0"/>
    <x v="1"/>
    <x v="0"/>
    <x v="0"/>
  </r>
  <r>
    <n v="16"/>
    <s v="Segment 3 / Cohort C"/>
    <n v="5"/>
    <x v="1"/>
    <n v="0.2"/>
    <n v="0.4"/>
    <n v="0.4"/>
    <n v="0"/>
    <s v="US"/>
    <x v="0"/>
    <n v="3650"/>
    <n v="730"/>
    <s v="C"/>
    <s v="C5"/>
    <x v="2"/>
    <x v="0"/>
    <x v="1"/>
    <x v="0"/>
    <x v="0"/>
  </r>
  <r>
    <n v="16"/>
    <s v="Segment 3 / Cohort C"/>
    <n v="6"/>
    <x v="0"/>
    <n v="0.4"/>
    <n v="0.4"/>
    <n v="0.2"/>
    <n v="0"/>
    <s v="US"/>
    <x v="0"/>
    <n v="3650"/>
    <n v="730"/>
    <s v="C"/>
    <s v="C6"/>
    <x v="3"/>
    <x v="1"/>
    <x v="1"/>
    <x v="0"/>
    <x v="0"/>
  </r>
  <r>
    <n v="16"/>
    <s v="Segment 3 / Cohort C"/>
    <n v="6"/>
    <x v="1"/>
    <n v="0.2"/>
    <n v="0.2"/>
    <n v="0.6"/>
    <n v="0"/>
    <s v="US"/>
    <x v="0"/>
    <n v="3650"/>
    <n v="730"/>
    <s v="C"/>
    <s v="C6"/>
    <x v="3"/>
    <x v="1"/>
    <x v="1"/>
    <x v="0"/>
    <x v="0"/>
  </r>
  <r>
    <n v="16"/>
    <s v="Segment 3 / Cohort C"/>
    <n v="7"/>
    <x v="0"/>
    <n v="0.4"/>
    <n v="0.6"/>
    <n v="0"/>
    <n v="0"/>
    <s v="US"/>
    <x v="0"/>
    <n v="3650"/>
    <n v="730"/>
    <s v="C"/>
    <s v="C7"/>
    <x v="0"/>
    <x v="1"/>
    <x v="1"/>
    <x v="0"/>
    <x v="0"/>
  </r>
  <r>
    <n v="16"/>
    <s v="Segment 3 / Cohort C"/>
    <n v="7"/>
    <x v="1"/>
    <n v="0.4"/>
    <n v="0.2"/>
    <n v="0.4"/>
    <n v="0"/>
    <s v="US"/>
    <x v="0"/>
    <n v="3650"/>
    <n v="730"/>
    <s v="C"/>
    <s v="C7"/>
    <x v="0"/>
    <x v="1"/>
    <x v="1"/>
    <x v="0"/>
    <x v="0"/>
  </r>
  <r>
    <n v="16"/>
    <s v="Segment 3 / Cohort C"/>
    <n v="8"/>
    <x v="0"/>
    <n v="0.2"/>
    <n v="0.6"/>
    <n v="0.2"/>
    <n v="0"/>
    <s v="US"/>
    <x v="0"/>
    <n v="3650"/>
    <n v="730"/>
    <s v="C"/>
    <s v="C8"/>
    <x v="1"/>
    <x v="1"/>
    <x v="2"/>
    <x v="1"/>
    <x v="0"/>
  </r>
  <r>
    <n v="16"/>
    <s v="Segment 3 / Cohort C"/>
    <n v="8"/>
    <x v="1"/>
    <n v="0.2"/>
    <n v="0.2"/>
    <n v="0.6"/>
    <n v="0"/>
    <s v="US"/>
    <x v="0"/>
    <n v="3650"/>
    <n v="730"/>
    <s v="C"/>
    <s v="C8"/>
    <x v="1"/>
    <x v="1"/>
    <x v="2"/>
    <x v="1"/>
    <x v="0"/>
  </r>
  <r>
    <n v="16"/>
    <s v="Segment 3 / Cohort C"/>
    <n v="9"/>
    <x v="0"/>
    <n v="0.2"/>
    <n v="0.6"/>
    <n v="0.2"/>
    <n v="0"/>
    <s v="US"/>
    <x v="0"/>
    <n v="3650"/>
    <n v="730"/>
    <s v="C"/>
    <s v="C9"/>
    <x v="0"/>
    <x v="1"/>
    <x v="2"/>
    <x v="0"/>
    <x v="1"/>
  </r>
  <r>
    <n v="16"/>
    <s v="Segment 3 / Cohort C"/>
    <n v="9"/>
    <x v="1"/>
    <n v="0.2"/>
    <n v="0.2"/>
    <n v="0.6"/>
    <n v="0"/>
    <s v="US"/>
    <x v="0"/>
    <n v="3650"/>
    <n v="730"/>
    <s v="C"/>
    <s v="C9"/>
    <x v="0"/>
    <x v="1"/>
    <x v="2"/>
    <x v="0"/>
    <x v="1"/>
  </r>
  <r>
    <n v="16"/>
    <s v="Segment 3 / Cohort C"/>
    <n v="10"/>
    <x v="0"/>
    <n v="0.3"/>
    <n v="0.5"/>
    <n v="0.2"/>
    <n v="0"/>
    <s v="US"/>
    <x v="0"/>
    <n v="3650"/>
    <n v="730"/>
    <s v="C"/>
    <s v="C10"/>
    <x v="3"/>
    <x v="1"/>
    <x v="2"/>
    <x v="0"/>
    <x v="1"/>
  </r>
  <r>
    <n v="16"/>
    <s v="Segment 3 / Cohort C"/>
    <n v="10"/>
    <x v="1"/>
    <n v="0.4"/>
    <n v="0.3"/>
    <n v="0.3"/>
    <n v="0"/>
    <s v="US"/>
    <x v="0"/>
    <n v="3650"/>
    <n v="730"/>
    <s v="C"/>
    <s v="C10"/>
    <x v="3"/>
    <x v="1"/>
    <x v="2"/>
    <x v="0"/>
    <x v="1"/>
  </r>
  <r>
    <n v="16"/>
    <s v="Segment 3 / Cohort C"/>
    <n v="11"/>
    <x v="0"/>
    <n v="0.2"/>
    <n v="0.4"/>
    <n v="0.4"/>
    <n v="0"/>
    <s v="US"/>
    <x v="0"/>
    <n v="3650"/>
    <n v="730"/>
    <s v="C"/>
    <s v="C11"/>
    <x v="1"/>
    <x v="1"/>
    <x v="2"/>
    <x v="0"/>
    <x v="1"/>
  </r>
  <r>
    <n v="16"/>
    <s v="Segment 3 / Cohort C"/>
    <n v="11"/>
    <x v="1"/>
    <n v="0.2"/>
    <n v="0.2"/>
    <n v="0.6"/>
    <n v="0"/>
    <s v="US"/>
    <x v="0"/>
    <n v="3650"/>
    <n v="730"/>
    <s v="C"/>
    <s v="C11"/>
    <x v="1"/>
    <x v="1"/>
    <x v="2"/>
    <x v="0"/>
    <x v="1"/>
  </r>
  <r>
    <n v="16"/>
    <s v="Segment 3 / Cohort C"/>
    <n v="12"/>
    <x v="0"/>
    <n v="0.2"/>
    <n v="0.4"/>
    <n v="0.4"/>
    <n v="0"/>
    <s v="US"/>
    <x v="0"/>
    <n v="3650"/>
    <n v="730"/>
    <s v="C"/>
    <s v="C12"/>
    <x v="2"/>
    <x v="1"/>
    <x v="0"/>
    <x v="0"/>
    <x v="1"/>
  </r>
  <r>
    <n v="16"/>
    <s v="Segment 3 / Cohort C"/>
    <n v="12"/>
    <x v="1"/>
    <n v="0.2"/>
    <n v="0.2"/>
    <n v="0.6"/>
    <n v="0"/>
    <s v="US"/>
    <x v="0"/>
    <n v="3650"/>
    <n v="730"/>
    <s v="C"/>
    <s v="C12"/>
    <x v="2"/>
    <x v="1"/>
    <x v="0"/>
    <x v="0"/>
    <x v="1"/>
  </r>
  <r>
    <n v="17"/>
    <s v="Segment 1 / Cohort A"/>
    <n v="1"/>
    <x v="0"/>
    <n v="0.4"/>
    <n v="0.4"/>
    <n v="0.2"/>
    <n v="0"/>
    <s v="US"/>
    <x v="0"/>
    <n v="36000"/>
    <n v="36000"/>
    <s v="A"/>
    <s v="A1"/>
    <x v="0"/>
    <x v="0"/>
    <x v="0"/>
    <x v="0"/>
    <x v="0"/>
  </r>
  <r>
    <n v="17"/>
    <s v="Segment 1 / Cohort A"/>
    <n v="1"/>
    <x v="1"/>
    <n v="0.3"/>
    <n v="0.4"/>
    <n v="0.3"/>
    <n v="0"/>
    <s v="US"/>
    <x v="0"/>
    <n v="36000"/>
    <n v="36000"/>
    <s v="A"/>
    <s v="A1"/>
    <x v="0"/>
    <x v="0"/>
    <x v="0"/>
    <x v="0"/>
    <x v="0"/>
  </r>
  <r>
    <n v="17"/>
    <s v="Segment 1 / Cohort A"/>
    <n v="2"/>
    <x v="0"/>
    <n v="0.4"/>
    <n v="0.4"/>
    <n v="0.2"/>
    <n v="0"/>
    <s v="US"/>
    <x v="0"/>
    <n v="36000"/>
    <n v="36000"/>
    <s v="A"/>
    <s v="A2"/>
    <x v="1"/>
    <x v="1"/>
    <x v="1"/>
    <x v="0"/>
    <x v="1"/>
  </r>
  <r>
    <n v="17"/>
    <s v="Segment 1 / Cohort A"/>
    <n v="2"/>
    <x v="1"/>
    <n v="0.3"/>
    <n v="0.5"/>
    <n v="0.2"/>
    <n v="0"/>
    <s v="US"/>
    <x v="0"/>
    <n v="36000"/>
    <n v="36000"/>
    <s v="A"/>
    <s v="A2"/>
    <x v="1"/>
    <x v="1"/>
    <x v="1"/>
    <x v="0"/>
    <x v="1"/>
  </r>
  <r>
    <n v="17"/>
    <s v="Segment 1 / Cohort A"/>
    <n v="3"/>
    <x v="0"/>
    <n v="0.4"/>
    <n v="0.5"/>
    <n v="0.1"/>
    <n v="0"/>
    <s v="US"/>
    <x v="0"/>
    <n v="36000"/>
    <n v="36000"/>
    <s v="A"/>
    <s v="A3"/>
    <x v="2"/>
    <x v="1"/>
    <x v="2"/>
    <x v="0"/>
    <x v="1"/>
  </r>
  <r>
    <n v="17"/>
    <s v="Segment 1 / Cohort A"/>
    <n v="3"/>
    <x v="1"/>
    <n v="0.4"/>
    <n v="0.5"/>
    <n v="0.1"/>
    <n v="0"/>
    <s v="US"/>
    <x v="0"/>
    <n v="36000"/>
    <n v="36000"/>
    <s v="A"/>
    <s v="A3"/>
    <x v="2"/>
    <x v="1"/>
    <x v="2"/>
    <x v="0"/>
    <x v="1"/>
  </r>
  <r>
    <n v="17"/>
    <s v="Segment 1 / Cohort A"/>
    <n v="4"/>
    <x v="0"/>
    <n v="0.4"/>
    <n v="0.3"/>
    <n v="0.3"/>
    <n v="0"/>
    <s v="US"/>
    <x v="0"/>
    <n v="36000"/>
    <n v="36000"/>
    <s v="A"/>
    <s v="A4"/>
    <x v="2"/>
    <x v="0"/>
    <x v="0"/>
    <x v="0"/>
    <x v="1"/>
  </r>
  <r>
    <n v="17"/>
    <s v="Segment 1 / Cohort A"/>
    <n v="4"/>
    <x v="1"/>
    <n v="0.3"/>
    <n v="0.3"/>
    <n v="0.4"/>
    <n v="0"/>
    <s v="US"/>
    <x v="0"/>
    <n v="36000"/>
    <n v="36000"/>
    <s v="A"/>
    <s v="A4"/>
    <x v="2"/>
    <x v="0"/>
    <x v="0"/>
    <x v="0"/>
    <x v="1"/>
  </r>
  <r>
    <n v="17"/>
    <s v="Segment 1 / Cohort A"/>
    <n v="5"/>
    <x v="0"/>
    <n v="0.4"/>
    <n v="0.4"/>
    <n v="0.2"/>
    <n v="0"/>
    <s v="US"/>
    <x v="0"/>
    <n v="36000"/>
    <n v="36000"/>
    <s v="A"/>
    <s v="A5"/>
    <x v="2"/>
    <x v="1"/>
    <x v="2"/>
    <x v="1"/>
    <x v="1"/>
  </r>
  <r>
    <n v="17"/>
    <s v="Segment 1 / Cohort A"/>
    <n v="5"/>
    <x v="1"/>
    <n v="0.4"/>
    <n v="0.5"/>
    <n v="0.1"/>
    <n v="0"/>
    <s v="US"/>
    <x v="0"/>
    <n v="36000"/>
    <n v="36000"/>
    <s v="A"/>
    <s v="A5"/>
    <x v="2"/>
    <x v="1"/>
    <x v="2"/>
    <x v="1"/>
    <x v="1"/>
  </r>
  <r>
    <n v="17"/>
    <s v="Segment 1 / Cohort A"/>
    <n v="6"/>
    <x v="0"/>
    <n v="0.4"/>
    <n v="0.3"/>
    <n v="0.3"/>
    <n v="0"/>
    <s v="US"/>
    <x v="0"/>
    <n v="36000"/>
    <n v="36000"/>
    <s v="A"/>
    <s v="A6"/>
    <x v="3"/>
    <x v="0"/>
    <x v="0"/>
    <x v="0"/>
    <x v="1"/>
  </r>
  <r>
    <n v="17"/>
    <s v="Segment 1 / Cohort A"/>
    <n v="6"/>
    <x v="1"/>
    <n v="0.3"/>
    <n v="0.3"/>
    <n v="0.4"/>
    <n v="0"/>
    <s v="US"/>
    <x v="0"/>
    <n v="36000"/>
    <n v="36000"/>
    <s v="A"/>
    <s v="A6"/>
    <x v="3"/>
    <x v="0"/>
    <x v="0"/>
    <x v="0"/>
    <x v="1"/>
  </r>
  <r>
    <n v="17"/>
    <s v="Segment 1 / Cohort A"/>
    <n v="7"/>
    <x v="0"/>
    <n v="0.4"/>
    <n v="0.4"/>
    <n v="0.2"/>
    <n v="0"/>
    <s v="US"/>
    <x v="0"/>
    <n v="36000"/>
    <n v="36000"/>
    <s v="A"/>
    <s v="A7"/>
    <x v="1"/>
    <x v="0"/>
    <x v="0"/>
    <x v="0"/>
    <x v="1"/>
  </r>
  <r>
    <n v="17"/>
    <s v="Segment 1 / Cohort A"/>
    <n v="7"/>
    <x v="1"/>
    <n v="0.4"/>
    <n v="0.3"/>
    <n v="0.3"/>
    <n v="0"/>
    <s v="US"/>
    <x v="0"/>
    <n v="36000"/>
    <n v="36000"/>
    <s v="A"/>
    <s v="A7"/>
    <x v="1"/>
    <x v="0"/>
    <x v="0"/>
    <x v="0"/>
    <x v="1"/>
  </r>
  <r>
    <n v="17"/>
    <s v="Segment 1 / Cohort A"/>
    <n v="8"/>
    <x v="0"/>
    <n v="0.4"/>
    <n v="0.5"/>
    <n v="0.1"/>
    <n v="0"/>
    <s v="US"/>
    <x v="0"/>
    <n v="36000"/>
    <n v="36000"/>
    <s v="A"/>
    <s v="A8"/>
    <x v="3"/>
    <x v="0"/>
    <x v="0"/>
    <x v="0"/>
    <x v="0"/>
  </r>
  <r>
    <n v="17"/>
    <s v="Segment 1 / Cohort A"/>
    <n v="8"/>
    <x v="1"/>
    <n v="0.4"/>
    <n v="0.5"/>
    <n v="0.1"/>
    <n v="0"/>
    <s v="US"/>
    <x v="0"/>
    <n v="36000"/>
    <n v="36000"/>
    <s v="A"/>
    <s v="A8"/>
    <x v="3"/>
    <x v="0"/>
    <x v="0"/>
    <x v="0"/>
    <x v="0"/>
  </r>
  <r>
    <n v="17"/>
    <s v="Segment 1 / Cohort A"/>
    <n v="9"/>
    <x v="0"/>
    <n v="0.4"/>
    <n v="0.4"/>
    <n v="0.2"/>
    <n v="0"/>
    <s v="US"/>
    <x v="0"/>
    <n v="36000"/>
    <n v="36000"/>
    <s v="A"/>
    <s v="A9"/>
    <x v="1"/>
    <x v="1"/>
    <x v="2"/>
    <x v="1"/>
    <x v="1"/>
  </r>
  <r>
    <n v="17"/>
    <s v="Segment 1 / Cohort A"/>
    <n v="9"/>
    <x v="1"/>
    <n v="0.3"/>
    <n v="0.4"/>
    <n v="0.3"/>
    <n v="0"/>
    <s v="US"/>
    <x v="0"/>
    <n v="36000"/>
    <n v="36000"/>
    <s v="A"/>
    <s v="A9"/>
    <x v="1"/>
    <x v="1"/>
    <x v="2"/>
    <x v="1"/>
    <x v="1"/>
  </r>
  <r>
    <n v="17"/>
    <s v="Segment 1 / Cohort A"/>
    <n v="10"/>
    <x v="0"/>
    <n v="0.6"/>
    <n v="0.2"/>
    <n v="0.2"/>
    <n v="0"/>
    <s v="US"/>
    <x v="0"/>
    <n v="36000"/>
    <n v="36000"/>
    <s v="A"/>
    <s v="A10"/>
    <x v="2"/>
    <x v="1"/>
    <x v="0"/>
    <x v="0"/>
    <x v="0"/>
  </r>
  <r>
    <n v="17"/>
    <s v="Segment 1 / Cohort A"/>
    <n v="10"/>
    <x v="1"/>
    <n v="0.4"/>
    <n v="0.2"/>
    <n v="0.4"/>
    <n v="0"/>
    <s v="US"/>
    <x v="0"/>
    <n v="36000"/>
    <n v="36000"/>
    <s v="A"/>
    <s v="A10"/>
    <x v="2"/>
    <x v="1"/>
    <x v="0"/>
    <x v="0"/>
    <x v="0"/>
  </r>
  <r>
    <n v="17"/>
    <s v="Segment 1 / Cohort A"/>
    <n v="11"/>
    <x v="0"/>
    <n v="0.4"/>
    <n v="0.4"/>
    <n v="0.2"/>
    <n v="0"/>
    <s v="US"/>
    <x v="0"/>
    <n v="36000"/>
    <n v="36000"/>
    <s v="A"/>
    <s v="A11"/>
    <x v="0"/>
    <x v="0"/>
    <x v="0"/>
    <x v="0"/>
    <x v="1"/>
  </r>
  <r>
    <n v="17"/>
    <s v="Segment 1 / Cohort A"/>
    <n v="11"/>
    <x v="1"/>
    <n v="0.3"/>
    <n v="0.4"/>
    <n v="0.3"/>
    <n v="0"/>
    <s v="US"/>
    <x v="0"/>
    <n v="36000"/>
    <n v="36000"/>
    <s v="A"/>
    <s v="A11"/>
    <x v="0"/>
    <x v="0"/>
    <x v="0"/>
    <x v="0"/>
    <x v="1"/>
  </r>
  <r>
    <n v="17"/>
    <s v="Segment 1 / Cohort A"/>
    <n v="12"/>
    <x v="0"/>
    <n v="0.4"/>
    <n v="0.4"/>
    <n v="0.2"/>
    <n v="0"/>
    <s v="US"/>
    <x v="0"/>
    <n v="36000"/>
    <n v="36000"/>
    <s v="A"/>
    <s v="A12"/>
    <x v="1"/>
    <x v="0"/>
    <x v="0"/>
    <x v="0"/>
    <x v="0"/>
  </r>
  <r>
    <n v="17"/>
    <s v="Segment 1 / Cohort A"/>
    <n v="12"/>
    <x v="1"/>
    <n v="0.4"/>
    <n v="0.5"/>
    <n v="0.1"/>
    <n v="0"/>
    <s v="US"/>
    <x v="0"/>
    <n v="36000"/>
    <n v="36000"/>
    <s v="A"/>
    <s v="A12"/>
    <x v="1"/>
    <x v="0"/>
    <x v="0"/>
    <x v="0"/>
    <x v="0"/>
  </r>
  <r>
    <n v="29"/>
    <s v="Segment 3 / Cohort C"/>
    <n v="1"/>
    <x v="0"/>
    <n v="0.3"/>
    <n v="0.3"/>
    <n v="0.4"/>
    <n v="0"/>
    <s v="US"/>
    <x v="0"/>
    <n v="5000"/>
    <n v="1000"/>
    <s v="C"/>
    <s v="C1"/>
    <x v="2"/>
    <x v="0"/>
    <x v="1"/>
    <x v="0"/>
    <x v="1"/>
  </r>
  <r>
    <n v="29"/>
    <s v="Segment 3 / Cohort C"/>
    <n v="1"/>
    <x v="1"/>
    <n v="0.3"/>
    <n v="0"/>
    <n v="0.7"/>
    <n v="0"/>
    <s v="US"/>
    <x v="0"/>
    <n v="5000"/>
    <n v="1000"/>
    <s v="C"/>
    <s v="C1"/>
    <x v="2"/>
    <x v="0"/>
    <x v="1"/>
    <x v="0"/>
    <x v="1"/>
  </r>
  <r>
    <n v="29"/>
    <s v="Segment 3 / Cohort C"/>
    <n v="2"/>
    <x v="0"/>
    <n v="0.3"/>
    <n v="0.3"/>
    <n v="0.4"/>
    <n v="0"/>
    <s v="US"/>
    <x v="0"/>
    <n v="5000"/>
    <n v="1000"/>
    <s v="C"/>
    <s v="C2"/>
    <x v="2"/>
    <x v="1"/>
    <x v="2"/>
    <x v="1"/>
    <x v="0"/>
  </r>
  <r>
    <n v="29"/>
    <s v="Segment 3 / Cohort C"/>
    <n v="2"/>
    <x v="1"/>
    <n v="0.3"/>
    <n v="0"/>
    <n v="0.7"/>
    <n v="0"/>
    <s v="US"/>
    <x v="0"/>
    <n v="5000"/>
    <n v="1000"/>
    <s v="C"/>
    <s v="C2"/>
    <x v="2"/>
    <x v="1"/>
    <x v="2"/>
    <x v="1"/>
    <x v="0"/>
  </r>
  <r>
    <n v="29"/>
    <s v="Segment 3 / Cohort C"/>
    <n v="3"/>
    <x v="0"/>
    <n v="0.3"/>
    <n v="0.3"/>
    <n v="0.4"/>
    <n v="0"/>
    <s v="US"/>
    <x v="0"/>
    <n v="5000"/>
    <n v="1000"/>
    <s v="C"/>
    <s v="C3"/>
    <x v="3"/>
    <x v="0"/>
    <x v="1"/>
    <x v="0"/>
    <x v="1"/>
  </r>
  <r>
    <n v="29"/>
    <s v="Segment 3 / Cohort C"/>
    <n v="3"/>
    <x v="1"/>
    <n v="0.3"/>
    <n v="0"/>
    <n v="0.7"/>
    <n v="0"/>
    <s v="US"/>
    <x v="0"/>
    <n v="5000"/>
    <n v="1000"/>
    <s v="C"/>
    <s v="C3"/>
    <x v="3"/>
    <x v="0"/>
    <x v="1"/>
    <x v="0"/>
    <x v="1"/>
  </r>
  <r>
    <n v="29"/>
    <s v="Segment 3 / Cohort C"/>
    <n v="4"/>
    <x v="0"/>
    <n v="0.3"/>
    <n v="0.3"/>
    <n v="0.4"/>
    <n v="0"/>
    <s v="US"/>
    <x v="0"/>
    <n v="5000"/>
    <n v="1000"/>
    <s v="C"/>
    <s v="C4"/>
    <x v="3"/>
    <x v="1"/>
    <x v="0"/>
    <x v="0"/>
    <x v="0"/>
  </r>
  <r>
    <n v="29"/>
    <s v="Segment 3 / Cohort C"/>
    <n v="4"/>
    <x v="1"/>
    <n v="0.3"/>
    <n v="0"/>
    <n v="0.7"/>
    <n v="0"/>
    <s v="US"/>
    <x v="0"/>
    <n v="5000"/>
    <n v="1000"/>
    <s v="C"/>
    <s v="C4"/>
    <x v="3"/>
    <x v="1"/>
    <x v="0"/>
    <x v="0"/>
    <x v="0"/>
  </r>
  <r>
    <n v="29"/>
    <s v="Segment 3 / Cohort C"/>
    <n v="5"/>
    <x v="0"/>
    <n v="0.2"/>
    <n v="0.2"/>
    <n v="0.6"/>
    <n v="0"/>
    <s v="US"/>
    <x v="0"/>
    <n v="5000"/>
    <n v="1000"/>
    <s v="C"/>
    <s v="C5"/>
    <x v="2"/>
    <x v="0"/>
    <x v="1"/>
    <x v="0"/>
    <x v="0"/>
  </r>
  <r>
    <n v="29"/>
    <s v="Segment 3 / Cohort C"/>
    <n v="5"/>
    <x v="1"/>
    <n v="0.2"/>
    <n v="0"/>
    <n v="0.8"/>
    <n v="0"/>
    <s v="US"/>
    <x v="0"/>
    <n v="5000"/>
    <n v="1000"/>
    <s v="C"/>
    <s v="C5"/>
    <x v="2"/>
    <x v="0"/>
    <x v="1"/>
    <x v="0"/>
    <x v="0"/>
  </r>
  <r>
    <n v="29"/>
    <s v="Segment 3 / Cohort C"/>
    <n v="6"/>
    <x v="0"/>
    <n v="0.3"/>
    <n v="0.3"/>
    <n v="0.4"/>
    <n v="0"/>
    <s v="US"/>
    <x v="0"/>
    <n v="5000"/>
    <n v="1000"/>
    <s v="C"/>
    <s v="C6"/>
    <x v="3"/>
    <x v="1"/>
    <x v="1"/>
    <x v="0"/>
    <x v="0"/>
  </r>
  <r>
    <n v="29"/>
    <s v="Segment 3 / Cohort C"/>
    <n v="6"/>
    <x v="1"/>
    <n v="0.3"/>
    <n v="0"/>
    <n v="0.7"/>
    <n v="0"/>
    <s v="US"/>
    <x v="0"/>
    <n v="5000"/>
    <n v="1000"/>
    <s v="C"/>
    <s v="C6"/>
    <x v="3"/>
    <x v="1"/>
    <x v="1"/>
    <x v="0"/>
    <x v="0"/>
  </r>
  <r>
    <n v="29"/>
    <s v="Segment 3 / Cohort C"/>
    <n v="7"/>
    <x v="0"/>
    <n v="0.2"/>
    <n v="0.2"/>
    <n v="0.6"/>
    <n v="0"/>
    <s v="US"/>
    <x v="0"/>
    <n v="5000"/>
    <n v="1000"/>
    <s v="C"/>
    <s v="C7"/>
    <x v="0"/>
    <x v="1"/>
    <x v="1"/>
    <x v="0"/>
    <x v="0"/>
  </r>
  <r>
    <n v="29"/>
    <s v="Segment 3 / Cohort C"/>
    <n v="7"/>
    <x v="1"/>
    <n v="0.2"/>
    <n v="0"/>
    <n v="0.8"/>
    <n v="0"/>
    <s v="US"/>
    <x v="0"/>
    <n v="5000"/>
    <n v="1000"/>
    <s v="C"/>
    <s v="C7"/>
    <x v="0"/>
    <x v="1"/>
    <x v="1"/>
    <x v="0"/>
    <x v="0"/>
  </r>
  <r>
    <n v="29"/>
    <s v="Segment 3 / Cohort C"/>
    <n v="8"/>
    <x v="0"/>
    <n v="0.3"/>
    <n v="0.4"/>
    <n v="0.3"/>
    <n v="0"/>
    <s v="US"/>
    <x v="0"/>
    <n v="5000"/>
    <n v="1000"/>
    <s v="C"/>
    <s v="C8"/>
    <x v="1"/>
    <x v="1"/>
    <x v="2"/>
    <x v="1"/>
    <x v="0"/>
  </r>
  <r>
    <n v="29"/>
    <s v="Segment 3 / Cohort C"/>
    <n v="8"/>
    <x v="1"/>
    <n v="0.3"/>
    <n v="0"/>
    <n v="0.7"/>
    <n v="0"/>
    <s v="US"/>
    <x v="0"/>
    <n v="5000"/>
    <n v="1000"/>
    <s v="C"/>
    <s v="C8"/>
    <x v="1"/>
    <x v="1"/>
    <x v="2"/>
    <x v="1"/>
    <x v="0"/>
  </r>
  <r>
    <n v="29"/>
    <s v="Segment 3 / Cohort C"/>
    <n v="9"/>
    <x v="0"/>
    <n v="0.3"/>
    <n v="0.3"/>
    <n v="0.4"/>
    <n v="0"/>
    <s v="US"/>
    <x v="0"/>
    <n v="5000"/>
    <n v="1000"/>
    <s v="C"/>
    <s v="C9"/>
    <x v="0"/>
    <x v="1"/>
    <x v="2"/>
    <x v="0"/>
    <x v="1"/>
  </r>
  <r>
    <n v="29"/>
    <s v="Segment 3 / Cohort C"/>
    <n v="9"/>
    <x v="1"/>
    <n v="0.3"/>
    <n v="0"/>
    <n v="0.7"/>
    <n v="0"/>
    <s v="US"/>
    <x v="0"/>
    <n v="5000"/>
    <n v="1000"/>
    <s v="C"/>
    <s v="C9"/>
    <x v="0"/>
    <x v="1"/>
    <x v="2"/>
    <x v="0"/>
    <x v="1"/>
  </r>
  <r>
    <n v="29"/>
    <s v="Segment 3 / Cohort C"/>
    <n v="10"/>
    <x v="0"/>
    <n v="0.3"/>
    <n v="0.3"/>
    <n v="0.4"/>
    <n v="0"/>
    <s v="US"/>
    <x v="0"/>
    <n v="5000"/>
    <n v="1000"/>
    <s v="C"/>
    <s v="C10"/>
    <x v="3"/>
    <x v="1"/>
    <x v="2"/>
    <x v="0"/>
    <x v="1"/>
  </r>
  <r>
    <n v="29"/>
    <s v="Segment 3 / Cohort C"/>
    <n v="10"/>
    <x v="1"/>
    <n v="0.3"/>
    <n v="0"/>
    <n v="0.7"/>
    <n v="0"/>
    <s v="US"/>
    <x v="0"/>
    <n v="5000"/>
    <n v="1000"/>
    <s v="C"/>
    <s v="C10"/>
    <x v="3"/>
    <x v="1"/>
    <x v="2"/>
    <x v="0"/>
    <x v="1"/>
  </r>
  <r>
    <n v="29"/>
    <s v="Segment 3 / Cohort C"/>
    <n v="11"/>
    <x v="0"/>
    <n v="0.3"/>
    <n v="0.3"/>
    <n v="0.4"/>
    <n v="0"/>
    <s v="US"/>
    <x v="0"/>
    <n v="5000"/>
    <n v="1000"/>
    <s v="C"/>
    <s v="C11"/>
    <x v="1"/>
    <x v="1"/>
    <x v="2"/>
    <x v="0"/>
    <x v="1"/>
  </r>
  <r>
    <n v="29"/>
    <s v="Segment 3 / Cohort C"/>
    <n v="11"/>
    <x v="1"/>
    <n v="0.5"/>
    <n v="0"/>
    <n v="0.5"/>
    <n v="0"/>
    <s v="US"/>
    <x v="0"/>
    <n v="5000"/>
    <n v="1000"/>
    <s v="C"/>
    <s v="C11"/>
    <x v="1"/>
    <x v="1"/>
    <x v="2"/>
    <x v="0"/>
    <x v="1"/>
  </r>
  <r>
    <n v="29"/>
    <s v="Segment 3 / Cohort C"/>
    <n v="12"/>
    <x v="0"/>
    <n v="0.2"/>
    <n v="0.2"/>
    <n v="0.6"/>
    <n v="0"/>
    <s v="US"/>
    <x v="0"/>
    <n v="5000"/>
    <n v="1000"/>
    <s v="C"/>
    <s v="C12"/>
    <x v="2"/>
    <x v="1"/>
    <x v="0"/>
    <x v="0"/>
    <x v="1"/>
  </r>
  <r>
    <n v="29"/>
    <s v="Segment 3 / Cohort C"/>
    <n v="12"/>
    <x v="1"/>
    <n v="0.2"/>
    <n v="0"/>
    <n v="0.8"/>
    <n v="0"/>
    <s v="US"/>
    <x v="0"/>
    <n v="5000"/>
    <n v="1000"/>
    <s v="C"/>
    <s v="C12"/>
    <x v="2"/>
    <x v="1"/>
    <x v="0"/>
    <x v="0"/>
    <x v="1"/>
  </r>
  <r>
    <n v="30"/>
    <s v="Segment 1 / Cohort A"/>
    <n v="1"/>
    <x v="0"/>
    <n v="0.8"/>
    <n v="0.1"/>
    <n v="0.1"/>
    <n v="0"/>
    <s v="US"/>
    <x v="0"/>
    <n v="4000"/>
    <n v="1000"/>
    <s v="A"/>
    <s v="A1"/>
    <x v="0"/>
    <x v="0"/>
    <x v="0"/>
    <x v="0"/>
    <x v="0"/>
  </r>
  <r>
    <n v="30"/>
    <s v="Segment 1 / Cohort A"/>
    <n v="1"/>
    <x v="1"/>
    <n v="0.8"/>
    <n v="0.1"/>
    <n v="0.1"/>
    <n v="0"/>
    <s v="US"/>
    <x v="0"/>
    <n v="4000"/>
    <n v="1000"/>
    <s v="A"/>
    <s v="A1"/>
    <x v="0"/>
    <x v="0"/>
    <x v="0"/>
    <x v="0"/>
    <x v="0"/>
  </r>
  <r>
    <n v="30"/>
    <s v="Segment 1 / Cohort A"/>
    <n v="2"/>
    <x v="0"/>
    <n v="0.8"/>
    <n v="0.2"/>
    <n v="0"/>
    <n v="0"/>
    <s v="US"/>
    <x v="0"/>
    <n v="4000"/>
    <n v="1000"/>
    <s v="A"/>
    <s v="A2"/>
    <x v="1"/>
    <x v="1"/>
    <x v="1"/>
    <x v="0"/>
    <x v="1"/>
  </r>
  <r>
    <n v="30"/>
    <s v="Segment 1 / Cohort A"/>
    <n v="2"/>
    <x v="1"/>
    <n v="0.8"/>
    <n v="0.2"/>
    <n v="0"/>
    <n v="0"/>
    <s v="US"/>
    <x v="0"/>
    <n v="4000"/>
    <n v="1000"/>
    <s v="A"/>
    <s v="A2"/>
    <x v="1"/>
    <x v="1"/>
    <x v="1"/>
    <x v="0"/>
    <x v="1"/>
  </r>
  <r>
    <n v="30"/>
    <s v="Segment 1 / Cohort A"/>
    <n v="3"/>
    <x v="0"/>
    <n v="0.8"/>
    <n v="0.2"/>
    <n v="0"/>
    <n v="0"/>
    <s v="US"/>
    <x v="0"/>
    <n v="4000"/>
    <n v="1000"/>
    <s v="A"/>
    <s v="A3"/>
    <x v="2"/>
    <x v="1"/>
    <x v="2"/>
    <x v="0"/>
    <x v="1"/>
  </r>
  <r>
    <n v="30"/>
    <s v="Segment 1 / Cohort A"/>
    <n v="3"/>
    <x v="1"/>
    <n v="0.8"/>
    <n v="0.1"/>
    <n v="0.1"/>
    <n v="0"/>
    <s v="US"/>
    <x v="0"/>
    <n v="4000"/>
    <n v="1000"/>
    <s v="A"/>
    <s v="A3"/>
    <x v="2"/>
    <x v="1"/>
    <x v="2"/>
    <x v="0"/>
    <x v="1"/>
  </r>
  <r>
    <n v="30"/>
    <s v="Segment 1 / Cohort A"/>
    <n v="4"/>
    <x v="0"/>
    <n v="0.6"/>
    <n v="0.2"/>
    <n v="0.2"/>
    <n v="0"/>
    <s v="US"/>
    <x v="0"/>
    <n v="4000"/>
    <n v="1000"/>
    <s v="A"/>
    <s v="A4"/>
    <x v="2"/>
    <x v="0"/>
    <x v="0"/>
    <x v="0"/>
    <x v="1"/>
  </r>
  <r>
    <n v="30"/>
    <s v="Segment 1 / Cohort A"/>
    <n v="4"/>
    <x v="1"/>
    <n v="0.6"/>
    <n v="0.2"/>
    <n v="0.2"/>
    <n v="0"/>
    <s v="US"/>
    <x v="0"/>
    <n v="4000"/>
    <n v="1000"/>
    <s v="A"/>
    <s v="A4"/>
    <x v="2"/>
    <x v="0"/>
    <x v="0"/>
    <x v="0"/>
    <x v="1"/>
  </r>
  <r>
    <n v="30"/>
    <s v="Segment 1 / Cohort A"/>
    <n v="5"/>
    <x v="0"/>
    <n v="0.8"/>
    <n v="0.2"/>
    <n v="0"/>
    <n v="0"/>
    <s v="US"/>
    <x v="0"/>
    <n v="4000"/>
    <n v="1000"/>
    <s v="A"/>
    <s v="A5"/>
    <x v="2"/>
    <x v="1"/>
    <x v="2"/>
    <x v="1"/>
    <x v="1"/>
  </r>
  <r>
    <n v="30"/>
    <s v="Segment 1 / Cohort A"/>
    <n v="5"/>
    <x v="1"/>
    <n v="0.8"/>
    <n v="0.2"/>
    <n v="0"/>
    <n v="0"/>
    <s v="US"/>
    <x v="0"/>
    <n v="4000"/>
    <n v="1000"/>
    <s v="A"/>
    <s v="A5"/>
    <x v="2"/>
    <x v="1"/>
    <x v="2"/>
    <x v="1"/>
    <x v="1"/>
  </r>
  <r>
    <n v="30"/>
    <s v="Segment 1 / Cohort A"/>
    <n v="6"/>
    <x v="0"/>
    <n v="0.6"/>
    <n v="0.2"/>
    <n v="0.2"/>
    <n v="0"/>
    <s v="US"/>
    <x v="0"/>
    <n v="4000"/>
    <n v="1000"/>
    <s v="A"/>
    <s v="A6"/>
    <x v="3"/>
    <x v="0"/>
    <x v="0"/>
    <x v="0"/>
    <x v="1"/>
  </r>
  <r>
    <n v="30"/>
    <s v="Segment 1 / Cohort A"/>
    <n v="6"/>
    <x v="1"/>
    <n v="0.6"/>
    <n v="0.2"/>
    <n v="0.2"/>
    <n v="0"/>
    <s v="US"/>
    <x v="0"/>
    <n v="4000"/>
    <n v="1000"/>
    <s v="A"/>
    <s v="A6"/>
    <x v="3"/>
    <x v="0"/>
    <x v="0"/>
    <x v="0"/>
    <x v="1"/>
  </r>
  <r>
    <n v="30"/>
    <s v="Segment 1 / Cohort A"/>
    <n v="7"/>
    <x v="0"/>
    <n v="0.7"/>
    <n v="0.2"/>
    <n v="0.1"/>
    <n v="0"/>
    <s v="US"/>
    <x v="0"/>
    <n v="4000"/>
    <n v="1000"/>
    <s v="A"/>
    <s v="A7"/>
    <x v="1"/>
    <x v="0"/>
    <x v="0"/>
    <x v="0"/>
    <x v="1"/>
  </r>
  <r>
    <n v="30"/>
    <s v="Segment 1 / Cohort A"/>
    <n v="7"/>
    <x v="1"/>
    <n v="0.7"/>
    <n v="0.1"/>
    <n v="0.2"/>
    <n v="0"/>
    <s v="US"/>
    <x v="0"/>
    <n v="4000"/>
    <n v="1000"/>
    <s v="A"/>
    <s v="A7"/>
    <x v="1"/>
    <x v="0"/>
    <x v="0"/>
    <x v="0"/>
    <x v="1"/>
  </r>
  <r>
    <n v="30"/>
    <s v="Segment 1 / Cohort A"/>
    <n v="8"/>
    <x v="0"/>
    <n v="0.8"/>
    <n v="0.1"/>
    <n v="0.1"/>
    <n v="0"/>
    <s v="US"/>
    <x v="0"/>
    <n v="4000"/>
    <n v="1000"/>
    <s v="A"/>
    <s v="A8"/>
    <x v="3"/>
    <x v="0"/>
    <x v="0"/>
    <x v="0"/>
    <x v="0"/>
  </r>
  <r>
    <n v="30"/>
    <s v="Segment 1 / Cohort A"/>
    <n v="8"/>
    <x v="1"/>
    <n v="0.9"/>
    <n v="0"/>
    <n v="0.1"/>
    <n v="0"/>
    <s v="US"/>
    <x v="0"/>
    <n v="4000"/>
    <n v="1000"/>
    <s v="A"/>
    <s v="A8"/>
    <x v="3"/>
    <x v="0"/>
    <x v="0"/>
    <x v="0"/>
    <x v="0"/>
  </r>
  <r>
    <n v="30"/>
    <s v="Segment 1 / Cohort A"/>
    <n v="9"/>
    <x v="0"/>
    <n v="0.8"/>
    <n v="0.2"/>
    <n v="0"/>
    <n v="0"/>
    <s v="US"/>
    <x v="0"/>
    <n v="4000"/>
    <n v="1000"/>
    <s v="A"/>
    <s v="A9"/>
    <x v="1"/>
    <x v="1"/>
    <x v="2"/>
    <x v="1"/>
    <x v="1"/>
  </r>
  <r>
    <n v="30"/>
    <s v="Segment 1 / Cohort A"/>
    <n v="9"/>
    <x v="1"/>
    <n v="0.7"/>
    <n v="0.1"/>
    <n v="0.2"/>
    <n v="0"/>
    <s v="US"/>
    <x v="0"/>
    <n v="4000"/>
    <n v="1000"/>
    <s v="A"/>
    <s v="A9"/>
    <x v="1"/>
    <x v="1"/>
    <x v="2"/>
    <x v="1"/>
    <x v="1"/>
  </r>
  <r>
    <n v="30"/>
    <s v="Segment 1 / Cohort A"/>
    <n v="10"/>
    <x v="0"/>
    <n v="0.7"/>
    <n v="0.2"/>
    <n v="0.1"/>
    <n v="0"/>
    <s v="US"/>
    <x v="0"/>
    <n v="4000"/>
    <n v="1000"/>
    <s v="A"/>
    <s v="A10"/>
    <x v="2"/>
    <x v="1"/>
    <x v="0"/>
    <x v="0"/>
    <x v="0"/>
  </r>
  <r>
    <n v="30"/>
    <s v="Segment 1 / Cohort A"/>
    <n v="10"/>
    <x v="1"/>
    <n v="0.7"/>
    <n v="0.2"/>
    <n v="0.1"/>
    <n v="0"/>
    <s v="US"/>
    <x v="0"/>
    <n v="4000"/>
    <n v="1000"/>
    <s v="A"/>
    <s v="A10"/>
    <x v="2"/>
    <x v="1"/>
    <x v="0"/>
    <x v="0"/>
    <x v="0"/>
  </r>
  <r>
    <n v="30"/>
    <s v="Segment 1 / Cohort A"/>
    <n v="11"/>
    <x v="0"/>
    <n v="0.8"/>
    <n v="0.1"/>
    <n v="0.1"/>
    <n v="0"/>
    <s v="US"/>
    <x v="0"/>
    <n v="4000"/>
    <n v="1000"/>
    <s v="A"/>
    <s v="A11"/>
    <x v="0"/>
    <x v="0"/>
    <x v="0"/>
    <x v="0"/>
    <x v="1"/>
  </r>
  <r>
    <n v="30"/>
    <s v="Segment 1 / Cohort A"/>
    <n v="11"/>
    <x v="1"/>
    <n v="0.8"/>
    <n v="0.1"/>
    <n v="0.1"/>
    <n v="0"/>
    <s v="US"/>
    <x v="0"/>
    <n v="4000"/>
    <n v="1000"/>
    <s v="A"/>
    <s v="A11"/>
    <x v="0"/>
    <x v="0"/>
    <x v="0"/>
    <x v="0"/>
    <x v="1"/>
  </r>
  <r>
    <n v="30"/>
    <s v="Segment 1 / Cohort A"/>
    <n v="12"/>
    <x v="0"/>
    <n v="0.8"/>
    <n v="0.1"/>
    <n v="0.1"/>
    <n v="0"/>
    <s v="US"/>
    <x v="0"/>
    <n v="4000"/>
    <n v="1000"/>
    <s v="A"/>
    <s v="A12"/>
    <x v="1"/>
    <x v="0"/>
    <x v="0"/>
    <x v="0"/>
    <x v="0"/>
  </r>
  <r>
    <n v="30"/>
    <s v="Segment 1 / Cohort A"/>
    <n v="12"/>
    <x v="1"/>
    <n v="0.8"/>
    <n v="0.1"/>
    <n v="0.1"/>
    <n v="0"/>
    <s v="US"/>
    <x v="0"/>
    <n v="4000"/>
    <n v="1000"/>
    <s v="A"/>
    <s v="A12"/>
    <x v="1"/>
    <x v="0"/>
    <x v="0"/>
    <x v="0"/>
    <x v="0"/>
  </r>
  <r>
    <n v="32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</r>
  <r>
    <n v="32"/>
    <s v="Segment 2 / Cohort B"/>
    <n v="1"/>
    <x v="1"/>
    <n v="0"/>
    <n v="1"/>
    <n v="0"/>
    <n v="0"/>
    <s v="US"/>
    <x v="1"/>
    <n v="2500"/>
    <n v="2500"/>
    <s v="B"/>
    <s v="B1"/>
    <x v="1"/>
    <x v="1"/>
    <x v="1"/>
    <x v="0"/>
    <x v="0"/>
  </r>
  <r>
    <n v="32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</r>
  <r>
    <n v="32"/>
    <s v="Segment 2 / Cohort B"/>
    <n v="2"/>
    <x v="1"/>
    <n v="0"/>
    <n v="1"/>
    <n v="0"/>
    <n v="0"/>
    <s v="US"/>
    <x v="1"/>
    <n v="2500"/>
    <n v="2500"/>
    <s v="B"/>
    <s v="B2"/>
    <x v="0"/>
    <x v="1"/>
    <x v="0"/>
    <x v="0"/>
    <x v="0"/>
  </r>
  <r>
    <n v="32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</r>
  <r>
    <n v="32"/>
    <s v="Segment 2 / Cohort B"/>
    <n v="3"/>
    <x v="1"/>
    <n v="0"/>
    <n v="1"/>
    <n v="0"/>
    <n v="0"/>
    <s v="US"/>
    <x v="1"/>
    <n v="2500"/>
    <n v="2500"/>
    <s v="B"/>
    <s v="B3"/>
    <x v="2"/>
    <x v="1"/>
    <x v="2"/>
    <x v="0"/>
    <x v="0"/>
  </r>
  <r>
    <n v="32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</r>
  <r>
    <n v="32"/>
    <s v="Segment 2 / Cohort B"/>
    <n v="4"/>
    <x v="1"/>
    <n v="0"/>
    <n v="1"/>
    <n v="0"/>
    <n v="0"/>
    <s v="US"/>
    <x v="1"/>
    <n v="2500"/>
    <n v="2500"/>
    <s v="B"/>
    <s v="B4"/>
    <x v="1"/>
    <x v="1"/>
    <x v="0"/>
    <x v="0"/>
    <x v="1"/>
  </r>
  <r>
    <n v="32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</r>
  <r>
    <n v="32"/>
    <s v="Segment 2 / Cohort B"/>
    <n v="5"/>
    <x v="1"/>
    <n v="0"/>
    <n v="1"/>
    <n v="0"/>
    <n v="0"/>
    <s v="US"/>
    <x v="1"/>
    <n v="2500"/>
    <n v="2500"/>
    <s v="B"/>
    <s v="B5"/>
    <x v="0"/>
    <x v="1"/>
    <x v="0"/>
    <x v="0"/>
    <x v="1"/>
  </r>
  <r>
    <n v="32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</r>
  <r>
    <n v="32"/>
    <s v="Segment 2 / Cohort B"/>
    <n v="6"/>
    <x v="1"/>
    <n v="0"/>
    <n v="1"/>
    <n v="0"/>
    <n v="0"/>
    <s v="US"/>
    <x v="1"/>
    <n v="2500"/>
    <n v="2500"/>
    <s v="B"/>
    <s v="B6"/>
    <x v="0"/>
    <x v="1"/>
    <x v="1"/>
    <x v="0"/>
    <x v="1"/>
  </r>
  <r>
    <n v="32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</r>
  <r>
    <n v="32"/>
    <s v="Segment 2 / Cohort B"/>
    <n v="7"/>
    <x v="1"/>
    <n v="0"/>
    <n v="1"/>
    <n v="0"/>
    <n v="0"/>
    <s v="US"/>
    <x v="1"/>
    <n v="2500"/>
    <n v="2500"/>
    <s v="B"/>
    <s v="B7"/>
    <x v="0"/>
    <x v="1"/>
    <x v="2"/>
    <x v="0"/>
    <x v="0"/>
  </r>
  <r>
    <n v="32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</r>
  <r>
    <n v="32"/>
    <s v="Segment 2 / Cohort B"/>
    <n v="8"/>
    <x v="1"/>
    <n v="0"/>
    <n v="1"/>
    <n v="0"/>
    <n v="0"/>
    <s v="US"/>
    <x v="1"/>
    <n v="2500"/>
    <n v="2500"/>
    <s v="B"/>
    <s v="B8"/>
    <x v="2"/>
    <x v="1"/>
    <x v="1"/>
    <x v="0"/>
    <x v="1"/>
  </r>
  <r>
    <n v="32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</r>
  <r>
    <n v="32"/>
    <s v="Segment 2 / Cohort B"/>
    <n v="9"/>
    <x v="1"/>
    <n v="0"/>
    <n v="1"/>
    <n v="0"/>
    <n v="0"/>
    <s v="US"/>
    <x v="1"/>
    <n v="2500"/>
    <n v="2500"/>
    <s v="B"/>
    <s v="B9"/>
    <x v="1"/>
    <x v="1"/>
    <x v="2"/>
    <x v="0"/>
    <x v="0"/>
  </r>
  <r>
    <n v="32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</r>
  <r>
    <n v="32"/>
    <s v="Segment 2 / Cohort B"/>
    <n v="10"/>
    <x v="1"/>
    <n v="0"/>
    <n v="1"/>
    <n v="0"/>
    <n v="0"/>
    <s v="US"/>
    <x v="1"/>
    <n v="2500"/>
    <n v="2500"/>
    <s v="B"/>
    <s v="B10"/>
    <x v="0"/>
    <x v="1"/>
    <x v="2"/>
    <x v="1"/>
    <x v="1"/>
  </r>
  <r>
    <n v="32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</r>
  <r>
    <n v="32"/>
    <s v="Segment 2 / Cohort B"/>
    <n v="11"/>
    <x v="1"/>
    <n v="0"/>
    <n v="1"/>
    <n v="0"/>
    <n v="0"/>
    <s v="US"/>
    <x v="1"/>
    <n v="2500"/>
    <n v="2500"/>
    <s v="B"/>
    <s v="B11"/>
    <x v="3"/>
    <x v="1"/>
    <x v="2"/>
    <x v="1"/>
    <x v="0"/>
  </r>
  <r>
    <n v="32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</r>
  <r>
    <n v="32"/>
    <s v="Segment 2 / Cohort B"/>
    <n v="12"/>
    <x v="1"/>
    <n v="0"/>
    <n v="1"/>
    <n v="0"/>
    <n v="0"/>
    <s v="US"/>
    <x v="1"/>
    <n v="2500"/>
    <n v="2500"/>
    <s v="B"/>
    <s v="B12"/>
    <x v="3"/>
    <x v="1"/>
    <x v="1"/>
    <x v="0"/>
    <x v="1"/>
  </r>
  <r>
    <n v="33"/>
    <s v="Segment 1 / Cohort A"/>
    <n v="1"/>
    <x v="0"/>
    <n v="1"/>
    <n v="0"/>
    <n v="0"/>
    <n v="0"/>
    <s v="US"/>
    <x v="1"/>
    <n v="1125"/>
    <n v="375"/>
    <s v="A"/>
    <s v="A1"/>
    <x v="0"/>
    <x v="0"/>
    <x v="0"/>
    <x v="0"/>
    <x v="0"/>
  </r>
  <r>
    <n v="33"/>
    <s v="Segment 1 / Cohort A"/>
    <n v="1"/>
    <x v="1"/>
    <n v="1"/>
    <n v="0"/>
    <n v="0"/>
    <n v="0"/>
    <s v="US"/>
    <x v="1"/>
    <n v="1125"/>
    <n v="375"/>
    <s v="A"/>
    <s v="A1"/>
    <x v="0"/>
    <x v="0"/>
    <x v="0"/>
    <x v="0"/>
    <x v="0"/>
  </r>
  <r>
    <n v="33"/>
    <s v="Segment 1 / Cohort A"/>
    <n v="2"/>
    <x v="0"/>
    <n v="1"/>
    <n v="0"/>
    <n v="0"/>
    <n v="0"/>
    <s v="US"/>
    <x v="1"/>
    <n v="1125"/>
    <n v="375"/>
    <s v="A"/>
    <s v="A2"/>
    <x v="1"/>
    <x v="1"/>
    <x v="1"/>
    <x v="0"/>
    <x v="1"/>
  </r>
  <r>
    <n v="33"/>
    <s v="Segment 1 / Cohort A"/>
    <n v="2"/>
    <x v="1"/>
    <n v="1"/>
    <n v="0"/>
    <n v="0"/>
    <n v="0"/>
    <s v="US"/>
    <x v="1"/>
    <n v="1125"/>
    <n v="375"/>
    <s v="A"/>
    <s v="A2"/>
    <x v="1"/>
    <x v="1"/>
    <x v="1"/>
    <x v="0"/>
    <x v="1"/>
  </r>
  <r>
    <n v="33"/>
    <s v="Segment 1 / Cohort A"/>
    <n v="3"/>
    <x v="0"/>
    <n v="1"/>
    <n v="0"/>
    <n v="0"/>
    <n v="0"/>
    <s v="US"/>
    <x v="1"/>
    <n v="1125"/>
    <n v="375"/>
    <s v="A"/>
    <s v="A3"/>
    <x v="2"/>
    <x v="1"/>
    <x v="2"/>
    <x v="0"/>
    <x v="1"/>
  </r>
  <r>
    <n v="33"/>
    <s v="Segment 1 / Cohort A"/>
    <n v="3"/>
    <x v="1"/>
    <n v="1"/>
    <n v="0"/>
    <n v="0"/>
    <n v="0"/>
    <s v="US"/>
    <x v="1"/>
    <n v="1125"/>
    <n v="375"/>
    <s v="A"/>
    <s v="A3"/>
    <x v="2"/>
    <x v="1"/>
    <x v="2"/>
    <x v="0"/>
    <x v="1"/>
  </r>
  <r>
    <n v="33"/>
    <s v="Segment 1 / Cohort A"/>
    <n v="4"/>
    <x v="0"/>
    <n v="1"/>
    <n v="0"/>
    <n v="0"/>
    <n v="0"/>
    <s v="US"/>
    <x v="1"/>
    <n v="1125"/>
    <n v="375"/>
    <s v="A"/>
    <s v="A4"/>
    <x v="2"/>
    <x v="0"/>
    <x v="0"/>
    <x v="0"/>
    <x v="1"/>
  </r>
  <r>
    <n v="33"/>
    <s v="Segment 1 / Cohort A"/>
    <n v="4"/>
    <x v="1"/>
    <n v="1"/>
    <n v="0"/>
    <n v="0"/>
    <n v="0"/>
    <s v="US"/>
    <x v="1"/>
    <n v="1125"/>
    <n v="375"/>
    <s v="A"/>
    <s v="A4"/>
    <x v="2"/>
    <x v="0"/>
    <x v="0"/>
    <x v="0"/>
    <x v="1"/>
  </r>
  <r>
    <n v="33"/>
    <s v="Segment 1 / Cohort A"/>
    <n v="5"/>
    <x v="0"/>
    <n v="1"/>
    <n v="0"/>
    <n v="0"/>
    <n v="0"/>
    <s v="US"/>
    <x v="1"/>
    <n v="1125"/>
    <n v="375"/>
    <s v="A"/>
    <s v="A5"/>
    <x v="2"/>
    <x v="1"/>
    <x v="2"/>
    <x v="1"/>
    <x v="1"/>
  </r>
  <r>
    <n v="33"/>
    <s v="Segment 1 / Cohort A"/>
    <n v="5"/>
    <x v="1"/>
    <n v="1"/>
    <n v="0"/>
    <n v="0"/>
    <n v="0"/>
    <s v="US"/>
    <x v="1"/>
    <n v="1125"/>
    <n v="375"/>
    <s v="A"/>
    <s v="A5"/>
    <x v="2"/>
    <x v="1"/>
    <x v="2"/>
    <x v="1"/>
    <x v="1"/>
  </r>
  <r>
    <n v="33"/>
    <s v="Segment 1 / Cohort A"/>
    <n v="6"/>
    <x v="0"/>
    <n v="0.9"/>
    <n v="0"/>
    <n v="0.1"/>
    <n v="0"/>
    <s v="US"/>
    <x v="1"/>
    <n v="1125"/>
    <n v="375"/>
    <s v="A"/>
    <s v="A6"/>
    <x v="3"/>
    <x v="0"/>
    <x v="0"/>
    <x v="0"/>
    <x v="1"/>
  </r>
  <r>
    <n v="33"/>
    <s v="Segment 1 / Cohort A"/>
    <n v="6"/>
    <x v="1"/>
    <n v="0.9"/>
    <n v="0"/>
    <n v="0.1"/>
    <n v="0"/>
    <s v="US"/>
    <x v="1"/>
    <n v="1125"/>
    <n v="375"/>
    <s v="A"/>
    <s v="A6"/>
    <x v="3"/>
    <x v="0"/>
    <x v="0"/>
    <x v="0"/>
    <x v="1"/>
  </r>
  <r>
    <n v="33"/>
    <s v="Segment 1 / Cohort A"/>
    <n v="7"/>
    <x v="0"/>
    <n v="1"/>
    <n v="0"/>
    <n v="0"/>
    <n v="0"/>
    <s v="US"/>
    <x v="1"/>
    <n v="1125"/>
    <n v="375"/>
    <s v="A"/>
    <s v="A7"/>
    <x v="1"/>
    <x v="0"/>
    <x v="0"/>
    <x v="0"/>
    <x v="1"/>
  </r>
  <r>
    <n v="33"/>
    <s v="Segment 1 / Cohort A"/>
    <n v="7"/>
    <x v="1"/>
    <n v="1"/>
    <n v="0"/>
    <n v="0"/>
    <n v="0"/>
    <s v="US"/>
    <x v="1"/>
    <n v="1125"/>
    <n v="375"/>
    <s v="A"/>
    <s v="A7"/>
    <x v="1"/>
    <x v="0"/>
    <x v="0"/>
    <x v="0"/>
    <x v="1"/>
  </r>
  <r>
    <n v="33"/>
    <s v="Segment 1 / Cohort A"/>
    <n v="8"/>
    <x v="0"/>
    <n v="1"/>
    <n v="0"/>
    <n v="0"/>
    <n v="0"/>
    <s v="US"/>
    <x v="1"/>
    <n v="1125"/>
    <n v="375"/>
    <s v="A"/>
    <s v="A8"/>
    <x v="3"/>
    <x v="0"/>
    <x v="0"/>
    <x v="0"/>
    <x v="0"/>
  </r>
  <r>
    <n v="33"/>
    <s v="Segment 1 / Cohort A"/>
    <n v="8"/>
    <x v="1"/>
    <n v="1"/>
    <n v="0"/>
    <n v="0"/>
    <n v="0"/>
    <s v="US"/>
    <x v="1"/>
    <n v="1125"/>
    <n v="375"/>
    <s v="A"/>
    <s v="A8"/>
    <x v="3"/>
    <x v="0"/>
    <x v="0"/>
    <x v="0"/>
    <x v="0"/>
  </r>
  <r>
    <n v="33"/>
    <s v="Segment 1 / Cohort A"/>
    <n v="9"/>
    <x v="0"/>
    <n v="1"/>
    <n v="0"/>
    <n v="0"/>
    <n v="0"/>
    <s v="US"/>
    <x v="1"/>
    <n v="1125"/>
    <n v="375"/>
    <s v="A"/>
    <s v="A9"/>
    <x v="1"/>
    <x v="1"/>
    <x v="2"/>
    <x v="1"/>
    <x v="1"/>
  </r>
  <r>
    <n v="33"/>
    <s v="Segment 1 / Cohort A"/>
    <n v="9"/>
    <x v="1"/>
    <n v="1"/>
    <n v="0"/>
    <n v="0"/>
    <n v="0"/>
    <s v="US"/>
    <x v="1"/>
    <n v="1125"/>
    <n v="375"/>
    <s v="A"/>
    <s v="A9"/>
    <x v="1"/>
    <x v="1"/>
    <x v="2"/>
    <x v="1"/>
    <x v="1"/>
  </r>
  <r>
    <n v="33"/>
    <s v="Segment 1 / Cohort A"/>
    <n v="10"/>
    <x v="0"/>
    <n v="1"/>
    <n v="0"/>
    <n v="0"/>
    <n v="0"/>
    <s v="US"/>
    <x v="1"/>
    <n v="1125"/>
    <n v="375"/>
    <s v="A"/>
    <s v="A10"/>
    <x v="2"/>
    <x v="1"/>
    <x v="0"/>
    <x v="0"/>
    <x v="0"/>
  </r>
  <r>
    <n v="33"/>
    <s v="Segment 1 / Cohort A"/>
    <n v="10"/>
    <x v="1"/>
    <n v="1"/>
    <n v="0"/>
    <n v="0"/>
    <n v="0"/>
    <s v="US"/>
    <x v="1"/>
    <n v="1125"/>
    <n v="375"/>
    <s v="A"/>
    <s v="A10"/>
    <x v="2"/>
    <x v="1"/>
    <x v="0"/>
    <x v="0"/>
    <x v="0"/>
  </r>
  <r>
    <n v="33"/>
    <s v="Segment 1 / Cohort A"/>
    <n v="11"/>
    <x v="0"/>
    <n v="1"/>
    <n v="0"/>
    <n v="0"/>
    <n v="0"/>
    <s v="US"/>
    <x v="1"/>
    <n v="1125"/>
    <n v="375"/>
    <s v="A"/>
    <s v="A11"/>
    <x v="0"/>
    <x v="0"/>
    <x v="0"/>
    <x v="0"/>
    <x v="1"/>
  </r>
  <r>
    <n v="33"/>
    <s v="Segment 1 / Cohort A"/>
    <n v="11"/>
    <x v="1"/>
    <n v="1"/>
    <n v="0"/>
    <n v="0"/>
    <n v="0"/>
    <s v="US"/>
    <x v="1"/>
    <n v="1125"/>
    <n v="375"/>
    <s v="A"/>
    <s v="A11"/>
    <x v="0"/>
    <x v="0"/>
    <x v="0"/>
    <x v="0"/>
    <x v="1"/>
  </r>
  <r>
    <n v="33"/>
    <s v="Segment 1 / Cohort A"/>
    <n v="12"/>
    <x v="0"/>
    <n v="1"/>
    <n v="0"/>
    <n v="0"/>
    <n v="0"/>
    <s v="US"/>
    <x v="1"/>
    <n v="1125"/>
    <n v="375"/>
    <s v="A"/>
    <s v="A12"/>
    <x v="1"/>
    <x v="0"/>
    <x v="0"/>
    <x v="0"/>
    <x v="0"/>
  </r>
  <r>
    <n v="33"/>
    <s v="Segment 1 / Cohort A"/>
    <n v="12"/>
    <x v="1"/>
    <n v="1"/>
    <n v="0"/>
    <n v="0"/>
    <n v="0"/>
    <s v="US"/>
    <x v="1"/>
    <n v="1125"/>
    <n v="375"/>
    <s v="A"/>
    <s v="A12"/>
    <x v="1"/>
    <x v="0"/>
    <x v="0"/>
    <x v="0"/>
    <x v="0"/>
  </r>
  <r>
    <n v="34"/>
    <s v="Segment 4 / Cohort D"/>
    <n v="1"/>
    <x v="0"/>
    <n v="0.4"/>
    <n v="0.3"/>
    <n v="0.3"/>
    <n v="0"/>
    <s v="US"/>
    <x v="0"/>
    <n v="1800"/>
    <n v="600"/>
    <s v="D"/>
    <s v="D1"/>
    <x v="2"/>
    <x v="0"/>
    <x v="0"/>
    <x v="0"/>
    <x v="0"/>
  </r>
  <r>
    <n v="34"/>
    <s v="Segment 4 / Cohort D"/>
    <n v="1"/>
    <x v="1"/>
    <n v="0.2"/>
    <n v="0.4"/>
    <n v="0.4"/>
    <n v="0"/>
    <s v="US"/>
    <x v="0"/>
    <n v="1800"/>
    <n v="600"/>
    <s v="D"/>
    <s v="D1"/>
    <x v="2"/>
    <x v="0"/>
    <x v="0"/>
    <x v="0"/>
    <x v="0"/>
  </r>
  <r>
    <n v="34"/>
    <s v="Segment 4 / Cohort D"/>
    <n v="2"/>
    <x v="0"/>
    <n v="0.5"/>
    <n v="0.4"/>
    <n v="0.1"/>
    <n v="0"/>
    <s v="US"/>
    <x v="0"/>
    <n v="1800"/>
    <n v="600"/>
    <s v="D"/>
    <s v="D2"/>
    <x v="1"/>
    <x v="0"/>
    <x v="1"/>
    <x v="0"/>
    <x v="1"/>
  </r>
  <r>
    <n v="34"/>
    <s v="Segment 4 / Cohort D"/>
    <n v="2"/>
    <x v="1"/>
    <n v="0.3"/>
    <n v="0.5"/>
    <n v="0.2"/>
    <n v="0"/>
    <s v="US"/>
    <x v="0"/>
    <n v="1800"/>
    <n v="600"/>
    <s v="D"/>
    <s v="D2"/>
    <x v="1"/>
    <x v="0"/>
    <x v="1"/>
    <x v="0"/>
    <x v="1"/>
  </r>
  <r>
    <n v="34"/>
    <s v="Segment 4 / Cohort D"/>
    <n v="3"/>
    <x v="0"/>
    <n v="0.4"/>
    <n v="0.4"/>
    <n v="0.2"/>
    <n v="0"/>
    <s v="US"/>
    <x v="0"/>
    <n v="1800"/>
    <n v="600"/>
    <s v="D"/>
    <s v="D3"/>
    <x v="3"/>
    <x v="0"/>
    <x v="1"/>
    <x v="0"/>
    <x v="0"/>
  </r>
  <r>
    <n v="34"/>
    <s v="Segment 4 / Cohort D"/>
    <n v="3"/>
    <x v="1"/>
    <n v="0.3"/>
    <n v="0.4"/>
    <n v="0.3"/>
    <n v="0"/>
    <s v="US"/>
    <x v="0"/>
    <n v="1800"/>
    <n v="600"/>
    <s v="D"/>
    <s v="D3"/>
    <x v="3"/>
    <x v="0"/>
    <x v="1"/>
    <x v="0"/>
    <x v="0"/>
  </r>
  <r>
    <n v="34"/>
    <s v="Segment 4 / Cohort D"/>
    <n v="4"/>
    <x v="0"/>
    <n v="0.6"/>
    <n v="0.3"/>
    <n v="0.1"/>
    <n v="0"/>
    <s v="US"/>
    <x v="0"/>
    <n v="1800"/>
    <n v="600"/>
    <s v="D"/>
    <s v="D4"/>
    <x v="3"/>
    <x v="1"/>
    <x v="0"/>
    <x v="0"/>
    <x v="1"/>
  </r>
  <r>
    <n v="34"/>
    <s v="Segment 4 / Cohort D"/>
    <n v="4"/>
    <x v="1"/>
    <n v="0.3"/>
    <n v="0.4"/>
    <n v="0.3"/>
    <n v="0"/>
    <s v="US"/>
    <x v="0"/>
    <n v="1800"/>
    <n v="600"/>
    <s v="D"/>
    <s v="D4"/>
    <x v="3"/>
    <x v="1"/>
    <x v="0"/>
    <x v="0"/>
    <x v="1"/>
  </r>
  <r>
    <n v="34"/>
    <s v="Segment 4 / Cohort D"/>
    <n v="5"/>
    <x v="0"/>
    <n v="0.5"/>
    <n v="0.3"/>
    <n v="0.2"/>
    <n v="0"/>
    <s v="US"/>
    <x v="0"/>
    <n v="1800"/>
    <n v="600"/>
    <s v="D"/>
    <s v="D5"/>
    <x v="3"/>
    <x v="1"/>
    <x v="2"/>
    <x v="1"/>
    <x v="1"/>
  </r>
  <r>
    <n v="34"/>
    <s v="Segment 4 / Cohort D"/>
    <n v="5"/>
    <x v="1"/>
    <n v="0.3"/>
    <n v="0.4"/>
    <n v="0.3"/>
    <n v="0"/>
    <s v="US"/>
    <x v="0"/>
    <n v="1800"/>
    <n v="600"/>
    <s v="D"/>
    <s v="D5"/>
    <x v="3"/>
    <x v="1"/>
    <x v="2"/>
    <x v="1"/>
    <x v="1"/>
  </r>
  <r>
    <n v="34"/>
    <s v="Segment 4 / Cohort D"/>
    <n v="6"/>
    <x v="0"/>
    <n v="0.4"/>
    <n v="0.3"/>
    <n v="0.3"/>
    <n v="0"/>
    <s v="US"/>
    <x v="0"/>
    <n v="1800"/>
    <n v="600"/>
    <s v="D"/>
    <s v="D6"/>
    <x v="2"/>
    <x v="1"/>
    <x v="1"/>
    <x v="0"/>
    <x v="0"/>
  </r>
  <r>
    <n v="34"/>
    <s v="Segment 4 / Cohort D"/>
    <n v="6"/>
    <x v="1"/>
    <n v="0.2"/>
    <n v="0.4"/>
    <n v="0.4"/>
    <n v="0"/>
    <s v="US"/>
    <x v="0"/>
    <n v="1800"/>
    <n v="600"/>
    <s v="D"/>
    <s v="D6"/>
    <x v="2"/>
    <x v="1"/>
    <x v="1"/>
    <x v="0"/>
    <x v="0"/>
  </r>
  <r>
    <n v="34"/>
    <s v="Segment 4 / Cohort D"/>
    <n v="7"/>
    <x v="0"/>
    <n v="0.6"/>
    <n v="0.3"/>
    <n v="0.1"/>
    <n v="0"/>
    <s v="US"/>
    <x v="0"/>
    <n v="1800"/>
    <n v="600"/>
    <s v="D"/>
    <s v="D7"/>
    <x v="1"/>
    <x v="1"/>
    <x v="0"/>
    <x v="0"/>
    <x v="0"/>
  </r>
  <r>
    <n v="34"/>
    <s v="Segment 4 / Cohort D"/>
    <n v="7"/>
    <x v="1"/>
    <n v="0.3"/>
    <n v="0.5"/>
    <n v="0.2"/>
    <n v="0"/>
    <s v="US"/>
    <x v="0"/>
    <n v="1800"/>
    <n v="600"/>
    <s v="D"/>
    <s v="D7"/>
    <x v="1"/>
    <x v="1"/>
    <x v="0"/>
    <x v="0"/>
    <x v="0"/>
  </r>
  <r>
    <n v="34"/>
    <s v="Segment 4 / Cohort D"/>
    <n v="8"/>
    <x v="0"/>
    <n v="0.3"/>
    <n v="0.4"/>
    <n v="0.3"/>
    <n v="0"/>
    <s v="US"/>
    <x v="0"/>
    <n v="1800"/>
    <n v="600"/>
    <s v="D"/>
    <s v="D8"/>
    <x v="0"/>
    <x v="0"/>
    <x v="1"/>
    <x v="0"/>
    <x v="1"/>
  </r>
  <r>
    <n v="34"/>
    <s v="Segment 4 / Cohort D"/>
    <n v="8"/>
    <x v="1"/>
    <n v="0.3"/>
    <n v="0.4"/>
    <n v="0.3"/>
    <n v="0"/>
    <s v="US"/>
    <x v="0"/>
    <n v="1800"/>
    <n v="600"/>
    <s v="D"/>
    <s v="D8"/>
    <x v="0"/>
    <x v="0"/>
    <x v="1"/>
    <x v="0"/>
    <x v="1"/>
  </r>
  <r>
    <n v="34"/>
    <s v="Segment 4 / Cohort D"/>
    <n v="9"/>
    <x v="0"/>
    <n v="0.5"/>
    <n v="0.4"/>
    <n v="0.1"/>
    <n v="0"/>
    <s v="US"/>
    <x v="0"/>
    <n v="1800"/>
    <n v="600"/>
    <s v="D"/>
    <s v="D9"/>
    <x v="3"/>
    <x v="1"/>
    <x v="2"/>
    <x v="0"/>
    <x v="0"/>
  </r>
  <r>
    <n v="34"/>
    <s v="Segment 4 / Cohort D"/>
    <n v="9"/>
    <x v="1"/>
    <n v="0.3"/>
    <n v="0.4"/>
    <n v="0.3"/>
    <n v="0"/>
    <s v="US"/>
    <x v="0"/>
    <n v="1800"/>
    <n v="600"/>
    <s v="D"/>
    <s v="D9"/>
    <x v="3"/>
    <x v="1"/>
    <x v="2"/>
    <x v="0"/>
    <x v="0"/>
  </r>
  <r>
    <n v="34"/>
    <s v="Segment 4 / Cohort D"/>
    <n v="10"/>
    <x v="0"/>
    <n v="0.7"/>
    <n v="0.3"/>
    <n v="0"/>
    <n v="0"/>
    <s v="US"/>
    <x v="0"/>
    <n v="1800"/>
    <n v="600"/>
    <s v="D"/>
    <s v="D10"/>
    <x v="1"/>
    <x v="0"/>
    <x v="1"/>
    <x v="0"/>
    <x v="0"/>
  </r>
  <r>
    <n v="34"/>
    <s v="Segment 4 / Cohort D"/>
    <n v="10"/>
    <x v="1"/>
    <n v="0.4"/>
    <n v="0.5"/>
    <n v="0.1"/>
    <n v="0"/>
    <s v="US"/>
    <x v="0"/>
    <n v="1800"/>
    <n v="600"/>
    <s v="D"/>
    <s v="D10"/>
    <x v="1"/>
    <x v="0"/>
    <x v="1"/>
    <x v="0"/>
    <x v="0"/>
  </r>
  <r>
    <n v="34"/>
    <s v="Segment 4 / Cohort D"/>
    <n v="11"/>
    <x v="0"/>
    <n v="0.4"/>
    <n v="0.4"/>
    <n v="0.2"/>
    <n v="0"/>
    <s v="US"/>
    <x v="0"/>
    <n v="1800"/>
    <n v="600"/>
    <s v="D"/>
    <s v="D11"/>
    <x v="0"/>
    <x v="1"/>
    <x v="2"/>
    <x v="1"/>
    <x v="0"/>
  </r>
  <r>
    <n v="34"/>
    <s v="Segment 4 / Cohort D"/>
    <n v="11"/>
    <x v="1"/>
    <n v="0.4"/>
    <n v="0.3"/>
    <n v="0.3"/>
    <n v="0"/>
    <s v="US"/>
    <x v="0"/>
    <n v="1800"/>
    <n v="600"/>
    <s v="D"/>
    <s v="D11"/>
    <x v="0"/>
    <x v="1"/>
    <x v="2"/>
    <x v="1"/>
    <x v="0"/>
  </r>
  <r>
    <n v="34"/>
    <s v="Segment 4 / Cohort D"/>
    <n v="12"/>
    <x v="0"/>
    <n v="0.4"/>
    <n v="0.4"/>
    <n v="0.2"/>
    <n v="0"/>
    <s v="US"/>
    <x v="0"/>
    <n v="1800"/>
    <n v="600"/>
    <s v="D"/>
    <s v="D12"/>
    <x v="0"/>
    <x v="0"/>
    <x v="1"/>
    <x v="0"/>
    <x v="0"/>
  </r>
  <r>
    <n v="34"/>
    <s v="Segment 4 / Cohort D"/>
    <n v="12"/>
    <x v="1"/>
    <n v="0.3"/>
    <n v="0.5"/>
    <n v="0.2"/>
    <n v="0"/>
    <s v="US"/>
    <x v="0"/>
    <n v="1800"/>
    <n v="600"/>
    <s v="D"/>
    <s v="D12"/>
    <x v="0"/>
    <x v="0"/>
    <x v="1"/>
    <x v="0"/>
    <x v="0"/>
  </r>
  <r>
    <n v="39"/>
    <s v="Segment 2 / Cohort B"/>
    <n v="1"/>
    <x v="0"/>
    <n v="0.5"/>
    <n v="0.5"/>
    <n v="0"/>
    <n v="0"/>
    <s v="US"/>
    <x v="0"/>
    <n v="20000"/>
    <n v="10000"/>
    <s v="B"/>
    <s v="B1"/>
    <x v="1"/>
    <x v="1"/>
    <x v="1"/>
    <x v="0"/>
    <x v="0"/>
  </r>
  <r>
    <n v="39"/>
    <s v="Segment 2 / Cohort B"/>
    <n v="1"/>
    <x v="1"/>
    <n v="0.3"/>
    <n v="0.5"/>
    <n v="0.2"/>
    <n v="0"/>
    <s v="US"/>
    <x v="0"/>
    <n v="20000"/>
    <n v="10000"/>
    <s v="B"/>
    <s v="B1"/>
    <x v="1"/>
    <x v="1"/>
    <x v="1"/>
    <x v="0"/>
    <x v="0"/>
  </r>
  <r>
    <n v="39"/>
    <s v="Segment 2 / Cohort B"/>
    <n v="2"/>
    <x v="0"/>
    <n v="0.5"/>
    <n v="0.5"/>
    <n v="0"/>
    <n v="0"/>
    <s v="US"/>
    <x v="0"/>
    <n v="20000"/>
    <n v="10000"/>
    <s v="B"/>
    <s v="B2"/>
    <x v="0"/>
    <x v="1"/>
    <x v="0"/>
    <x v="0"/>
    <x v="0"/>
  </r>
  <r>
    <n v="39"/>
    <s v="Segment 2 / Cohort B"/>
    <n v="2"/>
    <x v="1"/>
    <n v="0.3"/>
    <n v="0.5"/>
    <n v="0.2"/>
    <n v="0"/>
    <s v="US"/>
    <x v="0"/>
    <n v="20000"/>
    <n v="10000"/>
    <s v="B"/>
    <s v="B2"/>
    <x v="0"/>
    <x v="1"/>
    <x v="0"/>
    <x v="0"/>
    <x v="0"/>
  </r>
  <r>
    <n v="39"/>
    <s v="Segment 2 / Cohort B"/>
    <n v="3"/>
    <x v="0"/>
    <n v="0.5"/>
    <n v="0.5"/>
    <n v="0"/>
    <n v="0"/>
    <s v="US"/>
    <x v="0"/>
    <n v="20000"/>
    <n v="10000"/>
    <s v="B"/>
    <s v="B3"/>
    <x v="2"/>
    <x v="1"/>
    <x v="2"/>
    <x v="0"/>
    <x v="0"/>
  </r>
  <r>
    <n v="39"/>
    <s v="Segment 2 / Cohort B"/>
    <n v="3"/>
    <x v="1"/>
    <n v="0.3"/>
    <n v="0.5"/>
    <n v="0.2"/>
    <n v="0"/>
    <s v="US"/>
    <x v="0"/>
    <n v="20000"/>
    <n v="10000"/>
    <s v="B"/>
    <s v="B3"/>
    <x v="2"/>
    <x v="1"/>
    <x v="2"/>
    <x v="0"/>
    <x v="0"/>
  </r>
  <r>
    <n v="39"/>
    <s v="Segment 2 / Cohort B"/>
    <n v="4"/>
    <x v="0"/>
    <n v="0.5"/>
    <n v="0.5"/>
    <n v="0"/>
    <n v="0"/>
    <s v="US"/>
    <x v="0"/>
    <n v="20000"/>
    <n v="10000"/>
    <s v="B"/>
    <s v="B4"/>
    <x v="1"/>
    <x v="1"/>
    <x v="0"/>
    <x v="0"/>
    <x v="1"/>
  </r>
  <r>
    <n v="39"/>
    <s v="Segment 2 / Cohort B"/>
    <n v="4"/>
    <x v="1"/>
    <n v="0.3"/>
    <n v="0.5"/>
    <n v="0.2"/>
    <n v="0"/>
    <s v="US"/>
    <x v="0"/>
    <n v="20000"/>
    <n v="10000"/>
    <s v="B"/>
    <s v="B4"/>
    <x v="1"/>
    <x v="1"/>
    <x v="0"/>
    <x v="0"/>
    <x v="1"/>
  </r>
  <r>
    <n v="39"/>
    <s v="Segment 2 / Cohort B"/>
    <n v="5"/>
    <x v="0"/>
    <n v="0.5"/>
    <n v="0.5"/>
    <n v="0"/>
    <n v="0"/>
    <s v="US"/>
    <x v="0"/>
    <n v="20000"/>
    <n v="10000"/>
    <s v="B"/>
    <s v="B5"/>
    <x v="0"/>
    <x v="1"/>
    <x v="0"/>
    <x v="0"/>
    <x v="1"/>
  </r>
  <r>
    <n v="39"/>
    <s v="Segment 2 / Cohort B"/>
    <n v="5"/>
    <x v="1"/>
    <n v="0.3"/>
    <n v="0.5"/>
    <n v="0.2"/>
    <n v="0"/>
    <s v="US"/>
    <x v="0"/>
    <n v="20000"/>
    <n v="10000"/>
    <s v="B"/>
    <s v="B5"/>
    <x v="0"/>
    <x v="1"/>
    <x v="0"/>
    <x v="0"/>
    <x v="1"/>
  </r>
  <r>
    <n v="39"/>
    <s v="Segment 2 / Cohort B"/>
    <n v="6"/>
    <x v="0"/>
    <n v="0.5"/>
    <n v="0.5"/>
    <n v="0"/>
    <n v="0"/>
    <s v="US"/>
    <x v="0"/>
    <n v="20000"/>
    <n v="10000"/>
    <s v="B"/>
    <s v="B6"/>
    <x v="0"/>
    <x v="1"/>
    <x v="1"/>
    <x v="0"/>
    <x v="1"/>
  </r>
  <r>
    <n v="39"/>
    <s v="Segment 2 / Cohort B"/>
    <n v="6"/>
    <x v="1"/>
    <n v="0.3"/>
    <n v="0.5"/>
    <n v="0.2"/>
    <n v="0"/>
    <s v="US"/>
    <x v="0"/>
    <n v="20000"/>
    <n v="10000"/>
    <s v="B"/>
    <s v="B6"/>
    <x v="0"/>
    <x v="1"/>
    <x v="1"/>
    <x v="0"/>
    <x v="1"/>
  </r>
  <r>
    <n v="39"/>
    <s v="Segment 2 / Cohort B"/>
    <n v="7"/>
    <x v="0"/>
    <n v="0.5"/>
    <n v="0.5"/>
    <n v="0"/>
    <n v="0"/>
    <s v="US"/>
    <x v="0"/>
    <n v="20000"/>
    <n v="10000"/>
    <s v="B"/>
    <s v="B7"/>
    <x v="0"/>
    <x v="1"/>
    <x v="2"/>
    <x v="0"/>
    <x v="0"/>
  </r>
  <r>
    <n v="39"/>
    <s v="Segment 2 / Cohort B"/>
    <n v="7"/>
    <x v="1"/>
    <n v="0.3"/>
    <n v="0.5"/>
    <n v="0.2"/>
    <n v="0"/>
    <s v="US"/>
    <x v="0"/>
    <n v="20000"/>
    <n v="10000"/>
    <s v="B"/>
    <s v="B7"/>
    <x v="0"/>
    <x v="1"/>
    <x v="2"/>
    <x v="0"/>
    <x v="0"/>
  </r>
  <r>
    <n v="39"/>
    <s v="Segment 2 / Cohort B"/>
    <n v="8"/>
    <x v="0"/>
    <n v="0.5"/>
    <n v="0.5"/>
    <n v="0"/>
    <n v="0"/>
    <s v="US"/>
    <x v="0"/>
    <n v="20000"/>
    <n v="10000"/>
    <s v="B"/>
    <s v="B8"/>
    <x v="2"/>
    <x v="1"/>
    <x v="1"/>
    <x v="0"/>
    <x v="1"/>
  </r>
  <r>
    <n v="39"/>
    <s v="Segment 2 / Cohort B"/>
    <n v="8"/>
    <x v="1"/>
    <n v="0.3"/>
    <n v="0.5"/>
    <n v="0.2"/>
    <n v="0"/>
    <s v="US"/>
    <x v="0"/>
    <n v="20000"/>
    <n v="10000"/>
    <s v="B"/>
    <s v="B8"/>
    <x v="2"/>
    <x v="1"/>
    <x v="1"/>
    <x v="0"/>
    <x v="1"/>
  </r>
  <r>
    <n v="39"/>
    <s v="Segment 2 / Cohort B"/>
    <n v="9"/>
    <x v="0"/>
    <n v="0.5"/>
    <n v="0.5"/>
    <n v="0"/>
    <n v="0"/>
    <s v="US"/>
    <x v="0"/>
    <n v="20000"/>
    <n v="10000"/>
    <s v="B"/>
    <s v="B9"/>
    <x v="1"/>
    <x v="1"/>
    <x v="2"/>
    <x v="0"/>
    <x v="0"/>
  </r>
  <r>
    <n v="39"/>
    <s v="Segment 2 / Cohort B"/>
    <n v="9"/>
    <x v="1"/>
    <n v="0.3"/>
    <n v="0.5"/>
    <n v="0.2"/>
    <n v="0"/>
    <s v="US"/>
    <x v="0"/>
    <n v="20000"/>
    <n v="10000"/>
    <s v="B"/>
    <s v="B9"/>
    <x v="1"/>
    <x v="1"/>
    <x v="2"/>
    <x v="0"/>
    <x v="0"/>
  </r>
  <r>
    <n v="39"/>
    <s v="Segment 2 / Cohort B"/>
    <n v="10"/>
    <x v="0"/>
    <n v="0.5"/>
    <n v="0.5"/>
    <n v="0"/>
    <n v="0"/>
    <s v="US"/>
    <x v="0"/>
    <n v="20000"/>
    <n v="10000"/>
    <s v="B"/>
    <s v="B10"/>
    <x v="0"/>
    <x v="1"/>
    <x v="2"/>
    <x v="1"/>
    <x v="1"/>
  </r>
  <r>
    <n v="39"/>
    <s v="Segment 2 / Cohort B"/>
    <n v="10"/>
    <x v="1"/>
    <n v="0.3"/>
    <n v="0.5"/>
    <n v="0.2"/>
    <n v="0"/>
    <s v="US"/>
    <x v="0"/>
    <n v="20000"/>
    <n v="10000"/>
    <s v="B"/>
    <s v="B10"/>
    <x v="0"/>
    <x v="1"/>
    <x v="2"/>
    <x v="1"/>
    <x v="1"/>
  </r>
  <r>
    <n v="39"/>
    <s v="Segment 2 / Cohort B"/>
    <n v="11"/>
    <x v="0"/>
    <n v="0.5"/>
    <n v="0.5"/>
    <n v="0"/>
    <n v="0"/>
    <s v="US"/>
    <x v="0"/>
    <n v="20000"/>
    <n v="10000"/>
    <s v="B"/>
    <s v="B11"/>
    <x v="3"/>
    <x v="1"/>
    <x v="2"/>
    <x v="1"/>
    <x v="0"/>
  </r>
  <r>
    <n v="39"/>
    <s v="Segment 2 / Cohort B"/>
    <n v="11"/>
    <x v="1"/>
    <n v="0.3"/>
    <n v="0.5"/>
    <n v="0.2"/>
    <n v="0"/>
    <s v="US"/>
    <x v="0"/>
    <n v="20000"/>
    <n v="10000"/>
    <s v="B"/>
    <s v="B11"/>
    <x v="3"/>
    <x v="1"/>
    <x v="2"/>
    <x v="1"/>
    <x v="0"/>
  </r>
  <r>
    <n v="39"/>
    <s v="Segment 2 / Cohort B"/>
    <n v="12"/>
    <x v="0"/>
    <n v="0.5"/>
    <n v="0.5"/>
    <n v="0"/>
    <n v="0"/>
    <s v="US"/>
    <x v="0"/>
    <n v="20000"/>
    <n v="10000"/>
    <s v="B"/>
    <s v="B12"/>
    <x v="3"/>
    <x v="1"/>
    <x v="1"/>
    <x v="0"/>
    <x v="1"/>
  </r>
  <r>
    <n v="39"/>
    <s v="Segment 2 / Cohort B"/>
    <n v="12"/>
    <x v="1"/>
    <n v="0.3"/>
    <n v="0.5"/>
    <n v="0.2"/>
    <n v="0"/>
    <s v="US"/>
    <x v="0"/>
    <n v="20000"/>
    <n v="10000"/>
    <s v="B"/>
    <s v="B12"/>
    <x v="3"/>
    <x v="1"/>
    <x v="1"/>
    <x v="0"/>
    <x v="1"/>
  </r>
  <r>
    <n v="43"/>
    <s v="Segment 3 / Cohort C"/>
    <n v="1"/>
    <x v="0"/>
    <n v="1"/>
    <n v="0"/>
    <n v="0"/>
    <n v="0"/>
    <s v="US"/>
    <x v="0"/>
    <n v="3250"/>
    <n v="250"/>
    <s v="C"/>
    <s v="C1"/>
    <x v="2"/>
    <x v="0"/>
    <x v="1"/>
    <x v="0"/>
    <x v="1"/>
  </r>
  <r>
    <n v="43"/>
    <s v="Segment 3 / Cohort C"/>
    <n v="1"/>
    <x v="1"/>
    <n v="0.7"/>
    <n v="0.3"/>
    <n v="0"/>
    <n v="0"/>
    <s v="US"/>
    <x v="0"/>
    <n v="3250"/>
    <n v="250"/>
    <s v="C"/>
    <s v="C1"/>
    <x v="2"/>
    <x v="0"/>
    <x v="1"/>
    <x v="0"/>
    <x v="1"/>
  </r>
  <r>
    <n v="43"/>
    <s v="Segment 3 / Cohort C"/>
    <n v="2"/>
    <x v="0"/>
    <n v="1"/>
    <n v="0"/>
    <n v="0"/>
    <n v="0"/>
    <s v="US"/>
    <x v="0"/>
    <n v="3250"/>
    <n v="250"/>
    <s v="C"/>
    <s v="C2"/>
    <x v="2"/>
    <x v="1"/>
    <x v="2"/>
    <x v="1"/>
    <x v="0"/>
  </r>
  <r>
    <n v="43"/>
    <s v="Segment 3 / Cohort C"/>
    <n v="2"/>
    <x v="1"/>
    <n v="1"/>
    <n v="0"/>
    <n v="0"/>
    <n v="0"/>
    <s v="US"/>
    <x v="0"/>
    <n v="3250"/>
    <n v="250"/>
    <s v="C"/>
    <s v="C2"/>
    <x v="2"/>
    <x v="1"/>
    <x v="2"/>
    <x v="1"/>
    <x v="0"/>
  </r>
  <r>
    <n v="43"/>
    <s v="Segment 3 / Cohort C"/>
    <n v="3"/>
    <x v="0"/>
    <n v="1"/>
    <n v="0"/>
    <n v="0"/>
    <n v="0"/>
    <s v="US"/>
    <x v="0"/>
    <n v="3250"/>
    <n v="250"/>
    <s v="C"/>
    <s v="C3"/>
    <x v="3"/>
    <x v="0"/>
    <x v="1"/>
    <x v="0"/>
    <x v="1"/>
  </r>
  <r>
    <n v="43"/>
    <s v="Segment 3 / Cohort C"/>
    <n v="3"/>
    <x v="1"/>
    <n v="1"/>
    <n v="0"/>
    <n v="0"/>
    <n v="0"/>
    <s v="US"/>
    <x v="0"/>
    <n v="3250"/>
    <n v="250"/>
    <s v="C"/>
    <s v="C3"/>
    <x v="3"/>
    <x v="0"/>
    <x v="1"/>
    <x v="0"/>
    <x v="1"/>
  </r>
  <r>
    <n v="43"/>
    <s v="Segment 3 / Cohort C"/>
    <n v="4"/>
    <x v="0"/>
    <n v="1"/>
    <n v="0"/>
    <n v="0"/>
    <n v="0"/>
    <s v="US"/>
    <x v="0"/>
    <n v="3250"/>
    <n v="250"/>
    <s v="C"/>
    <s v="C4"/>
    <x v="3"/>
    <x v="1"/>
    <x v="0"/>
    <x v="0"/>
    <x v="0"/>
  </r>
  <r>
    <n v="43"/>
    <s v="Segment 3 / Cohort C"/>
    <n v="4"/>
    <x v="1"/>
    <n v="0.5"/>
    <n v="0"/>
    <n v="0.5"/>
    <n v="0"/>
    <s v="US"/>
    <x v="0"/>
    <n v="3250"/>
    <n v="250"/>
    <s v="C"/>
    <s v="C4"/>
    <x v="3"/>
    <x v="1"/>
    <x v="0"/>
    <x v="0"/>
    <x v="0"/>
  </r>
  <r>
    <n v="43"/>
    <s v="Segment 3 / Cohort C"/>
    <n v="5"/>
    <x v="0"/>
    <n v="1"/>
    <n v="0"/>
    <n v="0"/>
    <n v="0"/>
    <s v="US"/>
    <x v="0"/>
    <n v="3250"/>
    <n v="250"/>
    <s v="C"/>
    <s v="C5"/>
    <x v="2"/>
    <x v="0"/>
    <x v="1"/>
    <x v="0"/>
    <x v="0"/>
  </r>
  <r>
    <n v="43"/>
    <s v="Segment 3 / Cohort C"/>
    <n v="5"/>
    <x v="1"/>
    <n v="1"/>
    <n v="0"/>
    <n v="0"/>
    <n v="0"/>
    <s v="US"/>
    <x v="0"/>
    <n v="3250"/>
    <n v="250"/>
    <s v="C"/>
    <s v="C5"/>
    <x v="2"/>
    <x v="0"/>
    <x v="1"/>
    <x v="0"/>
    <x v="0"/>
  </r>
  <r>
    <n v="43"/>
    <s v="Segment 3 / Cohort C"/>
    <n v="6"/>
    <x v="0"/>
    <n v="1"/>
    <n v="0"/>
    <n v="0"/>
    <n v="0"/>
    <s v="US"/>
    <x v="0"/>
    <n v="3250"/>
    <n v="250"/>
    <s v="C"/>
    <s v="C6"/>
    <x v="3"/>
    <x v="1"/>
    <x v="1"/>
    <x v="0"/>
    <x v="0"/>
  </r>
  <r>
    <n v="43"/>
    <s v="Segment 3 / Cohort C"/>
    <n v="6"/>
    <x v="1"/>
    <n v="1"/>
    <n v="0"/>
    <n v="0"/>
    <n v="0"/>
    <s v="US"/>
    <x v="0"/>
    <n v="3250"/>
    <n v="250"/>
    <s v="C"/>
    <s v="C6"/>
    <x v="3"/>
    <x v="1"/>
    <x v="1"/>
    <x v="0"/>
    <x v="0"/>
  </r>
  <r>
    <n v="43"/>
    <s v="Segment 3 / Cohort C"/>
    <n v="7"/>
    <x v="0"/>
    <n v="1"/>
    <n v="0"/>
    <n v="0"/>
    <n v="0"/>
    <s v="US"/>
    <x v="0"/>
    <n v="3250"/>
    <n v="250"/>
    <s v="C"/>
    <s v="C7"/>
    <x v="0"/>
    <x v="1"/>
    <x v="1"/>
    <x v="0"/>
    <x v="0"/>
  </r>
  <r>
    <n v="43"/>
    <s v="Segment 3 / Cohort C"/>
    <n v="7"/>
    <x v="1"/>
    <n v="1"/>
    <n v="0"/>
    <n v="0"/>
    <n v="0"/>
    <s v="US"/>
    <x v="0"/>
    <n v="3250"/>
    <n v="250"/>
    <s v="C"/>
    <s v="C7"/>
    <x v="0"/>
    <x v="1"/>
    <x v="1"/>
    <x v="0"/>
    <x v="0"/>
  </r>
  <r>
    <n v="43"/>
    <s v="Segment 3 / Cohort C"/>
    <n v="8"/>
    <x v="0"/>
    <n v="1"/>
    <n v="0"/>
    <n v="0"/>
    <n v="0"/>
    <s v="US"/>
    <x v="0"/>
    <n v="3250"/>
    <n v="250"/>
    <s v="C"/>
    <s v="C8"/>
    <x v="1"/>
    <x v="1"/>
    <x v="2"/>
    <x v="1"/>
    <x v="0"/>
  </r>
  <r>
    <n v="43"/>
    <s v="Segment 3 / Cohort C"/>
    <n v="8"/>
    <x v="1"/>
    <n v="1"/>
    <n v="0"/>
    <n v="0"/>
    <n v="0"/>
    <s v="US"/>
    <x v="0"/>
    <n v="3250"/>
    <n v="250"/>
    <s v="C"/>
    <s v="C8"/>
    <x v="1"/>
    <x v="1"/>
    <x v="2"/>
    <x v="1"/>
    <x v="0"/>
  </r>
  <r>
    <n v="43"/>
    <s v="Segment 3 / Cohort C"/>
    <n v="9"/>
    <x v="0"/>
    <n v="1"/>
    <n v="0"/>
    <n v="0"/>
    <n v="0"/>
    <s v="US"/>
    <x v="0"/>
    <n v="3250"/>
    <n v="250"/>
    <s v="C"/>
    <s v="C9"/>
    <x v="0"/>
    <x v="1"/>
    <x v="2"/>
    <x v="0"/>
    <x v="1"/>
  </r>
  <r>
    <n v="43"/>
    <s v="Segment 3 / Cohort C"/>
    <n v="9"/>
    <x v="1"/>
    <n v="1"/>
    <n v="0"/>
    <n v="0"/>
    <n v="0"/>
    <s v="US"/>
    <x v="0"/>
    <n v="3250"/>
    <n v="250"/>
    <s v="C"/>
    <s v="C9"/>
    <x v="0"/>
    <x v="1"/>
    <x v="2"/>
    <x v="0"/>
    <x v="1"/>
  </r>
  <r>
    <n v="43"/>
    <s v="Segment 3 / Cohort C"/>
    <n v="10"/>
    <x v="0"/>
    <n v="1"/>
    <n v="0"/>
    <n v="0"/>
    <n v="0"/>
    <s v="US"/>
    <x v="0"/>
    <n v="3250"/>
    <n v="250"/>
    <s v="C"/>
    <s v="C10"/>
    <x v="3"/>
    <x v="1"/>
    <x v="2"/>
    <x v="0"/>
    <x v="1"/>
  </r>
  <r>
    <n v="43"/>
    <s v="Segment 3 / Cohort C"/>
    <n v="10"/>
    <x v="1"/>
    <n v="0"/>
    <n v="0.7"/>
    <n v="0.3"/>
    <n v="0"/>
    <s v="US"/>
    <x v="0"/>
    <n v="3250"/>
    <n v="250"/>
    <s v="C"/>
    <s v="C10"/>
    <x v="3"/>
    <x v="1"/>
    <x v="2"/>
    <x v="0"/>
    <x v="1"/>
  </r>
  <r>
    <n v="43"/>
    <s v="Segment 3 / Cohort C"/>
    <n v="11"/>
    <x v="0"/>
    <n v="1"/>
    <n v="0"/>
    <n v="0"/>
    <n v="0"/>
    <s v="US"/>
    <x v="0"/>
    <n v="3250"/>
    <n v="250"/>
    <s v="C"/>
    <s v="C11"/>
    <x v="1"/>
    <x v="1"/>
    <x v="2"/>
    <x v="0"/>
    <x v="1"/>
  </r>
  <r>
    <n v="43"/>
    <s v="Segment 3 / Cohort C"/>
    <n v="11"/>
    <x v="1"/>
    <n v="1"/>
    <n v="0"/>
    <n v="0"/>
    <n v="0"/>
    <s v="US"/>
    <x v="0"/>
    <n v="3250"/>
    <n v="250"/>
    <s v="C"/>
    <s v="C11"/>
    <x v="1"/>
    <x v="1"/>
    <x v="2"/>
    <x v="0"/>
    <x v="1"/>
  </r>
  <r>
    <n v="43"/>
    <s v="Segment 3 / Cohort C"/>
    <n v="12"/>
    <x v="0"/>
    <n v="1"/>
    <n v="0"/>
    <n v="0"/>
    <n v="0"/>
    <s v="US"/>
    <x v="0"/>
    <n v="3250"/>
    <n v="250"/>
    <s v="C"/>
    <s v="C12"/>
    <x v="2"/>
    <x v="1"/>
    <x v="0"/>
    <x v="0"/>
    <x v="1"/>
  </r>
  <r>
    <n v="43"/>
    <s v="Segment 3 / Cohort C"/>
    <n v="12"/>
    <x v="1"/>
    <n v="0.7"/>
    <n v="0.2"/>
    <n v="0.1"/>
    <n v="0"/>
    <s v="US"/>
    <x v="0"/>
    <n v="3250"/>
    <n v="250"/>
    <s v="C"/>
    <s v="C12"/>
    <x v="2"/>
    <x v="1"/>
    <x v="0"/>
    <x v="0"/>
    <x v="1"/>
  </r>
  <r>
    <n v="49"/>
    <s v="Segment 4 / Cohort D"/>
    <n v="1"/>
    <x v="0"/>
    <n v="0.6"/>
    <n v="0.2"/>
    <n v="0.2"/>
    <n v="0"/>
    <s v="US"/>
    <x v="0"/>
    <n v="22750"/>
    <n v="3500"/>
    <s v="D"/>
    <s v="D1"/>
    <x v="2"/>
    <x v="0"/>
    <x v="0"/>
    <x v="0"/>
    <x v="0"/>
  </r>
  <r>
    <n v="49"/>
    <s v="Segment 4 / Cohort D"/>
    <n v="1"/>
    <x v="1"/>
    <n v="0.6"/>
    <n v="0.2"/>
    <n v="0.2"/>
    <n v="0"/>
    <s v="US"/>
    <x v="0"/>
    <n v="22750"/>
    <n v="3500"/>
    <s v="D"/>
    <s v="D1"/>
    <x v="2"/>
    <x v="0"/>
    <x v="0"/>
    <x v="0"/>
    <x v="0"/>
  </r>
  <r>
    <n v="49"/>
    <s v="Segment 4 / Cohort D"/>
    <n v="2"/>
    <x v="0"/>
    <n v="0.4"/>
    <n v="0.4"/>
    <n v="0.2"/>
    <n v="0"/>
    <s v="US"/>
    <x v="0"/>
    <n v="22750"/>
    <n v="3500"/>
    <s v="D"/>
    <s v="D2"/>
    <x v="1"/>
    <x v="0"/>
    <x v="1"/>
    <x v="0"/>
    <x v="1"/>
  </r>
  <r>
    <n v="49"/>
    <s v="Segment 4 / Cohort D"/>
    <n v="2"/>
    <x v="1"/>
    <n v="0.4"/>
    <n v="0.4"/>
    <n v="0.2"/>
    <n v="0"/>
    <s v="US"/>
    <x v="0"/>
    <n v="22750"/>
    <n v="3500"/>
    <s v="D"/>
    <s v="D2"/>
    <x v="1"/>
    <x v="0"/>
    <x v="1"/>
    <x v="0"/>
    <x v="1"/>
  </r>
  <r>
    <n v="49"/>
    <s v="Segment 4 / Cohort D"/>
    <n v="3"/>
    <x v="0"/>
    <n v="0.4"/>
    <n v="0.2"/>
    <n v="0.4"/>
    <n v="0"/>
    <s v="US"/>
    <x v="0"/>
    <n v="22750"/>
    <n v="3500"/>
    <s v="D"/>
    <s v="D3"/>
    <x v="3"/>
    <x v="0"/>
    <x v="1"/>
    <x v="0"/>
    <x v="0"/>
  </r>
  <r>
    <n v="49"/>
    <s v="Segment 4 / Cohort D"/>
    <n v="3"/>
    <x v="1"/>
    <n v="0.4"/>
    <n v="0.2"/>
    <n v="0.4"/>
    <n v="0"/>
    <s v="US"/>
    <x v="0"/>
    <n v="22750"/>
    <n v="3500"/>
    <s v="D"/>
    <s v="D3"/>
    <x v="3"/>
    <x v="0"/>
    <x v="1"/>
    <x v="0"/>
    <x v="0"/>
  </r>
  <r>
    <n v="49"/>
    <s v="Segment 4 / Cohort D"/>
    <n v="4"/>
    <x v="0"/>
    <n v="0.6"/>
    <n v="0.2"/>
    <n v="0.2"/>
    <n v="0"/>
    <s v="US"/>
    <x v="0"/>
    <n v="22750"/>
    <n v="3500"/>
    <s v="D"/>
    <s v="D4"/>
    <x v="3"/>
    <x v="1"/>
    <x v="0"/>
    <x v="0"/>
    <x v="1"/>
  </r>
  <r>
    <n v="49"/>
    <s v="Segment 4 / Cohort D"/>
    <n v="4"/>
    <x v="1"/>
    <n v="0.6"/>
    <n v="0.2"/>
    <n v="0.2"/>
    <n v="0"/>
    <s v="US"/>
    <x v="0"/>
    <n v="22750"/>
    <n v="3500"/>
    <s v="D"/>
    <s v="D4"/>
    <x v="3"/>
    <x v="1"/>
    <x v="0"/>
    <x v="0"/>
    <x v="1"/>
  </r>
  <r>
    <n v="49"/>
    <s v="Segment 4 / Cohort D"/>
    <n v="5"/>
    <x v="0"/>
    <n v="0.4"/>
    <n v="0.4"/>
    <n v="0.2"/>
    <n v="0"/>
    <s v="US"/>
    <x v="0"/>
    <n v="22750"/>
    <n v="3500"/>
    <s v="D"/>
    <s v="D5"/>
    <x v="3"/>
    <x v="1"/>
    <x v="2"/>
    <x v="1"/>
    <x v="1"/>
  </r>
  <r>
    <n v="49"/>
    <s v="Segment 4 / Cohort D"/>
    <n v="5"/>
    <x v="1"/>
    <n v="0.6"/>
    <n v="0.2"/>
    <n v="0.2"/>
    <n v="0"/>
    <s v="US"/>
    <x v="0"/>
    <n v="22750"/>
    <n v="3500"/>
    <s v="D"/>
    <s v="D5"/>
    <x v="3"/>
    <x v="1"/>
    <x v="2"/>
    <x v="1"/>
    <x v="1"/>
  </r>
  <r>
    <n v="49"/>
    <s v="Segment 4 / Cohort D"/>
    <n v="6"/>
    <x v="0"/>
    <n v="0.4"/>
    <n v="0.4"/>
    <n v="0.2"/>
    <n v="0"/>
    <s v="US"/>
    <x v="0"/>
    <n v="22750"/>
    <n v="3500"/>
    <s v="D"/>
    <s v="D6"/>
    <x v="2"/>
    <x v="1"/>
    <x v="1"/>
    <x v="0"/>
    <x v="0"/>
  </r>
  <r>
    <n v="49"/>
    <s v="Segment 4 / Cohort D"/>
    <n v="6"/>
    <x v="1"/>
    <n v="0.4"/>
    <n v="0.4"/>
    <n v="0.2"/>
    <n v="0"/>
    <s v="US"/>
    <x v="0"/>
    <n v="22750"/>
    <n v="3500"/>
    <s v="D"/>
    <s v="D6"/>
    <x v="2"/>
    <x v="1"/>
    <x v="1"/>
    <x v="0"/>
    <x v="0"/>
  </r>
  <r>
    <n v="49"/>
    <s v="Segment 4 / Cohort D"/>
    <n v="7"/>
    <x v="0"/>
    <n v="0.4"/>
    <n v="0.2"/>
    <n v="0.4"/>
    <n v="0"/>
    <s v="US"/>
    <x v="0"/>
    <n v="22750"/>
    <n v="3500"/>
    <s v="D"/>
    <s v="D7"/>
    <x v="1"/>
    <x v="1"/>
    <x v="0"/>
    <x v="0"/>
    <x v="0"/>
  </r>
  <r>
    <n v="49"/>
    <s v="Segment 4 / Cohort D"/>
    <n v="7"/>
    <x v="1"/>
    <n v="0.4"/>
    <n v="0.2"/>
    <n v="0.4"/>
    <n v="0"/>
    <s v="US"/>
    <x v="0"/>
    <n v="22750"/>
    <n v="3500"/>
    <s v="D"/>
    <s v="D7"/>
    <x v="1"/>
    <x v="1"/>
    <x v="0"/>
    <x v="0"/>
    <x v="0"/>
  </r>
  <r>
    <n v="49"/>
    <s v="Segment 4 / Cohort D"/>
    <n v="8"/>
    <x v="0"/>
    <n v="0.4"/>
    <n v="0.4"/>
    <n v="0.2"/>
    <n v="0"/>
    <s v="US"/>
    <x v="0"/>
    <n v="22750"/>
    <n v="3500"/>
    <s v="D"/>
    <s v="D8"/>
    <x v="0"/>
    <x v="0"/>
    <x v="1"/>
    <x v="0"/>
    <x v="1"/>
  </r>
  <r>
    <n v="49"/>
    <s v="Segment 4 / Cohort D"/>
    <n v="8"/>
    <x v="1"/>
    <n v="0.4"/>
    <n v="0.4"/>
    <n v="0.2"/>
    <n v="0"/>
    <s v="US"/>
    <x v="0"/>
    <n v="22750"/>
    <n v="3500"/>
    <s v="D"/>
    <s v="D8"/>
    <x v="0"/>
    <x v="0"/>
    <x v="1"/>
    <x v="0"/>
    <x v="1"/>
  </r>
  <r>
    <n v="49"/>
    <s v="Segment 4 / Cohort D"/>
    <n v="9"/>
    <x v="0"/>
    <n v="0.4"/>
    <n v="0.2"/>
    <n v="0.4"/>
    <n v="0"/>
    <s v="US"/>
    <x v="0"/>
    <n v="22750"/>
    <n v="3500"/>
    <s v="D"/>
    <s v="D9"/>
    <x v="3"/>
    <x v="1"/>
    <x v="2"/>
    <x v="0"/>
    <x v="0"/>
  </r>
  <r>
    <n v="49"/>
    <s v="Segment 4 / Cohort D"/>
    <n v="9"/>
    <x v="1"/>
    <n v="0.4"/>
    <n v="0.2"/>
    <n v="0.4"/>
    <n v="0"/>
    <s v="US"/>
    <x v="0"/>
    <n v="22750"/>
    <n v="3500"/>
    <s v="D"/>
    <s v="D9"/>
    <x v="3"/>
    <x v="1"/>
    <x v="2"/>
    <x v="0"/>
    <x v="0"/>
  </r>
  <r>
    <n v="49"/>
    <s v="Segment 4 / Cohort D"/>
    <n v="10"/>
    <x v="0"/>
    <n v="0.4"/>
    <n v="0.2"/>
    <n v="0.4"/>
    <n v="0"/>
    <s v="US"/>
    <x v="0"/>
    <n v="22750"/>
    <n v="3500"/>
    <s v="D"/>
    <s v="D10"/>
    <x v="1"/>
    <x v="0"/>
    <x v="1"/>
    <x v="0"/>
    <x v="0"/>
  </r>
  <r>
    <n v="49"/>
    <s v="Segment 4 / Cohort D"/>
    <n v="10"/>
    <x v="1"/>
    <n v="0.4"/>
    <n v="0.2"/>
    <n v="0.4"/>
    <n v="0"/>
    <s v="US"/>
    <x v="0"/>
    <n v="22750"/>
    <n v="3500"/>
    <s v="D"/>
    <s v="D10"/>
    <x v="1"/>
    <x v="0"/>
    <x v="1"/>
    <x v="0"/>
    <x v="0"/>
  </r>
  <r>
    <n v="49"/>
    <s v="Segment 4 / Cohort D"/>
    <n v="11"/>
    <x v="0"/>
    <n v="0.6"/>
    <n v="0.2"/>
    <n v="0.2"/>
    <n v="0"/>
    <s v="US"/>
    <x v="0"/>
    <n v="22750"/>
    <n v="3500"/>
    <s v="D"/>
    <s v="D11"/>
    <x v="0"/>
    <x v="1"/>
    <x v="2"/>
    <x v="1"/>
    <x v="0"/>
  </r>
  <r>
    <n v="49"/>
    <s v="Segment 4 / Cohort D"/>
    <n v="11"/>
    <x v="1"/>
    <n v="0.6"/>
    <n v="0.2"/>
    <n v="0.2"/>
    <n v="0"/>
    <s v="US"/>
    <x v="0"/>
    <n v="22750"/>
    <n v="3500"/>
    <s v="D"/>
    <s v="D11"/>
    <x v="0"/>
    <x v="1"/>
    <x v="2"/>
    <x v="1"/>
    <x v="0"/>
  </r>
  <r>
    <n v="49"/>
    <s v="Segment 4 / Cohort D"/>
    <n v="12"/>
    <x v="0"/>
    <n v="0.4"/>
    <n v="0.2"/>
    <n v="0.4"/>
    <n v="0"/>
    <s v="US"/>
    <x v="0"/>
    <n v="22750"/>
    <n v="3500"/>
    <s v="D"/>
    <s v="D12"/>
    <x v="0"/>
    <x v="0"/>
    <x v="1"/>
    <x v="0"/>
    <x v="0"/>
  </r>
  <r>
    <n v="49"/>
    <s v="Segment 4 / Cohort D"/>
    <n v="12"/>
    <x v="1"/>
    <n v="0.4"/>
    <n v="0.2"/>
    <n v="0.4"/>
    <n v="0"/>
    <s v="US"/>
    <x v="0"/>
    <n v="22750"/>
    <n v="3500"/>
    <s v="D"/>
    <s v="D12"/>
    <x v="0"/>
    <x v="0"/>
    <x v="1"/>
    <x v="0"/>
    <x v="0"/>
  </r>
  <r>
    <n v="50"/>
    <s v="Segment 3 / Cohort C"/>
    <n v="1"/>
    <x v="0"/>
    <n v="0"/>
    <n v="0"/>
    <n v="1"/>
    <n v="0"/>
    <s v="US"/>
    <x v="1"/>
    <n v="1000"/>
    <n v="250"/>
    <s v="C"/>
    <s v="C1"/>
    <x v="2"/>
    <x v="0"/>
    <x v="1"/>
    <x v="0"/>
    <x v="1"/>
  </r>
  <r>
    <n v="50"/>
    <s v="Segment 3 / Cohort C"/>
    <n v="1"/>
    <x v="1"/>
    <n v="0"/>
    <n v="0"/>
    <n v="1"/>
    <n v="0"/>
    <s v="US"/>
    <x v="1"/>
    <n v="1000"/>
    <n v="250"/>
    <s v="C"/>
    <s v="C1"/>
    <x v="2"/>
    <x v="0"/>
    <x v="1"/>
    <x v="0"/>
    <x v="1"/>
  </r>
  <r>
    <n v="50"/>
    <s v="Segment 3 / Cohort C"/>
    <n v="2"/>
    <x v="0"/>
    <n v="1"/>
    <n v="0"/>
    <n v="0"/>
    <n v="0"/>
    <s v="US"/>
    <x v="1"/>
    <n v="1000"/>
    <n v="250"/>
    <s v="C"/>
    <s v="C2"/>
    <x v="2"/>
    <x v="1"/>
    <x v="2"/>
    <x v="1"/>
    <x v="0"/>
  </r>
  <r>
    <n v="50"/>
    <s v="Segment 3 / Cohort C"/>
    <n v="2"/>
    <x v="1"/>
    <n v="1"/>
    <n v="0"/>
    <n v="0"/>
    <n v="0"/>
    <s v="US"/>
    <x v="1"/>
    <n v="1000"/>
    <n v="250"/>
    <s v="C"/>
    <s v="C2"/>
    <x v="2"/>
    <x v="1"/>
    <x v="2"/>
    <x v="1"/>
    <x v="0"/>
  </r>
  <r>
    <n v="50"/>
    <s v="Segment 3 / Cohort C"/>
    <n v="3"/>
    <x v="0"/>
    <n v="1"/>
    <n v="0"/>
    <n v="0"/>
    <n v="0"/>
    <s v="US"/>
    <x v="1"/>
    <n v="1000"/>
    <n v="250"/>
    <s v="C"/>
    <s v="C3"/>
    <x v="3"/>
    <x v="0"/>
    <x v="1"/>
    <x v="0"/>
    <x v="1"/>
  </r>
  <r>
    <n v="50"/>
    <s v="Segment 3 / Cohort C"/>
    <n v="3"/>
    <x v="1"/>
    <n v="1"/>
    <n v="0"/>
    <n v="0"/>
    <n v="0"/>
    <s v="US"/>
    <x v="1"/>
    <n v="1000"/>
    <n v="250"/>
    <s v="C"/>
    <s v="C3"/>
    <x v="3"/>
    <x v="0"/>
    <x v="1"/>
    <x v="0"/>
    <x v="1"/>
  </r>
  <r>
    <n v="50"/>
    <s v="Segment 3 / Cohort C"/>
    <n v="4"/>
    <x v="0"/>
    <n v="0"/>
    <n v="1"/>
    <n v="0"/>
    <n v="0"/>
    <s v="US"/>
    <x v="1"/>
    <n v="1000"/>
    <n v="250"/>
    <s v="C"/>
    <s v="C4"/>
    <x v="3"/>
    <x v="1"/>
    <x v="0"/>
    <x v="0"/>
    <x v="0"/>
  </r>
  <r>
    <n v="50"/>
    <s v="Segment 3 / Cohort C"/>
    <n v="4"/>
    <x v="1"/>
    <n v="0"/>
    <n v="1"/>
    <n v="0"/>
    <n v="0"/>
    <s v="US"/>
    <x v="1"/>
    <n v="1000"/>
    <n v="250"/>
    <s v="C"/>
    <s v="C4"/>
    <x v="3"/>
    <x v="1"/>
    <x v="0"/>
    <x v="0"/>
    <x v="0"/>
  </r>
  <r>
    <n v="50"/>
    <s v="Segment 3 / Cohort C"/>
    <n v="5"/>
    <x v="0"/>
    <n v="0"/>
    <n v="1"/>
    <n v="0"/>
    <n v="0"/>
    <s v="US"/>
    <x v="1"/>
    <n v="1000"/>
    <n v="250"/>
    <s v="C"/>
    <s v="C5"/>
    <x v="2"/>
    <x v="0"/>
    <x v="1"/>
    <x v="0"/>
    <x v="0"/>
  </r>
  <r>
    <n v="50"/>
    <s v="Segment 3 / Cohort C"/>
    <n v="5"/>
    <x v="1"/>
    <n v="0.5"/>
    <n v="0"/>
    <n v="0.5"/>
    <n v="0"/>
    <s v="US"/>
    <x v="1"/>
    <n v="1000"/>
    <n v="250"/>
    <s v="C"/>
    <s v="C5"/>
    <x v="2"/>
    <x v="0"/>
    <x v="1"/>
    <x v="0"/>
    <x v="0"/>
  </r>
  <r>
    <n v="50"/>
    <s v="Segment 3 / Cohort C"/>
    <n v="6"/>
    <x v="0"/>
    <n v="0.5"/>
    <n v="0"/>
    <n v="0.5"/>
    <n v="0"/>
    <s v="US"/>
    <x v="1"/>
    <n v="1000"/>
    <n v="250"/>
    <s v="C"/>
    <s v="C6"/>
    <x v="3"/>
    <x v="1"/>
    <x v="1"/>
    <x v="0"/>
    <x v="0"/>
  </r>
  <r>
    <n v="50"/>
    <s v="Segment 3 / Cohort C"/>
    <n v="6"/>
    <x v="1"/>
    <n v="0.5"/>
    <n v="0"/>
    <n v="0.5"/>
    <n v="0"/>
    <s v="US"/>
    <x v="1"/>
    <n v="1000"/>
    <n v="250"/>
    <s v="C"/>
    <s v="C6"/>
    <x v="3"/>
    <x v="1"/>
    <x v="1"/>
    <x v="0"/>
    <x v="0"/>
  </r>
  <r>
    <n v="50"/>
    <s v="Segment 3 / Cohort C"/>
    <n v="7"/>
    <x v="0"/>
    <n v="1"/>
    <n v="0"/>
    <n v="0"/>
    <n v="0"/>
    <s v="US"/>
    <x v="1"/>
    <n v="1000"/>
    <n v="250"/>
    <s v="C"/>
    <s v="C7"/>
    <x v="0"/>
    <x v="1"/>
    <x v="1"/>
    <x v="0"/>
    <x v="0"/>
  </r>
  <r>
    <n v="50"/>
    <s v="Segment 3 / Cohort C"/>
    <n v="7"/>
    <x v="1"/>
    <n v="0"/>
    <n v="1"/>
    <n v="0"/>
    <n v="0"/>
    <s v="US"/>
    <x v="1"/>
    <n v="1000"/>
    <n v="250"/>
    <s v="C"/>
    <s v="C7"/>
    <x v="0"/>
    <x v="1"/>
    <x v="1"/>
    <x v="0"/>
    <x v="0"/>
  </r>
  <r>
    <n v="50"/>
    <s v="Segment 3 / Cohort C"/>
    <n v="8"/>
    <x v="0"/>
    <n v="0"/>
    <n v="1"/>
    <n v="0"/>
    <n v="0"/>
    <s v="US"/>
    <x v="1"/>
    <n v="1000"/>
    <n v="250"/>
    <s v="C"/>
    <s v="C8"/>
    <x v="1"/>
    <x v="1"/>
    <x v="2"/>
    <x v="1"/>
    <x v="0"/>
  </r>
  <r>
    <n v="50"/>
    <s v="Segment 3 / Cohort C"/>
    <n v="8"/>
    <x v="1"/>
    <n v="0"/>
    <n v="1"/>
    <n v="0"/>
    <n v="0"/>
    <s v="US"/>
    <x v="1"/>
    <n v="1000"/>
    <n v="250"/>
    <s v="C"/>
    <s v="C8"/>
    <x v="1"/>
    <x v="1"/>
    <x v="2"/>
    <x v="1"/>
    <x v="0"/>
  </r>
  <r>
    <n v="50"/>
    <s v="Segment 3 / Cohort C"/>
    <n v="9"/>
    <x v="0"/>
    <n v="1"/>
    <n v="0"/>
    <n v="0"/>
    <n v="0"/>
    <s v="US"/>
    <x v="1"/>
    <n v="1000"/>
    <n v="250"/>
    <s v="C"/>
    <s v="C9"/>
    <x v="0"/>
    <x v="1"/>
    <x v="2"/>
    <x v="0"/>
    <x v="1"/>
  </r>
  <r>
    <n v="50"/>
    <s v="Segment 3 / Cohort C"/>
    <n v="9"/>
    <x v="1"/>
    <n v="1"/>
    <n v="0"/>
    <n v="0"/>
    <n v="0"/>
    <s v="US"/>
    <x v="1"/>
    <n v="1000"/>
    <n v="250"/>
    <s v="C"/>
    <s v="C9"/>
    <x v="0"/>
    <x v="1"/>
    <x v="2"/>
    <x v="0"/>
    <x v="1"/>
  </r>
  <r>
    <n v="50"/>
    <s v="Segment 3 / Cohort C"/>
    <n v="10"/>
    <x v="0"/>
    <n v="0"/>
    <n v="1"/>
    <n v="0"/>
    <n v="0"/>
    <s v="US"/>
    <x v="1"/>
    <n v="1000"/>
    <n v="250"/>
    <s v="C"/>
    <s v="C10"/>
    <x v="3"/>
    <x v="1"/>
    <x v="2"/>
    <x v="0"/>
    <x v="1"/>
  </r>
  <r>
    <n v="50"/>
    <s v="Segment 3 / Cohort C"/>
    <n v="10"/>
    <x v="1"/>
    <n v="0"/>
    <n v="1"/>
    <n v="0"/>
    <n v="0"/>
    <s v="US"/>
    <x v="1"/>
    <n v="1000"/>
    <n v="250"/>
    <s v="C"/>
    <s v="C10"/>
    <x v="3"/>
    <x v="1"/>
    <x v="2"/>
    <x v="0"/>
    <x v="1"/>
  </r>
  <r>
    <n v="50"/>
    <s v="Segment 3 / Cohort C"/>
    <n v="11"/>
    <x v="0"/>
    <n v="0"/>
    <n v="0"/>
    <n v="1"/>
    <n v="0"/>
    <s v="US"/>
    <x v="1"/>
    <n v="1000"/>
    <n v="250"/>
    <s v="C"/>
    <s v="C11"/>
    <x v="1"/>
    <x v="1"/>
    <x v="2"/>
    <x v="0"/>
    <x v="1"/>
  </r>
  <r>
    <n v="50"/>
    <s v="Segment 3 / Cohort C"/>
    <n v="11"/>
    <x v="1"/>
    <n v="0"/>
    <n v="0"/>
    <n v="1"/>
    <n v="0"/>
    <s v="US"/>
    <x v="1"/>
    <n v="1000"/>
    <n v="250"/>
    <s v="C"/>
    <s v="C11"/>
    <x v="1"/>
    <x v="1"/>
    <x v="2"/>
    <x v="0"/>
    <x v="1"/>
  </r>
  <r>
    <n v="50"/>
    <s v="Segment 3 / Cohort C"/>
    <n v="12"/>
    <x v="0"/>
    <n v="0"/>
    <n v="1"/>
    <n v="0"/>
    <n v="0"/>
    <s v="US"/>
    <x v="1"/>
    <n v="1000"/>
    <n v="250"/>
    <s v="C"/>
    <s v="C12"/>
    <x v="2"/>
    <x v="1"/>
    <x v="0"/>
    <x v="0"/>
    <x v="1"/>
  </r>
  <r>
    <n v="50"/>
    <s v="Segment 3 / Cohort C"/>
    <n v="12"/>
    <x v="1"/>
    <n v="0"/>
    <n v="1"/>
    <n v="0"/>
    <n v="0"/>
    <s v="US"/>
    <x v="1"/>
    <n v="1000"/>
    <n v="250"/>
    <s v="C"/>
    <s v="C12"/>
    <x v="2"/>
    <x v="1"/>
    <x v="0"/>
    <x v="0"/>
    <x v="1"/>
  </r>
  <r>
    <n v="62"/>
    <s v="Segment 1 / Cohort A"/>
    <n v="1"/>
    <x v="0"/>
    <n v="0.5"/>
    <n v="0.4"/>
    <n v="0.1"/>
    <n v="0"/>
    <s v="US"/>
    <x v="0"/>
    <n v="4500"/>
    <n v="1500"/>
    <s v="A"/>
    <s v="A1"/>
    <x v="0"/>
    <x v="0"/>
    <x v="0"/>
    <x v="0"/>
    <x v="0"/>
  </r>
  <r>
    <n v="62"/>
    <s v="Segment 1 / Cohort A"/>
    <n v="1"/>
    <x v="1"/>
    <n v="0.4"/>
    <n v="0.4"/>
    <n v="0.2"/>
    <n v="0"/>
    <s v="US"/>
    <x v="0"/>
    <n v="4500"/>
    <n v="1500"/>
    <s v="A"/>
    <s v="A1"/>
    <x v="0"/>
    <x v="0"/>
    <x v="0"/>
    <x v="0"/>
    <x v="0"/>
  </r>
  <r>
    <n v="62"/>
    <s v="Segment 1 / Cohort A"/>
    <n v="2"/>
    <x v="0"/>
    <n v="0.4"/>
    <n v="0.4"/>
    <n v="0.2"/>
    <n v="0"/>
    <s v="US"/>
    <x v="0"/>
    <n v="4500"/>
    <n v="1500"/>
    <s v="A"/>
    <s v="A2"/>
    <x v="1"/>
    <x v="1"/>
    <x v="1"/>
    <x v="0"/>
    <x v="1"/>
  </r>
  <r>
    <n v="62"/>
    <s v="Segment 1 / Cohort A"/>
    <n v="2"/>
    <x v="1"/>
    <n v="0.4"/>
    <n v="0.3"/>
    <n v="0.3"/>
    <n v="0"/>
    <s v="US"/>
    <x v="0"/>
    <n v="4500"/>
    <n v="1500"/>
    <s v="A"/>
    <s v="A2"/>
    <x v="1"/>
    <x v="1"/>
    <x v="1"/>
    <x v="0"/>
    <x v="1"/>
  </r>
  <r>
    <n v="62"/>
    <s v="Segment 1 / Cohort A"/>
    <n v="3"/>
    <x v="0"/>
    <n v="0.2"/>
    <n v="0.4"/>
    <n v="0.4"/>
    <n v="0"/>
    <s v="US"/>
    <x v="0"/>
    <n v="4500"/>
    <n v="1500"/>
    <s v="A"/>
    <s v="A3"/>
    <x v="2"/>
    <x v="1"/>
    <x v="2"/>
    <x v="0"/>
    <x v="1"/>
  </r>
  <r>
    <n v="62"/>
    <s v="Segment 1 / Cohort A"/>
    <n v="3"/>
    <x v="1"/>
    <n v="0.2"/>
    <n v="0.3"/>
    <n v="0.5"/>
    <n v="0"/>
    <s v="US"/>
    <x v="0"/>
    <n v="4500"/>
    <n v="1500"/>
    <s v="A"/>
    <s v="A3"/>
    <x v="2"/>
    <x v="1"/>
    <x v="2"/>
    <x v="0"/>
    <x v="1"/>
  </r>
  <r>
    <n v="62"/>
    <s v="Segment 1 / Cohort A"/>
    <n v="4"/>
    <x v="0"/>
    <n v="0.3"/>
    <n v="0.3"/>
    <n v="0.4"/>
    <n v="0"/>
    <s v="US"/>
    <x v="0"/>
    <n v="4500"/>
    <n v="1500"/>
    <s v="A"/>
    <s v="A4"/>
    <x v="2"/>
    <x v="0"/>
    <x v="0"/>
    <x v="0"/>
    <x v="1"/>
  </r>
  <r>
    <n v="62"/>
    <s v="Segment 1 / Cohort A"/>
    <n v="4"/>
    <x v="1"/>
    <n v="0.3"/>
    <n v="0.3"/>
    <n v="0.4"/>
    <n v="0"/>
    <s v="US"/>
    <x v="0"/>
    <n v="4500"/>
    <n v="1500"/>
    <s v="A"/>
    <s v="A4"/>
    <x v="2"/>
    <x v="0"/>
    <x v="0"/>
    <x v="0"/>
    <x v="1"/>
  </r>
  <r>
    <n v="62"/>
    <s v="Segment 1 / Cohort A"/>
    <n v="5"/>
    <x v="0"/>
    <n v="0.3"/>
    <n v="0.4"/>
    <n v="0.3"/>
    <n v="0"/>
    <s v="US"/>
    <x v="0"/>
    <n v="4500"/>
    <n v="1500"/>
    <s v="A"/>
    <s v="A5"/>
    <x v="2"/>
    <x v="1"/>
    <x v="2"/>
    <x v="1"/>
    <x v="1"/>
  </r>
  <r>
    <n v="62"/>
    <s v="Segment 1 / Cohort A"/>
    <n v="5"/>
    <x v="1"/>
    <n v="0.3"/>
    <n v="0.4"/>
    <n v="0.3"/>
    <n v="0"/>
    <s v="US"/>
    <x v="0"/>
    <n v="4500"/>
    <n v="1500"/>
    <s v="A"/>
    <s v="A5"/>
    <x v="2"/>
    <x v="1"/>
    <x v="2"/>
    <x v="1"/>
    <x v="1"/>
  </r>
  <r>
    <n v="62"/>
    <s v="Segment 1 / Cohort A"/>
    <n v="6"/>
    <x v="0"/>
    <n v="0.2"/>
    <n v="0.5"/>
    <n v="0.3"/>
    <n v="0"/>
    <s v="US"/>
    <x v="0"/>
    <n v="4500"/>
    <n v="1500"/>
    <s v="A"/>
    <s v="A6"/>
    <x v="3"/>
    <x v="0"/>
    <x v="0"/>
    <x v="0"/>
    <x v="1"/>
  </r>
  <r>
    <n v="62"/>
    <s v="Segment 1 / Cohort A"/>
    <n v="6"/>
    <x v="1"/>
    <n v="0.4"/>
    <n v="0.4"/>
    <n v="0.2"/>
    <n v="0"/>
    <s v="US"/>
    <x v="0"/>
    <n v="4500"/>
    <n v="1500"/>
    <s v="A"/>
    <s v="A6"/>
    <x v="3"/>
    <x v="0"/>
    <x v="0"/>
    <x v="0"/>
    <x v="1"/>
  </r>
  <r>
    <n v="62"/>
    <s v="Segment 1 / Cohort A"/>
    <n v="7"/>
    <x v="0"/>
    <n v="0.3"/>
    <n v="0.4"/>
    <n v="0.3"/>
    <n v="0"/>
    <s v="US"/>
    <x v="0"/>
    <n v="4500"/>
    <n v="1500"/>
    <s v="A"/>
    <s v="A7"/>
    <x v="1"/>
    <x v="0"/>
    <x v="0"/>
    <x v="0"/>
    <x v="1"/>
  </r>
  <r>
    <n v="62"/>
    <s v="Segment 1 / Cohort A"/>
    <n v="7"/>
    <x v="1"/>
    <n v="0.2"/>
    <n v="0.4"/>
    <n v="0.4"/>
    <n v="0"/>
    <s v="US"/>
    <x v="0"/>
    <n v="4500"/>
    <n v="1500"/>
    <s v="A"/>
    <s v="A7"/>
    <x v="1"/>
    <x v="0"/>
    <x v="0"/>
    <x v="0"/>
    <x v="1"/>
  </r>
  <r>
    <n v="62"/>
    <s v="Segment 1 / Cohort A"/>
    <n v="8"/>
    <x v="0"/>
    <n v="0.3"/>
    <n v="0.4"/>
    <n v="0.3"/>
    <n v="0"/>
    <s v="US"/>
    <x v="0"/>
    <n v="4500"/>
    <n v="1500"/>
    <s v="A"/>
    <s v="A8"/>
    <x v="3"/>
    <x v="0"/>
    <x v="0"/>
    <x v="0"/>
    <x v="0"/>
  </r>
  <r>
    <n v="62"/>
    <s v="Segment 1 / Cohort A"/>
    <n v="8"/>
    <x v="1"/>
    <n v="0.2"/>
    <n v="0.4"/>
    <n v="0.4"/>
    <n v="0"/>
    <s v="US"/>
    <x v="0"/>
    <n v="4500"/>
    <n v="1500"/>
    <s v="A"/>
    <s v="A8"/>
    <x v="3"/>
    <x v="0"/>
    <x v="0"/>
    <x v="0"/>
    <x v="0"/>
  </r>
  <r>
    <n v="62"/>
    <s v="Segment 1 / Cohort A"/>
    <n v="9"/>
    <x v="0"/>
    <n v="0.4"/>
    <n v="0.4"/>
    <n v="0.2"/>
    <n v="0"/>
    <s v="US"/>
    <x v="0"/>
    <n v="4500"/>
    <n v="1500"/>
    <s v="A"/>
    <s v="A9"/>
    <x v="1"/>
    <x v="1"/>
    <x v="2"/>
    <x v="1"/>
    <x v="1"/>
  </r>
  <r>
    <n v="62"/>
    <s v="Segment 1 / Cohort A"/>
    <n v="9"/>
    <x v="1"/>
    <n v="0.6"/>
    <n v="0.2"/>
    <n v="0.2"/>
    <n v="0"/>
    <s v="US"/>
    <x v="0"/>
    <n v="4500"/>
    <n v="1500"/>
    <s v="A"/>
    <s v="A9"/>
    <x v="1"/>
    <x v="1"/>
    <x v="2"/>
    <x v="1"/>
    <x v="1"/>
  </r>
  <r>
    <n v="62"/>
    <s v="Segment 1 / Cohort A"/>
    <n v="10"/>
    <x v="0"/>
    <n v="0.3"/>
    <n v="0.4"/>
    <n v="0.3"/>
    <n v="0"/>
    <s v="US"/>
    <x v="0"/>
    <n v="4500"/>
    <n v="1500"/>
    <s v="A"/>
    <s v="A10"/>
    <x v="2"/>
    <x v="1"/>
    <x v="0"/>
    <x v="0"/>
    <x v="0"/>
  </r>
  <r>
    <n v="62"/>
    <s v="Segment 1 / Cohort A"/>
    <n v="10"/>
    <x v="1"/>
    <n v="0.3"/>
    <n v="0.3"/>
    <n v="0.4"/>
    <n v="0"/>
    <s v="US"/>
    <x v="0"/>
    <n v="4500"/>
    <n v="1500"/>
    <s v="A"/>
    <s v="A10"/>
    <x v="2"/>
    <x v="1"/>
    <x v="0"/>
    <x v="0"/>
    <x v="0"/>
  </r>
  <r>
    <n v="62"/>
    <s v="Segment 1 / Cohort A"/>
    <n v="11"/>
    <x v="0"/>
    <n v="0.5"/>
    <n v="0.5"/>
    <n v="0"/>
    <n v="0"/>
    <s v="US"/>
    <x v="0"/>
    <n v="4500"/>
    <n v="1500"/>
    <s v="A"/>
    <s v="A11"/>
    <x v="0"/>
    <x v="0"/>
    <x v="0"/>
    <x v="0"/>
    <x v="1"/>
  </r>
  <r>
    <n v="62"/>
    <s v="Segment 1 / Cohort A"/>
    <n v="11"/>
    <x v="1"/>
    <n v="0.4"/>
    <n v="0.5"/>
    <n v="0.1"/>
    <n v="0"/>
    <s v="US"/>
    <x v="0"/>
    <n v="4500"/>
    <n v="1500"/>
    <s v="A"/>
    <s v="A11"/>
    <x v="0"/>
    <x v="0"/>
    <x v="0"/>
    <x v="0"/>
    <x v="1"/>
  </r>
  <r>
    <n v="62"/>
    <s v="Segment 1 / Cohort A"/>
    <n v="12"/>
    <x v="0"/>
    <n v="0.3"/>
    <n v="0.4"/>
    <n v="0.3"/>
    <n v="0"/>
    <s v="US"/>
    <x v="0"/>
    <n v="4500"/>
    <n v="1500"/>
    <s v="A"/>
    <s v="A12"/>
    <x v="1"/>
    <x v="0"/>
    <x v="0"/>
    <x v="0"/>
    <x v="0"/>
  </r>
  <r>
    <n v="62"/>
    <s v="Segment 1 / Cohort A"/>
    <n v="12"/>
    <x v="1"/>
    <n v="0.3"/>
    <n v="0.3"/>
    <n v="0.4"/>
    <n v="0"/>
    <s v="US"/>
    <x v="0"/>
    <n v="4500"/>
    <n v="1500"/>
    <s v="A"/>
    <s v="A12"/>
    <x v="1"/>
    <x v="0"/>
    <x v="0"/>
    <x v="0"/>
    <x v="0"/>
  </r>
  <r>
    <n v="65"/>
    <s v="Segment 2 / Cohort B"/>
    <n v="1"/>
    <x v="0"/>
    <n v="0.6"/>
    <n v="0.2"/>
    <n v="0.2"/>
    <n v="0"/>
    <s v="US"/>
    <x v="0"/>
    <n v="1000"/>
    <n v="250"/>
    <s v="B"/>
    <s v="B1"/>
    <x v="1"/>
    <x v="1"/>
    <x v="1"/>
    <x v="0"/>
    <x v="0"/>
  </r>
  <r>
    <n v="65"/>
    <s v="Segment 2 / Cohort B"/>
    <n v="1"/>
    <x v="1"/>
    <n v="0.7"/>
    <n v="0.2"/>
    <n v="0.1"/>
    <n v="0"/>
    <s v="US"/>
    <x v="0"/>
    <n v="1000"/>
    <n v="250"/>
    <s v="B"/>
    <s v="B1"/>
    <x v="1"/>
    <x v="1"/>
    <x v="1"/>
    <x v="0"/>
    <x v="0"/>
  </r>
  <r>
    <n v="65"/>
    <s v="Segment 2 / Cohort B"/>
    <n v="2"/>
    <x v="0"/>
    <n v="0.7"/>
    <n v="0.2"/>
    <n v="0.1"/>
    <n v="0"/>
    <s v="US"/>
    <x v="0"/>
    <n v="1000"/>
    <n v="250"/>
    <s v="B"/>
    <s v="B2"/>
    <x v="0"/>
    <x v="1"/>
    <x v="0"/>
    <x v="0"/>
    <x v="0"/>
  </r>
  <r>
    <n v="65"/>
    <s v="Segment 2 / Cohort B"/>
    <n v="2"/>
    <x v="1"/>
    <n v="0.8"/>
    <n v="0.1"/>
    <n v="0.1"/>
    <n v="0"/>
    <s v="US"/>
    <x v="0"/>
    <n v="1000"/>
    <n v="250"/>
    <s v="B"/>
    <s v="B2"/>
    <x v="0"/>
    <x v="1"/>
    <x v="0"/>
    <x v="0"/>
    <x v="0"/>
  </r>
  <r>
    <n v="65"/>
    <s v="Segment 2 / Cohort B"/>
    <n v="3"/>
    <x v="0"/>
    <n v="0.6"/>
    <n v="0.2"/>
    <n v="0.2"/>
    <n v="0"/>
    <s v="US"/>
    <x v="0"/>
    <n v="1000"/>
    <n v="250"/>
    <s v="B"/>
    <s v="B3"/>
    <x v="2"/>
    <x v="1"/>
    <x v="2"/>
    <x v="0"/>
    <x v="0"/>
  </r>
  <r>
    <n v="65"/>
    <s v="Segment 2 / Cohort B"/>
    <n v="3"/>
    <x v="1"/>
    <n v="0.6"/>
    <n v="0.2"/>
    <n v="0.2"/>
    <n v="0"/>
    <s v="US"/>
    <x v="0"/>
    <n v="1000"/>
    <n v="250"/>
    <s v="B"/>
    <s v="B3"/>
    <x v="2"/>
    <x v="1"/>
    <x v="2"/>
    <x v="0"/>
    <x v="0"/>
  </r>
  <r>
    <n v="65"/>
    <s v="Segment 2 / Cohort B"/>
    <n v="4"/>
    <x v="0"/>
    <n v="0.6"/>
    <n v="0.1"/>
    <n v="0.3"/>
    <n v="0"/>
    <s v="US"/>
    <x v="0"/>
    <n v="1000"/>
    <n v="250"/>
    <s v="B"/>
    <s v="B4"/>
    <x v="1"/>
    <x v="1"/>
    <x v="0"/>
    <x v="0"/>
    <x v="1"/>
  </r>
  <r>
    <n v="65"/>
    <s v="Segment 2 / Cohort B"/>
    <n v="4"/>
    <x v="1"/>
    <n v="0.7"/>
    <n v="0.2"/>
    <n v="0.1"/>
    <n v="0"/>
    <s v="US"/>
    <x v="0"/>
    <n v="1000"/>
    <n v="250"/>
    <s v="B"/>
    <s v="B4"/>
    <x v="1"/>
    <x v="1"/>
    <x v="0"/>
    <x v="0"/>
    <x v="1"/>
  </r>
  <r>
    <n v="65"/>
    <s v="Segment 2 / Cohort B"/>
    <n v="5"/>
    <x v="0"/>
    <n v="0.5"/>
    <n v="0.3"/>
    <n v="0.2"/>
    <n v="0"/>
    <s v="US"/>
    <x v="0"/>
    <n v="1000"/>
    <n v="250"/>
    <s v="B"/>
    <s v="B5"/>
    <x v="0"/>
    <x v="1"/>
    <x v="0"/>
    <x v="0"/>
    <x v="1"/>
  </r>
  <r>
    <n v="65"/>
    <s v="Segment 2 / Cohort B"/>
    <n v="5"/>
    <x v="1"/>
    <n v="0.7"/>
    <n v="0.1"/>
    <n v="0.2"/>
    <n v="0"/>
    <s v="US"/>
    <x v="0"/>
    <n v="1000"/>
    <n v="250"/>
    <s v="B"/>
    <s v="B5"/>
    <x v="0"/>
    <x v="1"/>
    <x v="0"/>
    <x v="0"/>
    <x v="1"/>
  </r>
  <r>
    <n v="65"/>
    <s v="Segment 2 / Cohort B"/>
    <n v="6"/>
    <x v="0"/>
    <n v="0.6"/>
    <n v="0.2"/>
    <n v="0.2"/>
    <n v="0"/>
    <s v="US"/>
    <x v="0"/>
    <n v="1000"/>
    <n v="250"/>
    <s v="B"/>
    <s v="B6"/>
    <x v="0"/>
    <x v="1"/>
    <x v="1"/>
    <x v="0"/>
    <x v="1"/>
  </r>
  <r>
    <n v="65"/>
    <s v="Segment 2 / Cohort B"/>
    <n v="6"/>
    <x v="1"/>
    <n v="0.7"/>
    <n v="0.1"/>
    <n v="0.2"/>
    <n v="0"/>
    <s v="US"/>
    <x v="0"/>
    <n v="1000"/>
    <n v="250"/>
    <s v="B"/>
    <s v="B6"/>
    <x v="0"/>
    <x v="1"/>
    <x v="1"/>
    <x v="0"/>
    <x v="1"/>
  </r>
  <r>
    <n v="65"/>
    <s v="Segment 2 / Cohort B"/>
    <n v="7"/>
    <x v="0"/>
    <n v="0.7"/>
    <n v="0.1"/>
    <n v="0.2"/>
    <n v="0"/>
    <s v="US"/>
    <x v="0"/>
    <n v="1000"/>
    <n v="250"/>
    <s v="B"/>
    <s v="B7"/>
    <x v="0"/>
    <x v="1"/>
    <x v="2"/>
    <x v="0"/>
    <x v="0"/>
  </r>
  <r>
    <n v="65"/>
    <s v="Segment 2 / Cohort B"/>
    <n v="7"/>
    <x v="1"/>
    <n v="0.7"/>
    <n v="0.2"/>
    <n v="0.1"/>
    <n v="0"/>
    <s v="US"/>
    <x v="0"/>
    <n v="1000"/>
    <n v="250"/>
    <s v="B"/>
    <s v="B7"/>
    <x v="0"/>
    <x v="1"/>
    <x v="2"/>
    <x v="0"/>
    <x v="0"/>
  </r>
  <r>
    <n v="65"/>
    <s v="Segment 2 / Cohort B"/>
    <n v="8"/>
    <x v="0"/>
    <n v="0.8"/>
    <n v="0.1"/>
    <n v="0.1"/>
    <n v="0"/>
    <s v="US"/>
    <x v="0"/>
    <n v="1000"/>
    <n v="250"/>
    <s v="B"/>
    <s v="B8"/>
    <x v="2"/>
    <x v="1"/>
    <x v="1"/>
    <x v="0"/>
    <x v="1"/>
  </r>
  <r>
    <n v="65"/>
    <s v="Segment 2 / Cohort B"/>
    <n v="8"/>
    <x v="1"/>
    <n v="0.8"/>
    <n v="0.1"/>
    <n v="0.1"/>
    <n v="0"/>
    <s v="US"/>
    <x v="0"/>
    <n v="1000"/>
    <n v="250"/>
    <s v="B"/>
    <s v="B8"/>
    <x v="2"/>
    <x v="1"/>
    <x v="1"/>
    <x v="0"/>
    <x v="1"/>
  </r>
  <r>
    <n v="65"/>
    <s v="Segment 2 / Cohort B"/>
    <n v="9"/>
    <x v="0"/>
    <n v="0.6"/>
    <n v="0.2"/>
    <n v="0.2"/>
    <n v="0"/>
    <s v="US"/>
    <x v="0"/>
    <n v="1000"/>
    <n v="250"/>
    <s v="B"/>
    <s v="B9"/>
    <x v="1"/>
    <x v="1"/>
    <x v="2"/>
    <x v="0"/>
    <x v="0"/>
  </r>
  <r>
    <n v="65"/>
    <s v="Segment 2 / Cohort B"/>
    <n v="9"/>
    <x v="1"/>
    <n v="0.7"/>
    <n v="0.2"/>
    <n v="0.1"/>
    <n v="0"/>
    <s v="US"/>
    <x v="0"/>
    <n v="1000"/>
    <n v="250"/>
    <s v="B"/>
    <s v="B9"/>
    <x v="1"/>
    <x v="1"/>
    <x v="2"/>
    <x v="0"/>
    <x v="0"/>
  </r>
  <r>
    <n v="65"/>
    <s v="Segment 2 / Cohort B"/>
    <n v="10"/>
    <x v="0"/>
    <n v="0.7"/>
    <n v="0.1"/>
    <n v="0.2"/>
    <n v="0"/>
    <s v="US"/>
    <x v="0"/>
    <n v="1000"/>
    <n v="250"/>
    <s v="B"/>
    <s v="B10"/>
    <x v="0"/>
    <x v="1"/>
    <x v="2"/>
    <x v="1"/>
    <x v="1"/>
  </r>
  <r>
    <n v="65"/>
    <s v="Segment 2 / Cohort B"/>
    <n v="10"/>
    <x v="1"/>
    <n v="0.8"/>
    <n v="0.1"/>
    <n v="0.1"/>
    <n v="0"/>
    <s v="US"/>
    <x v="0"/>
    <n v="1000"/>
    <n v="250"/>
    <s v="B"/>
    <s v="B10"/>
    <x v="0"/>
    <x v="1"/>
    <x v="2"/>
    <x v="1"/>
    <x v="1"/>
  </r>
  <r>
    <n v="65"/>
    <s v="Segment 2 / Cohort B"/>
    <n v="11"/>
    <x v="0"/>
    <n v="0.8"/>
    <n v="0"/>
    <n v="0.2"/>
    <n v="0"/>
    <s v="US"/>
    <x v="0"/>
    <n v="1000"/>
    <n v="250"/>
    <s v="B"/>
    <s v="B11"/>
    <x v="3"/>
    <x v="1"/>
    <x v="2"/>
    <x v="1"/>
    <x v="0"/>
  </r>
  <r>
    <n v="65"/>
    <s v="Segment 2 / Cohort B"/>
    <n v="11"/>
    <x v="1"/>
    <n v="0.8"/>
    <n v="0.1"/>
    <n v="0.1"/>
    <n v="0"/>
    <s v="US"/>
    <x v="0"/>
    <n v="1000"/>
    <n v="250"/>
    <s v="B"/>
    <s v="B11"/>
    <x v="3"/>
    <x v="1"/>
    <x v="2"/>
    <x v="1"/>
    <x v="0"/>
  </r>
  <r>
    <n v="65"/>
    <s v="Segment 2 / Cohort B"/>
    <n v="12"/>
    <x v="0"/>
    <n v="0.8"/>
    <n v="0.1"/>
    <n v="0.1"/>
    <n v="0"/>
    <s v="US"/>
    <x v="0"/>
    <n v="1000"/>
    <n v="250"/>
    <s v="B"/>
    <s v="B12"/>
    <x v="3"/>
    <x v="1"/>
    <x v="1"/>
    <x v="0"/>
    <x v="1"/>
  </r>
  <r>
    <n v="65"/>
    <s v="Segment 2 / Cohort B"/>
    <n v="12"/>
    <x v="1"/>
    <n v="0.8"/>
    <n v="0.1"/>
    <n v="0.1"/>
    <n v="0"/>
    <s v="US"/>
    <x v="0"/>
    <n v="1000"/>
    <n v="250"/>
    <s v="B"/>
    <s v="B12"/>
    <x v="3"/>
    <x v="1"/>
    <x v="1"/>
    <x v="0"/>
    <x v="1"/>
  </r>
  <r>
    <n v="68"/>
    <s v="Segment 3 / Cohort C"/>
    <n v="1"/>
    <x v="0"/>
    <n v="1"/>
    <n v="0"/>
    <n v="0"/>
    <n v="0"/>
    <s v="US"/>
    <x v="0"/>
    <n v="2000"/>
    <n v="400"/>
    <s v="C"/>
    <s v="C1"/>
    <x v="2"/>
    <x v="0"/>
    <x v="1"/>
    <x v="0"/>
    <x v="1"/>
  </r>
  <r>
    <n v="68"/>
    <s v="Segment 3 / Cohort C"/>
    <n v="1"/>
    <x v="1"/>
    <n v="0"/>
    <n v="0.8"/>
    <n v="0.2"/>
    <n v="0"/>
    <s v="US"/>
    <x v="0"/>
    <n v="2000"/>
    <n v="400"/>
    <s v="C"/>
    <s v="C1"/>
    <x v="2"/>
    <x v="0"/>
    <x v="1"/>
    <x v="0"/>
    <x v="1"/>
  </r>
  <r>
    <n v="68"/>
    <s v="Segment 3 / Cohort C"/>
    <n v="2"/>
    <x v="0"/>
    <n v="1"/>
    <n v="0"/>
    <n v="0"/>
    <n v="0"/>
    <s v="US"/>
    <x v="0"/>
    <n v="2000"/>
    <n v="400"/>
    <s v="C"/>
    <s v="C2"/>
    <x v="2"/>
    <x v="1"/>
    <x v="2"/>
    <x v="1"/>
    <x v="0"/>
  </r>
  <r>
    <n v="68"/>
    <s v="Segment 3 / Cohort C"/>
    <n v="2"/>
    <x v="1"/>
    <n v="0"/>
    <n v="1"/>
    <n v="0"/>
    <n v="0"/>
    <s v="US"/>
    <x v="0"/>
    <n v="2000"/>
    <n v="400"/>
    <s v="C"/>
    <s v="C2"/>
    <x v="2"/>
    <x v="1"/>
    <x v="2"/>
    <x v="1"/>
    <x v="0"/>
  </r>
  <r>
    <n v="68"/>
    <s v="Segment 3 / Cohort C"/>
    <n v="3"/>
    <x v="0"/>
    <n v="1"/>
    <n v="0"/>
    <n v="0"/>
    <n v="0"/>
    <s v="US"/>
    <x v="0"/>
    <n v="2000"/>
    <n v="400"/>
    <s v="C"/>
    <s v="C3"/>
    <x v="3"/>
    <x v="0"/>
    <x v="1"/>
    <x v="0"/>
    <x v="1"/>
  </r>
  <r>
    <n v="68"/>
    <s v="Segment 3 / Cohort C"/>
    <n v="3"/>
    <x v="1"/>
    <n v="0"/>
    <n v="1"/>
    <n v="0"/>
    <n v="0"/>
    <s v="US"/>
    <x v="0"/>
    <n v="2000"/>
    <n v="400"/>
    <s v="C"/>
    <s v="C3"/>
    <x v="3"/>
    <x v="0"/>
    <x v="1"/>
    <x v="0"/>
    <x v="1"/>
  </r>
  <r>
    <n v="68"/>
    <s v="Segment 3 / Cohort C"/>
    <n v="4"/>
    <x v="0"/>
    <n v="1"/>
    <n v="0"/>
    <n v="0"/>
    <n v="0"/>
    <s v="US"/>
    <x v="0"/>
    <n v="2000"/>
    <n v="400"/>
    <s v="C"/>
    <s v="C4"/>
    <x v="3"/>
    <x v="1"/>
    <x v="0"/>
    <x v="0"/>
    <x v="0"/>
  </r>
  <r>
    <n v="68"/>
    <s v="Segment 3 / Cohort C"/>
    <n v="4"/>
    <x v="1"/>
    <n v="0"/>
    <n v="0.9"/>
    <n v="0.1"/>
    <n v="0"/>
    <s v="US"/>
    <x v="0"/>
    <n v="2000"/>
    <n v="400"/>
    <s v="C"/>
    <s v="C4"/>
    <x v="3"/>
    <x v="1"/>
    <x v="0"/>
    <x v="0"/>
    <x v="0"/>
  </r>
  <r>
    <n v="68"/>
    <s v="Segment 3 / Cohort C"/>
    <n v="5"/>
    <x v="0"/>
    <n v="1"/>
    <n v="0"/>
    <n v="0"/>
    <n v="0"/>
    <s v="US"/>
    <x v="0"/>
    <n v="2000"/>
    <n v="400"/>
    <s v="C"/>
    <s v="C5"/>
    <x v="2"/>
    <x v="0"/>
    <x v="1"/>
    <x v="0"/>
    <x v="0"/>
  </r>
  <r>
    <n v="68"/>
    <s v="Segment 3 / Cohort C"/>
    <n v="5"/>
    <x v="1"/>
    <n v="0"/>
    <n v="1"/>
    <n v="0"/>
    <n v="0"/>
    <s v="US"/>
    <x v="0"/>
    <n v="2000"/>
    <n v="400"/>
    <s v="C"/>
    <s v="C5"/>
    <x v="2"/>
    <x v="0"/>
    <x v="1"/>
    <x v="0"/>
    <x v="0"/>
  </r>
  <r>
    <n v="68"/>
    <s v="Segment 3 / Cohort C"/>
    <n v="6"/>
    <x v="0"/>
    <n v="1"/>
    <n v="0"/>
    <n v="0"/>
    <n v="0"/>
    <s v="US"/>
    <x v="0"/>
    <n v="2000"/>
    <n v="400"/>
    <s v="C"/>
    <s v="C6"/>
    <x v="3"/>
    <x v="1"/>
    <x v="1"/>
    <x v="0"/>
    <x v="0"/>
  </r>
  <r>
    <n v="68"/>
    <s v="Segment 3 / Cohort C"/>
    <n v="6"/>
    <x v="1"/>
    <n v="0"/>
    <n v="1"/>
    <n v="0"/>
    <n v="0"/>
    <s v="US"/>
    <x v="0"/>
    <n v="2000"/>
    <n v="400"/>
    <s v="C"/>
    <s v="C6"/>
    <x v="3"/>
    <x v="1"/>
    <x v="1"/>
    <x v="0"/>
    <x v="0"/>
  </r>
  <r>
    <n v="68"/>
    <s v="Segment 3 / Cohort C"/>
    <n v="7"/>
    <x v="0"/>
    <n v="1"/>
    <n v="0"/>
    <n v="0"/>
    <n v="0"/>
    <s v="US"/>
    <x v="0"/>
    <n v="2000"/>
    <n v="400"/>
    <s v="C"/>
    <s v="C7"/>
    <x v="0"/>
    <x v="1"/>
    <x v="1"/>
    <x v="0"/>
    <x v="0"/>
  </r>
  <r>
    <n v="68"/>
    <s v="Segment 3 / Cohort C"/>
    <n v="7"/>
    <x v="1"/>
    <n v="0"/>
    <n v="1"/>
    <n v="0"/>
    <n v="0"/>
    <s v="US"/>
    <x v="0"/>
    <n v="2000"/>
    <n v="400"/>
    <s v="C"/>
    <s v="C7"/>
    <x v="0"/>
    <x v="1"/>
    <x v="1"/>
    <x v="0"/>
    <x v="0"/>
  </r>
  <r>
    <n v="68"/>
    <s v="Segment 3 / Cohort C"/>
    <n v="8"/>
    <x v="0"/>
    <n v="1"/>
    <n v="0"/>
    <n v="0"/>
    <n v="0"/>
    <s v="US"/>
    <x v="0"/>
    <n v="2000"/>
    <n v="400"/>
    <s v="C"/>
    <s v="C8"/>
    <x v="1"/>
    <x v="1"/>
    <x v="2"/>
    <x v="1"/>
    <x v="0"/>
  </r>
  <r>
    <n v="68"/>
    <s v="Segment 3 / Cohort C"/>
    <n v="8"/>
    <x v="1"/>
    <n v="0"/>
    <n v="0.9"/>
    <n v="0.1"/>
    <n v="0"/>
    <s v="US"/>
    <x v="0"/>
    <n v="2000"/>
    <n v="400"/>
    <s v="C"/>
    <s v="C8"/>
    <x v="1"/>
    <x v="1"/>
    <x v="2"/>
    <x v="1"/>
    <x v="0"/>
  </r>
  <r>
    <n v="68"/>
    <s v="Segment 3 / Cohort C"/>
    <n v="9"/>
    <x v="0"/>
    <n v="1"/>
    <n v="0"/>
    <n v="0"/>
    <n v="0"/>
    <s v="US"/>
    <x v="0"/>
    <n v="2000"/>
    <n v="400"/>
    <s v="C"/>
    <s v="C9"/>
    <x v="0"/>
    <x v="1"/>
    <x v="2"/>
    <x v="0"/>
    <x v="1"/>
  </r>
  <r>
    <n v="68"/>
    <s v="Segment 3 / Cohort C"/>
    <n v="9"/>
    <x v="1"/>
    <n v="0"/>
    <n v="1"/>
    <n v="0"/>
    <n v="0"/>
    <s v="US"/>
    <x v="0"/>
    <n v="2000"/>
    <n v="400"/>
    <s v="C"/>
    <s v="C9"/>
    <x v="0"/>
    <x v="1"/>
    <x v="2"/>
    <x v="0"/>
    <x v="1"/>
  </r>
  <r>
    <n v="68"/>
    <s v="Segment 3 / Cohort C"/>
    <n v="10"/>
    <x v="0"/>
    <n v="1"/>
    <n v="0"/>
    <n v="0"/>
    <n v="0"/>
    <s v="US"/>
    <x v="0"/>
    <n v="2000"/>
    <n v="400"/>
    <s v="C"/>
    <s v="C10"/>
    <x v="3"/>
    <x v="1"/>
    <x v="2"/>
    <x v="0"/>
    <x v="1"/>
  </r>
  <r>
    <n v="68"/>
    <s v="Segment 3 / Cohort C"/>
    <n v="10"/>
    <x v="1"/>
    <n v="0"/>
    <n v="1"/>
    <n v="0"/>
    <n v="0"/>
    <s v="US"/>
    <x v="0"/>
    <n v="2000"/>
    <n v="400"/>
    <s v="C"/>
    <s v="C10"/>
    <x v="3"/>
    <x v="1"/>
    <x v="2"/>
    <x v="0"/>
    <x v="1"/>
  </r>
  <r>
    <n v="68"/>
    <s v="Segment 3 / Cohort C"/>
    <n v="11"/>
    <x v="0"/>
    <n v="1"/>
    <n v="0"/>
    <n v="0"/>
    <n v="0"/>
    <s v="US"/>
    <x v="0"/>
    <n v="2000"/>
    <n v="400"/>
    <s v="C"/>
    <s v="C11"/>
    <x v="1"/>
    <x v="1"/>
    <x v="2"/>
    <x v="0"/>
    <x v="1"/>
  </r>
  <r>
    <n v="68"/>
    <s v="Segment 3 / Cohort C"/>
    <n v="11"/>
    <x v="1"/>
    <n v="0"/>
    <n v="1"/>
    <n v="0"/>
    <n v="0"/>
    <s v="US"/>
    <x v="0"/>
    <n v="2000"/>
    <n v="400"/>
    <s v="C"/>
    <s v="C11"/>
    <x v="1"/>
    <x v="1"/>
    <x v="2"/>
    <x v="0"/>
    <x v="1"/>
  </r>
  <r>
    <n v="68"/>
    <s v="Segment 3 / Cohort C"/>
    <n v="12"/>
    <x v="0"/>
    <n v="1"/>
    <n v="0"/>
    <n v="0"/>
    <n v="0"/>
    <s v="US"/>
    <x v="0"/>
    <n v="2000"/>
    <n v="400"/>
    <s v="C"/>
    <s v="C12"/>
    <x v="2"/>
    <x v="1"/>
    <x v="0"/>
    <x v="0"/>
    <x v="1"/>
  </r>
  <r>
    <n v="68"/>
    <s v="Segment 3 / Cohort C"/>
    <n v="12"/>
    <x v="1"/>
    <n v="0"/>
    <n v="1"/>
    <n v="0"/>
    <n v="0"/>
    <s v="US"/>
    <x v="0"/>
    <n v="2000"/>
    <n v="400"/>
    <s v="C"/>
    <s v="C12"/>
    <x v="2"/>
    <x v="1"/>
    <x v="0"/>
    <x v="0"/>
    <x v="1"/>
  </r>
  <r>
    <n v="73"/>
    <s v="Segment 1 / Cohort A"/>
    <n v="1"/>
    <x v="0"/>
    <n v="0.5"/>
    <n v="0.4"/>
    <n v="0.1"/>
    <n v="0"/>
    <s v="US"/>
    <x v="0"/>
    <n v="42500"/>
    <n v="0"/>
    <s v="A"/>
    <s v="A1"/>
    <x v="0"/>
    <x v="0"/>
    <x v="0"/>
    <x v="0"/>
    <x v="0"/>
  </r>
  <r>
    <n v="73"/>
    <s v="Segment 1 / Cohort A"/>
    <n v="1"/>
    <x v="1"/>
    <n v="0.5"/>
    <n v="0.4"/>
    <n v="0.1"/>
    <n v="0"/>
    <s v="US"/>
    <x v="0"/>
    <n v="42500"/>
    <n v="0"/>
    <s v="A"/>
    <s v="A1"/>
    <x v="0"/>
    <x v="0"/>
    <x v="0"/>
    <x v="0"/>
    <x v="0"/>
  </r>
  <r>
    <n v="73"/>
    <s v="Segment 1 / Cohort A"/>
    <n v="2"/>
    <x v="0"/>
    <n v="0.5"/>
    <n v="0.5"/>
    <n v="0"/>
    <n v="0"/>
    <s v="US"/>
    <x v="0"/>
    <n v="42500"/>
    <n v="0"/>
    <s v="A"/>
    <s v="A2"/>
    <x v="1"/>
    <x v="1"/>
    <x v="1"/>
    <x v="0"/>
    <x v="1"/>
  </r>
  <r>
    <n v="73"/>
    <s v="Segment 1 / Cohort A"/>
    <n v="2"/>
    <x v="1"/>
    <n v="0.5"/>
    <n v="0.5"/>
    <n v="0"/>
    <n v="0"/>
    <s v="US"/>
    <x v="0"/>
    <n v="42500"/>
    <n v="0"/>
    <s v="A"/>
    <s v="A2"/>
    <x v="1"/>
    <x v="1"/>
    <x v="1"/>
    <x v="0"/>
    <x v="1"/>
  </r>
  <r>
    <n v="73"/>
    <s v="Segment 1 / Cohort A"/>
    <n v="3"/>
    <x v="0"/>
    <n v="0.4"/>
    <n v="0.6"/>
    <n v="0"/>
    <n v="0"/>
    <s v="US"/>
    <x v="0"/>
    <n v="42500"/>
    <n v="0"/>
    <s v="A"/>
    <s v="A3"/>
    <x v="2"/>
    <x v="1"/>
    <x v="2"/>
    <x v="0"/>
    <x v="1"/>
  </r>
  <r>
    <n v="73"/>
    <s v="Segment 1 / Cohort A"/>
    <n v="3"/>
    <x v="1"/>
    <n v="0.4"/>
    <n v="0.6"/>
    <n v="0"/>
    <n v="0"/>
    <s v="US"/>
    <x v="0"/>
    <n v="42500"/>
    <n v="0"/>
    <s v="A"/>
    <s v="A3"/>
    <x v="2"/>
    <x v="1"/>
    <x v="2"/>
    <x v="0"/>
    <x v="1"/>
  </r>
  <r>
    <n v="73"/>
    <s v="Segment 1 / Cohort A"/>
    <n v="4"/>
    <x v="0"/>
    <n v="0.5"/>
    <n v="0.5"/>
    <n v="0"/>
    <n v="0"/>
    <s v="US"/>
    <x v="0"/>
    <n v="42500"/>
    <n v="0"/>
    <s v="A"/>
    <s v="A4"/>
    <x v="2"/>
    <x v="0"/>
    <x v="0"/>
    <x v="0"/>
    <x v="1"/>
  </r>
  <r>
    <n v="73"/>
    <s v="Segment 1 / Cohort A"/>
    <n v="4"/>
    <x v="1"/>
    <n v="0.5"/>
    <n v="0.5"/>
    <n v="0"/>
    <n v="0"/>
    <s v="US"/>
    <x v="0"/>
    <n v="42500"/>
    <n v="0"/>
    <s v="A"/>
    <s v="A4"/>
    <x v="2"/>
    <x v="0"/>
    <x v="0"/>
    <x v="0"/>
    <x v="1"/>
  </r>
  <r>
    <n v="73"/>
    <s v="Segment 1 / Cohort A"/>
    <n v="5"/>
    <x v="0"/>
    <n v="0.5"/>
    <n v="0"/>
    <n v="0.5"/>
    <n v="0"/>
    <s v="US"/>
    <x v="0"/>
    <n v="42500"/>
    <n v="0"/>
    <s v="A"/>
    <s v="A5"/>
    <x v="2"/>
    <x v="1"/>
    <x v="2"/>
    <x v="1"/>
    <x v="1"/>
  </r>
  <r>
    <n v="73"/>
    <s v="Segment 1 / Cohort A"/>
    <n v="5"/>
    <x v="1"/>
    <n v="0.5"/>
    <n v="0"/>
    <n v="0.5"/>
    <n v="0"/>
    <s v="US"/>
    <x v="0"/>
    <n v="42500"/>
    <n v="0"/>
    <s v="A"/>
    <s v="A5"/>
    <x v="2"/>
    <x v="1"/>
    <x v="2"/>
    <x v="1"/>
    <x v="1"/>
  </r>
  <r>
    <n v="73"/>
    <s v="Segment 1 / Cohort A"/>
    <n v="6"/>
    <x v="0"/>
    <n v="1"/>
    <n v="0"/>
    <n v="0"/>
    <n v="0"/>
    <s v="US"/>
    <x v="0"/>
    <n v="42500"/>
    <n v="0"/>
    <s v="A"/>
    <s v="A6"/>
    <x v="3"/>
    <x v="0"/>
    <x v="0"/>
    <x v="0"/>
    <x v="1"/>
  </r>
  <r>
    <n v="73"/>
    <s v="Segment 1 / Cohort A"/>
    <n v="6"/>
    <x v="1"/>
    <n v="1"/>
    <n v="0"/>
    <n v="0"/>
    <n v="0"/>
    <s v="US"/>
    <x v="0"/>
    <n v="42500"/>
    <n v="0"/>
    <s v="A"/>
    <s v="A6"/>
    <x v="3"/>
    <x v="0"/>
    <x v="0"/>
    <x v="0"/>
    <x v="1"/>
  </r>
  <r>
    <n v="73"/>
    <s v="Segment 1 / Cohort A"/>
    <n v="7"/>
    <x v="0"/>
    <n v="0.4"/>
    <n v="0.6"/>
    <n v="0"/>
    <n v="0"/>
    <s v="US"/>
    <x v="0"/>
    <n v="42500"/>
    <n v="0"/>
    <s v="A"/>
    <s v="A7"/>
    <x v="1"/>
    <x v="0"/>
    <x v="0"/>
    <x v="0"/>
    <x v="1"/>
  </r>
  <r>
    <n v="73"/>
    <s v="Segment 1 / Cohort A"/>
    <n v="7"/>
    <x v="1"/>
    <n v="0.4"/>
    <n v="0.6"/>
    <n v="0"/>
    <n v="0"/>
    <s v="US"/>
    <x v="0"/>
    <n v="42500"/>
    <n v="0"/>
    <s v="A"/>
    <s v="A7"/>
    <x v="1"/>
    <x v="0"/>
    <x v="0"/>
    <x v="0"/>
    <x v="1"/>
  </r>
  <r>
    <n v="73"/>
    <s v="Segment 1 / Cohort A"/>
    <n v="8"/>
    <x v="0"/>
    <n v="0.3"/>
    <n v="0.7"/>
    <n v="0"/>
    <n v="0"/>
    <s v="US"/>
    <x v="0"/>
    <n v="42500"/>
    <n v="0"/>
    <s v="A"/>
    <s v="A8"/>
    <x v="3"/>
    <x v="0"/>
    <x v="0"/>
    <x v="0"/>
    <x v="0"/>
  </r>
  <r>
    <n v="73"/>
    <s v="Segment 1 / Cohort A"/>
    <n v="8"/>
    <x v="1"/>
    <n v="0.3"/>
    <n v="0.7"/>
    <n v="0"/>
    <n v="0"/>
    <s v="US"/>
    <x v="0"/>
    <n v="42500"/>
    <n v="0"/>
    <s v="A"/>
    <s v="A8"/>
    <x v="3"/>
    <x v="0"/>
    <x v="0"/>
    <x v="0"/>
    <x v="0"/>
  </r>
  <r>
    <n v="73"/>
    <s v="Segment 1 / Cohort A"/>
    <n v="9"/>
    <x v="0"/>
    <n v="1"/>
    <n v="0"/>
    <n v="0"/>
    <n v="0"/>
    <s v="US"/>
    <x v="0"/>
    <n v="42500"/>
    <n v="0"/>
    <s v="A"/>
    <s v="A9"/>
    <x v="1"/>
    <x v="1"/>
    <x v="2"/>
    <x v="1"/>
    <x v="1"/>
  </r>
  <r>
    <n v="73"/>
    <s v="Segment 1 / Cohort A"/>
    <n v="9"/>
    <x v="1"/>
    <n v="1"/>
    <n v="0"/>
    <n v="0"/>
    <n v="0"/>
    <s v="US"/>
    <x v="0"/>
    <n v="42500"/>
    <n v="0"/>
    <s v="A"/>
    <s v="A9"/>
    <x v="1"/>
    <x v="1"/>
    <x v="2"/>
    <x v="1"/>
    <x v="1"/>
  </r>
  <r>
    <n v="73"/>
    <s v="Segment 1 / Cohort A"/>
    <n v="10"/>
    <x v="0"/>
    <n v="1"/>
    <n v="0"/>
    <n v="0"/>
    <n v="0"/>
    <s v="US"/>
    <x v="0"/>
    <n v="42500"/>
    <n v="0"/>
    <s v="A"/>
    <s v="A10"/>
    <x v="2"/>
    <x v="1"/>
    <x v="0"/>
    <x v="0"/>
    <x v="0"/>
  </r>
  <r>
    <n v="73"/>
    <s v="Segment 1 / Cohort A"/>
    <n v="10"/>
    <x v="1"/>
    <n v="1"/>
    <n v="0"/>
    <n v="0"/>
    <n v="0"/>
    <s v="US"/>
    <x v="0"/>
    <n v="42500"/>
    <n v="0"/>
    <s v="A"/>
    <s v="A10"/>
    <x v="2"/>
    <x v="1"/>
    <x v="0"/>
    <x v="0"/>
    <x v="0"/>
  </r>
  <r>
    <n v="73"/>
    <s v="Segment 1 / Cohort A"/>
    <n v="11"/>
    <x v="0"/>
    <n v="1"/>
    <n v="0"/>
    <n v="0"/>
    <n v="0"/>
    <s v="US"/>
    <x v="0"/>
    <n v="42500"/>
    <n v="0"/>
    <s v="A"/>
    <s v="A11"/>
    <x v="0"/>
    <x v="0"/>
    <x v="0"/>
    <x v="0"/>
    <x v="1"/>
  </r>
  <r>
    <n v="73"/>
    <s v="Segment 1 / Cohort A"/>
    <n v="11"/>
    <x v="1"/>
    <n v="1"/>
    <n v="0"/>
    <n v="0"/>
    <n v="0"/>
    <s v="US"/>
    <x v="0"/>
    <n v="42500"/>
    <n v="0"/>
    <s v="A"/>
    <s v="A11"/>
    <x v="0"/>
    <x v="0"/>
    <x v="0"/>
    <x v="0"/>
    <x v="1"/>
  </r>
  <r>
    <n v="73"/>
    <s v="Segment 1 / Cohort A"/>
    <n v="12"/>
    <x v="0"/>
    <n v="0.3"/>
    <n v="0.7"/>
    <n v="0"/>
    <n v="0"/>
    <s v="US"/>
    <x v="0"/>
    <n v="42500"/>
    <n v="0"/>
    <s v="A"/>
    <s v="A12"/>
    <x v="1"/>
    <x v="0"/>
    <x v="0"/>
    <x v="0"/>
    <x v="0"/>
  </r>
  <r>
    <n v="73"/>
    <s v="Segment 1 / Cohort A"/>
    <n v="12"/>
    <x v="1"/>
    <n v="0.3"/>
    <n v="0.7"/>
    <n v="0"/>
    <n v="0"/>
    <s v="US"/>
    <x v="0"/>
    <n v="42500"/>
    <n v="0"/>
    <s v="A"/>
    <s v="A12"/>
    <x v="1"/>
    <x v="0"/>
    <x v="0"/>
    <x v="0"/>
    <x v="0"/>
  </r>
  <r>
    <n v="75"/>
    <s v="Segment 4 / Cohort D"/>
    <n v="1"/>
    <x v="0"/>
    <n v="0.7"/>
    <n v="0.1"/>
    <n v="0.2"/>
    <n v="0"/>
    <s v="US"/>
    <x v="1"/>
    <n v="1275"/>
    <n v="850"/>
    <s v="D"/>
    <s v="D1"/>
    <x v="2"/>
    <x v="0"/>
    <x v="0"/>
    <x v="0"/>
    <x v="0"/>
  </r>
  <r>
    <n v="75"/>
    <s v="Segment 4 / Cohort D"/>
    <n v="1"/>
    <x v="1"/>
    <n v="0.6"/>
    <n v="0.2"/>
    <n v="0.2"/>
    <n v="0"/>
    <s v="US"/>
    <x v="1"/>
    <n v="1275"/>
    <n v="850"/>
    <s v="D"/>
    <s v="D1"/>
    <x v="2"/>
    <x v="0"/>
    <x v="0"/>
    <x v="0"/>
    <x v="0"/>
  </r>
  <r>
    <n v="75"/>
    <s v="Segment 4 / Cohort D"/>
    <n v="2"/>
    <x v="0"/>
    <n v="0.9"/>
    <n v="0.1"/>
    <n v="0"/>
    <n v="0"/>
    <s v="US"/>
    <x v="1"/>
    <n v="1275"/>
    <n v="850"/>
    <s v="D"/>
    <s v="D2"/>
    <x v="1"/>
    <x v="0"/>
    <x v="1"/>
    <x v="0"/>
    <x v="1"/>
  </r>
  <r>
    <n v="75"/>
    <s v="Segment 4 / Cohort D"/>
    <n v="2"/>
    <x v="1"/>
    <n v="0.8"/>
    <n v="0.1"/>
    <n v="0.1"/>
    <n v="0"/>
    <s v="US"/>
    <x v="1"/>
    <n v="1275"/>
    <n v="850"/>
    <s v="D"/>
    <s v="D2"/>
    <x v="1"/>
    <x v="0"/>
    <x v="1"/>
    <x v="0"/>
    <x v="1"/>
  </r>
  <r>
    <n v="75"/>
    <s v="Segment 4 / Cohort D"/>
    <n v="3"/>
    <x v="0"/>
    <n v="0.9"/>
    <n v="0.1"/>
    <n v="0"/>
    <n v="0"/>
    <s v="US"/>
    <x v="1"/>
    <n v="1275"/>
    <n v="850"/>
    <s v="D"/>
    <s v="D3"/>
    <x v="3"/>
    <x v="0"/>
    <x v="1"/>
    <x v="0"/>
    <x v="0"/>
  </r>
  <r>
    <n v="75"/>
    <s v="Segment 4 / Cohort D"/>
    <n v="3"/>
    <x v="1"/>
    <n v="0.8"/>
    <n v="0.1"/>
    <n v="0.1"/>
    <n v="0"/>
    <s v="US"/>
    <x v="1"/>
    <n v="1275"/>
    <n v="850"/>
    <s v="D"/>
    <s v="D3"/>
    <x v="3"/>
    <x v="0"/>
    <x v="1"/>
    <x v="0"/>
    <x v="0"/>
  </r>
  <r>
    <n v="75"/>
    <s v="Segment 4 / Cohort D"/>
    <n v="4"/>
    <x v="0"/>
    <n v="0.8"/>
    <n v="0.1"/>
    <n v="0.1"/>
    <n v="0"/>
    <s v="US"/>
    <x v="1"/>
    <n v="1275"/>
    <n v="850"/>
    <s v="D"/>
    <s v="D4"/>
    <x v="3"/>
    <x v="1"/>
    <x v="0"/>
    <x v="0"/>
    <x v="1"/>
  </r>
  <r>
    <n v="75"/>
    <s v="Segment 4 / Cohort D"/>
    <n v="4"/>
    <x v="1"/>
    <n v="0.7"/>
    <n v="0.1"/>
    <n v="0.2"/>
    <n v="0"/>
    <s v="US"/>
    <x v="1"/>
    <n v="1275"/>
    <n v="850"/>
    <s v="D"/>
    <s v="D4"/>
    <x v="3"/>
    <x v="1"/>
    <x v="0"/>
    <x v="0"/>
    <x v="1"/>
  </r>
  <r>
    <n v="75"/>
    <s v="Segment 4 / Cohort D"/>
    <n v="5"/>
    <x v="0"/>
    <n v="0.8"/>
    <n v="0.1"/>
    <n v="0.1"/>
    <n v="0"/>
    <s v="US"/>
    <x v="1"/>
    <n v="1275"/>
    <n v="850"/>
    <s v="D"/>
    <s v="D5"/>
    <x v="3"/>
    <x v="1"/>
    <x v="2"/>
    <x v="1"/>
    <x v="1"/>
  </r>
  <r>
    <n v="75"/>
    <s v="Segment 4 / Cohort D"/>
    <n v="5"/>
    <x v="1"/>
    <n v="0.8"/>
    <n v="0.1"/>
    <n v="0.1"/>
    <n v="0"/>
    <s v="US"/>
    <x v="1"/>
    <n v="1275"/>
    <n v="850"/>
    <s v="D"/>
    <s v="D5"/>
    <x v="3"/>
    <x v="1"/>
    <x v="2"/>
    <x v="1"/>
    <x v="1"/>
  </r>
  <r>
    <n v="75"/>
    <s v="Segment 4 / Cohort D"/>
    <n v="6"/>
    <x v="0"/>
    <n v="0.9"/>
    <n v="0.1"/>
    <n v="0"/>
    <n v="0"/>
    <s v="US"/>
    <x v="1"/>
    <n v="1275"/>
    <n v="850"/>
    <s v="D"/>
    <s v="D6"/>
    <x v="2"/>
    <x v="1"/>
    <x v="1"/>
    <x v="0"/>
    <x v="0"/>
  </r>
  <r>
    <n v="75"/>
    <s v="Segment 4 / Cohort D"/>
    <n v="6"/>
    <x v="1"/>
    <n v="0.7"/>
    <n v="0.1"/>
    <n v="0.2"/>
    <n v="0"/>
    <s v="US"/>
    <x v="1"/>
    <n v="1275"/>
    <n v="850"/>
    <s v="D"/>
    <s v="D6"/>
    <x v="2"/>
    <x v="1"/>
    <x v="1"/>
    <x v="0"/>
    <x v="0"/>
  </r>
  <r>
    <n v="75"/>
    <s v="Segment 4 / Cohort D"/>
    <n v="7"/>
    <x v="0"/>
    <n v="0.9"/>
    <n v="0.1"/>
    <n v="0"/>
    <n v="0"/>
    <s v="US"/>
    <x v="1"/>
    <n v="1275"/>
    <n v="850"/>
    <s v="D"/>
    <s v="D7"/>
    <x v="1"/>
    <x v="1"/>
    <x v="0"/>
    <x v="0"/>
    <x v="0"/>
  </r>
  <r>
    <n v="75"/>
    <s v="Segment 4 / Cohort D"/>
    <n v="7"/>
    <x v="1"/>
    <n v="0.8"/>
    <n v="0.1"/>
    <n v="0.1"/>
    <n v="0"/>
    <s v="US"/>
    <x v="1"/>
    <n v="1275"/>
    <n v="850"/>
    <s v="D"/>
    <s v="D7"/>
    <x v="1"/>
    <x v="1"/>
    <x v="0"/>
    <x v="0"/>
    <x v="0"/>
  </r>
  <r>
    <n v="75"/>
    <s v="Segment 4 / Cohort D"/>
    <n v="8"/>
    <x v="0"/>
    <n v="0.8"/>
    <n v="0.1"/>
    <n v="0.1"/>
    <n v="0"/>
    <s v="US"/>
    <x v="1"/>
    <n v="1275"/>
    <n v="850"/>
    <s v="D"/>
    <s v="D8"/>
    <x v="0"/>
    <x v="0"/>
    <x v="1"/>
    <x v="0"/>
    <x v="1"/>
  </r>
  <r>
    <n v="75"/>
    <s v="Segment 4 / Cohort D"/>
    <n v="8"/>
    <x v="1"/>
    <n v="0.8"/>
    <n v="0.1"/>
    <n v="0.1"/>
    <n v="0"/>
    <s v="US"/>
    <x v="1"/>
    <n v="1275"/>
    <n v="850"/>
    <s v="D"/>
    <s v="D8"/>
    <x v="0"/>
    <x v="0"/>
    <x v="1"/>
    <x v="0"/>
    <x v="1"/>
  </r>
  <r>
    <n v="75"/>
    <s v="Segment 4 / Cohort D"/>
    <n v="9"/>
    <x v="0"/>
    <n v="0.8"/>
    <n v="0.1"/>
    <n v="0.1"/>
    <n v="0"/>
    <s v="US"/>
    <x v="1"/>
    <n v="1275"/>
    <n v="850"/>
    <s v="D"/>
    <s v="D9"/>
    <x v="3"/>
    <x v="1"/>
    <x v="2"/>
    <x v="0"/>
    <x v="0"/>
  </r>
  <r>
    <n v="75"/>
    <s v="Segment 4 / Cohort D"/>
    <n v="9"/>
    <x v="1"/>
    <n v="0.8"/>
    <n v="0.1"/>
    <n v="0.1"/>
    <n v="0"/>
    <s v="US"/>
    <x v="1"/>
    <n v="1275"/>
    <n v="850"/>
    <s v="D"/>
    <s v="D9"/>
    <x v="3"/>
    <x v="1"/>
    <x v="2"/>
    <x v="0"/>
    <x v="0"/>
  </r>
  <r>
    <n v="75"/>
    <s v="Segment 4 / Cohort D"/>
    <n v="10"/>
    <x v="0"/>
    <n v="0.9"/>
    <n v="0.1"/>
    <n v="0"/>
    <n v="0"/>
    <s v="US"/>
    <x v="1"/>
    <n v="1275"/>
    <n v="850"/>
    <s v="D"/>
    <s v="D10"/>
    <x v="1"/>
    <x v="0"/>
    <x v="1"/>
    <x v="0"/>
    <x v="0"/>
  </r>
  <r>
    <n v="75"/>
    <s v="Segment 4 / Cohort D"/>
    <n v="10"/>
    <x v="1"/>
    <n v="0.8"/>
    <n v="0.1"/>
    <n v="0.1"/>
    <n v="0"/>
    <s v="US"/>
    <x v="1"/>
    <n v="1275"/>
    <n v="850"/>
    <s v="D"/>
    <s v="D10"/>
    <x v="1"/>
    <x v="0"/>
    <x v="1"/>
    <x v="0"/>
    <x v="0"/>
  </r>
  <r>
    <n v="75"/>
    <s v="Segment 4 / Cohort D"/>
    <n v="11"/>
    <x v="0"/>
    <n v="0.9"/>
    <n v="0.1"/>
    <n v="0"/>
    <n v="0"/>
    <s v="US"/>
    <x v="1"/>
    <n v="1275"/>
    <n v="850"/>
    <s v="D"/>
    <s v="D11"/>
    <x v="0"/>
    <x v="1"/>
    <x v="2"/>
    <x v="1"/>
    <x v="0"/>
  </r>
  <r>
    <n v="75"/>
    <s v="Segment 4 / Cohort D"/>
    <n v="11"/>
    <x v="1"/>
    <n v="0.8"/>
    <n v="0.1"/>
    <n v="0.1"/>
    <n v="0"/>
    <s v="US"/>
    <x v="1"/>
    <n v="1275"/>
    <n v="850"/>
    <s v="D"/>
    <s v="D11"/>
    <x v="0"/>
    <x v="1"/>
    <x v="2"/>
    <x v="1"/>
    <x v="0"/>
  </r>
  <r>
    <n v="75"/>
    <s v="Segment 4 / Cohort D"/>
    <n v="12"/>
    <x v="0"/>
    <n v="0.8"/>
    <n v="0.1"/>
    <n v="0.1"/>
    <n v="0"/>
    <s v="US"/>
    <x v="1"/>
    <n v="1275"/>
    <n v="850"/>
    <s v="D"/>
    <s v="D12"/>
    <x v="0"/>
    <x v="0"/>
    <x v="1"/>
    <x v="0"/>
    <x v="0"/>
  </r>
  <r>
    <n v="75"/>
    <s v="Segment 4 / Cohort D"/>
    <n v="12"/>
    <x v="1"/>
    <n v="0.7"/>
    <n v="0.1"/>
    <n v="0.2"/>
    <n v="0"/>
    <s v="US"/>
    <x v="1"/>
    <n v="1275"/>
    <n v="850"/>
    <s v="D"/>
    <s v="D12"/>
    <x v="0"/>
    <x v="0"/>
    <x v="1"/>
    <x v="0"/>
    <x v="0"/>
  </r>
  <r>
    <n v="76"/>
    <s v="Segment 3 / Cohort C"/>
    <n v="1"/>
    <x v="0"/>
    <n v="0.3"/>
    <n v="0.2"/>
    <n v="0.5"/>
    <n v="0"/>
    <s v="US"/>
    <x v="0"/>
    <n v="28000"/>
    <n v="24000"/>
    <s v="C"/>
    <s v="C1"/>
    <x v="2"/>
    <x v="0"/>
    <x v="1"/>
    <x v="0"/>
    <x v="1"/>
  </r>
  <r>
    <n v="76"/>
    <s v="Segment 3 / Cohort C"/>
    <n v="1"/>
    <x v="1"/>
    <n v="0.4"/>
    <n v="0.3"/>
    <n v="0.3"/>
    <n v="0"/>
    <s v="US"/>
    <x v="0"/>
    <n v="28000"/>
    <n v="24000"/>
    <s v="C"/>
    <s v="C1"/>
    <x v="2"/>
    <x v="0"/>
    <x v="1"/>
    <x v="0"/>
    <x v="1"/>
  </r>
  <r>
    <n v="76"/>
    <s v="Segment 3 / Cohort C"/>
    <n v="2"/>
    <x v="0"/>
    <n v="0.4"/>
    <n v="0.3"/>
    <n v="0.3"/>
    <n v="0"/>
    <s v="US"/>
    <x v="0"/>
    <n v="28000"/>
    <n v="24000"/>
    <s v="C"/>
    <s v="C2"/>
    <x v="2"/>
    <x v="1"/>
    <x v="2"/>
    <x v="1"/>
    <x v="0"/>
  </r>
  <r>
    <n v="76"/>
    <s v="Segment 3 / Cohort C"/>
    <n v="2"/>
    <x v="1"/>
    <n v="0.4"/>
    <n v="0.4"/>
    <n v="0.2"/>
    <n v="0"/>
    <s v="US"/>
    <x v="0"/>
    <n v="28000"/>
    <n v="24000"/>
    <s v="C"/>
    <s v="C2"/>
    <x v="2"/>
    <x v="1"/>
    <x v="2"/>
    <x v="1"/>
    <x v="0"/>
  </r>
  <r>
    <n v="76"/>
    <s v="Segment 3 / Cohort C"/>
    <n v="3"/>
    <x v="0"/>
    <n v="0.4"/>
    <n v="0.4"/>
    <n v="0.2"/>
    <n v="0"/>
    <s v="US"/>
    <x v="0"/>
    <n v="28000"/>
    <n v="24000"/>
    <s v="C"/>
    <s v="C3"/>
    <x v="3"/>
    <x v="0"/>
    <x v="1"/>
    <x v="0"/>
    <x v="1"/>
  </r>
  <r>
    <n v="76"/>
    <s v="Segment 3 / Cohort C"/>
    <n v="3"/>
    <x v="1"/>
    <n v="0.3"/>
    <n v="0.3"/>
    <n v="0.4"/>
    <n v="0"/>
    <s v="US"/>
    <x v="0"/>
    <n v="28000"/>
    <n v="24000"/>
    <s v="C"/>
    <s v="C3"/>
    <x v="3"/>
    <x v="0"/>
    <x v="1"/>
    <x v="0"/>
    <x v="1"/>
  </r>
  <r>
    <n v="76"/>
    <s v="Segment 3 / Cohort C"/>
    <n v="4"/>
    <x v="0"/>
    <n v="0.3"/>
    <n v="0.3"/>
    <n v="0.4"/>
    <n v="0"/>
    <s v="US"/>
    <x v="0"/>
    <n v="28000"/>
    <n v="24000"/>
    <s v="C"/>
    <s v="C4"/>
    <x v="3"/>
    <x v="1"/>
    <x v="0"/>
    <x v="0"/>
    <x v="0"/>
  </r>
  <r>
    <n v="76"/>
    <s v="Segment 3 / Cohort C"/>
    <n v="4"/>
    <x v="1"/>
    <n v="0.4"/>
    <n v="0.4"/>
    <n v="0.2"/>
    <n v="0"/>
    <s v="US"/>
    <x v="0"/>
    <n v="28000"/>
    <n v="24000"/>
    <s v="C"/>
    <s v="C4"/>
    <x v="3"/>
    <x v="1"/>
    <x v="0"/>
    <x v="0"/>
    <x v="0"/>
  </r>
  <r>
    <n v="76"/>
    <s v="Segment 3 / Cohort C"/>
    <n v="5"/>
    <x v="0"/>
    <n v="0.4"/>
    <n v="0.4"/>
    <n v="0.2"/>
    <n v="0"/>
    <s v="US"/>
    <x v="0"/>
    <n v="28000"/>
    <n v="24000"/>
    <s v="C"/>
    <s v="C5"/>
    <x v="2"/>
    <x v="0"/>
    <x v="1"/>
    <x v="0"/>
    <x v="0"/>
  </r>
  <r>
    <n v="76"/>
    <s v="Segment 3 / Cohort C"/>
    <n v="5"/>
    <x v="1"/>
    <n v="0.3"/>
    <n v="0.3"/>
    <n v="0.4"/>
    <n v="0"/>
    <s v="US"/>
    <x v="0"/>
    <n v="28000"/>
    <n v="24000"/>
    <s v="C"/>
    <s v="C5"/>
    <x v="2"/>
    <x v="0"/>
    <x v="1"/>
    <x v="0"/>
    <x v="0"/>
  </r>
  <r>
    <n v="76"/>
    <s v="Segment 3 / Cohort C"/>
    <n v="6"/>
    <x v="0"/>
    <n v="0.4"/>
    <n v="0.3"/>
    <n v="0.3"/>
    <n v="0"/>
    <s v="US"/>
    <x v="0"/>
    <n v="28000"/>
    <n v="24000"/>
    <s v="C"/>
    <s v="C6"/>
    <x v="3"/>
    <x v="1"/>
    <x v="1"/>
    <x v="0"/>
    <x v="0"/>
  </r>
  <r>
    <n v="76"/>
    <s v="Segment 3 / Cohort C"/>
    <n v="6"/>
    <x v="1"/>
    <n v="0.4"/>
    <n v="0.4"/>
    <n v="0.2"/>
    <n v="0"/>
    <s v="US"/>
    <x v="0"/>
    <n v="28000"/>
    <n v="24000"/>
    <s v="C"/>
    <s v="C6"/>
    <x v="3"/>
    <x v="1"/>
    <x v="1"/>
    <x v="0"/>
    <x v="0"/>
  </r>
  <r>
    <n v="76"/>
    <s v="Segment 3 / Cohort C"/>
    <n v="7"/>
    <x v="0"/>
    <n v="0.4"/>
    <n v="0.3"/>
    <n v="0.3"/>
    <n v="0"/>
    <s v="US"/>
    <x v="0"/>
    <n v="28000"/>
    <n v="24000"/>
    <s v="C"/>
    <s v="C7"/>
    <x v="0"/>
    <x v="1"/>
    <x v="1"/>
    <x v="0"/>
    <x v="0"/>
  </r>
  <r>
    <n v="76"/>
    <s v="Segment 3 / Cohort C"/>
    <n v="7"/>
    <x v="1"/>
    <n v="0.3"/>
    <n v="0.4"/>
    <n v="0.3"/>
    <n v="0"/>
    <s v="US"/>
    <x v="0"/>
    <n v="28000"/>
    <n v="24000"/>
    <s v="C"/>
    <s v="C7"/>
    <x v="0"/>
    <x v="1"/>
    <x v="1"/>
    <x v="0"/>
    <x v="0"/>
  </r>
  <r>
    <n v="76"/>
    <s v="Segment 3 / Cohort C"/>
    <n v="8"/>
    <x v="0"/>
    <n v="0.4"/>
    <n v="0.3"/>
    <n v="0.3"/>
    <n v="0"/>
    <s v="US"/>
    <x v="0"/>
    <n v="28000"/>
    <n v="24000"/>
    <s v="C"/>
    <s v="C8"/>
    <x v="1"/>
    <x v="1"/>
    <x v="2"/>
    <x v="1"/>
    <x v="0"/>
  </r>
  <r>
    <n v="76"/>
    <s v="Segment 3 / Cohort C"/>
    <n v="8"/>
    <x v="1"/>
    <n v="0.4"/>
    <n v="0.4"/>
    <n v="0.2"/>
    <n v="0"/>
    <s v="US"/>
    <x v="0"/>
    <n v="28000"/>
    <n v="24000"/>
    <s v="C"/>
    <s v="C8"/>
    <x v="1"/>
    <x v="1"/>
    <x v="2"/>
    <x v="1"/>
    <x v="0"/>
  </r>
  <r>
    <n v="76"/>
    <s v="Segment 3 / Cohort C"/>
    <n v="9"/>
    <x v="0"/>
    <n v="0.3"/>
    <n v="0.2"/>
    <n v="0.5"/>
    <n v="0"/>
    <s v="US"/>
    <x v="0"/>
    <n v="28000"/>
    <n v="24000"/>
    <s v="C"/>
    <s v="C9"/>
    <x v="0"/>
    <x v="1"/>
    <x v="2"/>
    <x v="0"/>
    <x v="1"/>
  </r>
  <r>
    <n v="76"/>
    <s v="Segment 3 / Cohort C"/>
    <n v="9"/>
    <x v="1"/>
    <n v="0.3"/>
    <n v="0.2"/>
    <n v="0.5"/>
    <n v="0"/>
    <s v="US"/>
    <x v="0"/>
    <n v="28000"/>
    <n v="24000"/>
    <s v="C"/>
    <s v="C9"/>
    <x v="0"/>
    <x v="1"/>
    <x v="2"/>
    <x v="0"/>
    <x v="1"/>
  </r>
  <r>
    <n v="76"/>
    <s v="Segment 3 / Cohort C"/>
    <n v="10"/>
    <x v="0"/>
    <n v="0.4"/>
    <n v="0.2"/>
    <n v="0.4"/>
    <n v="0"/>
    <s v="US"/>
    <x v="0"/>
    <n v="28000"/>
    <n v="24000"/>
    <s v="C"/>
    <s v="C10"/>
    <x v="3"/>
    <x v="1"/>
    <x v="2"/>
    <x v="0"/>
    <x v="1"/>
  </r>
  <r>
    <n v="76"/>
    <s v="Segment 3 / Cohort C"/>
    <n v="10"/>
    <x v="1"/>
    <n v="0.3"/>
    <n v="0.3"/>
    <n v="0.4"/>
    <n v="0"/>
    <s v="US"/>
    <x v="0"/>
    <n v="28000"/>
    <n v="24000"/>
    <s v="C"/>
    <s v="C10"/>
    <x v="3"/>
    <x v="1"/>
    <x v="2"/>
    <x v="0"/>
    <x v="1"/>
  </r>
  <r>
    <n v="76"/>
    <s v="Segment 3 / Cohort C"/>
    <n v="11"/>
    <x v="0"/>
    <n v="0.4"/>
    <n v="0.2"/>
    <n v="0.4"/>
    <n v="0"/>
    <s v="US"/>
    <x v="0"/>
    <n v="28000"/>
    <n v="24000"/>
    <s v="C"/>
    <s v="C11"/>
    <x v="1"/>
    <x v="1"/>
    <x v="2"/>
    <x v="0"/>
    <x v="1"/>
  </r>
  <r>
    <n v="76"/>
    <s v="Segment 3 / Cohort C"/>
    <n v="11"/>
    <x v="1"/>
    <n v="0.3"/>
    <n v="0.3"/>
    <n v="0.4"/>
    <n v="0"/>
    <s v="US"/>
    <x v="0"/>
    <n v="28000"/>
    <n v="24000"/>
    <s v="C"/>
    <s v="C11"/>
    <x v="1"/>
    <x v="1"/>
    <x v="2"/>
    <x v="0"/>
    <x v="1"/>
  </r>
  <r>
    <n v="76"/>
    <s v="Segment 3 / Cohort C"/>
    <n v="12"/>
    <x v="0"/>
    <n v="0.4"/>
    <n v="0.4"/>
    <n v="0.2"/>
    <n v="0"/>
    <s v="US"/>
    <x v="0"/>
    <n v="28000"/>
    <n v="24000"/>
    <s v="C"/>
    <s v="C12"/>
    <x v="2"/>
    <x v="1"/>
    <x v="0"/>
    <x v="0"/>
    <x v="1"/>
  </r>
  <r>
    <n v="76"/>
    <s v="Segment 3 / Cohort C"/>
    <n v="12"/>
    <x v="1"/>
    <n v="0.3"/>
    <n v="0.3"/>
    <n v="0.4"/>
    <n v="0"/>
    <s v="US"/>
    <x v="0"/>
    <n v="28000"/>
    <n v="24000"/>
    <s v="C"/>
    <s v="C12"/>
    <x v="2"/>
    <x v="1"/>
    <x v="0"/>
    <x v="0"/>
    <x v="1"/>
  </r>
  <r>
    <n v="77"/>
    <s v="Segment 1 / Cohort A"/>
    <n v="1"/>
    <x v="0"/>
    <n v="0.4"/>
    <n v="0.4"/>
    <n v="0.2"/>
    <n v="0"/>
    <s v="US"/>
    <x v="0"/>
    <n v="1000"/>
    <n v="1000"/>
    <s v="A"/>
    <s v="A1"/>
    <x v="0"/>
    <x v="0"/>
    <x v="0"/>
    <x v="0"/>
    <x v="0"/>
  </r>
  <r>
    <n v="77"/>
    <s v="Segment 1 / Cohort A"/>
    <n v="1"/>
    <x v="1"/>
    <n v="0.3"/>
    <n v="0.3"/>
    <n v="0.4"/>
    <n v="0"/>
    <s v="US"/>
    <x v="0"/>
    <n v="1000"/>
    <n v="1000"/>
    <s v="A"/>
    <s v="A1"/>
    <x v="0"/>
    <x v="0"/>
    <x v="0"/>
    <x v="0"/>
    <x v="0"/>
  </r>
  <r>
    <n v="77"/>
    <s v="Segment 1 / Cohort A"/>
    <n v="2"/>
    <x v="0"/>
    <n v="0.4"/>
    <n v="0.4"/>
    <n v="0.2"/>
    <n v="0"/>
    <s v="US"/>
    <x v="0"/>
    <n v="1000"/>
    <n v="1000"/>
    <s v="A"/>
    <s v="A2"/>
    <x v="1"/>
    <x v="1"/>
    <x v="1"/>
    <x v="0"/>
    <x v="1"/>
  </r>
  <r>
    <n v="77"/>
    <s v="Segment 1 / Cohort A"/>
    <n v="2"/>
    <x v="1"/>
    <n v="0.4"/>
    <n v="0.4"/>
    <n v="0.2"/>
    <n v="0"/>
    <s v="US"/>
    <x v="0"/>
    <n v="1000"/>
    <n v="1000"/>
    <s v="A"/>
    <s v="A2"/>
    <x v="1"/>
    <x v="1"/>
    <x v="1"/>
    <x v="0"/>
    <x v="1"/>
  </r>
  <r>
    <n v="77"/>
    <s v="Segment 1 / Cohort A"/>
    <n v="3"/>
    <x v="0"/>
    <n v="0.4"/>
    <n v="0.4"/>
    <n v="0.2"/>
    <n v="0"/>
    <s v="US"/>
    <x v="0"/>
    <n v="1000"/>
    <n v="1000"/>
    <s v="A"/>
    <s v="A3"/>
    <x v="2"/>
    <x v="1"/>
    <x v="2"/>
    <x v="0"/>
    <x v="1"/>
  </r>
  <r>
    <n v="77"/>
    <s v="Segment 1 / Cohort A"/>
    <n v="3"/>
    <x v="1"/>
    <n v="0.3"/>
    <n v="0.3"/>
    <n v="0.4"/>
    <n v="0"/>
    <s v="US"/>
    <x v="0"/>
    <n v="1000"/>
    <n v="1000"/>
    <s v="A"/>
    <s v="A3"/>
    <x v="2"/>
    <x v="1"/>
    <x v="2"/>
    <x v="0"/>
    <x v="1"/>
  </r>
  <r>
    <n v="77"/>
    <s v="Segment 1 / Cohort A"/>
    <n v="4"/>
    <x v="0"/>
    <n v="0.4"/>
    <n v="0.4"/>
    <n v="0.2"/>
    <n v="0"/>
    <s v="US"/>
    <x v="0"/>
    <n v="1000"/>
    <n v="1000"/>
    <s v="A"/>
    <s v="A4"/>
    <x v="2"/>
    <x v="0"/>
    <x v="0"/>
    <x v="0"/>
    <x v="1"/>
  </r>
  <r>
    <n v="77"/>
    <s v="Segment 1 / Cohort A"/>
    <n v="4"/>
    <x v="1"/>
    <n v="0.3"/>
    <n v="0.3"/>
    <n v="0.4"/>
    <n v="0"/>
    <s v="US"/>
    <x v="0"/>
    <n v="1000"/>
    <n v="1000"/>
    <s v="A"/>
    <s v="A4"/>
    <x v="2"/>
    <x v="0"/>
    <x v="0"/>
    <x v="0"/>
    <x v="1"/>
  </r>
  <r>
    <n v="77"/>
    <s v="Segment 1 / Cohort A"/>
    <n v="5"/>
    <x v="0"/>
    <n v="0.4"/>
    <n v="0.4"/>
    <n v="0.2"/>
    <n v="0"/>
    <s v="US"/>
    <x v="0"/>
    <n v="1000"/>
    <n v="1000"/>
    <s v="A"/>
    <s v="A5"/>
    <x v="2"/>
    <x v="1"/>
    <x v="2"/>
    <x v="1"/>
    <x v="1"/>
  </r>
  <r>
    <n v="77"/>
    <s v="Segment 1 / Cohort A"/>
    <n v="5"/>
    <x v="1"/>
    <n v="0.4"/>
    <n v="0.4"/>
    <n v="0.2"/>
    <n v="0"/>
    <s v="US"/>
    <x v="0"/>
    <n v="1000"/>
    <n v="1000"/>
    <s v="A"/>
    <s v="A5"/>
    <x v="2"/>
    <x v="1"/>
    <x v="2"/>
    <x v="1"/>
    <x v="1"/>
  </r>
  <r>
    <n v="77"/>
    <s v="Segment 1 / Cohort A"/>
    <n v="6"/>
    <x v="0"/>
    <n v="0.4"/>
    <n v="0.4"/>
    <n v="0.2"/>
    <n v="0"/>
    <s v="US"/>
    <x v="0"/>
    <n v="1000"/>
    <n v="1000"/>
    <s v="A"/>
    <s v="A6"/>
    <x v="3"/>
    <x v="0"/>
    <x v="0"/>
    <x v="0"/>
    <x v="1"/>
  </r>
  <r>
    <n v="77"/>
    <s v="Segment 1 / Cohort A"/>
    <n v="6"/>
    <x v="1"/>
    <n v="0.3"/>
    <n v="0.3"/>
    <n v="0.4"/>
    <n v="0"/>
    <s v="US"/>
    <x v="0"/>
    <n v="1000"/>
    <n v="1000"/>
    <s v="A"/>
    <s v="A6"/>
    <x v="3"/>
    <x v="0"/>
    <x v="0"/>
    <x v="0"/>
    <x v="1"/>
  </r>
  <r>
    <n v="77"/>
    <s v="Segment 1 / Cohort A"/>
    <n v="7"/>
    <x v="0"/>
    <n v="0.4"/>
    <n v="0.4"/>
    <n v="0.2"/>
    <n v="0"/>
    <s v="US"/>
    <x v="0"/>
    <n v="1000"/>
    <n v="1000"/>
    <s v="A"/>
    <s v="A7"/>
    <x v="1"/>
    <x v="0"/>
    <x v="0"/>
    <x v="0"/>
    <x v="1"/>
  </r>
  <r>
    <n v="77"/>
    <s v="Segment 1 / Cohort A"/>
    <n v="7"/>
    <x v="1"/>
    <n v="0.4"/>
    <n v="0.4"/>
    <n v="0.2"/>
    <n v="0"/>
    <s v="US"/>
    <x v="0"/>
    <n v="1000"/>
    <n v="1000"/>
    <s v="A"/>
    <s v="A7"/>
    <x v="1"/>
    <x v="0"/>
    <x v="0"/>
    <x v="0"/>
    <x v="1"/>
  </r>
  <r>
    <n v="77"/>
    <s v="Segment 1 / Cohort A"/>
    <n v="8"/>
    <x v="0"/>
    <n v="0.4"/>
    <n v="0.4"/>
    <n v="0.2"/>
    <n v="0"/>
    <s v="US"/>
    <x v="0"/>
    <n v="1000"/>
    <n v="1000"/>
    <s v="A"/>
    <s v="A8"/>
    <x v="3"/>
    <x v="0"/>
    <x v="0"/>
    <x v="0"/>
    <x v="0"/>
  </r>
  <r>
    <n v="77"/>
    <s v="Segment 1 / Cohort A"/>
    <n v="8"/>
    <x v="1"/>
    <n v="0.2"/>
    <n v="0.2"/>
    <n v="0.6"/>
    <n v="0"/>
    <s v="US"/>
    <x v="0"/>
    <n v="1000"/>
    <n v="1000"/>
    <s v="A"/>
    <s v="A8"/>
    <x v="3"/>
    <x v="0"/>
    <x v="0"/>
    <x v="0"/>
    <x v="0"/>
  </r>
  <r>
    <n v="77"/>
    <s v="Segment 1 / Cohort A"/>
    <n v="9"/>
    <x v="0"/>
    <n v="0.4"/>
    <n v="0.4"/>
    <n v="0.2"/>
    <n v="0"/>
    <s v="US"/>
    <x v="0"/>
    <n v="1000"/>
    <n v="1000"/>
    <s v="A"/>
    <s v="A9"/>
    <x v="1"/>
    <x v="1"/>
    <x v="2"/>
    <x v="1"/>
    <x v="1"/>
  </r>
  <r>
    <n v="77"/>
    <s v="Segment 1 / Cohort A"/>
    <n v="9"/>
    <x v="1"/>
    <n v="0.4"/>
    <n v="0.4"/>
    <n v="0.2"/>
    <n v="0"/>
    <s v="US"/>
    <x v="0"/>
    <n v="1000"/>
    <n v="1000"/>
    <s v="A"/>
    <s v="A9"/>
    <x v="1"/>
    <x v="1"/>
    <x v="2"/>
    <x v="1"/>
    <x v="1"/>
  </r>
  <r>
    <n v="77"/>
    <s v="Segment 1 / Cohort A"/>
    <n v="10"/>
    <x v="0"/>
    <n v="0.4"/>
    <n v="0.4"/>
    <n v="0.2"/>
    <n v="0"/>
    <s v="US"/>
    <x v="0"/>
    <n v="1000"/>
    <n v="1000"/>
    <s v="A"/>
    <s v="A10"/>
    <x v="2"/>
    <x v="1"/>
    <x v="0"/>
    <x v="0"/>
    <x v="0"/>
  </r>
  <r>
    <n v="77"/>
    <s v="Segment 1 / Cohort A"/>
    <n v="10"/>
    <x v="1"/>
    <n v="0.2"/>
    <n v="0.2"/>
    <n v="0.6"/>
    <n v="0"/>
    <s v="US"/>
    <x v="0"/>
    <n v="1000"/>
    <n v="1000"/>
    <s v="A"/>
    <s v="A10"/>
    <x v="2"/>
    <x v="1"/>
    <x v="0"/>
    <x v="0"/>
    <x v="0"/>
  </r>
  <r>
    <n v="77"/>
    <s v="Segment 1 / Cohort A"/>
    <n v="11"/>
    <x v="0"/>
    <n v="0.4"/>
    <n v="0.4"/>
    <n v="0.2"/>
    <n v="0"/>
    <s v="US"/>
    <x v="0"/>
    <n v="1000"/>
    <n v="1000"/>
    <s v="A"/>
    <s v="A11"/>
    <x v="0"/>
    <x v="0"/>
    <x v="0"/>
    <x v="0"/>
    <x v="1"/>
  </r>
  <r>
    <n v="77"/>
    <s v="Segment 1 / Cohort A"/>
    <n v="11"/>
    <x v="1"/>
    <n v="0.4"/>
    <n v="0.4"/>
    <n v="0.2"/>
    <n v="0"/>
    <s v="US"/>
    <x v="0"/>
    <n v="1000"/>
    <n v="1000"/>
    <s v="A"/>
    <s v="A11"/>
    <x v="0"/>
    <x v="0"/>
    <x v="0"/>
    <x v="0"/>
    <x v="1"/>
  </r>
  <r>
    <n v="77"/>
    <s v="Segment 1 / Cohort A"/>
    <n v="12"/>
    <x v="0"/>
    <n v="0.4"/>
    <n v="0.4"/>
    <n v="0.2"/>
    <n v="0"/>
    <s v="US"/>
    <x v="0"/>
    <n v="1000"/>
    <n v="1000"/>
    <s v="A"/>
    <s v="A12"/>
    <x v="1"/>
    <x v="0"/>
    <x v="0"/>
    <x v="0"/>
    <x v="0"/>
  </r>
  <r>
    <n v="77"/>
    <s v="Segment 1 / Cohort A"/>
    <n v="12"/>
    <x v="1"/>
    <n v="0.4"/>
    <n v="0.4"/>
    <n v="0.2"/>
    <n v="0"/>
    <s v="US"/>
    <x v="0"/>
    <n v="1000"/>
    <n v="1000"/>
    <s v="A"/>
    <s v="A12"/>
    <x v="1"/>
    <x v="0"/>
    <x v="0"/>
    <x v="0"/>
    <x v="0"/>
  </r>
  <r>
    <n v="89"/>
    <s v="Segment 4 / Cohort D"/>
    <n v="1"/>
    <x v="0"/>
    <n v="0.4"/>
    <n v="0.3"/>
    <n v="0.3"/>
    <n v="0"/>
    <s v="US"/>
    <x v="0"/>
    <n v="8397"/>
    <n v="933"/>
    <s v="D"/>
    <s v="D1"/>
    <x v="2"/>
    <x v="0"/>
    <x v="0"/>
    <x v="0"/>
    <x v="0"/>
  </r>
  <r>
    <n v="89"/>
    <s v="Segment 4 / Cohort D"/>
    <n v="1"/>
    <x v="1"/>
    <n v="0.3"/>
    <n v="0.5"/>
    <n v="0.2"/>
    <n v="0"/>
    <s v="US"/>
    <x v="0"/>
    <n v="8397"/>
    <n v="933"/>
    <s v="D"/>
    <s v="D1"/>
    <x v="2"/>
    <x v="0"/>
    <x v="0"/>
    <x v="0"/>
    <x v="0"/>
  </r>
  <r>
    <n v="89"/>
    <s v="Segment 4 / Cohort D"/>
    <n v="2"/>
    <x v="0"/>
    <n v="0.3"/>
    <n v="0.3"/>
    <n v="0.4"/>
    <n v="0"/>
    <s v="US"/>
    <x v="0"/>
    <n v="8397"/>
    <n v="933"/>
    <s v="D"/>
    <s v="D2"/>
    <x v="1"/>
    <x v="0"/>
    <x v="1"/>
    <x v="0"/>
    <x v="1"/>
  </r>
  <r>
    <n v="89"/>
    <s v="Segment 4 / Cohort D"/>
    <n v="2"/>
    <x v="1"/>
    <n v="0.5"/>
    <n v="0.4"/>
    <n v="0.1"/>
    <n v="0"/>
    <s v="US"/>
    <x v="0"/>
    <n v="8397"/>
    <n v="933"/>
    <s v="D"/>
    <s v="D2"/>
    <x v="1"/>
    <x v="0"/>
    <x v="1"/>
    <x v="0"/>
    <x v="1"/>
  </r>
  <r>
    <n v="89"/>
    <s v="Segment 4 / Cohort D"/>
    <n v="3"/>
    <x v="0"/>
    <n v="0.4"/>
    <n v="0.5"/>
    <n v="0.1"/>
    <n v="0"/>
    <s v="US"/>
    <x v="0"/>
    <n v="8397"/>
    <n v="933"/>
    <s v="D"/>
    <s v="D3"/>
    <x v="3"/>
    <x v="0"/>
    <x v="1"/>
    <x v="0"/>
    <x v="0"/>
  </r>
  <r>
    <n v="89"/>
    <s v="Segment 4 / Cohort D"/>
    <n v="3"/>
    <x v="1"/>
    <n v="0.2"/>
    <n v="0.4"/>
    <n v="0.4"/>
    <n v="0"/>
    <s v="US"/>
    <x v="0"/>
    <n v="8397"/>
    <n v="933"/>
    <s v="D"/>
    <s v="D3"/>
    <x v="3"/>
    <x v="0"/>
    <x v="1"/>
    <x v="0"/>
    <x v="0"/>
  </r>
  <r>
    <n v="89"/>
    <s v="Segment 4 / Cohort D"/>
    <n v="4"/>
    <x v="0"/>
    <n v="0.8"/>
    <n v="0.1"/>
    <n v="0.1"/>
    <n v="0"/>
    <s v="US"/>
    <x v="0"/>
    <n v="8397"/>
    <n v="933"/>
    <s v="D"/>
    <s v="D4"/>
    <x v="3"/>
    <x v="1"/>
    <x v="0"/>
    <x v="0"/>
    <x v="1"/>
  </r>
  <r>
    <n v="89"/>
    <s v="Segment 4 / Cohort D"/>
    <n v="4"/>
    <x v="1"/>
    <n v="0.9"/>
    <n v="0"/>
    <n v="0.1"/>
    <n v="0"/>
    <s v="US"/>
    <x v="0"/>
    <n v="8397"/>
    <n v="933"/>
    <s v="D"/>
    <s v="D4"/>
    <x v="3"/>
    <x v="1"/>
    <x v="0"/>
    <x v="0"/>
    <x v="1"/>
  </r>
  <r>
    <n v="89"/>
    <s v="Segment 4 / Cohort D"/>
    <n v="5"/>
    <x v="0"/>
    <n v="0.9"/>
    <n v="0.1"/>
    <n v="0"/>
    <n v="0"/>
    <s v="US"/>
    <x v="0"/>
    <n v="8397"/>
    <n v="933"/>
    <s v="D"/>
    <s v="D5"/>
    <x v="3"/>
    <x v="1"/>
    <x v="2"/>
    <x v="1"/>
    <x v="1"/>
  </r>
  <r>
    <n v="89"/>
    <s v="Segment 4 / Cohort D"/>
    <n v="5"/>
    <x v="1"/>
    <n v="0.9"/>
    <n v="0.1"/>
    <n v="0"/>
    <n v="0"/>
    <s v="US"/>
    <x v="0"/>
    <n v="8397"/>
    <n v="933"/>
    <s v="D"/>
    <s v="D5"/>
    <x v="3"/>
    <x v="1"/>
    <x v="2"/>
    <x v="1"/>
    <x v="1"/>
  </r>
  <r>
    <n v="89"/>
    <s v="Segment 4 / Cohort D"/>
    <n v="6"/>
    <x v="0"/>
    <n v="0.9"/>
    <n v="0.1"/>
    <n v="0"/>
    <n v="0"/>
    <s v="US"/>
    <x v="0"/>
    <n v="8397"/>
    <n v="933"/>
    <s v="D"/>
    <s v="D6"/>
    <x v="2"/>
    <x v="1"/>
    <x v="1"/>
    <x v="0"/>
    <x v="0"/>
  </r>
  <r>
    <n v="89"/>
    <s v="Segment 4 / Cohort D"/>
    <n v="6"/>
    <x v="1"/>
    <n v="0.9"/>
    <n v="0.1"/>
    <n v="0"/>
    <n v="0"/>
    <s v="US"/>
    <x v="0"/>
    <n v="8397"/>
    <n v="933"/>
    <s v="D"/>
    <s v="D6"/>
    <x v="2"/>
    <x v="1"/>
    <x v="1"/>
    <x v="0"/>
    <x v="0"/>
  </r>
  <r>
    <n v="89"/>
    <s v="Segment 4 / Cohort D"/>
    <n v="7"/>
    <x v="0"/>
    <n v="0.5"/>
    <n v="0.3"/>
    <n v="0.2"/>
    <n v="0"/>
    <s v="US"/>
    <x v="0"/>
    <n v="8397"/>
    <n v="933"/>
    <s v="D"/>
    <s v="D7"/>
    <x v="1"/>
    <x v="1"/>
    <x v="0"/>
    <x v="0"/>
    <x v="0"/>
  </r>
  <r>
    <n v="89"/>
    <s v="Segment 4 / Cohort D"/>
    <n v="7"/>
    <x v="1"/>
    <n v="0.5"/>
    <n v="0.4"/>
    <n v="0.1"/>
    <n v="0"/>
    <s v="US"/>
    <x v="0"/>
    <n v="8397"/>
    <n v="933"/>
    <s v="D"/>
    <s v="D7"/>
    <x v="1"/>
    <x v="1"/>
    <x v="0"/>
    <x v="0"/>
    <x v="0"/>
  </r>
  <r>
    <n v="89"/>
    <s v="Segment 4 / Cohort D"/>
    <n v="8"/>
    <x v="0"/>
    <n v="0.3"/>
    <n v="0.4"/>
    <n v="0.3"/>
    <n v="0"/>
    <s v="US"/>
    <x v="0"/>
    <n v="8397"/>
    <n v="933"/>
    <s v="D"/>
    <s v="D8"/>
    <x v="0"/>
    <x v="0"/>
    <x v="1"/>
    <x v="0"/>
    <x v="1"/>
  </r>
  <r>
    <n v="89"/>
    <s v="Segment 4 / Cohort D"/>
    <n v="8"/>
    <x v="1"/>
    <n v="0.3"/>
    <n v="0.4"/>
    <n v="0.3"/>
    <n v="0"/>
    <s v="US"/>
    <x v="0"/>
    <n v="8397"/>
    <n v="933"/>
    <s v="D"/>
    <s v="D8"/>
    <x v="0"/>
    <x v="0"/>
    <x v="1"/>
    <x v="0"/>
    <x v="1"/>
  </r>
  <r>
    <n v="89"/>
    <s v="Segment 4 / Cohort D"/>
    <n v="9"/>
    <x v="0"/>
    <n v="0.8"/>
    <n v="0.2"/>
    <n v="0"/>
    <n v="0"/>
    <s v="US"/>
    <x v="0"/>
    <n v="8397"/>
    <n v="933"/>
    <s v="D"/>
    <s v="D9"/>
    <x v="3"/>
    <x v="1"/>
    <x v="2"/>
    <x v="0"/>
    <x v="0"/>
  </r>
  <r>
    <n v="89"/>
    <s v="Segment 4 / Cohort D"/>
    <n v="9"/>
    <x v="1"/>
    <n v="0.8"/>
    <n v="0.1"/>
    <n v="0.1"/>
    <n v="0"/>
    <s v="US"/>
    <x v="0"/>
    <n v="8397"/>
    <n v="933"/>
    <s v="D"/>
    <s v="D9"/>
    <x v="3"/>
    <x v="1"/>
    <x v="2"/>
    <x v="0"/>
    <x v="0"/>
  </r>
  <r>
    <n v="89"/>
    <s v="Segment 4 / Cohort D"/>
    <n v="10"/>
    <x v="0"/>
    <n v="0.3"/>
    <n v="0.2"/>
    <n v="0.5"/>
    <n v="0"/>
    <s v="US"/>
    <x v="0"/>
    <n v="8397"/>
    <n v="933"/>
    <s v="D"/>
    <s v="D10"/>
    <x v="1"/>
    <x v="0"/>
    <x v="1"/>
    <x v="0"/>
    <x v="0"/>
  </r>
  <r>
    <n v="89"/>
    <s v="Segment 4 / Cohort D"/>
    <n v="10"/>
    <x v="1"/>
    <n v="0.4"/>
    <n v="0.3"/>
    <n v="0.3"/>
    <n v="0"/>
    <s v="US"/>
    <x v="0"/>
    <n v="8397"/>
    <n v="933"/>
    <s v="D"/>
    <s v="D10"/>
    <x v="1"/>
    <x v="0"/>
    <x v="1"/>
    <x v="0"/>
    <x v="0"/>
  </r>
  <r>
    <n v="89"/>
    <s v="Segment 4 / Cohort D"/>
    <n v="11"/>
    <x v="0"/>
    <n v="0.4"/>
    <n v="0.3"/>
    <n v="0.3"/>
    <n v="0"/>
    <s v="US"/>
    <x v="0"/>
    <n v="8397"/>
    <n v="933"/>
    <s v="D"/>
    <s v="D11"/>
    <x v="0"/>
    <x v="1"/>
    <x v="2"/>
    <x v="1"/>
    <x v="0"/>
  </r>
  <r>
    <n v="89"/>
    <s v="Segment 4 / Cohort D"/>
    <n v="11"/>
    <x v="1"/>
    <n v="0.4"/>
    <n v="0.5"/>
    <n v="0.1"/>
    <n v="0"/>
    <s v="US"/>
    <x v="0"/>
    <n v="8397"/>
    <n v="933"/>
    <s v="D"/>
    <s v="D11"/>
    <x v="0"/>
    <x v="1"/>
    <x v="2"/>
    <x v="1"/>
    <x v="0"/>
  </r>
  <r>
    <n v="89"/>
    <s v="Segment 4 / Cohort D"/>
    <n v="12"/>
    <x v="0"/>
    <n v="0.4"/>
    <n v="0.3"/>
    <n v="0.3"/>
    <n v="0"/>
    <s v="US"/>
    <x v="0"/>
    <n v="8397"/>
    <n v="933"/>
    <s v="D"/>
    <s v="D12"/>
    <x v="0"/>
    <x v="0"/>
    <x v="1"/>
    <x v="0"/>
    <x v="0"/>
  </r>
  <r>
    <n v="89"/>
    <s v="Segment 4 / Cohort D"/>
    <n v="12"/>
    <x v="1"/>
    <n v="0.4"/>
    <n v="0.3"/>
    <n v="0.3"/>
    <n v="0"/>
    <s v="US"/>
    <x v="0"/>
    <n v="8397"/>
    <n v="933"/>
    <s v="D"/>
    <s v="D12"/>
    <x v="0"/>
    <x v="0"/>
    <x v="1"/>
    <x v="0"/>
    <x v="0"/>
  </r>
  <r>
    <n v="92"/>
    <s v="Segment 2 / Cohort B"/>
    <n v="1"/>
    <x v="0"/>
    <n v="0.4"/>
    <n v="0.4"/>
    <n v="0.2"/>
    <n v="0"/>
    <s v="US"/>
    <x v="0"/>
    <n v="3000"/>
    <n v="2000"/>
    <s v="B"/>
    <s v="B1"/>
    <x v="1"/>
    <x v="1"/>
    <x v="1"/>
    <x v="0"/>
    <x v="0"/>
  </r>
  <r>
    <n v="92"/>
    <s v="Segment 2 / Cohort B"/>
    <n v="1"/>
    <x v="1"/>
    <n v="0.4"/>
    <n v="0.4"/>
    <n v="0.2"/>
    <n v="0"/>
    <s v="US"/>
    <x v="0"/>
    <n v="3000"/>
    <n v="2000"/>
    <s v="B"/>
    <s v="B1"/>
    <x v="1"/>
    <x v="1"/>
    <x v="1"/>
    <x v="0"/>
    <x v="0"/>
  </r>
  <r>
    <n v="92"/>
    <s v="Segment 2 / Cohort B"/>
    <n v="2"/>
    <x v="0"/>
    <n v="0.2"/>
    <n v="0.2"/>
    <n v="0.6"/>
    <n v="0"/>
    <s v="US"/>
    <x v="0"/>
    <n v="3000"/>
    <n v="2000"/>
    <s v="B"/>
    <s v="B2"/>
    <x v="0"/>
    <x v="1"/>
    <x v="0"/>
    <x v="0"/>
    <x v="0"/>
  </r>
  <r>
    <n v="92"/>
    <s v="Segment 2 / Cohort B"/>
    <n v="2"/>
    <x v="1"/>
    <n v="0.2"/>
    <n v="0.2"/>
    <n v="0.6"/>
    <n v="0"/>
    <s v="US"/>
    <x v="0"/>
    <n v="3000"/>
    <n v="2000"/>
    <s v="B"/>
    <s v="B2"/>
    <x v="0"/>
    <x v="1"/>
    <x v="0"/>
    <x v="0"/>
    <x v="0"/>
  </r>
  <r>
    <n v="92"/>
    <s v="Segment 2 / Cohort B"/>
    <n v="3"/>
    <x v="0"/>
    <n v="0.3"/>
    <n v="0.3"/>
    <n v="0.4"/>
    <n v="0"/>
    <s v="US"/>
    <x v="0"/>
    <n v="3000"/>
    <n v="2000"/>
    <s v="B"/>
    <s v="B3"/>
    <x v="2"/>
    <x v="1"/>
    <x v="2"/>
    <x v="0"/>
    <x v="0"/>
  </r>
  <r>
    <n v="92"/>
    <s v="Segment 2 / Cohort B"/>
    <n v="3"/>
    <x v="1"/>
    <n v="0.3"/>
    <n v="0.3"/>
    <n v="0.4"/>
    <n v="0"/>
    <s v="US"/>
    <x v="0"/>
    <n v="3000"/>
    <n v="2000"/>
    <s v="B"/>
    <s v="B3"/>
    <x v="2"/>
    <x v="1"/>
    <x v="2"/>
    <x v="0"/>
    <x v="0"/>
  </r>
  <r>
    <n v="92"/>
    <s v="Segment 2 / Cohort B"/>
    <n v="4"/>
    <x v="0"/>
    <n v="0.3"/>
    <n v="0.3"/>
    <n v="0.4"/>
    <n v="0"/>
    <s v="US"/>
    <x v="0"/>
    <n v="3000"/>
    <n v="2000"/>
    <s v="B"/>
    <s v="B4"/>
    <x v="1"/>
    <x v="1"/>
    <x v="0"/>
    <x v="0"/>
    <x v="1"/>
  </r>
  <r>
    <n v="92"/>
    <s v="Segment 2 / Cohort B"/>
    <n v="4"/>
    <x v="1"/>
    <n v="0.3"/>
    <n v="0.3"/>
    <n v="0.4"/>
    <n v="0"/>
    <s v="US"/>
    <x v="0"/>
    <n v="3000"/>
    <n v="2000"/>
    <s v="B"/>
    <s v="B4"/>
    <x v="1"/>
    <x v="1"/>
    <x v="0"/>
    <x v="0"/>
    <x v="1"/>
  </r>
  <r>
    <n v="92"/>
    <s v="Segment 2 / Cohort B"/>
    <n v="5"/>
    <x v="0"/>
    <n v="0.4"/>
    <n v="0.3"/>
    <n v="0.3"/>
    <n v="0"/>
    <s v="US"/>
    <x v="0"/>
    <n v="3000"/>
    <n v="2000"/>
    <s v="B"/>
    <s v="B5"/>
    <x v="0"/>
    <x v="1"/>
    <x v="0"/>
    <x v="0"/>
    <x v="1"/>
  </r>
  <r>
    <n v="92"/>
    <s v="Segment 2 / Cohort B"/>
    <n v="5"/>
    <x v="1"/>
    <n v="0.4"/>
    <n v="0.3"/>
    <n v="0.3"/>
    <n v="0"/>
    <s v="US"/>
    <x v="0"/>
    <n v="3000"/>
    <n v="2000"/>
    <s v="B"/>
    <s v="B5"/>
    <x v="0"/>
    <x v="1"/>
    <x v="0"/>
    <x v="0"/>
    <x v="1"/>
  </r>
  <r>
    <n v="92"/>
    <s v="Segment 2 / Cohort B"/>
    <n v="6"/>
    <x v="0"/>
    <n v="0.3"/>
    <n v="0.3"/>
    <n v="0.4"/>
    <n v="0"/>
    <s v="US"/>
    <x v="0"/>
    <n v="3000"/>
    <n v="2000"/>
    <s v="B"/>
    <s v="B6"/>
    <x v="0"/>
    <x v="1"/>
    <x v="1"/>
    <x v="0"/>
    <x v="1"/>
  </r>
  <r>
    <n v="92"/>
    <s v="Segment 2 / Cohort B"/>
    <n v="6"/>
    <x v="1"/>
    <n v="0.3"/>
    <n v="0.3"/>
    <n v="0.4"/>
    <n v="0"/>
    <s v="US"/>
    <x v="0"/>
    <n v="3000"/>
    <n v="2000"/>
    <s v="B"/>
    <s v="B6"/>
    <x v="0"/>
    <x v="1"/>
    <x v="1"/>
    <x v="0"/>
    <x v="1"/>
  </r>
  <r>
    <n v="92"/>
    <s v="Segment 2 / Cohort B"/>
    <n v="7"/>
    <x v="0"/>
    <n v="0.3"/>
    <n v="0.3"/>
    <n v="0.4"/>
    <n v="0"/>
    <s v="US"/>
    <x v="0"/>
    <n v="3000"/>
    <n v="2000"/>
    <s v="B"/>
    <s v="B7"/>
    <x v="0"/>
    <x v="1"/>
    <x v="2"/>
    <x v="0"/>
    <x v="0"/>
  </r>
  <r>
    <n v="92"/>
    <s v="Segment 2 / Cohort B"/>
    <n v="7"/>
    <x v="1"/>
    <n v="0.3"/>
    <n v="0.3"/>
    <n v="0.4"/>
    <n v="0"/>
    <s v="US"/>
    <x v="0"/>
    <n v="3000"/>
    <n v="2000"/>
    <s v="B"/>
    <s v="B7"/>
    <x v="0"/>
    <x v="1"/>
    <x v="2"/>
    <x v="0"/>
    <x v="0"/>
  </r>
  <r>
    <n v="92"/>
    <s v="Segment 2 / Cohort B"/>
    <n v="8"/>
    <x v="0"/>
    <n v="0.3"/>
    <n v="0.3"/>
    <n v="0.4"/>
    <n v="0"/>
    <s v="US"/>
    <x v="0"/>
    <n v="3000"/>
    <n v="2000"/>
    <s v="B"/>
    <s v="B8"/>
    <x v="2"/>
    <x v="1"/>
    <x v="1"/>
    <x v="0"/>
    <x v="1"/>
  </r>
  <r>
    <n v="92"/>
    <s v="Segment 2 / Cohort B"/>
    <n v="8"/>
    <x v="1"/>
    <n v="0.3"/>
    <n v="0.3"/>
    <n v="0.4"/>
    <n v="0"/>
    <s v="US"/>
    <x v="0"/>
    <n v="3000"/>
    <n v="2000"/>
    <s v="B"/>
    <s v="B8"/>
    <x v="2"/>
    <x v="1"/>
    <x v="1"/>
    <x v="0"/>
    <x v="1"/>
  </r>
  <r>
    <n v="92"/>
    <s v="Segment 2 / Cohort B"/>
    <n v="9"/>
    <x v="0"/>
    <n v="0.3"/>
    <n v="0.3"/>
    <n v="0.4"/>
    <n v="0"/>
    <s v="US"/>
    <x v="0"/>
    <n v="3000"/>
    <n v="2000"/>
    <s v="B"/>
    <s v="B9"/>
    <x v="1"/>
    <x v="1"/>
    <x v="2"/>
    <x v="0"/>
    <x v="0"/>
  </r>
  <r>
    <n v="92"/>
    <s v="Segment 2 / Cohort B"/>
    <n v="9"/>
    <x v="1"/>
    <n v="0.3"/>
    <n v="0.3"/>
    <n v="0.4"/>
    <n v="0"/>
    <s v="US"/>
    <x v="0"/>
    <n v="3000"/>
    <n v="2000"/>
    <s v="B"/>
    <s v="B9"/>
    <x v="1"/>
    <x v="1"/>
    <x v="2"/>
    <x v="0"/>
    <x v="0"/>
  </r>
  <r>
    <n v="92"/>
    <s v="Segment 2 / Cohort B"/>
    <n v="10"/>
    <x v="0"/>
    <n v="0.4"/>
    <n v="0.2"/>
    <n v="0.4"/>
    <n v="0"/>
    <s v="US"/>
    <x v="0"/>
    <n v="3000"/>
    <n v="2000"/>
    <s v="B"/>
    <s v="B10"/>
    <x v="0"/>
    <x v="1"/>
    <x v="2"/>
    <x v="1"/>
    <x v="1"/>
  </r>
  <r>
    <n v="92"/>
    <s v="Segment 2 / Cohort B"/>
    <n v="10"/>
    <x v="1"/>
    <n v="0.4"/>
    <n v="0.2"/>
    <n v="0.4"/>
    <n v="0"/>
    <s v="US"/>
    <x v="0"/>
    <n v="3000"/>
    <n v="2000"/>
    <s v="B"/>
    <s v="B10"/>
    <x v="0"/>
    <x v="1"/>
    <x v="2"/>
    <x v="1"/>
    <x v="1"/>
  </r>
  <r>
    <n v="92"/>
    <s v="Segment 2 / Cohort B"/>
    <n v="11"/>
    <x v="0"/>
    <n v="0.3"/>
    <n v="0.3"/>
    <n v="0.4"/>
    <n v="0"/>
    <s v="US"/>
    <x v="0"/>
    <n v="3000"/>
    <n v="2000"/>
    <s v="B"/>
    <s v="B11"/>
    <x v="3"/>
    <x v="1"/>
    <x v="2"/>
    <x v="1"/>
    <x v="0"/>
  </r>
  <r>
    <n v="92"/>
    <s v="Segment 2 / Cohort B"/>
    <n v="11"/>
    <x v="1"/>
    <n v="0.3"/>
    <n v="0.3"/>
    <n v="0.4"/>
    <n v="0"/>
    <s v="US"/>
    <x v="0"/>
    <n v="3000"/>
    <n v="2000"/>
    <s v="B"/>
    <s v="B11"/>
    <x v="3"/>
    <x v="1"/>
    <x v="2"/>
    <x v="1"/>
    <x v="0"/>
  </r>
  <r>
    <n v="92"/>
    <s v="Segment 2 / Cohort B"/>
    <n v="12"/>
    <x v="0"/>
    <n v="0.2"/>
    <n v="0.2"/>
    <n v="0.6"/>
    <n v="0"/>
    <s v="US"/>
    <x v="0"/>
    <n v="3000"/>
    <n v="2000"/>
    <s v="B"/>
    <s v="B12"/>
    <x v="3"/>
    <x v="1"/>
    <x v="1"/>
    <x v="0"/>
    <x v="1"/>
  </r>
  <r>
    <n v="92"/>
    <s v="Segment 2 / Cohort B"/>
    <n v="12"/>
    <x v="1"/>
    <n v="0.2"/>
    <n v="0.2"/>
    <n v="0.6"/>
    <n v="0"/>
    <s v="US"/>
    <x v="0"/>
    <n v="3000"/>
    <n v="2000"/>
    <s v="B"/>
    <s v="B12"/>
    <x v="3"/>
    <x v="1"/>
    <x v="1"/>
    <x v="0"/>
    <x v="1"/>
  </r>
  <r>
    <n v="94"/>
    <s v="Segment 3 / Cohort C"/>
    <n v="1"/>
    <x v="0"/>
    <n v="1"/>
    <n v="0"/>
    <n v="0"/>
    <n v="0"/>
    <s v="US"/>
    <x v="0"/>
    <n v="2000"/>
    <n v="2000"/>
    <s v="C"/>
    <s v="C1"/>
    <x v="2"/>
    <x v="0"/>
    <x v="1"/>
    <x v="0"/>
    <x v="1"/>
  </r>
  <r>
    <n v="94"/>
    <s v="Segment 3 / Cohort C"/>
    <n v="1"/>
    <x v="1"/>
    <n v="0"/>
    <n v="1"/>
    <n v="0"/>
    <n v="0"/>
    <s v="US"/>
    <x v="0"/>
    <n v="2000"/>
    <n v="2000"/>
    <s v="C"/>
    <s v="C1"/>
    <x v="2"/>
    <x v="0"/>
    <x v="1"/>
    <x v="0"/>
    <x v="1"/>
  </r>
  <r>
    <n v="94"/>
    <s v="Segment 3 / Cohort C"/>
    <n v="2"/>
    <x v="0"/>
    <n v="1"/>
    <n v="0"/>
    <n v="0"/>
    <n v="0"/>
    <s v="US"/>
    <x v="0"/>
    <n v="2000"/>
    <n v="2000"/>
    <s v="C"/>
    <s v="C2"/>
    <x v="2"/>
    <x v="1"/>
    <x v="2"/>
    <x v="1"/>
    <x v="0"/>
  </r>
  <r>
    <n v="94"/>
    <s v="Segment 3 / Cohort C"/>
    <n v="2"/>
    <x v="1"/>
    <n v="1"/>
    <n v="0"/>
    <n v="0"/>
    <n v="0"/>
    <s v="US"/>
    <x v="0"/>
    <n v="2000"/>
    <n v="2000"/>
    <s v="C"/>
    <s v="C2"/>
    <x v="2"/>
    <x v="1"/>
    <x v="2"/>
    <x v="1"/>
    <x v="0"/>
  </r>
  <r>
    <n v="94"/>
    <s v="Segment 3 / Cohort C"/>
    <n v="3"/>
    <x v="0"/>
    <n v="1"/>
    <n v="0"/>
    <n v="0"/>
    <n v="0"/>
    <s v="US"/>
    <x v="0"/>
    <n v="2000"/>
    <n v="2000"/>
    <s v="C"/>
    <s v="C3"/>
    <x v="3"/>
    <x v="0"/>
    <x v="1"/>
    <x v="0"/>
    <x v="1"/>
  </r>
  <r>
    <n v="94"/>
    <s v="Segment 3 / Cohort C"/>
    <n v="3"/>
    <x v="1"/>
    <n v="0"/>
    <n v="1"/>
    <n v="0"/>
    <n v="0"/>
    <s v="US"/>
    <x v="0"/>
    <n v="2000"/>
    <n v="2000"/>
    <s v="C"/>
    <s v="C3"/>
    <x v="3"/>
    <x v="0"/>
    <x v="1"/>
    <x v="0"/>
    <x v="1"/>
  </r>
  <r>
    <n v="94"/>
    <s v="Segment 3 / Cohort C"/>
    <n v="4"/>
    <x v="0"/>
    <n v="1"/>
    <n v="0"/>
    <n v="0"/>
    <n v="0"/>
    <s v="US"/>
    <x v="0"/>
    <n v="2000"/>
    <n v="2000"/>
    <s v="C"/>
    <s v="C4"/>
    <x v="3"/>
    <x v="1"/>
    <x v="0"/>
    <x v="0"/>
    <x v="0"/>
  </r>
  <r>
    <n v="94"/>
    <s v="Segment 3 / Cohort C"/>
    <n v="4"/>
    <x v="1"/>
    <n v="0"/>
    <n v="1"/>
    <n v="0"/>
    <n v="0"/>
    <s v="US"/>
    <x v="0"/>
    <n v="2000"/>
    <n v="2000"/>
    <s v="C"/>
    <s v="C4"/>
    <x v="3"/>
    <x v="1"/>
    <x v="0"/>
    <x v="0"/>
    <x v="0"/>
  </r>
  <r>
    <n v="94"/>
    <s v="Segment 3 / Cohort C"/>
    <n v="5"/>
    <x v="0"/>
    <n v="1"/>
    <n v="0"/>
    <n v="0"/>
    <n v="0"/>
    <s v="US"/>
    <x v="0"/>
    <n v="2000"/>
    <n v="2000"/>
    <s v="C"/>
    <s v="C5"/>
    <x v="2"/>
    <x v="0"/>
    <x v="1"/>
    <x v="0"/>
    <x v="0"/>
  </r>
  <r>
    <n v="94"/>
    <s v="Segment 3 / Cohort C"/>
    <n v="5"/>
    <x v="1"/>
    <n v="0"/>
    <n v="0"/>
    <n v="1"/>
    <n v="0"/>
    <s v="US"/>
    <x v="0"/>
    <n v="2000"/>
    <n v="2000"/>
    <s v="C"/>
    <s v="C5"/>
    <x v="2"/>
    <x v="0"/>
    <x v="1"/>
    <x v="0"/>
    <x v="0"/>
  </r>
  <r>
    <n v="94"/>
    <s v="Segment 3 / Cohort C"/>
    <n v="6"/>
    <x v="0"/>
    <n v="1"/>
    <n v="0"/>
    <n v="0"/>
    <n v="0"/>
    <s v="US"/>
    <x v="0"/>
    <n v="2000"/>
    <n v="2000"/>
    <s v="C"/>
    <s v="C6"/>
    <x v="3"/>
    <x v="1"/>
    <x v="1"/>
    <x v="0"/>
    <x v="0"/>
  </r>
  <r>
    <n v="94"/>
    <s v="Segment 3 / Cohort C"/>
    <n v="6"/>
    <x v="1"/>
    <n v="1"/>
    <n v="0"/>
    <n v="0"/>
    <n v="0"/>
    <s v="US"/>
    <x v="0"/>
    <n v="2000"/>
    <n v="2000"/>
    <s v="C"/>
    <s v="C6"/>
    <x v="3"/>
    <x v="1"/>
    <x v="1"/>
    <x v="0"/>
    <x v="0"/>
  </r>
  <r>
    <n v="94"/>
    <s v="Segment 3 / Cohort C"/>
    <n v="7"/>
    <x v="0"/>
    <n v="1"/>
    <n v="0"/>
    <n v="0"/>
    <n v="0"/>
    <s v="US"/>
    <x v="0"/>
    <n v="2000"/>
    <n v="2000"/>
    <s v="C"/>
    <s v="C7"/>
    <x v="0"/>
    <x v="1"/>
    <x v="1"/>
    <x v="0"/>
    <x v="0"/>
  </r>
  <r>
    <n v="94"/>
    <s v="Segment 3 / Cohort C"/>
    <n v="7"/>
    <x v="1"/>
    <n v="0"/>
    <n v="1"/>
    <n v="0"/>
    <n v="0"/>
    <s v="US"/>
    <x v="0"/>
    <n v="2000"/>
    <n v="2000"/>
    <s v="C"/>
    <s v="C7"/>
    <x v="0"/>
    <x v="1"/>
    <x v="1"/>
    <x v="0"/>
    <x v="0"/>
  </r>
  <r>
    <n v="94"/>
    <s v="Segment 3 / Cohort C"/>
    <n v="8"/>
    <x v="0"/>
    <n v="1"/>
    <n v="0"/>
    <n v="0"/>
    <n v="0"/>
    <s v="US"/>
    <x v="0"/>
    <n v="2000"/>
    <n v="2000"/>
    <s v="C"/>
    <s v="C8"/>
    <x v="1"/>
    <x v="1"/>
    <x v="2"/>
    <x v="1"/>
    <x v="0"/>
  </r>
  <r>
    <n v="94"/>
    <s v="Segment 3 / Cohort C"/>
    <n v="8"/>
    <x v="1"/>
    <n v="0"/>
    <n v="1"/>
    <n v="0"/>
    <n v="0"/>
    <s v="US"/>
    <x v="0"/>
    <n v="2000"/>
    <n v="2000"/>
    <s v="C"/>
    <s v="C8"/>
    <x v="1"/>
    <x v="1"/>
    <x v="2"/>
    <x v="1"/>
    <x v="0"/>
  </r>
  <r>
    <n v="94"/>
    <s v="Segment 3 / Cohort C"/>
    <n v="9"/>
    <x v="0"/>
    <n v="1"/>
    <n v="0"/>
    <n v="0"/>
    <n v="0"/>
    <s v="US"/>
    <x v="0"/>
    <n v="2000"/>
    <n v="2000"/>
    <s v="C"/>
    <s v="C9"/>
    <x v="0"/>
    <x v="1"/>
    <x v="2"/>
    <x v="0"/>
    <x v="1"/>
  </r>
  <r>
    <n v="94"/>
    <s v="Segment 3 / Cohort C"/>
    <n v="9"/>
    <x v="1"/>
    <n v="0"/>
    <n v="1"/>
    <n v="0"/>
    <n v="0"/>
    <s v="US"/>
    <x v="0"/>
    <n v="2000"/>
    <n v="2000"/>
    <s v="C"/>
    <s v="C9"/>
    <x v="0"/>
    <x v="1"/>
    <x v="2"/>
    <x v="0"/>
    <x v="1"/>
  </r>
  <r>
    <n v="94"/>
    <s v="Segment 3 / Cohort C"/>
    <n v="10"/>
    <x v="0"/>
    <n v="0.5"/>
    <n v="0.5"/>
    <n v="0"/>
    <n v="0"/>
    <s v="US"/>
    <x v="0"/>
    <n v="2000"/>
    <n v="2000"/>
    <s v="C"/>
    <s v="C10"/>
    <x v="3"/>
    <x v="1"/>
    <x v="2"/>
    <x v="0"/>
    <x v="1"/>
  </r>
  <r>
    <n v="94"/>
    <s v="Segment 3 / Cohort C"/>
    <n v="10"/>
    <x v="1"/>
    <n v="0"/>
    <n v="1"/>
    <n v="0"/>
    <n v="0"/>
    <s v="US"/>
    <x v="0"/>
    <n v="2000"/>
    <n v="2000"/>
    <s v="C"/>
    <s v="C10"/>
    <x v="3"/>
    <x v="1"/>
    <x v="2"/>
    <x v="0"/>
    <x v="1"/>
  </r>
  <r>
    <n v="94"/>
    <s v="Segment 3 / Cohort C"/>
    <n v="11"/>
    <x v="0"/>
    <n v="1"/>
    <n v="0"/>
    <n v="0"/>
    <n v="0"/>
    <s v="US"/>
    <x v="0"/>
    <n v="2000"/>
    <n v="2000"/>
    <s v="C"/>
    <s v="C11"/>
    <x v="1"/>
    <x v="1"/>
    <x v="2"/>
    <x v="0"/>
    <x v="1"/>
  </r>
  <r>
    <n v="94"/>
    <s v="Segment 3 / Cohort C"/>
    <n v="11"/>
    <x v="1"/>
    <n v="0"/>
    <n v="1"/>
    <n v="0"/>
    <n v="0"/>
    <s v="US"/>
    <x v="0"/>
    <n v="2000"/>
    <n v="2000"/>
    <s v="C"/>
    <s v="C11"/>
    <x v="1"/>
    <x v="1"/>
    <x v="2"/>
    <x v="0"/>
    <x v="1"/>
  </r>
  <r>
    <n v="94"/>
    <s v="Segment 3 / Cohort C"/>
    <n v="12"/>
    <x v="0"/>
    <n v="1"/>
    <n v="0"/>
    <n v="0"/>
    <n v="0"/>
    <s v="US"/>
    <x v="0"/>
    <n v="2000"/>
    <n v="2000"/>
    <s v="C"/>
    <s v="C12"/>
    <x v="2"/>
    <x v="1"/>
    <x v="0"/>
    <x v="0"/>
    <x v="1"/>
  </r>
  <r>
    <n v="94"/>
    <s v="Segment 3 / Cohort C"/>
    <n v="12"/>
    <x v="1"/>
    <n v="0"/>
    <n v="1"/>
    <n v="0"/>
    <n v="0"/>
    <s v="US"/>
    <x v="0"/>
    <n v="2000"/>
    <n v="2000"/>
    <s v="C"/>
    <s v="C12"/>
    <x v="2"/>
    <x v="1"/>
    <x v="0"/>
    <x v="0"/>
    <x v="1"/>
  </r>
  <r>
    <n v="97"/>
    <s v="Segment 4 / Cohort D"/>
    <n v="1"/>
    <x v="0"/>
    <n v="1"/>
    <n v="0"/>
    <n v="0"/>
    <n v="0"/>
    <s v="US"/>
    <x v="0"/>
    <n v="3750"/>
    <n v="2250"/>
    <s v="D"/>
    <s v="D1"/>
    <x v="2"/>
    <x v="0"/>
    <x v="0"/>
    <x v="0"/>
    <x v="0"/>
  </r>
  <r>
    <n v="97"/>
    <s v="Segment 4 / Cohort D"/>
    <n v="1"/>
    <x v="1"/>
    <n v="1"/>
    <n v="0"/>
    <n v="0"/>
    <n v="0"/>
    <s v="US"/>
    <x v="0"/>
    <n v="3750"/>
    <n v="2250"/>
    <s v="D"/>
    <s v="D1"/>
    <x v="2"/>
    <x v="0"/>
    <x v="0"/>
    <x v="0"/>
    <x v="0"/>
  </r>
  <r>
    <n v="97"/>
    <s v="Segment 4 / Cohort D"/>
    <n v="2"/>
    <x v="0"/>
    <n v="0.8"/>
    <n v="0.2"/>
    <n v="0"/>
    <n v="0"/>
    <s v="US"/>
    <x v="0"/>
    <n v="3750"/>
    <n v="2250"/>
    <s v="D"/>
    <s v="D2"/>
    <x v="1"/>
    <x v="0"/>
    <x v="1"/>
    <x v="0"/>
    <x v="1"/>
  </r>
  <r>
    <n v="97"/>
    <s v="Segment 4 / Cohort D"/>
    <n v="2"/>
    <x v="1"/>
    <n v="0.8"/>
    <n v="0.2"/>
    <n v="0"/>
    <n v="0"/>
    <s v="US"/>
    <x v="0"/>
    <n v="3750"/>
    <n v="2250"/>
    <s v="D"/>
    <s v="D2"/>
    <x v="1"/>
    <x v="0"/>
    <x v="1"/>
    <x v="0"/>
    <x v="1"/>
  </r>
  <r>
    <n v="97"/>
    <s v="Segment 4 / Cohort D"/>
    <n v="3"/>
    <x v="0"/>
    <n v="1"/>
    <n v="0"/>
    <n v="0"/>
    <n v="0"/>
    <s v="US"/>
    <x v="0"/>
    <n v="3750"/>
    <n v="2250"/>
    <s v="D"/>
    <s v="D3"/>
    <x v="3"/>
    <x v="0"/>
    <x v="1"/>
    <x v="0"/>
    <x v="0"/>
  </r>
  <r>
    <n v="97"/>
    <s v="Segment 4 / Cohort D"/>
    <n v="3"/>
    <x v="1"/>
    <n v="1"/>
    <n v="0"/>
    <n v="0"/>
    <n v="0"/>
    <s v="US"/>
    <x v="0"/>
    <n v="3750"/>
    <n v="2250"/>
    <s v="D"/>
    <s v="D3"/>
    <x v="3"/>
    <x v="0"/>
    <x v="1"/>
    <x v="0"/>
    <x v="0"/>
  </r>
  <r>
    <n v="97"/>
    <s v="Segment 4 / Cohort D"/>
    <n v="4"/>
    <x v="0"/>
    <n v="0.8"/>
    <n v="0.2"/>
    <n v="0"/>
    <n v="0"/>
    <s v="US"/>
    <x v="0"/>
    <n v="3750"/>
    <n v="2250"/>
    <s v="D"/>
    <s v="D4"/>
    <x v="3"/>
    <x v="1"/>
    <x v="0"/>
    <x v="0"/>
    <x v="1"/>
  </r>
  <r>
    <n v="97"/>
    <s v="Segment 4 / Cohort D"/>
    <n v="4"/>
    <x v="1"/>
    <n v="0.7"/>
    <n v="0.3"/>
    <n v="0"/>
    <n v="0"/>
    <s v="US"/>
    <x v="0"/>
    <n v="3750"/>
    <n v="2250"/>
    <s v="D"/>
    <s v="D4"/>
    <x v="3"/>
    <x v="1"/>
    <x v="0"/>
    <x v="0"/>
    <x v="1"/>
  </r>
  <r>
    <n v="97"/>
    <s v="Segment 4 / Cohort D"/>
    <n v="5"/>
    <x v="0"/>
    <n v="0.8"/>
    <n v="0.2"/>
    <n v="0"/>
    <n v="0"/>
    <s v="US"/>
    <x v="0"/>
    <n v="3750"/>
    <n v="2250"/>
    <s v="D"/>
    <s v="D5"/>
    <x v="3"/>
    <x v="1"/>
    <x v="2"/>
    <x v="1"/>
    <x v="1"/>
  </r>
  <r>
    <n v="97"/>
    <s v="Segment 4 / Cohort D"/>
    <n v="5"/>
    <x v="1"/>
    <n v="0.7"/>
    <n v="0.2"/>
    <n v="0.1"/>
    <n v="0"/>
    <s v="US"/>
    <x v="0"/>
    <n v="3750"/>
    <n v="2250"/>
    <s v="D"/>
    <s v="D5"/>
    <x v="3"/>
    <x v="1"/>
    <x v="2"/>
    <x v="1"/>
    <x v="1"/>
  </r>
  <r>
    <n v="97"/>
    <s v="Segment 4 / Cohort D"/>
    <n v="6"/>
    <x v="0"/>
    <n v="0.7"/>
    <n v="0.3"/>
    <n v="0"/>
    <n v="0"/>
    <s v="US"/>
    <x v="0"/>
    <n v="3750"/>
    <n v="2250"/>
    <s v="D"/>
    <s v="D6"/>
    <x v="2"/>
    <x v="1"/>
    <x v="1"/>
    <x v="0"/>
    <x v="0"/>
  </r>
  <r>
    <n v="97"/>
    <s v="Segment 4 / Cohort D"/>
    <n v="6"/>
    <x v="1"/>
    <n v="0.7"/>
    <n v="0.3"/>
    <n v="0"/>
    <n v="0"/>
    <s v="US"/>
    <x v="0"/>
    <n v="3750"/>
    <n v="2250"/>
    <s v="D"/>
    <s v="D6"/>
    <x v="2"/>
    <x v="1"/>
    <x v="1"/>
    <x v="0"/>
    <x v="0"/>
  </r>
  <r>
    <n v="97"/>
    <s v="Segment 4 / Cohort D"/>
    <n v="7"/>
    <x v="0"/>
    <n v="0.8"/>
    <n v="0.2"/>
    <n v="0"/>
    <n v="0"/>
    <s v="US"/>
    <x v="0"/>
    <n v="3750"/>
    <n v="2250"/>
    <s v="D"/>
    <s v="D7"/>
    <x v="1"/>
    <x v="1"/>
    <x v="0"/>
    <x v="0"/>
    <x v="0"/>
  </r>
  <r>
    <n v="97"/>
    <s v="Segment 4 / Cohort D"/>
    <n v="7"/>
    <x v="1"/>
    <n v="0.8"/>
    <n v="0.2"/>
    <n v="0"/>
    <n v="0"/>
    <s v="US"/>
    <x v="0"/>
    <n v="3750"/>
    <n v="2250"/>
    <s v="D"/>
    <s v="D7"/>
    <x v="1"/>
    <x v="1"/>
    <x v="0"/>
    <x v="0"/>
    <x v="0"/>
  </r>
  <r>
    <n v="97"/>
    <s v="Segment 4 / Cohort D"/>
    <n v="8"/>
    <x v="0"/>
    <n v="0.8"/>
    <n v="0.2"/>
    <n v="0"/>
    <n v="0"/>
    <s v="US"/>
    <x v="0"/>
    <n v="3750"/>
    <n v="2250"/>
    <s v="D"/>
    <s v="D8"/>
    <x v="0"/>
    <x v="0"/>
    <x v="1"/>
    <x v="0"/>
    <x v="1"/>
  </r>
  <r>
    <n v="97"/>
    <s v="Segment 4 / Cohort D"/>
    <n v="8"/>
    <x v="1"/>
    <n v="0.7"/>
    <n v="0.3"/>
    <n v="0"/>
    <n v="0"/>
    <s v="US"/>
    <x v="0"/>
    <n v="3750"/>
    <n v="2250"/>
    <s v="D"/>
    <s v="D8"/>
    <x v="0"/>
    <x v="0"/>
    <x v="1"/>
    <x v="0"/>
    <x v="1"/>
  </r>
  <r>
    <n v="97"/>
    <s v="Segment 4 / Cohort D"/>
    <n v="9"/>
    <x v="0"/>
    <n v="0.8"/>
    <n v="0.2"/>
    <n v="0"/>
    <n v="0"/>
    <s v="US"/>
    <x v="0"/>
    <n v="3750"/>
    <n v="2250"/>
    <s v="D"/>
    <s v="D9"/>
    <x v="3"/>
    <x v="1"/>
    <x v="2"/>
    <x v="0"/>
    <x v="0"/>
  </r>
  <r>
    <n v="97"/>
    <s v="Segment 4 / Cohort D"/>
    <n v="9"/>
    <x v="1"/>
    <n v="0.8"/>
    <n v="0.2"/>
    <n v="0"/>
    <n v="0"/>
    <s v="US"/>
    <x v="0"/>
    <n v="3750"/>
    <n v="2250"/>
    <s v="D"/>
    <s v="D9"/>
    <x v="3"/>
    <x v="1"/>
    <x v="2"/>
    <x v="0"/>
    <x v="0"/>
  </r>
  <r>
    <n v="97"/>
    <s v="Segment 4 / Cohort D"/>
    <n v="10"/>
    <x v="0"/>
    <n v="1"/>
    <n v="0"/>
    <n v="0"/>
    <n v="0"/>
    <s v="US"/>
    <x v="0"/>
    <n v="3750"/>
    <n v="2250"/>
    <s v="D"/>
    <s v="D10"/>
    <x v="1"/>
    <x v="0"/>
    <x v="1"/>
    <x v="0"/>
    <x v="0"/>
  </r>
  <r>
    <n v="97"/>
    <s v="Segment 4 / Cohort D"/>
    <n v="10"/>
    <x v="1"/>
    <n v="1"/>
    <n v="0"/>
    <n v="0"/>
    <n v="0"/>
    <s v="US"/>
    <x v="0"/>
    <n v="3750"/>
    <n v="2250"/>
    <s v="D"/>
    <s v="D10"/>
    <x v="1"/>
    <x v="0"/>
    <x v="1"/>
    <x v="0"/>
    <x v="0"/>
  </r>
  <r>
    <n v="97"/>
    <s v="Segment 4 / Cohort D"/>
    <n v="11"/>
    <x v="0"/>
    <n v="1"/>
    <n v="0"/>
    <n v="0"/>
    <n v="0"/>
    <s v="US"/>
    <x v="0"/>
    <n v="3750"/>
    <n v="2250"/>
    <s v="D"/>
    <s v="D11"/>
    <x v="0"/>
    <x v="1"/>
    <x v="2"/>
    <x v="1"/>
    <x v="0"/>
  </r>
  <r>
    <n v="97"/>
    <s v="Segment 4 / Cohort D"/>
    <n v="11"/>
    <x v="1"/>
    <n v="1"/>
    <n v="0"/>
    <n v="0"/>
    <n v="0"/>
    <s v="US"/>
    <x v="0"/>
    <n v="3750"/>
    <n v="2250"/>
    <s v="D"/>
    <s v="D11"/>
    <x v="0"/>
    <x v="1"/>
    <x v="2"/>
    <x v="1"/>
    <x v="0"/>
  </r>
  <r>
    <n v="97"/>
    <s v="Segment 4 / Cohort D"/>
    <n v="12"/>
    <x v="0"/>
    <n v="0.8"/>
    <n v="0.2"/>
    <n v="0"/>
    <n v="0"/>
    <s v="US"/>
    <x v="0"/>
    <n v="3750"/>
    <n v="2250"/>
    <s v="D"/>
    <s v="D12"/>
    <x v="0"/>
    <x v="0"/>
    <x v="1"/>
    <x v="0"/>
    <x v="0"/>
  </r>
  <r>
    <n v="97"/>
    <s v="Segment 4 / Cohort D"/>
    <n v="12"/>
    <x v="1"/>
    <n v="0.7"/>
    <n v="0.3"/>
    <n v="0"/>
    <n v="0"/>
    <s v="US"/>
    <x v="0"/>
    <n v="3750"/>
    <n v="2250"/>
    <s v="D"/>
    <s v="D12"/>
    <x v="0"/>
    <x v="0"/>
    <x v="1"/>
    <x v="0"/>
    <x v="0"/>
  </r>
  <r>
    <n v="100"/>
    <s v="Segment 4 / Cohort D"/>
    <n v="1"/>
    <x v="0"/>
    <n v="0.1"/>
    <n v="0.2"/>
    <n v="0.7"/>
    <n v="0"/>
    <s v="US"/>
    <x v="0"/>
    <n v="20000"/>
    <n v="4000"/>
    <s v="D"/>
    <s v="D1"/>
    <x v="2"/>
    <x v="0"/>
    <x v="0"/>
    <x v="0"/>
    <x v="0"/>
  </r>
  <r>
    <n v="100"/>
    <s v="Segment 4 / Cohort D"/>
    <n v="1"/>
    <x v="1"/>
    <n v="0.1"/>
    <n v="0.2"/>
    <n v="0.7"/>
    <n v="0"/>
    <s v="US"/>
    <x v="0"/>
    <n v="20000"/>
    <n v="4000"/>
    <s v="D"/>
    <s v="D1"/>
    <x v="2"/>
    <x v="0"/>
    <x v="0"/>
    <x v="0"/>
    <x v="0"/>
  </r>
  <r>
    <n v="100"/>
    <s v="Segment 4 / Cohort D"/>
    <n v="2"/>
    <x v="0"/>
    <n v="0.1"/>
    <n v="0.4"/>
    <n v="0.5"/>
    <n v="0"/>
    <s v="US"/>
    <x v="0"/>
    <n v="20000"/>
    <n v="4000"/>
    <s v="D"/>
    <s v="D2"/>
    <x v="1"/>
    <x v="0"/>
    <x v="1"/>
    <x v="0"/>
    <x v="1"/>
  </r>
  <r>
    <n v="100"/>
    <s v="Segment 4 / Cohort D"/>
    <n v="2"/>
    <x v="1"/>
    <n v="0.1"/>
    <n v="0.4"/>
    <n v="0.5"/>
    <n v="0"/>
    <s v="US"/>
    <x v="0"/>
    <n v="20000"/>
    <n v="4000"/>
    <s v="D"/>
    <s v="D2"/>
    <x v="1"/>
    <x v="0"/>
    <x v="1"/>
    <x v="0"/>
    <x v="1"/>
  </r>
  <r>
    <n v="100"/>
    <s v="Segment 4 / Cohort D"/>
    <n v="3"/>
    <x v="0"/>
    <n v="0.1"/>
    <n v="0.4"/>
    <n v="0.5"/>
    <n v="0"/>
    <s v="US"/>
    <x v="0"/>
    <n v="20000"/>
    <n v="4000"/>
    <s v="D"/>
    <s v="D3"/>
    <x v="3"/>
    <x v="0"/>
    <x v="1"/>
    <x v="0"/>
    <x v="0"/>
  </r>
  <r>
    <n v="100"/>
    <s v="Segment 4 / Cohort D"/>
    <n v="3"/>
    <x v="1"/>
    <n v="0.1"/>
    <n v="0.4"/>
    <n v="0.5"/>
    <n v="0"/>
    <s v="US"/>
    <x v="0"/>
    <n v="20000"/>
    <n v="4000"/>
    <s v="D"/>
    <s v="D3"/>
    <x v="3"/>
    <x v="0"/>
    <x v="1"/>
    <x v="0"/>
    <x v="0"/>
  </r>
  <r>
    <n v="100"/>
    <s v="Segment 4 / Cohort D"/>
    <n v="4"/>
    <x v="0"/>
    <n v="0.3"/>
    <n v="0.3"/>
    <n v="0.4"/>
    <n v="0"/>
    <s v="US"/>
    <x v="0"/>
    <n v="20000"/>
    <n v="4000"/>
    <s v="D"/>
    <s v="D4"/>
    <x v="3"/>
    <x v="1"/>
    <x v="0"/>
    <x v="0"/>
    <x v="1"/>
  </r>
  <r>
    <n v="100"/>
    <s v="Segment 4 / Cohort D"/>
    <n v="4"/>
    <x v="1"/>
    <n v="0.3"/>
    <n v="0.3"/>
    <n v="0.4"/>
    <n v="0"/>
    <s v="US"/>
    <x v="0"/>
    <n v="20000"/>
    <n v="4000"/>
    <s v="D"/>
    <s v="D4"/>
    <x v="3"/>
    <x v="1"/>
    <x v="0"/>
    <x v="0"/>
    <x v="1"/>
  </r>
  <r>
    <n v="100"/>
    <s v="Segment 4 / Cohort D"/>
    <n v="5"/>
    <x v="0"/>
    <n v="0.3"/>
    <n v="0.4"/>
    <n v="0.3"/>
    <n v="0"/>
    <s v="US"/>
    <x v="0"/>
    <n v="20000"/>
    <n v="4000"/>
    <s v="D"/>
    <s v="D5"/>
    <x v="3"/>
    <x v="1"/>
    <x v="2"/>
    <x v="1"/>
    <x v="1"/>
  </r>
  <r>
    <n v="100"/>
    <s v="Segment 4 / Cohort D"/>
    <n v="5"/>
    <x v="1"/>
    <n v="0.3"/>
    <n v="0.4"/>
    <n v="0.3"/>
    <n v="0"/>
    <s v="US"/>
    <x v="0"/>
    <n v="20000"/>
    <n v="4000"/>
    <s v="D"/>
    <s v="D5"/>
    <x v="3"/>
    <x v="1"/>
    <x v="2"/>
    <x v="1"/>
    <x v="1"/>
  </r>
  <r>
    <n v="100"/>
    <s v="Segment 4 / Cohort D"/>
    <n v="6"/>
    <x v="0"/>
    <n v="0.4"/>
    <n v="0.3"/>
    <n v="0.3"/>
    <n v="0"/>
    <s v="US"/>
    <x v="0"/>
    <n v="20000"/>
    <n v="4000"/>
    <s v="D"/>
    <s v="D6"/>
    <x v="2"/>
    <x v="1"/>
    <x v="1"/>
    <x v="0"/>
    <x v="0"/>
  </r>
  <r>
    <n v="100"/>
    <s v="Segment 4 / Cohort D"/>
    <n v="6"/>
    <x v="1"/>
    <n v="0.4"/>
    <n v="0.3"/>
    <n v="0.3"/>
    <n v="0"/>
    <s v="US"/>
    <x v="0"/>
    <n v="20000"/>
    <n v="4000"/>
    <s v="D"/>
    <s v="D6"/>
    <x v="2"/>
    <x v="1"/>
    <x v="1"/>
    <x v="0"/>
    <x v="0"/>
  </r>
  <r>
    <n v="100"/>
    <s v="Segment 4 / Cohort D"/>
    <n v="7"/>
    <x v="0"/>
    <n v="0.4"/>
    <n v="0.3"/>
    <n v="0.3"/>
    <n v="0"/>
    <s v="US"/>
    <x v="0"/>
    <n v="20000"/>
    <n v="4000"/>
    <s v="D"/>
    <s v="D7"/>
    <x v="1"/>
    <x v="1"/>
    <x v="0"/>
    <x v="0"/>
    <x v="0"/>
  </r>
  <r>
    <n v="100"/>
    <s v="Segment 4 / Cohort D"/>
    <n v="7"/>
    <x v="1"/>
    <n v="0.4"/>
    <n v="0.3"/>
    <n v="0.3"/>
    <n v="0"/>
    <s v="US"/>
    <x v="0"/>
    <n v="20000"/>
    <n v="4000"/>
    <s v="D"/>
    <s v="D7"/>
    <x v="1"/>
    <x v="1"/>
    <x v="0"/>
    <x v="0"/>
    <x v="0"/>
  </r>
  <r>
    <n v="100"/>
    <s v="Segment 4 / Cohort D"/>
    <n v="8"/>
    <x v="0"/>
    <n v="0.1"/>
    <n v="0.5"/>
    <n v="0.4"/>
    <n v="0"/>
    <s v="US"/>
    <x v="0"/>
    <n v="20000"/>
    <n v="4000"/>
    <s v="D"/>
    <s v="D8"/>
    <x v="0"/>
    <x v="0"/>
    <x v="1"/>
    <x v="0"/>
    <x v="1"/>
  </r>
  <r>
    <n v="100"/>
    <s v="Segment 4 / Cohort D"/>
    <n v="8"/>
    <x v="1"/>
    <n v="0.1"/>
    <n v="0.5"/>
    <n v="0.4"/>
    <n v="0"/>
    <s v="US"/>
    <x v="0"/>
    <n v="20000"/>
    <n v="4000"/>
    <s v="D"/>
    <s v="D8"/>
    <x v="0"/>
    <x v="0"/>
    <x v="1"/>
    <x v="0"/>
    <x v="1"/>
  </r>
  <r>
    <n v="100"/>
    <s v="Segment 4 / Cohort D"/>
    <n v="9"/>
    <x v="0"/>
    <n v="0.2"/>
    <n v="0.4"/>
    <n v="0.4"/>
    <n v="0"/>
    <s v="US"/>
    <x v="0"/>
    <n v="20000"/>
    <n v="4000"/>
    <s v="D"/>
    <s v="D9"/>
    <x v="3"/>
    <x v="1"/>
    <x v="2"/>
    <x v="0"/>
    <x v="0"/>
  </r>
  <r>
    <n v="100"/>
    <s v="Segment 4 / Cohort D"/>
    <n v="9"/>
    <x v="1"/>
    <n v="0.2"/>
    <n v="0.4"/>
    <n v="0.4"/>
    <n v="0"/>
    <s v="US"/>
    <x v="0"/>
    <n v="20000"/>
    <n v="4000"/>
    <s v="D"/>
    <s v="D9"/>
    <x v="3"/>
    <x v="1"/>
    <x v="2"/>
    <x v="0"/>
    <x v="0"/>
  </r>
  <r>
    <n v="100"/>
    <s v="Segment 4 / Cohort D"/>
    <n v="10"/>
    <x v="0"/>
    <n v="0.1"/>
    <n v="0.4"/>
    <n v="0.5"/>
    <n v="0"/>
    <s v="US"/>
    <x v="0"/>
    <n v="20000"/>
    <n v="4000"/>
    <s v="D"/>
    <s v="D10"/>
    <x v="1"/>
    <x v="0"/>
    <x v="1"/>
    <x v="0"/>
    <x v="0"/>
  </r>
  <r>
    <n v="100"/>
    <s v="Segment 4 / Cohort D"/>
    <n v="10"/>
    <x v="1"/>
    <n v="0.1"/>
    <n v="0.4"/>
    <n v="0.5"/>
    <n v="0"/>
    <s v="US"/>
    <x v="0"/>
    <n v="20000"/>
    <n v="4000"/>
    <s v="D"/>
    <s v="D10"/>
    <x v="1"/>
    <x v="0"/>
    <x v="1"/>
    <x v="0"/>
    <x v="0"/>
  </r>
  <r>
    <n v="100"/>
    <s v="Segment 4 / Cohort D"/>
    <n v="11"/>
    <x v="0"/>
    <n v="0.4"/>
    <n v="0.3"/>
    <n v="0.3"/>
    <n v="0"/>
    <s v="US"/>
    <x v="0"/>
    <n v="20000"/>
    <n v="4000"/>
    <s v="D"/>
    <s v="D11"/>
    <x v="0"/>
    <x v="1"/>
    <x v="2"/>
    <x v="1"/>
    <x v="0"/>
  </r>
  <r>
    <n v="100"/>
    <s v="Segment 4 / Cohort D"/>
    <n v="11"/>
    <x v="1"/>
    <n v="0.4"/>
    <n v="0.3"/>
    <n v="0.3"/>
    <n v="0"/>
    <s v="US"/>
    <x v="0"/>
    <n v="20000"/>
    <n v="4000"/>
    <s v="D"/>
    <s v="D11"/>
    <x v="0"/>
    <x v="1"/>
    <x v="2"/>
    <x v="1"/>
    <x v="0"/>
  </r>
  <r>
    <n v="100"/>
    <s v="Segment 4 / Cohort D"/>
    <n v="12"/>
    <x v="0"/>
    <n v="0.3"/>
    <n v="0.3"/>
    <n v="0.4"/>
    <n v="0"/>
    <s v="US"/>
    <x v="0"/>
    <n v="20000"/>
    <n v="4000"/>
    <s v="D"/>
    <s v="D12"/>
    <x v="0"/>
    <x v="0"/>
    <x v="1"/>
    <x v="0"/>
    <x v="0"/>
  </r>
  <r>
    <n v="100"/>
    <s v="Segment 4 / Cohort D"/>
    <n v="12"/>
    <x v="1"/>
    <n v="0.3"/>
    <n v="0.3"/>
    <n v="0.4"/>
    <n v="0"/>
    <s v="US"/>
    <x v="0"/>
    <n v="20000"/>
    <n v="4000"/>
    <s v="D"/>
    <s v="D12"/>
    <x v="0"/>
    <x v="0"/>
    <x v="1"/>
    <x v="0"/>
    <x v="0"/>
  </r>
  <r>
    <n v="102"/>
    <s v="Segment 2 / Cohort B"/>
    <n v="1"/>
    <x v="0"/>
    <n v="0.3"/>
    <n v="0.3"/>
    <n v="0.3"/>
    <n v="0.1"/>
    <s v="US"/>
    <x v="0"/>
    <n v="7500"/>
    <n v="2500"/>
    <s v="B"/>
    <s v="B1"/>
    <x v="1"/>
    <x v="1"/>
    <x v="1"/>
    <x v="0"/>
    <x v="0"/>
  </r>
  <r>
    <n v="102"/>
    <s v="Segment 2 / Cohort B"/>
    <n v="1"/>
    <x v="1"/>
    <n v="0.3"/>
    <n v="0.3"/>
    <n v="0.3"/>
    <n v="0.1"/>
    <s v="US"/>
    <x v="0"/>
    <n v="7500"/>
    <n v="2500"/>
    <s v="B"/>
    <s v="B1"/>
    <x v="1"/>
    <x v="1"/>
    <x v="1"/>
    <x v="0"/>
    <x v="0"/>
  </r>
  <r>
    <n v="102"/>
    <s v="Segment 2 / Cohort B"/>
    <n v="2"/>
    <x v="0"/>
    <n v="0.3"/>
    <n v="0.3"/>
    <n v="0.3"/>
    <n v="0.1"/>
    <s v="US"/>
    <x v="0"/>
    <n v="7500"/>
    <n v="2500"/>
    <s v="B"/>
    <s v="B2"/>
    <x v="0"/>
    <x v="1"/>
    <x v="0"/>
    <x v="0"/>
    <x v="0"/>
  </r>
  <r>
    <n v="102"/>
    <s v="Segment 2 / Cohort B"/>
    <n v="2"/>
    <x v="1"/>
    <n v="0.3"/>
    <n v="0.3"/>
    <n v="0.3"/>
    <n v="0.1"/>
    <s v="US"/>
    <x v="0"/>
    <n v="7500"/>
    <n v="2500"/>
    <s v="B"/>
    <s v="B2"/>
    <x v="0"/>
    <x v="1"/>
    <x v="0"/>
    <x v="0"/>
    <x v="0"/>
  </r>
  <r>
    <n v="102"/>
    <s v="Segment 2 / Cohort B"/>
    <n v="3"/>
    <x v="0"/>
    <n v="0.3"/>
    <n v="0.3"/>
    <n v="0.3"/>
    <n v="0.1"/>
    <s v="US"/>
    <x v="0"/>
    <n v="7500"/>
    <n v="2500"/>
    <s v="B"/>
    <s v="B3"/>
    <x v="2"/>
    <x v="1"/>
    <x v="2"/>
    <x v="0"/>
    <x v="0"/>
  </r>
  <r>
    <n v="102"/>
    <s v="Segment 2 / Cohort B"/>
    <n v="3"/>
    <x v="1"/>
    <n v="0.3"/>
    <n v="0.3"/>
    <n v="0.3"/>
    <n v="0.1"/>
    <s v="US"/>
    <x v="0"/>
    <n v="7500"/>
    <n v="2500"/>
    <s v="B"/>
    <s v="B3"/>
    <x v="2"/>
    <x v="1"/>
    <x v="2"/>
    <x v="0"/>
    <x v="0"/>
  </r>
  <r>
    <n v="102"/>
    <s v="Segment 2 / Cohort B"/>
    <n v="4"/>
    <x v="0"/>
    <n v="0.3"/>
    <n v="0.3"/>
    <n v="0.3"/>
    <n v="0.1"/>
    <s v="US"/>
    <x v="0"/>
    <n v="7500"/>
    <n v="2500"/>
    <s v="B"/>
    <s v="B4"/>
    <x v="1"/>
    <x v="1"/>
    <x v="0"/>
    <x v="0"/>
    <x v="1"/>
  </r>
  <r>
    <n v="102"/>
    <s v="Segment 2 / Cohort B"/>
    <n v="4"/>
    <x v="1"/>
    <n v="0.3"/>
    <n v="0.3"/>
    <n v="0.3"/>
    <n v="0.1"/>
    <s v="US"/>
    <x v="0"/>
    <n v="7500"/>
    <n v="2500"/>
    <s v="B"/>
    <s v="B4"/>
    <x v="1"/>
    <x v="1"/>
    <x v="0"/>
    <x v="0"/>
    <x v="1"/>
  </r>
  <r>
    <n v="102"/>
    <s v="Segment 2 / Cohort B"/>
    <n v="5"/>
    <x v="0"/>
    <n v="0.2"/>
    <n v="0.2"/>
    <n v="0.6"/>
    <n v="0"/>
    <s v="US"/>
    <x v="0"/>
    <n v="7500"/>
    <n v="2500"/>
    <s v="B"/>
    <s v="B5"/>
    <x v="0"/>
    <x v="1"/>
    <x v="0"/>
    <x v="0"/>
    <x v="1"/>
  </r>
  <r>
    <n v="102"/>
    <s v="Segment 2 / Cohort B"/>
    <n v="5"/>
    <x v="1"/>
    <n v="0.2"/>
    <n v="0.2"/>
    <n v="0.6"/>
    <n v="0"/>
    <s v="US"/>
    <x v="0"/>
    <n v="7500"/>
    <n v="2500"/>
    <s v="B"/>
    <s v="B5"/>
    <x v="0"/>
    <x v="1"/>
    <x v="0"/>
    <x v="0"/>
    <x v="1"/>
  </r>
  <r>
    <n v="102"/>
    <s v="Segment 2 / Cohort B"/>
    <n v="6"/>
    <x v="0"/>
    <n v="0.2"/>
    <n v="0.2"/>
    <n v="0.6"/>
    <n v="0"/>
    <s v="US"/>
    <x v="0"/>
    <n v="7500"/>
    <n v="2500"/>
    <s v="B"/>
    <s v="B6"/>
    <x v="0"/>
    <x v="1"/>
    <x v="1"/>
    <x v="0"/>
    <x v="1"/>
  </r>
  <r>
    <n v="102"/>
    <s v="Segment 2 / Cohort B"/>
    <n v="6"/>
    <x v="1"/>
    <n v="0.2"/>
    <n v="0.2"/>
    <n v="0.6"/>
    <n v="0"/>
    <s v="US"/>
    <x v="0"/>
    <n v="7500"/>
    <n v="2500"/>
    <s v="B"/>
    <s v="B6"/>
    <x v="0"/>
    <x v="1"/>
    <x v="1"/>
    <x v="0"/>
    <x v="1"/>
  </r>
  <r>
    <n v="102"/>
    <s v="Segment 2 / Cohort B"/>
    <n v="7"/>
    <x v="0"/>
    <n v="0.3"/>
    <n v="0.3"/>
    <n v="0.3"/>
    <n v="0.1"/>
    <s v="US"/>
    <x v="0"/>
    <n v="7500"/>
    <n v="2500"/>
    <s v="B"/>
    <s v="B7"/>
    <x v="0"/>
    <x v="1"/>
    <x v="2"/>
    <x v="0"/>
    <x v="0"/>
  </r>
  <r>
    <n v="102"/>
    <s v="Segment 2 / Cohort B"/>
    <n v="7"/>
    <x v="1"/>
    <n v="0.3"/>
    <n v="0.3"/>
    <n v="0.3"/>
    <n v="0.1"/>
    <s v="US"/>
    <x v="0"/>
    <n v="7500"/>
    <n v="2500"/>
    <s v="B"/>
    <s v="B7"/>
    <x v="0"/>
    <x v="1"/>
    <x v="2"/>
    <x v="0"/>
    <x v="0"/>
  </r>
  <r>
    <n v="102"/>
    <s v="Segment 2 / Cohort B"/>
    <n v="8"/>
    <x v="0"/>
    <n v="0.3"/>
    <n v="0.3"/>
    <n v="0.4"/>
    <n v="0"/>
    <s v="US"/>
    <x v="0"/>
    <n v="7500"/>
    <n v="2500"/>
    <s v="B"/>
    <s v="B8"/>
    <x v="2"/>
    <x v="1"/>
    <x v="1"/>
    <x v="0"/>
    <x v="1"/>
  </r>
  <r>
    <n v="102"/>
    <s v="Segment 2 / Cohort B"/>
    <n v="8"/>
    <x v="1"/>
    <n v="0.3"/>
    <n v="0.3"/>
    <n v="0.4"/>
    <n v="0"/>
    <s v="US"/>
    <x v="0"/>
    <n v="7500"/>
    <n v="2500"/>
    <s v="B"/>
    <s v="B8"/>
    <x v="2"/>
    <x v="1"/>
    <x v="1"/>
    <x v="0"/>
    <x v="1"/>
  </r>
  <r>
    <n v="102"/>
    <s v="Segment 2 / Cohort B"/>
    <n v="9"/>
    <x v="0"/>
    <n v="0.3"/>
    <n v="0.3"/>
    <n v="0.3"/>
    <n v="0.1"/>
    <s v="US"/>
    <x v="0"/>
    <n v="7500"/>
    <n v="2500"/>
    <s v="B"/>
    <s v="B9"/>
    <x v="1"/>
    <x v="1"/>
    <x v="2"/>
    <x v="0"/>
    <x v="0"/>
  </r>
  <r>
    <n v="102"/>
    <s v="Segment 2 / Cohort B"/>
    <n v="9"/>
    <x v="1"/>
    <n v="0.3"/>
    <n v="0.3"/>
    <n v="0.3"/>
    <n v="0.1"/>
    <s v="US"/>
    <x v="0"/>
    <n v="7500"/>
    <n v="2500"/>
    <s v="B"/>
    <s v="B9"/>
    <x v="1"/>
    <x v="1"/>
    <x v="2"/>
    <x v="0"/>
    <x v="0"/>
  </r>
  <r>
    <n v="102"/>
    <s v="Segment 2 / Cohort B"/>
    <n v="10"/>
    <x v="0"/>
    <n v="0.3"/>
    <n v="0.3"/>
    <n v="0.4"/>
    <n v="0"/>
    <s v="US"/>
    <x v="0"/>
    <n v="7500"/>
    <n v="2500"/>
    <s v="B"/>
    <s v="B10"/>
    <x v="0"/>
    <x v="1"/>
    <x v="2"/>
    <x v="1"/>
    <x v="1"/>
  </r>
  <r>
    <n v="102"/>
    <s v="Segment 2 / Cohort B"/>
    <n v="10"/>
    <x v="1"/>
    <n v="0.2"/>
    <n v="0.2"/>
    <n v="0.6"/>
    <n v="0"/>
    <s v="US"/>
    <x v="0"/>
    <n v="7500"/>
    <n v="2500"/>
    <s v="B"/>
    <s v="B10"/>
    <x v="0"/>
    <x v="1"/>
    <x v="2"/>
    <x v="1"/>
    <x v="1"/>
  </r>
  <r>
    <n v="102"/>
    <s v="Segment 2 / Cohort B"/>
    <n v="11"/>
    <x v="0"/>
    <n v="0.3"/>
    <n v="0.3"/>
    <n v="0.3"/>
    <n v="0.1"/>
    <s v="US"/>
    <x v="0"/>
    <n v="7500"/>
    <n v="2500"/>
    <s v="B"/>
    <s v="B11"/>
    <x v="3"/>
    <x v="1"/>
    <x v="2"/>
    <x v="1"/>
    <x v="0"/>
  </r>
  <r>
    <n v="102"/>
    <s v="Segment 2 / Cohort B"/>
    <n v="11"/>
    <x v="1"/>
    <n v="0.3"/>
    <n v="0.3"/>
    <n v="0.3"/>
    <n v="0.1"/>
    <s v="US"/>
    <x v="0"/>
    <n v="7500"/>
    <n v="2500"/>
    <s v="B"/>
    <s v="B11"/>
    <x v="3"/>
    <x v="1"/>
    <x v="2"/>
    <x v="1"/>
    <x v="0"/>
  </r>
  <r>
    <n v="102"/>
    <s v="Segment 2 / Cohort B"/>
    <n v="12"/>
    <x v="0"/>
    <n v="0.3"/>
    <n v="0.3"/>
    <n v="0.4"/>
    <n v="0"/>
    <s v="US"/>
    <x v="0"/>
    <n v="7500"/>
    <n v="2500"/>
    <s v="B"/>
    <s v="B12"/>
    <x v="3"/>
    <x v="1"/>
    <x v="1"/>
    <x v="0"/>
    <x v="1"/>
  </r>
  <r>
    <n v="102"/>
    <s v="Segment 2 / Cohort B"/>
    <n v="12"/>
    <x v="1"/>
    <n v="0.3"/>
    <n v="0.3"/>
    <n v="0.4"/>
    <n v="0"/>
    <s v="US"/>
    <x v="0"/>
    <n v="7500"/>
    <n v="2500"/>
    <s v="B"/>
    <s v="B12"/>
    <x v="3"/>
    <x v="1"/>
    <x v="1"/>
    <x v="0"/>
    <x v="1"/>
  </r>
  <r>
    <n v="103"/>
    <s v="Segment 1 / Cohort A"/>
    <n v="1"/>
    <x v="0"/>
    <n v="0"/>
    <n v="0"/>
    <n v="1"/>
    <n v="0"/>
    <s v="US"/>
    <x v="0"/>
    <n v="20000"/>
    <n v="5000"/>
    <s v="A"/>
    <s v="A1"/>
    <x v="0"/>
    <x v="0"/>
    <x v="0"/>
    <x v="0"/>
    <x v="0"/>
  </r>
  <r>
    <n v="103"/>
    <s v="Segment 1 / Cohort A"/>
    <n v="1"/>
    <x v="1"/>
    <n v="0"/>
    <n v="0"/>
    <n v="1"/>
    <n v="0"/>
    <s v="US"/>
    <x v="0"/>
    <n v="20000"/>
    <n v="5000"/>
    <s v="A"/>
    <s v="A1"/>
    <x v="0"/>
    <x v="0"/>
    <x v="0"/>
    <x v="0"/>
    <x v="0"/>
  </r>
  <r>
    <n v="103"/>
    <s v="Segment 1 / Cohort A"/>
    <n v="2"/>
    <x v="0"/>
    <n v="0"/>
    <n v="0"/>
    <n v="1"/>
    <n v="0"/>
    <s v="US"/>
    <x v="0"/>
    <n v="20000"/>
    <n v="5000"/>
    <s v="A"/>
    <s v="A2"/>
    <x v="1"/>
    <x v="1"/>
    <x v="1"/>
    <x v="0"/>
    <x v="1"/>
  </r>
  <r>
    <n v="103"/>
    <s v="Segment 1 / Cohort A"/>
    <n v="2"/>
    <x v="1"/>
    <n v="0"/>
    <n v="0"/>
    <n v="1"/>
    <n v="0"/>
    <s v="US"/>
    <x v="0"/>
    <n v="20000"/>
    <n v="5000"/>
    <s v="A"/>
    <s v="A2"/>
    <x v="1"/>
    <x v="1"/>
    <x v="1"/>
    <x v="0"/>
    <x v="1"/>
  </r>
  <r>
    <n v="103"/>
    <s v="Segment 1 / Cohort A"/>
    <n v="3"/>
    <x v="0"/>
    <n v="0"/>
    <n v="0"/>
    <n v="1"/>
    <n v="0"/>
    <s v="US"/>
    <x v="0"/>
    <n v="20000"/>
    <n v="5000"/>
    <s v="A"/>
    <s v="A3"/>
    <x v="2"/>
    <x v="1"/>
    <x v="2"/>
    <x v="0"/>
    <x v="1"/>
  </r>
  <r>
    <n v="103"/>
    <s v="Segment 1 / Cohort A"/>
    <n v="3"/>
    <x v="1"/>
    <n v="0"/>
    <n v="0"/>
    <n v="1"/>
    <n v="0"/>
    <s v="US"/>
    <x v="0"/>
    <n v="20000"/>
    <n v="5000"/>
    <s v="A"/>
    <s v="A3"/>
    <x v="2"/>
    <x v="1"/>
    <x v="2"/>
    <x v="0"/>
    <x v="1"/>
  </r>
  <r>
    <n v="103"/>
    <s v="Segment 1 / Cohort A"/>
    <n v="4"/>
    <x v="0"/>
    <n v="0"/>
    <n v="0"/>
    <n v="1"/>
    <n v="0"/>
    <s v="US"/>
    <x v="0"/>
    <n v="20000"/>
    <n v="5000"/>
    <s v="A"/>
    <s v="A4"/>
    <x v="2"/>
    <x v="0"/>
    <x v="0"/>
    <x v="0"/>
    <x v="1"/>
  </r>
  <r>
    <n v="103"/>
    <s v="Segment 1 / Cohort A"/>
    <n v="4"/>
    <x v="1"/>
    <n v="0"/>
    <n v="0"/>
    <n v="1"/>
    <n v="0"/>
    <s v="US"/>
    <x v="0"/>
    <n v="20000"/>
    <n v="5000"/>
    <s v="A"/>
    <s v="A4"/>
    <x v="2"/>
    <x v="0"/>
    <x v="0"/>
    <x v="0"/>
    <x v="1"/>
  </r>
  <r>
    <n v="103"/>
    <s v="Segment 1 / Cohort A"/>
    <n v="5"/>
    <x v="0"/>
    <n v="0"/>
    <n v="0"/>
    <n v="1"/>
    <n v="0"/>
    <s v="US"/>
    <x v="0"/>
    <n v="20000"/>
    <n v="5000"/>
    <s v="A"/>
    <s v="A5"/>
    <x v="2"/>
    <x v="1"/>
    <x v="2"/>
    <x v="1"/>
    <x v="1"/>
  </r>
  <r>
    <n v="103"/>
    <s v="Segment 1 / Cohort A"/>
    <n v="5"/>
    <x v="1"/>
    <n v="0"/>
    <n v="0"/>
    <n v="1"/>
    <n v="0"/>
    <s v="US"/>
    <x v="0"/>
    <n v="20000"/>
    <n v="5000"/>
    <s v="A"/>
    <s v="A5"/>
    <x v="2"/>
    <x v="1"/>
    <x v="2"/>
    <x v="1"/>
    <x v="1"/>
  </r>
  <r>
    <n v="103"/>
    <s v="Segment 1 / Cohort A"/>
    <n v="6"/>
    <x v="0"/>
    <n v="0"/>
    <n v="0"/>
    <n v="1"/>
    <n v="0"/>
    <s v="US"/>
    <x v="0"/>
    <n v="20000"/>
    <n v="5000"/>
    <s v="A"/>
    <s v="A6"/>
    <x v="3"/>
    <x v="0"/>
    <x v="0"/>
    <x v="0"/>
    <x v="1"/>
  </r>
  <r>
    <n v="103"/>
    <s v="Segment 1 / Cohort A"/>
    <n v="6"/>
    <x v="1"/>
    <n v="0"/>
    <n v="0"/>
    <n v="1"/>
    <n v="0"/>
    <s v="US"/>
    <x v="0"/>
    <n v="20000"/>
    <n v="5000"/>
    <s v="A"/>
    <s v="A6"/>
    <x v="3"/>
    <x v="0"/>
    <x v="0"/>
    <x v="0"/>
    <x v="1"/>
  </r>
  <r>
    <n v="103"/>
    <s v="Segment 1 / Cohort A"/>
    <n v="7"/>
    <x v="0"/>
    <n v="0"/>
    <n v="0"/>
    <n v="1"/>
    <n v="0"/>
    <s v="US"/>
    <x v="0"/>
    <n v="20000"/>
    <n v="5000"/>
    <s v="A"/>
    <s v="A7"/>
    <x v="1"/>
    <x v="0"/>
    <x v="0"/>
    <x v="0"/>
    <x v="1"/>
  </r>
  <r>
    <n v="103"/>
    <s v="Segment 1 / Cohort A"/>
    <n v="7"/>
    <x v="1"/>
    <n v="0"/>
    <n v="0"/>
    <n v="1"/>
    <n v="0"/>
    <s v="US"/>
    <x v="0"/>
    <n v="20000"/>
    <n v="5000"/>
    <s v="A"/>
    <s v="A7"/>
    <x v="1"/>
    <x v="0"/>
    <x v="0"/>
    <x v="0"/>
    <x v="1"/>
  </r>
  <r>
    <n v="103"/>
    <s v="Segment 1 / Cohort A"/>
    <n v="8"/>
    <x v="0"/>
    <n v="0"/>
    <n v="0"/>
    <n v="1"/>
    <n v="0"/>
    <s v="US"/>
    <x v="0"/>
    <n v="20000"/>
    <n v="5000"/>
    <s v="A"/>
    <s v="A8"/>
    <x v="3"/>
    <x v="0"/>
    <x v="0"/>
    <x v="0"/>
    <x v="0"/>
  </r>
  <r>
    <n v="103"/>
    <s v="Segment 1 / Cohort A"/>
    <n v="8"/>
    <x v="1"/>
    <n v="0"/>
    <n v="0"/>
    <n v="1"/>
    <n v="0"/>
    <s v="US"/>
    <x v="0"/>
    <n v="20000"/>
    <n v="5000"/>
    <s v="A"/>
    <s v="A8"/>
    <x v="3"/>
    <x v="0"/>
    <x v="0"/>
    <x v="0"/>
    <x v="0"/>
  </r>
  <r>
    <n v="103"/>
    <s v="Segment 1 / Cohort A"/>
    <n v="9"/>
    <x v="0"/>
    <n v="0"/>
    <n v="0"/>
    <n v="1"/>
    <n v="0"/>
    <s v="US"/>
    <x v="0"/>
    <n v="20000"/>
    <n v="5000"/>
    <s v="A"/>
    <s v="A9"/>
    <x v="1"/>
    <x v="1"/>
    <x v="2"/>
    <x v="1"/>
    <x v="1"/>
  </r>
  <r>
    <n v="103"/>
    <s v="Segment 1 / Cohort A"/>
    <n v="9"/>
    <x v="1"/>
    <n v="0"/>
    <n v="0"/>
    <n v="1"/>
    <n v="0"/>
    <s v="US"/>
    <x v="0"/>
    <n v="20000"/>
    <n v="5000"/>
    <s v="A"/>
    <s v="A9"/>
    <x v="1"/>
    <x v="1"/>
    <x v="2"/>
    <x v="1"/>
    <x v="1"/>
  </r>
  <r>
    <n v="103"/>
    <s v="Segment 1 / Cohort A"/>
    <n v="10"/>
    <x v="0"/>
    <n v="0"/>
    <n v="0"/>
    <n v="1"/>
    <n v="0"/>
    <s v="US"/>
    <x v="0"/>
    <n v="20000"/>
    <n v="5000"/>
    <s v="A"/>
    <s v="A10"/>
    <x v="2"/>
    <x v="1"/>
    <x v="0"/>
    <x v="0"/>
    <x v="0"/>
  </r>
  <r>
    <n v="103"/>
    <s v="Segment 1 / Cohort A"/>
    <n v="10"/>
    <x v="1"/>
    <n v="0"/>
    <n v="0"/>
    <n v="1"/>
    <n v="0"/>
    <s v="US"/>
    <x v="0"/>
    <n v="20000"/>
    <n v="5000"/>
    <s v="A"/>
    <s v="A10"/>
    <x v="2"/>
    <x v="1"/>
    <x v="0"/>
    <x v="0"/>
    <x v="0"/>
  </r>
  <r>
    <n v="103"/>
    <s v="Segment 1 / Cohort A"/>
    <n v="11"/>
    <x v="0"/>
    <n v="0"/>
    <n v="0"/>
    <n v="1"/>
    <n v="0"/>
    <s v="US"/>
    <x v="0"/>
    <n v="20000"/>
    <n v="5000"/>
    <s v="A"/>
    <s v="A11"/>
    <x v="0"/>
    <x v="0"/>
    <x v="0"/>
    <x v="0"/>
    <x v="1"/>
  </r>
  <r>
    <n v="103"/>
    <s v="Segment 1 / Cohort A"/>
    <n v="11"/>
    <x v="1"/>
    <n v="0"/>
    <n v="0"/>
    <n v="1"/>
    <n v="0"/>
    <s v="US"/>
    <x v="0"/>
    <n v="20000"/>
    <n v="5000"/>
    <s v="A"/>
    <s v="A11"/>
    <x v="0"/>
    <x v="0"/>
    <x v="0"/>
    <x v="0"/>
    <x v="1"/>
  </r>
  <r>
    <n v="103"/>
    <s v="Segment 1 / Cohort A"/>
    <n v="12"/>
    <x v="0"/>
    <n v="0"/>
    <n v="0"/>
    <n v="1"/>
    <n v="0"/>
    <s v="US"/>
    <x v="0"/>
    <n v="20000"/>
    <n v="5000"/>
    <s v="A"/>
    <s v="A12"/>
    <x v="1"/>
    <x v="0"/>
    <x v="0"/>
    <x v="0"/>
    <x v="0"/>
  </r>
  <r>
    <n v="103"/>
    <s v="Segment 1 / Cohort A"/>
    <n v="12"/>
    <x v="1"/>
    <n v="0"/>
    <n v="0"/>
    <n v="1"/>
    <n v="0"/>
    <s v="US"/>
    <x v="0"/>
    <n v="20000"/>
    <n v="5000"/>
    <s v="A"/>
    <s v="A12"/>
    <x v="1"/>
    <x v="0"/>
    <x v="0"/>
    <x v="0"/>
    <x v="0"/>
  </r>
  <r>
    <n v="107"/>
    <s v="Segment 4 / Cohort D"/>
    <n v="1"/>
    <x v="0"/>
    <n v="1"/>
    <n v="0"/>
    <n v="0"/>
    <n v="0"/>
    <s v="US"/>
    <x v="0"/>
    <n v="2700"/>
    <n v="300"/>
    <s v="D"/>
    <s v="D1"/>
    <x v="2"/>
    <x v="0"/>
    <x v="0"/>
    <x v="0"/>
    <x v="0"/>
  </r>
  <r>
    <n v="107"/>
    <s v="Segment 4 / Cohort D"/>
    <n v="1"/>
    <x v="1"/>
    <n v="1"/>
    <n v="0"/>
    <n v="0"/>
    <n v="0"/>
    <s v="US"/>
    <x v="0"/>
    <n v="2700"/>
    <n v="300"/>
    <s v="D"/>
    <s v="D1"/>
    <x v="2"/>
    <x v="0"/>
    <x v="0"/>
    <x v="0"/>
    <x v="0"/>
  </r>
  <r>
    <n v="107"/>
    <s v="Segment 4 / Cohort D"/>
    <n v="2"/>
    <x v="0"/>
    <n v="1"/>
    <n v="0"/>
    <n v="0"/>
    <n v="0"/>
    <s v="US"/>
    <x v="0"/>
    <n v="2700"/>
    <n v="300"/>
    <s v="D"/>
    <s v="D2"/>
    <x v="1"/>
    <x v="0"/>
    <x v="1"/>
    <x v="0"/>
    <x v="1"/>
  </r>
  <r>
    <n v="107"/>
    <s v="Segment 4 / Cohort D"/>
    <n v="2"/>
    <x v="1"/>
    <n v="1"/>
    <n v="0"/>
    <n v="0"/>
    <n v="0"/>
    <s v="US"/>
    <x v="0"/>
    <n v="2700"/>
    <n v="300"/>
    <s v="D"/>
    <s v="D2"/>
    <x v="1"/>
    <x v="0"/>
    <x v="1"/>
    <x v="0"/>
    <x v="1"/>
  </r>
  <r>
    <n v="107"/>
    <s v="Segment 4 / Cohort D"/>
    <n v="3"/>
    <x v="0"/>
    <n v="1"/>
    <n v="0"/>
    <n v="0"/>
    <n v="0"/>
    <s v="US"/>
    <x v="0"/>
    <n v="2700"/>
    <n v="300"/>
    <s v="D"/>
    <s v="D3"/>
    <x v="3"/>
    <x v="0"/>
    <x v="1"/>
    <x v="0"/>
    <x v="0"/>
  </r>
  <r>
    <n v="107"/>
    <s v="Segment 4 / Cohort D"/>
    <n v="3"/>
    <x v="1"/>
    <n v="1"/>
    <n v="0"/>
    <n v="0"/>
    <n v="0"/>
    <s v="US"/>
    <x v="0"/>
    <n v="2700"/>
    <n v="300"/>
    <s v="D"/>
    <s v="D3"/>
    <x v="3"/>
    <x v="0"/>
    <x v="1"/>
    <x v="0"/>
    <x v="0"/>
  </r>
  <r>
    <n v="107"/>
    <s v="Segment 4 / Cohort D"/>
    <n v="4"/>
    <x v="0"/>
    <n v="1"/>
    <n v="0"/>
    <n v="0"/>
    <n v="0"/>
    <s v="US"/>
    <x v="0"/>
    <n v="2700"/>
    <n v="300"/>
    <s v="D"/>
    <s v="D4"/>
    <x v="3"/>
    <x v="1"/>
    <x v="0"/>
    <x v="0"/>
    <x v="1"/>
  </r>
  <r>
    <n v="107"/>
    <s v="Segment 4 / Cohort D"/>
    <n v="4"/>
    <x v="1"/>
    <n v="1"/>
    <n v="0"/>
    <n v="0"/>
    <n v="0"/>
    <s v="US"/>
    <x v="0"/>
    <n v="2700"/>
    <n v="300"/>
    <s v="D"/>
    <s v="D4"/>
    <x v="3"/>
    <x v="1"/>
    <x v="0"/>
    <x v="0"/>
    <x v="1"/>
  </r>
  <r>
    <n v="107"/>
    <s v="Segment 4 / Cohort D"/>
    <n v="5"/>
    <x v="0"/>
    <n v="1"/>
    <n v="0"/>
    <n v="0"/>
    <n v="0"/>
    <s v="US"/>
    <x v="0"/>
    <n v="2700"/>
    <n v="300"/>
    <s v="D"/>
    <s v="D5"/>
    <x v="3"/>
    <x v="1"/>
    <x v="2"/>
    <x v="1"/>
    <x v="1"/>
  </r>
  <r>
    <n v="107"/>
    <s v="Segment 4 / Cohort D"/>
    <n v="5"/>
    <x v="1"/>
    <n v="1"/>
    <n v="0"/>
    <n v="0"/>
    <n v="0"/>
    <s v="US"/>
    <x v="0"/>
    <n v="2700"/>
    <n v="300"/>
    <s v="D"/>
    <s v="D5"/>
    <x v="3"/>
    <x v="1"/>
    <x v="2"/>
    <x v="1"/>
    <x v="1"/>
  </r>
  <r>
    <n v="107"/>
    <s v="Segment 4 / Cohort D"/>
    <n v="6"/>
    <x v="0"/>
    <n v="1"/>
    <n v="0"/>
    <n v="0"/>
    <n v="0"/>
    <s v="US"/>
    <x v="0"/>
    <n v="2700"/>
    <n v="300"/>
    <s v="D"/>
    <s v="D6"/>
    <x v="2"/>
    <x v="1"/>
    <x v="1"/>
    <x v="0"/>
    <x v="0"/>
  </r>
  <r>
    <n v="107"/>
    <s v="Segment 4 / Cohort D"/>
    <n v="6"/>
    <x v="1"/>
    <n v="1"/>
    <n v="0"/>
    <n v="0"/>
    <n v="0"/>
    <s v="US"/>
    <x v="0"/>
    <n v="2700"/>
    <n v="300"/>
    <s v="D"/>
    <s v="D6"/>
    <x v="2"/>
    <x v="1"/>
    <x v="1"/>
    <x v="0"/>
    <x v="0"/>
  </r>
  <r>
    <n v="107"/>
    <s v="Segment 4 / Cohort D"/>
    <n v="7"/>
    <x v="0"/>
    <n v="1"/>
    <n v="0"/>
    <n v="0"/>
    <n v="0"/>
    <s v="US"/>
    <x v="0"/>
    <n v="2700"/>
    <n v="300"/>
    <s v="D"/>
    <s v="D7"/>
    <x v="1"/>
    <x v="1"/>
    <x v="0"/>
    <x v="0"/>
    <x v="0"/>
  </r>
  <r>
    <n v="107"/>
    <s v="Segment 4 / Cohort D"/>
    <n v="7"/>
    <x v="1"/>
    <n v="1"/>
    <n v="0"/>
    <n v="0"/>
    <n v="0"/>
    <s v="US"/>
    <x v="0"/>
    <n v="2700"/>
    <n v="300"/>
    <s v="D"/>
    <s v="D7"/>
    <x v="1"/>
    <x v="1"/>
    <x v="0"/>
    <x v="0"/>
    <x v="0"/>
  </r>
  <r>
    <n v="107"/>
    <s v="Segment 4 / Cohort D"/>
    <n v="8"/>
    <x v="0"/>
    <n v="1"/>
    <n v="0"/>
    <n v="0"/>
    <n v="0"/>
    <s v="US"/>
    <x v="0"/>
    <n v="2700"/>
    <n v="300"/>
    <s v="D"/>
    <s v="D8"/>
    <x v="0"/>
    <x v="0"/>
    <x v="1"/>
    <x v="0"/>
    <x v="1"/>
  </r>
  <r>
    <n v="107"/>
    <s v="Segment 4 / Cohort D"/>
    <n v="8"/>
    <x v="1"/>
    <n v="1"/>
    <n v="0"/>
    <n v="0"/>
    <n v="0"/>
    <s v="US"/>
    <x v="0"/>
    <n v="2700"/>
    <n v="300"/>
    <s v="D"/>
    <s v="D8"/>
    <x v="0"/>
    <x v="0"/>
    <x v="1"/>
    <x v="0"/>
    <x v="1"/>
  </r>
  <r>
    <n v="107"/>
    <s v="Segment 4 / Cohort D"/>
    <n v="9"/>
    <x v="0"/>
    <n v="1"/>
    <n v="0"/>
    <n v="0"/>
    <n v="0"/>
    <s v="US"/>
    <x v="0"/>
    <n v="2700"/>
    <n v="300"/>
    <s v="D"/>
    <s v="D9"/>
    <x v="3"/>
    <x v="1"/>
    <x v="2"/>
    <x v="0"/>
    <x v="0"/>
  </r>
  <r>
    <n v="107"/>
    <s v="Segment 4 / Cohort D"/>
    <n v="9"/>
    <x v="1"/>
    <n v="1"/>
    <n v="0"/>
    <n v="0"/>
    <n v="0"/>
    <s v="US"/>
    <x v="0"/>
    <n v="2700"/>
    <n v="300"/>
    <s v="D"/>
    <s v="D9"/>
    <x v="3"/>
    <x v="1"/>
    <x v="2"/>
    <x v="0"/>
    <x v="0"/>
  </r>
  <r>
    <n v="107"/>
    <s v="Segment 4 / Cohort D"/>
    <n v="10"/>
    <x v="0"/>
    <n v="1"/>
    <n v="0"/>
    <n v="0"/>
    <n v="0"/>
    <s v="US"/>
    <x v="0"/>
    <n v="2700"/>
    <n v="300"/>
    <s v="D"/>
    <s v="D10"/>
    <x v="1"/>
    <x v="0"/>
    <x v="1"/>
    <x v="0"/>
    <x v="0"/>
  </r>
  <r>
    <n v="107"/>
    <s v="Segment 4 / Cohort D"/>
    <n v="10"/>
    <x v="1"/>
    <n v="1"/>
    <n v="0"/>
    <n v="0"/>
    <n v="0"/>
    <s v="US"/>
    <x v="0"/>
    <n v="2700"/>
    <n v="300"/>
    <s v="D"/>
    <s v="D10"/>
    <x v="1"/>
    <x v="0"/>
    <x v="1"/>
    <x v="0"/>
    <x v="0"/>
  </r>
  <r>
    <n v="107"/>
    <s v="Segment 4 / Cohort D"/>
    <n v="11"/>
    <x v="0"/>
    <n v="1"/>
    <n v="0"/>
    <n v="0"/>
    <n v="0"/>
    <s v="US"/>
    <x v="0"/>
    <n v="2700"/>
    <n v="300"/>
    <s v="D"/>
    <s v="D11"/>
    <x v="0"/>
    <x v="1"/>
    <x v="2"/>
    <x v="1"/>
    <x v="0"/>
  </r>
  <r>
    <n v="107"/>
    <s v="Segment 4 / Cohort D"/>
    <n v="11"/>
    <x v="1"/>
    <n v="1"/>
    <n v="0"/>
    <n v="0"/>
    <n v="0"/>
    <s v="US"/>
    <x v="0"/>
    <n v="2700"/>
    <n v="300"/>
    <s v="D"/>
    <s v="D11"/>
    <x v="0"/>
    <x v="1"/>
    <x v="2"/>
    <x v="1"/>
    <x v="0"/>
  </r>
  <r>
    <n v="107"/>
    <s v="Segment 4 / Cohort D"/>
    <n v="12"/>
    <x v="0"/>
    <n v="1"/>
    <n v="0"/>
    <n v="0"/>
    <n v="0"/>
    <s v="US"/>
    <x v="0"/>
    <n v="2700"/>
    <n v="300"/>
    <s v="D"/>
    <s v="D12"/>
    <x v="0"/>
    <x v="0"/>
    <x v="1"/>
    <x v="0"/>
    <x v="0"/>
  </r>
  <r>
    <n v="107"/>
    <s v="Segment 4 / Cohort D"/>
    <n v="12"/>
    <x v="1"/>
    <n v="1"/>
    <n v="0"/>
    <n v="0"/>
    <n v="0"/>
    <s v="US"/>
    <x v="0"/>
    <n v="2700"/>
    <n v="300"/>
    <s v="D"/>
    <s v="D12"/>
    <x v="0"/>
    <x v="0"/>
    <x v="1"/>
    <x v="0"/>
    <x v="0"/>
  </r>
  <r>
    <n v="108"/>
    <s v="Segment 4 / Cohort D"/>
    <n v="1"/>
    <x v="0"/>
    <n v="0.3"/>
    <n v="0.4"/>
    <n v="0.3"/>
    <n v="0"/>
    <s v="US"/>
    <x v="0"/>
    <n v="3375"/>
    <n v="375"/>
    <s v="D"/>
    <s v="D1"/>
    <x v="2"/>
    <x v="0"/>
    <x v="0"/>
    <x v="0"/>
    <x v="0"/>
  </r>
  <r>
    <n v="108"/>
    <s v="Segment 4 / Cohort D"/>
    <n v="1"/>
    <x v="1"/>
    <n v="0.3"/>
    <n v="0.3"/>
    <n v="0.4"/>
    <n v="0"/>
    <s v="US"/>
    <x v="0"/>
    <n v="3375"/>
    <n v="375"/>
    <s v="D"/>
    <s v="D1"/>
    <x v="2"/>
    <x v="0"/>
    <x v="0"/>
    <x v="0"/>
    <x v="0"/>
  </r>
  <r>
    <n v="108"/>
    <s v="Segment 4 / Cohort D"/>
    <n v="2"/>
    <x v="0"/>
    <n v="0.4"/>
    <n v="0.3"/>
    <n v="0.3"/>
    <n v="0"/>
    <s v="US"/>
    <x v="0"/>
    <n v="3375"/>
    <n v="375"/>
    <s v="D"/>
    <s v="D2"/>
    <x v="1"/>
    <x v="0"/>
    <x v="1"/>
    <x v="0"/>
    <x v="1"/>
  </r>
  <r>
    <n v="108"/>
    <s v="Segment 4 / Cohort D"/>
    <n v="2"/>
    <x v="1"/>
    <n v="0.3"/>
    <n v="0.4"/>
    <n v="0.3"/>
    <n v="0"/>
    <s v="US"/>
    <x v="0"/>
    <n v="3375"/>
    <n v="375"/>
    <s v="D"/>
    <s v="D2"/>
    <x v="1"/>
    <x v="0"/>
    <x v="1"/>
    <x v="0"/>
    <x v="1"/>
  </r>
  <r>
    <n v="108"/>
    <s v="Segment 4 / Cohort D"/>
    <n v="3"/>
    <x v="0"/>
    <n v="0.4"/>
    <n v="0.4"/>
    <n v="0.2"/>
    <n v="0"/>
    <s v="US"/>
    <x v="0"/>
    <n v="3375"/>
    <n v="375"/>
    <s v="D"/>
    <s v="D3"/>
    <x v="3"/>
    <x v="0"/>
    <x v="1"/>
    <x v="0"/>
    <x v="0"/>
  </r>
  <r>
    <n v="108"/>
    <s v="Segment 4 / Cohort D"/>
    <n v="3"/>
    <x v="1"/>
    <n v="0.4"/>
    <n v="0.4"/>
    <n v="0.2"/>
    <n v="0"/>
    <s v="US"/>
    <x v="0"/>
    <n v="3375"/>
    <n v="375"/>
    <s v="D"/>
    <s v="D3"/>
    <x v="3"/>
    <x v="0"/>
    <x v="1"/>
    <x v="0"/>
    <x v="0"/>
  </r>
  <r>
    <n v="108"/>
    <s v="Segment 4 / Cohort D"/>
    <n v="4"/>
    <x v="0"/>
    <n v="0.5"/>
    <n v="0.3"/>
    <n v="0.2"/>
    <n v="0"/>
    <s v="US"/>
    <x v="0"/>
    <n v="3375"/>
    <n v="375"/>
    <s v="D"/>
    <s v="D4"/>
    <x v="3"/>
    <x v="1"/>
    <x v="0"/>
    <x v="0"/>
    <x v="1"/>
  </r>
  <r>
    <n v="108"/>
    <s v="Segment 4 / Cohort D"/>
    <n v="4"/>
    <x v="1"/>
    <n v="0.3"/>
    <n v="0.4"/>
    <n v="0.3"/>
    <n v="0"/>
    <s v="US"/>
    <x v="0"/>
    <n v="3375"/>
    <n v="375"/>
    <s v="D"/>
    <s v="D4"/>
    <x v="3"/>
    <x v="1"/>
    <x v="0"/>
    <x v="0"/>
    <x v="1"/>
  </r>
  <r>
    <n v="108"/>
    <s v="Segment 4 / Cohort D"/>
    <n v="5"/>
    <x v="0"/>
    <n v="0.4"/>
    <n v="0.4"/>
    <n v="0.2"/>
    <n v="0"/>
    <s v="US"/>
    <x v="0"/>
    <n v="3375"/>
    <n v="375"/>
    <s v="D"/>
    <s v="D5"/>
    <x v="3"/>
    <x v="1"/>
    <x v="2"/>
    <x v="1"/>
    <x v="1"/>
  </r>
  <r>
    <n v="108"/>
    <s v="Segment 4 / Cohort D"/>
    <n v="5"/>
    <x v="1"/>
    <n v="0.3"/>
    <n v="0.4"/>
    <n v="0.3"/>
    <n v="0"/>
    <s v="US"/>
    <x v="0"/>
    <n v="3375"/>
    <n v="375"/>
    <s v="D"/>
    <s v="D5"/>
    <x v="3"/>
    <x v="1"/>
    <x v="2"/>
    <x v="1"/>
    <x v="1"/>
  </r>
  <r>
    <n v="108"/>
    <s v="Segment 4 / Cohort D"/>
    <n v="6"/>
    <x v="0"/>
    <n v="0.4"/>
    <n v="0.4"/>
    <n v="0.2"/>
    <n v="0"/>
    <s v="US"/>
    <x v="0"/>
    <n v="3375"/>
    <n v="375"/>
    <s v="D"/>
    <s v="D6"/>
    <x v="2"/>
    <x v="1"/>
    <x v="1"/>
    <x v="0"/>
    <x v="0"/>
  </r>
  <r>
    <n v="108"/>
    <s v="Segment 4 / Cohort D"/>
    <n v="6"/>
    <x v="1"/>
    <n v="0.4"/>
    <n v="0.4"/>
    <n v="0.2"/>
    <n v="0"/>
    <s v="US"/>
    <x v="0"/>
    <n v="3375"/>
    <n v="375"/>
    <s v="D"/>
    <s v="D6"/>
    <x v="2"/>
    <x v="1"/>
    <x v="1"/>
    <x v="0"/>
    <x v="0"/>
  </r>
  <r>
    <n v="108"/>
    <s v="Segment 4 / Cohort D"/>
    <n v="7"/>
    <x v="0"/>
    <n v="0.4"/>
    <n v="0.4"/>
    <n v="0.2"/>
    <n v="0"/>
    <s v="US"/>
    <x v="0"/>
    <n v="3375"/>
    <n v="375"/>
    <s v="D"/>
    <s v="D7"/>
    <x v="1"/>
    <x v="1"/>
    <x v="0"/>
    <x v="0"/>
    <x v="0"/>
  </r>
  <r>
    <n v="108"/>
    <s v="Segment 4 / Cohort D"/>
    <n v="7"/>
    <x v="1"/>
    <n v="0.4"/>
    <n v="0.4"/>
    <n v="0.2"/>
    <n v="0"/>
    <s v="US"/>
    <x v="0"/>
    <n v="3375"/>
    <n v="375"/>
    <s v="D"/>
    <s v="D7"/>
    <x v="1"/>
    <x v="1"/>
    <x v="0"/>
    <x v="0"/>
    <x v="0"/>
  </r>
  <r>
    <n v="108"/>
    <s v="Segment 4 / Cohort D"/>
    <n v="8"/>
    <x v="0"/>
    <n v="0.6"/>
    <n v="0.3"/>
    <n v="0.1"/>
    <n v="0"/>
    <s v="US"/>
    <x v="0"/>
    <n v="3375"/>
    <n v="375"/>
    <s v="D"/>
    <s v="D8"/>
    <x v="0"/>
    <x v="0"/>
    <x v="1"/>
    <x v="0"/>
    <x v="1"/>
  </r>
  <r>
    <n v="108"/>
    <s v="Segment 4 / Cohort D"/>
    <n v="8"/>
    <x v="1"/>
    <n v="0.3"/>
    <n v="0.3"/>
    <n v="0.4"/>
    <n v="0"/>
    <s v="US"/>
    <x v="0"/>
    <n v="3375"/>
    <n v="375"/>
    <s v="D"/>
    <s v="D8"/>
    <x v="0"/>
    <x v="0"/>
    <x v="1"/>
    <x v="0"/>
    <x v="1"/>
  </r>
  <r>
    <n v="108"/>
    <s v="Segment 4 / Cohort D"/>
    <n v="9"/>
    <x v="0"/>
    <n v="0.4"/>
    <n v="0.4"/>
    <n v="0.2"/>
    <n v="0"/>
    <s v="US"/>
    <x v="0"/>
    <n v="3375"/>
    <n v="375"/>
    <s v="D"/>
    <s v="D9"/>
    <x v="3"/>
    <x v="1"/>
    <x v="2"/>
    <x v="0"/>
    <x v="0"/>
  </r>
  <r>
    <n v="108"/>
    <s v="Segment 4 / Cohort D"/>
    <n v="9"/>
    <x v="1"/>
    <n v="0.4"/>
    <n v="0.4"/>
    <n v="0.2"/>
    <n v="0"/>
    <s v="US"/>
    <x v="0"/>
    <n v="3375"/>
    <n v="375"/>
    <s v="D"/>
    <s v="D9"/>
    <x v="3"/>
    <x v="1"/>
    <x v="2"/>
    <x v="0"/>
    <x v="0"/>
  </r>
  <r>
    <n v="108"/>
    <s v="Segment 4 / Cohort D"/>
    <n v="10"/>
    <x v="0"/>
    <n v="0.4"/>
    <n v="0.4"/>
    <n v="0.2"/>
    <n v="0"/>
    <s v="US"/>
    <x v="0"/>
    <n v="3375"/>
    <n v="375"/>
    <s v="D"/>
    <s v="D10"/>
    <x v="1"/>
    <x v="0"/>
    <x v="1"/>
    <x v="0"/>
    <x v="0"/>
  </r>
  <r>
    <n v="108"/>
    <s v="Segment 4 / Cohort D"/>
    <n v="10"/>
    <x v="1"/>
    <n v="0.3"/>
    <n v="0.4"/>
    <n v="0.3"/>
    <n v="0"/>
    <s v="US"/>
    <x v="0"/>
    <n v="3375"/>
    <n v="375"/>
    <s v="D"/>
    <s v="D10"/>
    <x v="1"/>
    <x v="0"/>
    <x v="1"/>
    <x v="0"/>
    <x v="0"/>
  </r>
  <r>
    <n v="108"/>
    <s v="Segment 4 / Cohort D"/>
    <n v="11"/>
    <x v="0"/>
    <n v="0.5"/>
    <n v="0.4"/>
    <n v="0.1"/>
    <n v="0"/>
    <s v="US"/>
    <x v="0"/>
    <n v="3375"/>
    <n v="375"/>
    <s v="D"/>
    <s v="D11"/>
    <x v="0"/>
    <x v="1"/>
    <x v="2"/>
    <x v="1"/>
    <x v="0"/>
  </r>
  <r>
    <n v="108"/>
    <s v="Segment 4 / Cohort D"/>
    <n v="11"/>
    <x v="1"/>
    <n v="0.4"/>
    <n v="0.5"/>
    <n v="0.1"/>
    <n v="0"/>
    <s v="US"/>
    <x v="0"/>
    <n v="3375"/>
    <n v="375"/>
    <s v="D"/>
    <s v="D11"/>
    <x v="0"/>
    <x v="1"/>
    <x v="2"/>
    <x v="1"/>
    <x v="0"/>
  </r>
  <r>
    <n v="108"/>
    <s v="Segment 4 / Cohort D"/>
    <n v="12"/>
    <x v="0"/>
    <n v="0.5"/>
    <n v="0.4"/>
    <n v="0.1"/>
    <n v="0"/>
    <s v="US"/>
    <x v="0"/>
    <n v="3375"/>
    <n v="375"/>
    <s v="D"/>
    <s v="D12"/>
    <x v="0"/>
    <x v="0"/>
    <x v="1"/>
    <x v="0"/>
    <x v="0"/>
  </r>
  <r>
    <n v="108"/>
    <s v="Segment 4 / Cohort D"/>
    <n v="12"/>
    <x v="1"/>
    <n v="0.4"/>
    <n v="0.5"/>
    <n v="0.1"/>
    <n v="0"/>
    <s v="US"/>
    <x v="0"/>
    <n v="3375"/>
    <n v="375"/>
    <s v="D"/>
    <s v="D12"/>
    <x v="0"/>
    <x v="0"/>
    <x v="1"/>
    <x v="0"/>
    <x v="0"/>
  </r>
  <r>
    <n v="109"/>
    <s v="Segment 1 / Cohort A"/>
    <n v="1"/>
    <x v="0"/>
    <n v="0.7"/>
    <n v="0.1"/>
    <n v="0.1"/>
    <n v="0.1"/>
    <s v="US"/>
    <x v="0"/>
    <n v="2700"/>
    <n v="300"/>
    <s v="A"/>
    <s v="A1"/>
    <x v="0"/>
    <x v="0"/>
    <x v="0"/>
    <x v="0"/>
    <x v="0"/>
  </r>
  <r>
    <n v="109"/>
    <s v="Segment 1 / Cohort A"/>
    <n v="1"/>
    <x v="1"/>
    <n v="0.1"/>
    <n v="0.4"/>
    <n v="0.1"/>
    <n v="0.4"/>
    <s v="US"/>
    <x v="0"/>
    <n v="2700"/>
    <n v="300"/>
    <s v="A"/>
    <s v="A1"/>
    <x v="0"/>
    <x v="0"/>
    <x v="0"/>
    <x v="0"/>
    <x v="0"/>
  </r>
  <r>
    <n v="109"/>
    <s v="Segment 1 / Cohort A"/>
    <n v="2"/>
    <x v="0"/>
    <n v="0.8"/>
    <n v="0.1"/>
    <n v="0"/>
    <n v="0.1"/>
    <s v="US"/>
    <x v="0"/>
    <n v="2700"/>
    <n v="300"/>
    <s v="A"/>
    <s v="A2"/>
    <x v="1"/>
    <x v="1"/>
    <x v="1"/>
    <x v="0"/>
    <x v="1"/>
  </r>
  <r>
    <n v="109"/>
    <s v="Segment 1 / Cohort A"/>
    <n v="2"/>
    <x v="1"/>
    <n v="0.1"/>
    <n v="0.4"/>
    <n v="0.1"/>
    <n v="0.4"/>
    <s v="US"/>
    <x v="0"/>
    <n v="2700"/>
    <n v="300"/>
    <s v="A"/>
    <s v="A2"/>
    <x v="1"/>
    <x v="1"/>
    <x v="1"/>
    <x v="0"/>
    <x v="1"/>
  </r>
  <r>
    <n v="109"/>
    <s v="Segment 1 / Cohort A"/>
    <n v="3"/>
    <x v="0"/>
    <n v="0.8"/>
    <n v="0.1"/>
    <n v="0"/>
    <n v="0.1"/>
    <s v="US"/>
    <x v="0"/>
    <n v="2700"/>
    <n v="300"/>
    <s v="A"/>
    <s v="A3"/>
    <x v="2"/>
    <x v="1"/>
    <x v="2"/>
    <x v="0"/>
    <x v="1"/>
  </r>
  <r>
    <n v="109"/>
    <s v="Segment 1 / Cohort A"/>
    <n v="3"/>
    <x v="1"/>
    <n v="0.1"/>
    <n v="0.4"/>
    <n v="0.1"/>
    <n v="0.4"/>
    <s v="US"/>
    <x v="0"/>
    <n v="2700"/>
    <n v="300"/>
    <s v="A"/>
    <s v="A3"/>
    <x v="2"/>
    <x v="1"/>
    <x v="2"/>
    <x v="0"/>
    <x v="1"/>
  </r>
  <r>
    <n v="109"/>
    <s v="Segment 1 / Cohort A"/>
    <n v="4"/>
    <x v="0"/>
    <n v="0.8"/>
    <n v="0.1"/>
    <n v="0"/>
    <n v="0.1"/>
    <s v="US"/>
    <x v="0"/>
    <n v="2700"/>
    <n v="300"/>
    <s v="A"/>
    <s v="A4"/>
    <x v="2"/>
    <x v="0"/>
    <x v="0"/>
    <x v="0"/>
    <x v="1"/>
  </r>
  <r>
    <n v="109"/>
    <s v="Segment 1 / Cohort A"/>
    <n v="4"/>
    <x v="1"/>
    <n v="0.1"/>
    <n v="0.4"/>
    <n v="0.1"/>
    <n v="0.4"/>
    <s v="US"/>
    <x v="0"/>
    <n v="2700"/>
    <n v="300"/>
    <s v="A"/>
    <s v="A4"/>
    <x v="2"/>
    <x v="0"/>
    <x v="0"/>
    <x v="0"/>
    <x v="1"/>
  </r>
  <r>
    <n v="109"/>
    <s v="Segment 1 / Cohort A"/>
    <n v="5"/>
    <x v="0"/>
    <n v="0.8"/>
    <n v="0.1"/>
    <n v="0"/>
    <n v="0.1"/>
    <s v="US"/>
    <x v="0"/>
    <n v="2700"/>
    <n v="300"/>
    <s v="A"/>
    <s v="A5"/>
    <x v="2"/>
    <x v="1"/>
    <x v="2"/>
    <x v="1"/>
    <x v="1"/>
  </r>
  <r>
    <n v="109"/>
    <s v="Segment 1 / Cohort A"/>
    <n v="5"/>
    <x v="1"/>
    <n v="0.1"/>
    <n v="0.4"/>
    <n v="0.1"/>
    <n v="0.4"/>
    <s v="US"/>
    <x v="0"/>
    <n v="2700"/>
    <n v="300"/>
    <s v="A"/>
    <s v="A5"/>
    <x v="2"/>
    <x v="1"/>
    <x v="2"/>
    <x v="1"/>
    <x v="1"/>
  </r>
  <r>
    <n v="109"/>
    <s v="Segment 1 / Cohort A"/>
    <n v="6"/>
    <x v="0"/>
    <n v="0.8"/>
    <n v="0.1"/>
    <n v="0"/>
    <n v="0.1"/>
    <s v="US"/>
    <x v="0"/>
    <n v="2700"/>
    <n v="300"/>
    <s v="A"/>
    <s v="A6"/>
    <x v="3"/>
    <x v="0"/>
    <x v="0"/>
    <x v="0"/>
    <x v="1"/>
  </r>
  <r>
    <n v="109"/>
    <s v="Segment 1 / Cohort A"/>
    <n v="6"/>
    <x v="1"/>
    <n v="0.1"/>
    <n v="0.4"/>
    <n v="0.1"/>
    <n v="0.4"/>
    <s v="US"/>
    <x v="0"/>
    <n v="2700"/>
    <n v="300"/>
    <s v="A"/>
    <s v="A6"/>
    <x v="3"/>
    <x v="0"/>
    <x v="0"/>
    <x v="0"/>
    <x v="1"/>
  </r>
  <r>
    <n v="109"/>
    <s v="Segment 1 / Cohort A"/>
    <n v="7"/>
    <x v="0"/>
    <n v="0.8"/>
    <n v="0.1"/>
    <n v="0"/>
    <n v="0.1"/>
    <s v="US"/>
    <x v="0"/>
    <n v="2700"/>
    <n v="300"/>
    <s v="A"/>
    <s v="A7"/>
    <x v="1"/>
    <x v="0"/>
    <x v="0"/>
    <x v="0"/>
    <x v="1"/>
  </r>
  <r>
    <n v="109"/>
    <s v="Segment 1 / Cohort A"/>
    <n v="7"/>
    <x v="1"/>
    <n v="0.1"/>
    <n v="0.4"/>
    <n v="0.2"/>
    <n v="0.3"/>
    <s v="US"/>
    <x v="0"/>
    <n v="2700"/>
    <n v="300"/>
    <s v="A"/>
    <s v="A7"/>
    <x v="1"/>
    <x v="0"/>
    <x v="0"/>
    <x v="0"/>
    <x v="1"/>
  </r>
  <r>
    <n v="109"/>
    <s v="Segment 1 / Cohort A"/>
    <n v="8"/>
    <x v="0"/>
    <n v="0.8"/>
    <n v="0.1"/>
    <n v="0"/>
    <n v="0.1"/>
    <s v="US"/>
    <x v="0"/>
    <n v="2700"/>
    <n v="300"/>
    <s v="A"/>
    <s v="A8"/>
    <x v="3"/>
    <x v="0"/>
    <x v="0"/>
    <x v="0"/>
    <x v="0"/>
  </r>
  <r>
    <n v="109"/>
    <s v="Segment 1 / Cohort A"/>
    <n v="8"/>
    <x v="1"/>
    <n v="0.1"/>
    <n v="0.4"/>
    <n v="0.1"/>
    <n v="0.4"/>
    <s v="US"/>
    <x v="0"/>
    <n v="2700"/>
    <n v="300"/>
    <s v="A"/>
    <s v="A8"/>
    <x v="3"/>
    <x v="0"/>
    <x v="0"/>
    <x v="0"/>
    <x v="0"/>
  </r>
  <r>
    <n v="109"/>
    <s v="Segment 1 / Cohort A"/>
    <n v="9"/>
    <x v="0"/>
    <n v="0.8"/>
    <n v="0.1"/>
    <n v="0"/>
    <n v="0.1"/>
    <s v="US"/>
    <x v="0"/>
    <n v="2700"/>
    <n v="300"/>
    <s v="A"/>
    <s v="A9"/>
    <x v="1"/>
    <x v="1"/>
    <x v="2"/>
    <x v="1"/>
    <x v="1"/>
  </r>
  <r>
    <n v="109"/>
    <s v="Segment 1 / Cohort A"/>
    <n v="9"/>
    <x v="1"/>
    <n v="0.1"/>
    <n v="0.4"/>
    <n v="0"/>
    <n v="0.5"/>
    <s v="US"/>
    <x v="0"/>
    <n v="2700"/>
    <n v="300"/>
    <s v="A"/>
    <s v="A9"/>
    <x v="1"/>
    <x v="1"/>
    <x v="2"/>
    <x v="1"/>
    <x v="1"/>
  </r>
  <r>
    <n v="109"/>
    <s v="Segment 1 / Cohort A"/>
    <n v="10"/>
    <x v="0"/>
    <n v="0.8"/>
    <n v="0.1"/>
    <n v="0"/>
    <n v="0.1"/>
    <s v="US"/>
    <x v="0"/>
    <n v="2700"/>
    <n v="300"/>
    <s v="A"/>
    <s v="A10"/>
    <x v="2"/>
    <x v="1"/>
    <x v="0"/>
    <x v="0"/>
    <x v="0"/>
  </r>
  <r>
    <n v="109"/>
    <s v="Segment 1 / Cohort A"/>
    <n v="10"/>
    <x v="1"/>
    <n v="0.1"/>
    <n v="0.4"/>
    <n v="0.1"/>
    <n v="0.4"/>
    <s v="US"/>
    <x v="0"/>
    <n v="2700"/>
    <n v="300"/>
    <s v="A"/>
    <s v="A10"/>
    <x v="2"/>
    <x v="1"/>
    <x v="0"/>
    <x v="0"/>
    <x v="0"/>
  </r>
  <r>
    <n v="109"/>
    <s v="Segment 1 / Cohort A"/>
    <n v="11"/>
    <x v="0"/>
    <n v="0.8"/>
    <n v="0.1"/>
    <n v="0"/>
    <n v="0.1"/>
    <s v="US"/>
    <x v="0"/>
    <n v="2700"/>
    <n v="300"/>
    <s v="A"/>
    <s v="A11"/>
    <x v="0"/>
    <x v="0"/>
    <x v="0"/>
    <x v="0"/>
    <x v="1"/>
  </r>
  <r>
    <n v="109"/>
    <s v="Segment 1 / Cohort A"/>
    <n v="11"/>
    <x v="1"/>
    <n v="0.1"/>
    <n v="0.4"/>
    <n v="0.1"/>
    <n v="0.4"/>
    <s v="US"/>
    <x v="0"/>
    <n v="2700"/>
    <n v="300"/>
    <s v="A"/>
    <s v="A11"/>
    <x v="0"/>
    <x v="0"/>
    <x v="0"/>
    <x v="0"/>
    <x v="1"/>
  </r>
  <r>
    <n v="109"/>
    <s v="Segment 1 / Cohort A"/>
    <n v="12"/>
    <x v="0"/>
    <n v="0.8"/>
    <n v="0.1"/>
    <n v="0"/>
    <n v="0.1"/>
    <s v="US"/>
    <x v="0"/>
    <n v="2700"/>
    <n v="300"/>
    <s v="A"/>
    <s v="A12"/>
    <x v="1"/>
    <x v="0"/>
    <x v="0"/>
    <x v="0"/>
    <x v="0"/>
  </r>
  <r>
    <n v="109"/>
    <s v="Segment 1 / Cohort A"/>
    <n v="12"/>
    <x v="1"/>
    <n v="0.1"/>
    <n v="0.4"/>
    <n v="0.1"/>
    <n v="0.4"/>
    <s v="US"/>
    <x v="0"/>
    <n v="2700"/>
    <n v="300"/>
    <s v="A"/>
    <s v="A12"/>
    <x v="1"/>
    <x v="0"/>
    <x v="0"/>
    <x v="0"/>
    <x v="0"/>
  </r>
  <r>
    <n v="110"/>
    <s v="Segment 3 / Cohort C"/>
    <n v="1"/>
    <x v="0"/>
    <n v="0.7"/>
    <n v="0"/>
    <n v="0.3"/>
    <n v="0"/>
    <s v="US"/>
    <x v="0"/>
    <n v="1500"/>
    <n v="900"/>
    <s v="C"/>
    <s v="C1"/>
    <x v="2"/>
    <x v="0"/>
    <x v="1"/>
    <x v="0"/>
    <x v="1"/>
  </r>
  <r>
    <n v="110"/>
    <s v="Segment 3 / Cohort C"/>
    <n v="1"/>
    <x v="1"/>
    <n v="0.6"/>
    <n v="0.2"/>
    <n v="0.2"/>
    <n v="0"/>
    <s v="US"/>
    <x v="0"/>
    <n v="1500"/>
    <n v="900"/>
    <s v="C"/>
    <s v="C1"/>
    <x v="2"/>
    <x v="0"/>
    <x v="1"/>
    <x v="0"/>
    <x v="1"/>
  </r>
  <r>
    <n v="110"/>
    <s v="Segment 3 / Cohort C"/>
    <n v="2"/>
    <x v="0"/>
    <n v="0.8"/>
    <n v="0.2"/>
    <n v="0"/>
    <n v="0"/>
    <s v="US"/>
    <x v="0"/>
    <n v="1500"/>
    <n v="900"/>
    <s v="C"/>
    <s v="C2"/>
    <x v="2"/>
    <x v="1"/>
    <x v="2"/>
    <x v="1"/>
    <x v="0"/>
  </r>
  <r>
    <n v="110"/>
    <s v="Segment 3 / Cohort C"/>
    <n v="2"/>
    <x v="1"/>
    <n v="0.6"/>
    <n v="0.3"/>
    <n v="0.1"/>
    <n v="0"/>
    <s v="US"/>
    <x v="0"/>
    <n v="1500"/>
    <n v="900"/>
    <s v="C"/>
    <s v="C2"/>
    <x v="2"/>
    <x v="1"/>
    <x v="2"/>
    <x v="1"/>
    <x v="0"/>
  </r>
  <r>
    <n v="110"/>
    <s v="Segment 3 / Cohort C"/>
    <n v="3"/>
    <x v="0"/>
    <n v="0.8"/>
    <n v="0.1"/>
    <n v="0.1"/>
    <n v="0"/>
    <s v="US"/>
    <x v="0"/>
    <n v="1500"/>
    <n v="900"/>
    <s v="C"/>
    <s v="C3"/>
    <x v="3"/>
    <x v="0"/>
    <x v="1"/>
    <x v="0"/>
    <x v="1"/>
  </r>
  <r>
    <n v="110"/>
    <s v="Segment 3 / Cohort C"/>
    <n v="3"/>
    <x v="1"/>
    <n v="0.6"/>
    <n v="0.2"/>
    <n v="0.2"/>
    <n v="0"/>
    <s v="US"/>
    <x v="0"/>
    <n v="1500"/>
    <n v="900"/>
    <s v="C"/>
    <s v="C3"/>
    <x v="3"/>
    <x v="0"/>
    <x v="1"/>
    <x v="0"/>
    <x v="1"/>
  </r>
  <r>
    <n v="110"/>
    <s v="Segment 3 / Cohort C"/>
    <n v="4"/>
    <x v="0"/>
    <n v="0.8"/>
    <n v="0.1"/>
    <n v="0.1"/>
    <n v="0"/>
    <s v="US"/>
    <x v="0"/>
    <n v="1500"/>
    <n v="900"/>
    <s v="C"/>
    <s v="C4"/>
    <x v="3"/>
    <x v="1"/>
    <x v="0"/>
    <x v="0"/>
    <x v="0"/>
  </r>
  <r>
    <n v="110"/>
    <s v="Segment 3 / Cohort C"/>
    <n v="4"/>
    <x v="1"/>
    <n v="0.6"/>
    <n v="0.2"/>
    <n v="0.2"/>
    <n v="0"/>
    <s v="US"/>
    <x v="0"/>
    <n v="1500"/>
    <n v="900"/>
    <s v="C"/>
    <s v="C4"/>
    <x v="3"/>
    <x v="1"/>
    <x v="0"/>
    <x v="0"/>
    <x v="0"/>
  </r>
  <r>
    <n v="110"/>
    <s v="Segment 3 / Cohort C"/>
    <n v="5"/>
    <x v="0"/>
    <n v="0.8"/>
    <n v="0"/>
    <n v="0.2"/>
    <n v="0"/>
    <s v="US"/>
    <x v="0"/>
    <n v="1500"/>
    <n v="900"/>
    <s v="C"/>
    <s v="C5"/>
    <x v="2"/>
    <x v="0"/>
    <x v="1"/>
    <x v="0"/>
    <x v="0"/>
  </r>
  <r>
    <n v="110"/>
    <s v="Segment 3 / Cohort C"/>
    <n v="5"/>
    <x v="1"/>
    <n v="0.6"/>
    <n v="0.2"/>
    <n v="0.2"/>
    <n v="0"/>
    <s v="US"/>
    <x v="0"/>
    <n v="1500"/>
    <n v="900"/>
    <s v="C"/>
    <s v="C5"/>
    <x v="2"/>
    <x v="0"/>
    <x v="1"/>
    <x v="0"/>
    <x v="0"/>
  </r>
  <r>
    <n v="110"/>
    <s v="Segment 3 / Cohort C"/>
    <n v="6"/>
    <x v="0"/>
    <n v="0.8"/>
    <n v="0.1"/>
    <n v="0.1"/>
    <n v="0"/>
    <s v="US"/>
    <x v="0"/>
    <n v="1500"/>
    <n v="900"/>
    <s v="C"/>
    <s v="C6"/>
    <x v="3"/>
    <x v="1"/>
    <x v="1"/>
    <x v="0"/>
    <x v="0"/>
  </r>
  <r>
    <n v="110"/>
    <s v="Segment 3 / Cohort C"/>
    <n v="6"/>
    <x v="1"/>
    <n v="0.6"/>
    <n v="0.2"/>
    <n v="0.2"/>
    <n v="0"/>
    <s v="US"/>
    <x v="0"/>
    <n v="1500"/>
    <n v="900"/>
    <s v="C"/>
    <s v="C6"/>
    <x v="3"/>
    <x v="1"/>
    <x v="1"/>
    <x v="0"/>
    <x v="0"/>
  </r>
  <r>
    <n v="110"/>
    <s v="Segment 3 / Cohort C"/>
    <n v="7"/>
    <x v="0"/>
    <n v="0.8"/>
    <n v="0.1"/>
    <n v="0.1"/>
    <n v="0"/>
    <s v="US"/>
    <x v="0"/>
    <n v="1500"/>
    <n v="900"/>
    <s v="C"/>
    <s v="C7"/>
    <x v="0"/>
    <x v="1"/>
    <x v="1"/>
    <x v="0"/>
    <x v="0"/>
  </r>
  <r>
    <n v="110"/>
    <s v="Segment 3 / Cohort C"/>
    <n v="7"/>
    <x v="1"/>
    <n v="0.6"/>
    <n v="0.2"/>
    <n v="0.2"/>
    <n v="0"/>
    <s v="US"/>
    <x v="0"/>
    <n v="1500"/>
    <n v="900"/>
    <s v="C"/>
    <s v="C7"/>
    <x v="0"/>
    <x v="1"/>
    <x v="1"/>
    <x v="0"/>
    <x v="0"/>
  </r>
  <r>
    <n v="110"/>
    <s v="Segment 3 / Cohort C"/>
    <n v="8"/>
    <x v="0"/>
    <n v="0.8"/>
    <n v="0.2"/>
    <n v="0"/>
    <n v="0"/>
    <s v="US"/>
    <x v="0"/>
    <n v="1500"/>
    <n v="900"/>
    <s v="C"/>
    <s v="C8"/>
    <x v="1"/>
    <x v="1"/>
    <x v="2"/>
    <x v="1"/>
    <x v="0"/>
  </r>
  <r>
    <n v="110"/>
    <s v="Segment 3 / Cohort C"/>
    <n v="8"/>
    <x v="1"/>
    <n v="0.6"/>
    <n v="0.3"/>
    <n v="0.1"/>
    <n v="0"/>
    <s v="US"/>
    <x v="0"/>
    <n v="1500"/>
    <n v="900"/>
    <s v="C"/>
    <s v="C8"/>
    <x v="1"/>
    <x v="1"/>
    <x v="2"/>
    <x v="1"/>
    <x v="0"/>
  </r>
  <r>
    <n v="110"/>
    <s v="Segment 3 / Cohort C"/>
    <n v="9"/>
    <x v="0"/>
    <n v="0.8"/>
    <n v="0.2"/>
    <n v="0"/>
    <n v="0"/>
    <s v="US"/>
    <x v="0"/>
    <n v="1500"/>
    <n v="900"/>
    <s v="C"/>
    <s v="C9"/>
    <x v="0"/>
    <x v="1"/>
    <x v="2"/>
    <x v="0"/>
    <x v="1"/>
  </r>
  <r>
    <n v="110"/>
    <s v="Segment 3 / Cohort C"/>
    <n v="9"/>
    <x v="1"/>
    <n v="0.6"/>
    <n v="0.2"/>
    <n v="0.2"/>
    <n v="0"/>
    <s v="US"/>
    <x v="0"/>
    <n v="1500"/>
    <n v="900"/>
    <s v="C"/>
    <s v="C9"/>
    <x v="0"/>
    <x v="1"/>
    <x v="2"/>
    <x v="0"/>
    <x v="1"/>
  </r>
  <r>
    <n v="110"/>
    <s v="Segment 3 / Cohort C"/>
    <n v="10"/>
    <x v="0"/>
    <n v="0.8"/>
    <n v="0.1"/>
    <n v="0.1"/>
    <n v="0"/>
    <s v="US"/>
    <x v="0"/>
    <n v="1500"/>
    <n v="900"/>
    <s v="C"/>
    <s v="C10"/>
    <x v="3"/>
    <x v="1"/>
    <x v="2"/>
    <x v="0"/>
    <x v="1"/>
  </r>
  <r>
    <n v="110"/>
    <s v="Segment 3 / Cohort C"/>
    <n v="10"/>
    <x v="1"/>
    <n v="0.6"/>
    <n v="0.3"/>
    <n v="0.1"/>
    <n v="0"/>
    <s v="US"/>
    <x v="0"/>
    <n v="1500"/>
    <n v="900"/>
    <s v="C"/>
    <s v="C10"/>
    <x v="3"/>
    <x v="1"/>
    <x v="2"/>
    <x v="0"/>
    <x v="1"/>
  </r>
  <r>
    <n v="110"/>
    <s v="Segment 3 / Cohort C"/>
    <n v="11"/>
    <x v="0"/>
    <n v="0.8"/>
    <n v="0.1"/>
    <n v="0.1"/>
    <n v="0"/>
    <s v="US"/>
    <x v="0"/>
    <n v="1500"/>
    <n v="900"/>
    <s v="C"/>
    <s v="C11"/>
    <x v="1"/>
    <x v="1"/>
    <x v="2"/>
    <x v="0"/>
    <x v="1"/>
  </r>
  <r>
    <n v="110"/>
    <s v="Segment 3 / Cohort C"/>
    <n v="11"/>
    <x v="1"/>
    <n v="0.6"/>
    <n v="0.3"/>
    <n v="0.1"/>
    <n v="0"/>
    <s v="US"/>
    <x v="0"/>
    <n v="1500"/>
    <n v="900"/>
    <s v="C"/>
    <s v="C11"/>
    <x v="1"/>
    <x v="1"/>
    <x v="2"/>
    <x v="0"/>
    <x v="1"/>
  </r>
  <r>
    <n v="110"/>
    <s v="Segment 3 / Cohort C"/>
    <n v="12"/>
    <x v="0"/>
    <n v="0.7"/>
    <n v="0"/>
    <n v="0.3"/>
    <n v="0"/>
    <s v="US"/>
    <x v="0"/>
    <n v="1500"/>
    <n v="900"/>
    <s v="C"/>
    <s v="C12"/>
    <x v="2"/>
    <x v="1"/>
    <x v="0"/>
    <x v="0"/>
    <x v="1"/>
  </r>
  <r>
    <n v="110"/>
    <s v="Segment 3 / Cohort C"/>
    <n v="12"/>
    <x v="1"/>
    <n v="0.5"/>
    <n v="0.2"/>
    <n v="0.3"/>
    <n v="0"/>
    <s v="US"/>
    <x v="0"/>
    <n v="1500"/>
    <n v="900"/>
    <s v="C"/>
    <s v="C12"/>
    <x v="2"/>
    <x v="1"/>
    <x v="0"/>
    <x v="0"/>
    <x v="1"/>
  </r>
  <r>
    <n v="111"/>
    <s v="Segment 2 / Cohort B"/>
    <n v="1"/>
    <x v="0"/>
    <n v="0.5"/>
    <n v="0"/>
    <n v="0.5"/>
    <n v="0"/>
    <s v="US"/>
    <x v="0"/>
    <n v="2500"/>
    <n v="1250"/>
    <s v="B"/>
    <s v="B1"/>
    <x v="1"/>
    <x v="1"/>
    <x v="1"/>
    <x v="0"/>
    <x v="0"/>
  </r>
  <r>
    <n v="111"/>
    <s v="Segment 2 / Cohort B"/>
    <n v="1"/>
    <x v="1"/>
    <n v="0"/>
    <n v="0"/>
    <n v="1"/>
    <n v="0"/>
    <s v="US"/>
    <x v="0"/>
    <n v="2500"/>
    <n v="1250"/>
    <s v="B"/>
    <s v="B1"/>
    <x v="1"/>
    <x v="1"/>
    <x v="1"/>
    <x v="0"/>
    <x v="0"/>
  </r>
  <r>
    <n v="111"/>
    <s v="Segment 2 / Cohort B"/>
    <n v="2"/>
    <x v="0"/>
    <n v="0.5"/>
    <n v="0"/>
    <n v="0.5"/>
    <n v="0"/>
    <s v="US"/>
    <x v="0"/>
    <n v="2500"/>
    <n v="1250"/>
    <s v="B"/>
    <s v="B2"/>
    <x v="0"/>
    <x v="1"/>
    <x v="0"/>
    <x v="0"/>
    <x v="0"/>
  </r>
  <r>
    <n v="111"/>
    <s v="Segment 2 / Cohort B"/>
    <n v="2"/>
    <x v="1"/>
    <n v="0"/>
    <n v="0"/>
    <n v="1"/>
    <n v="0"/>
    <s v="US"/>
    <x v="0"/>
    <n v="2500"/>
    <n v="1250"/>
    <s v="B"/>
    <s v="B2"/>
    <x v="0"/>
    <x v="1"/>
    <x v="0"/>
    <x v="0"/>
    <x v="0"/>
  </r>
  <r>
    <n v="111"/>
    <s v="Segment 2 / Cohort B"/>
    <n v="3"/>
    <x v="0"/>
    <n v="0.5"/>
    <n v="0"/>
    <n v="0.5"/>
    <n v="0"/>
    <s v="US"/>
    <x v="0"/>
    <n v="2500"/>
    <n v="1250"/>
    <s v="B"/>
    <s v="B3"/>
    <x v="2"/>
    <x v="1"/>
    <x v="2"/>
    <x v="0"/>
    <x v="0"/>
  </r>
  <r>
    <n v="111"/>
    <s v="Segment 2 / Cohort B"/>
    <n v="3"/>
    <x v="1"/>
    <n v="0"/>
    <n v="0"/>
    <n v="1"/>
    <n v="0"/>
    <s v="US"/>
    <x v="0"/>
    <n v="2500"/>
    <n v="1250"/>
    <s v="B"/>
    <s v="B3"/>
    <x v="2"/>
    <x v="1"/>
    <x v="2"/>
    <x v="0"/>
    <x v="0"/>
  </r>
  <r>
    <n v="111"/>
    <s v="Segment 2 / Cohort B"/>
    <n v="4"/>
    <x v="0"/>
    <n v="0.5"/>
    <n v="0"/>
    <n v="0.5"/>
    <n v="0"/>
    <s v="US"/>
    <x v="0"/>
    <n v="2500"/>
    <n v="1250"/>
    <s v="B"/>
    <s v="B4"/>
    <x v="1"/>
    <x v="1"/>
    <x v="0"/>
    <x v="0"/>
    <x v="1"/>
  </r>
  <r>
    <n v="111"/>
    <s v="Segment 2 / Cohort B"/>
    <n v="4"/>
    <x v="1"/>
    <n v="0"/>
    <n v="0"/>
    <n v="1"/>
    <n v="0"/>
    <s v="US"/>
    <x v="0"/>
    <n v="2500"/>
    <n v="1250"/>
    <s v="B"/>
    <s v="B4"/>
    <x v="1"/>
    <x v="1"/>
    <x v="0"/>
    <x v="0"/>
    <x v="1"/>
  </r>
  <r>
    <n v="111"/>
    <s v="Segment 2 / Cohort B"/>
    <n v="5"/>
    <x v="0"/>
    <n v="0.5"/>
    <n v="0"/>
    <n v="0.5"/>
    <n v="0"/>
    <s v="US"/>
    <x v="0"/>
    <n v="2500"/>
    <n v="1250"/>
    <s v="B"/>
    <s v="B5"/>
    <x v="0"/>
    <x v="1"/>
    <x v="0"/>
    <x v="0"/>
    <x v="1"/>
  </r>
  <r>
    <n v="111"/>
    <s v="Segment 2 / Cohort B"/>
    <n v="5"/>
    <x v="1"/>
    <n v="0"/>
    <n v="0"/>
    <n v="1"/>
    <n v="0"/>
    <s v="US"/>
    <x v="0"/>
    <n v="2500"/>
    <n v="1250"/>
    <s v="B"/>
    <s v="B5"/>
    <x v="0"/>
    <x v="1"/>
    <x v="0"/>
    <x v="0"/>
    <x v="1"/>
  </r>
  <r>
    <n v="111"/>
    <s v="Segment 2 / Cohort B"/>
    <n v="6"/>
    <x v="0"/>
    <n v="0.5"/>
    <n v="0"/>
    <n v="0.5"/>
    <n v="0"/>
    <s v="US"/>
    <x v="0"/>
    <n v="2500"/>
    <n v="1250"/>
    <s v="B"/>
    <s v="B6"/>
    <x v="0"/>
    <x v="1"/>
    <x v="1"/>
    <x v="0"/>
    <x v="1"/>
  </r>
  <r>
    <n v="111"/>
    <s v="Segment 2 / Cohort B"/>
    <n v="6"/>
    <x v="1"/>
    <n v="0"/>
    <n v="0"/>
    <n v="1"/>
    <n v="0"/>
    <s v="US"/>
    <x v="0"/>
    <n v="2500"/>
    <n v="1250"/>
    <s v="B"/>
    <s v="B6"/>
    <x v="0"/>
    <x v="1"/>
    <x v="1"/>
    <x v="0"/>
    <x v="1"/>
  </r>
  <r>
    <n v="111"/>
    <s v="Segment 2 / Cohort B"/>
    <n v="7"/>
    <x v="0"/>
    <n v="0.5"/>
    <n v="0"/>
    <n v="0.5"/>
    <n v="0"/>
    <s v="US"/>
    <x v="0"/>
    <n v="2500"/>
    <n v="1250"/>
    <s v="B"/>
    <s v="B7"/>
    <x v="0"/>
    <x v="1"/>
    <x v="2"/>
    <x v="0"/>
    <x v="0"/>
  </r>
  <r>
    <n v="111"/>
    <s v="Segment 2 / Cohort B"/>
    <n v="7"/>
    <x v="1"/>
    <n v="0"/>
    <n v="0"/>
    <n v="1"/>
    <n v="0"/>
    <s v="US"/>
    <x v="0"/>
    <n v="2500"/>
    <n v="1250"/>
    <s v="B"/>
    <s v="B7"/>
    <x v="0"/>
    <x v="1"/>
    <x v="2"/>
    <x v="0"/>
    <x v="0"/>
  </r>
  <r>
    <n v="111"/>
    <s v="Segment 2 / Cohort B"/>
    <n v="8"/>
    <x v="0"/>
    <n v="0.5"/>
    <n v="0"/>
    <n v="0.5"/>
    <n v="0"/>
    <s v="US"/>
    <x v="0"/>
    <n v="2500"/>
    <n v="1250"/>
    <s v="B"/>
    <s v="B8"/>
    <x v="2"/>
    <x v="1"/>
    <x v="1"/>
    <x v="0"/>
    <x v="1"/>
  </r>
  <r>
    <n v="111"/>
    <s v="Segment 2 / Cohort B"/>
    <n v="8"/>
    <x v="1"/>
    <n v="0"/>
    <n v="0"/>
    <n v="1"/>
    <n v="0"/>
    <s v="US"/>
    <x v="0"/>
    <n v="2500"/>
    <n v="1250"/>
    <s v="B"/>
    <s v="B8"/>
    <x v="2"/>
    <x v="1"/>
    <x v="1"/>
    <x v="0"/>
    <x v="1"/>
  </r>
  <r>
    <n v="111"/>
    <s v="Segment 2 / Cohort B"/>
    <n v="9"/>
    <x v="0"/>
    <n v="0.5"/>
    <n v="0"/>
    <n v="0.5"/>
    <n v="0"/>
    <s v="US"/>
    <x v="0"/>
    <n v="2500"/>
    <n v="1250"/>
    <s v="B"/>
    <s v="B9"/>
    <x v="1"/>
    <x v="1"/>
    <x v="2"/>
    <x v="0"/>
    <x v="0"/>
  </r>
  <r>
    <n v="111"/>
    <s v="Segment 2 / Cohort B"/>
    <n v="9"/>
    <x v="1"/>
    <n v="0"/>
    <n v="0"/>
    <n v="1"/>
    <n v="0"/>
    <s v="US"/>
    <x v="0"/>
    <n v="2500"/>
    <n v="1250"/>
    <s v="B"/>
    <s v="B9"/>
    <x v="1"/>
    <x v="1"/>
    <x v="2"/>
    <x v="0"/>
    <x v="0"/>
  </r>
  <r>
    <n v="111"/>
    <s v="Segment 2 / Cohort B"/>
    <n v="10"/>
    <x v="0"/>
    <n v="0.5"/>
    <n v="0"/>
    <n v="0.5"/>
    <n v="0"/>
    <s v="US"/>
    <x v="0"/>
    <n v="2500"/>
    <n v="1250"/>
    <s v="B"/>
    <s v="B10"/>
    <x v="0"/>
    <x v="1"/>
    <x v="2"/>
    <x v="1"/>
    <x v="1"/>
  </r>
  <r>
    <n v="111"/>
    <s v="Segment 2 / Cohort B"/>
    <n v="10"/>
    <x v="1"/>
    <n v="0"/>
    <n v="0"/>
    <n v="1"/>
    <n v="0"/>
    <s v="US"/>
    <x v="0"/>
    <n v="2500"/>
    <n v="1250"/>
    <s v="B"/>
    <s v="B10"/>
    <x v="0"/>
    <x v="1"/>
    <x v="2"/>
    <x v="1"/>
    <x v="1"/>
  </r>
  <r>
    <n v="111"/>
    <s v="Segment 2 / Cohort B"/>
    <n v="11"/>
    <x v="0"/>
    <n v="0.5"/>
    <n v="0"/>
    <n v="0.5"/>
    <n v="0"/>
    <s v="US"/>
    <x v="0"/>
    <n v="2500"/>
    <n v="1250"/>
    <s v="B"/>
    <s v="B11"/>
    <x v="3"/>
    <x v="1"/>
    <x v="2"/>
    <x v="1"/>
    <x v="0"/>
  </r>
  <r>
    <n v="111"/>
    <s v="Segment 2 / Cohort B"/>
    <n v="11"/>
    <x v="1"/>
    <n v="0"/>
    <n v="0"/>
    <n v="1"/>
    <n v="0"/>
    <s v="US"/>
    <x v="0"/>
    <n v="2500"/>
    <n v="1250"/>
    <s v="B"/>
    <s v="B11"/>
    <x v="3"/>
    <x v="1"/>
    <x v="2"/>
    <x v="1"/>
    <x v="0"/>
  </r>
  <r>
    <n v="111"/>
    <s v="Segment 2 / Cohort B"/>
    <n v="12"/>
    <x v="0"/>
    <n v="0.5"/>
    <n v="0"/>
    <n v="0.5"/>
    <n v="0"/>
    <s v="US"/>
    <x v="0"/>
    <n v="2500"/>
    <n v="1250"/>
    <s v="B"/>
    <s v="B12"/>
    <x v="3"/>
    <x v="1"/>
    <x v="1"/>
    <x v="0"/>
    <x v="1"/>
  </r>
  <r>
    <n v="111"/>
    <s v="Segment 2 / Cohort B"/>
    <n v="12"/>
    <x v="1"/>
    <n v="0"/>
    <n v="0"/>
    <n v="1"/>
    <n v="0"/>
    <s v="US"/>
    <x v="0"/>
    <n v="2500"/>
    <n v="1250"/>
    <s v="B"/>
    <s v="B12"/>
    <x v="3"/>
    <x v="1"/>
    <x v="1"/>
    <x v="0"/>
    <x v="1"/>
  </r>
  <r>
    <n v="112"/>
    <s v="Segment 1 / Cohort A"/>
    <n v="1"/>
    <x v="0"/>
    <n v="0.3"/>
    <n v="0.3"/>
    <n v="0.4"/>
    <n v="0"/>
    <s v="US"/>
    <x v="0"/>
    <n v="10000"/>
    <n v="5000"/>
    <s v="A"/>
    <s v="A1"/>
    <x v="0"/>
    <x v="0"/>
    <x v="0"/>
    <x v="0"/>
    <x v="0"/>
  </r>
  <r>
    <n v="112"/>
    <s v="Segment 1 / Cohort A"/>
    <n v="1"/>
    <x v="1"/>
    <n v="0.4"/>
    <n v="0.4"/>
    <n v="0.2"/>
    <n v="0"/>
    <s v="US"/>
    <x v="0"/>
    <n v="10000"/>
    <n v="5000"/>
    <s v="A"/>
    <s v="A1"/>
    <x v="0"/>
    <x v="0"/>
    <x v="0"/>
    <x v="0"/>
    <x v="0"/>
  </r>
  <r>
    <n v="112"/>
    <s v="Segment 1 / Cohort A"/>
    <n v="2"/>
    <x v="0"/>
    <n v="0.3"/>
    <n v="0.2"/>
    <n v="0.5"/>
    <n v="0"/>
    <s v="US"/>
    <x v="0"/>
    <n v="10000"/>
    <n v="5000"/>
    <s v="A"/>
    <s v="A2"/>
    <x v="1"/>
    <x v="1"/>
    <x v="1"/>
    <x v="0"/>
    <x v="1"/>
  </r>
  <r>
    <n v="112"/>
    <s v="Segment 1 / Cohort A"/>
    <n v="2"/>
    <x v="1"/>
    <n v="0.4"/>
    <n v="0.5"/>
    <n v="0.1"/>
    <n v="0"/>
    <s v="US"/>
    <x v="0"/>
    <n v="10000"/>
    <n v="5000"/>
    <s v="A"/>
    <s v="A2"/>
    <x v="1"/>
    <x v="1"/>
    <x v="1"/>
    <x v="0"/>
    <x v="1"/>
  </r>
  <r>
    <n v="112"/>
    <s v="Segment 1 / Cohort A"/>
    <n v="3"/>
    <x v="0"/>
    <n v="0.3"/>
    <n v="0.2"/>
    <n v="0.5"/>
    <n v="0"/>
    <s v="US"/>
    <x v="0"/>
    <n v="10000"/>
    <n v="5000"/>
    <s v="A"/>
    <s v="A3"/>
    <x v="2"/>
    <x v="1"/>
    <x v="2"/>
    <x v="0"/>
    <x v="1"/>
  </r>
  <r>
    <n v="112"/>
    <s v="Segment 1 / Cohort A"/>
    <n v="3"/>
    <x v="1"/>
    <n v="0.4"/>
    <n v="0.3"/>
    <n v="0.3"/>
    <n v="0"/>
    <s v="US"/>
    <x v="0"/>
    <n v="10000"/>
    <n v="5000"/>
    <s v="A"/>
    <s v="A3"/>
    <x v="2"/>
    <x v="1"/>
    <x v="2"/>
    <x v="0"/>
    <x v="1"/>
  </r>
  <r>
    <n v="112"/>
    <s v="Segment 1 / Cohort A"/>
    <n v="4"/>
    <x v="0"/>
    <n v="0.3"/>
    <n v="0.4"/>
    <n v="0.3"/>
    <n v="0"/>
    <s v="US"/>
    <x v="0"/>
    <n v="10000"/>
    <n v="5000"/>
    <s v="A"/>
    <s v="A4"/>
    <x v="2"/>
    <x v="0"/>
    <x v="0"/>
    <x v="0"/>
    <x v="1"/>
  </r>
  <r>
    <n v="112"/>
    <s v="Segment 1 / Cohort A"/>
    <n v="4"/>
    <x v="1"/>
    <n v="0.3"/>
    <n v="0.4"/>
    <n v="0.3"/>
    <n v="0"/>
    <s v="US"/>
    <x v="0"/>
    <n v="10000"/>
    <n v="5000"/>
    <s v="A"/>
    <s v="A4"/>
    <x v="2"/>
    <x v="0"/>
    <x v="0"/>
    <x v="0"/>
    <x v="1"/>
  </r>
  <r>
    <n v="112"/>
    <s v="Segment 1 / Cohort A"/>
    <n v="5"/>
    <x v="0"/>
    <n v="0.3"/>
    <n v="0.3"/>
    <n v="0.4"/>
    <n v="0"/>
    <s v="US"/>
    <x v="0"/>
    <n v="10000"/>
    <n v="5000"/>
    <s v="A"/>
    <s v="A5"/>
    <x v="2"/>
    <x v="1"/>
    <x v="2"/>
    <x v="1"/>
    <x v="1"/>
  </r>
  <r>
    <n v="112"/>
    <s v="Segment 1 / Cohort A"/>
    <n v="5"/>
    <x v="1"/>
    <n v="0.4"/>
    <n v="0.4"/>
    <n v="0.2"/>
    <n v="0"/>
    <s v="US"/>
    <x v="0"/>
    <n v="10000"/>
    <n v="5000"/>
    <s v="A"/>
    <s v="A5"/>
    <x v="2"/>
    <x v="1"/>
    <x v="2"/>
    <x v="1"/>
    <x v="1"/>
  </r>
  <r>
    <n v="112"/>
    <s v="Segment 1 / Cohort A"/>
    <n v="6"/>
    <x v="0"/>
    <n v="0.3"/>
    <n v="0.2"/>
    <n v="0.5"/>
    <n v="0"/>
    <s v="US"/>
    <x v="0"/>
    <n v="10000"/>
    <n v="5000"/>
    <s v="A"/>
    <s v="A6"/>
    <x v="3"/>
    <x v="0"/>
    <x v="0"/>
    <x v="0"/>
    <x v="1"/>
  </r>
  <r>
    <n v="112"/>
    <s v="Segment 1 / Cohort A"/>
    <n v="6"/>
    <x v="1"/>
    <n v="0.4"/>
    <n v="0.3"/>
    <n v="0.3"/>
    <n v="0"/>
    <s v="US"/>
    <x v="0"/>
    <n v="10000"/>
    <n v="5000"/>
    <s v="A"/>
    <s v="A6"/>
    <x v="3"/>
    <x v="0"/>
    <x v="0"/>
    <x v="0"/>
    <x v="1"/>
  </r>
  <r>
    <n v="112"/>
    <s v="Segment 1 / Cohort A"/>
    <n v="7"/>
    <x v="0"/>
    <n v="0.2"/>
    <n v="0.3"/>
    <n v="0.5"/>
    <n v="0"/>
    <s v="US"/>
    <x v="0"/>
    <n v="10000"/>
    <n v="5000"/>
    <s v="A"/>
    <s v="A7"/>
    <x v="1"/>
    <x v="0"/>
    <x v="0"/>
    <x v="0"/>
    <x v="1"/>
  </r>
  <r>
    <n v="112"/>
    <s v="Segment 1 / Cohort A"/>
    <n v="7"/>
    <x v="1"/>
    <n v="0.2"/>
    <n v="0.4"/>
    <n v="0.4"/>
    <n v="0"/>
    <s v="US"/>
    <x v="0"/>
    <n v="10000"/>
    <n v="5000"/>
    <s v="A"/>
    <s v="A7"/>
    <x v="1"/>
    <x v="0"/>
    <x v="0"/>
    <x v="0"/>
    <x v="1"/>
  </r>
  <r>
    <n v="112"/>
    <s v="Segment 1 / Cohort A"/>
    <n v="8"/>
    <x v="0"/>
    <n v="0.2"/>
    <n v="0.1"/>
    <n v="0.7"/>
    <n v="0"/>
    <s v="US"/>
    <x v="0"/>
    <n v="10000"/>
    <n v="5000"/>
    <s v="A"/>
    <s v="A8"/>
    <x v="3"/>
    <x v="0"/>
    <x v="0"/>
    <x v="0"/>
    <x v="0"/>
  </r>
  <r>
    <n v="112"/>
    <s v="Segment 1 / Cohort A"/>
    <n v="8"/>
    <x v="1"/>
    <n v="0.3"/>
    <n v="0.3"/>
    <n v="0.4"/>
    <n v="0"/>
    <s v="US"/>
    <x v="0"/>
    <n v="10000"/>
    <n v="5000"/>
    <s v="A"/>
    <s v="A8"/>
    <x v="3"/>
    <x v="0"/>
    <x v="0"/>
    <x v="0"/>
    <x v="0"/>
  </r>
  <r>
    <n v="112"/>
    <s v="Segment 1 / Cohort A"/>
    <n v="9"/>
    <x v="0"/>
    <n v="0.1"/>
    <n v="0.3"/>
    <n v="0.6"/>
    <n v="0"/>
    <s v="US"/>
    <x v="0"/>
    <n v="10000"/>
    <n v="5000"/>
    <s v="A"/>
    <s v="A9"/>
    <x v="1"/>
    <x v="1"/>
    <x v="2"/>
    <x v="1"/>
    <x v="1"/>
  </r>
  <r>
    <n v="112"/>
    <s v="Segment 1 / Cohort A"/>
    <n v="9"/>
    <x v="1"/>
    <n v="0.2"/>
    <n v="0.3"/>
    <n v="0.5"/>
    <n v="0"/>
    <s v="US"/>
    <x v="0"/>
    <n v="10000"/>
    <n v="5000"/>
    <s v="A"/>
    <s v="A9"/>
    <x v="1"/>
    <x v="1"/>
    <x v="2"/>
    <x v="1"/>
    <x v="1"/>
  </r>
  <r>
    <n v="112"/>
    <s v="Segment 1 / Cohort A"/>
    <n v="10"/>
    <x v="0"/>
    <n v="0.6"/>
    <n v="0.2"/>
    <n v="0.2"/>
    <n v="0"/>
    <s v="US"/>
    <x v="0"/>
    <n v="10000"/>
    <n v="5000"/>
    <s v="A"/>
    <s v="A10"/>
    <x v="2"/>
    <x v="1"/>
    <x v="0"/>
    <x v="0"/>
    <x v="0"/>
  </r>
  <r>
    <n v="112"/>
    <s v="Segment 1 / Cohort A"/>
    <n v="10"/>
    <x v="1"/>
    <n v="0.6"/>
    <n v="0.2"/>
    <n v="0.2"/>
    <n v="0"/>
    <s v="US"/>
    <x v="0"/>
    <n v="10000"/>
    <n v="5000"/>
    <s v="A"/>
    <s v="A10"/>
    <x v="2"/>
    <x v="1"/>
    <x v="0"/>
    <x v="0"/>
    <x v="0"/>
  </r>
  <r>
    <n v="112"/>
    <s v="Segment 1 / Cohort A"/>
    <n v="11"/>
    <x v="0"/>
    <n v="0.2"/>
    <n v="0.3"/>
    <n v="0.5"/>
    <n v="0"/>
    <s v="US"/>
    <x v="0"/>
    <n v="10000"/>
    <n v="5000"/>
    <s v="A"/>
    <s v="A11"/>
    <x v="0"/>
    <x v="0"/>
    <x v="0"/>
    <x v="0"/>
    <x v="1"/>
  </r>
  <r>
    <n v="112"/>
    <s v="Segment 1 / Cohort A"/>
    <n v="11"/>
    <x v="1"/>
    <n v="0.2"/>
    <n v="0.3"/>
    <n v="0.5"/>
    <n v="0"/>
    <s v="US"/>
    <x v="0"/>
    <n v="10000"/>
    <n v="5000"/>
    <s v="A"/>
    <s v="A11"/>
    <x v="0"/>
    <x v="0"/>
    <x v="0"/>
    <x v="0"/>
    <x v="1"/>
  </r>
  <r>
    <n v="112"/>
    <s v="Segment 1 / Cohort A"/>
    <n v="12"/>
    <x v="0"/>
    <n v="0.3"/>
    <n v="0.3"/>
    <n v="0.4"/>
    <n v="0"/>
    <s v="US"/>
    <x v="0"/>
    <n v="10000"/>
    <n v="5000"/>
    <s v="A"/>
    <s v="A12"/>
    <x v="1"/>
    <x v="0"/>
    <x v="0"/>
    <x v="0"/>
    <x v="0"/>
  </r>
  <r>
    <n v="112"/>
    <s v="Segment 1 / Cohort A"/>
    <n v="12"/>
    <x v="1"/>
    <n v="0.3"/>
    <n v="0.3"/>
    <n v="0.4"/>
    <n v="0"/>
    <s v="US"/>
    <x v="0"/>
    <n v="10000"/>
    <n v="5000"/>
    <s v="A"/>
    <s v="A12"/>
    <x v="1"/>
    <x v="0"/>
    <x v="0"/>
    <x v="0"/>
    <x v="0"/>
  </r>
  <r>
    <n v="151"/>
    <s v="Segment 2 / Cohort B"/>
    <n v="1"/>
    <x v="0"/>
    <n v="0.2"/>
    <n v="0.7"/>
    <n v="0.1"/>
    <n v="0"/>
    <s v="US"/>
    <x v="0"/>
    <n v="1000"/>
    <n v="400"/>
    <s v="B"/>
    <s v="B1"/>
    <x v="1"/>
    <x v="1"/>
    <x v="1"/>
    <x v="0"/>
    <x v="0"/>
  </r>
  <r>
    <n v="151"/>
    <s v="Segment 2 / Cohort B"/>
    <n v="1"/>
    <x v="1"/>
    <n v="0"/>
    <n v="0.8"/>
    <n v="0.2"/>
    <n v="0"/>
    <s v="US"/>
    <x v="0"/>
    <n v="1000"/>
    <n v="400"/>
    <s v="B"/>
    <s v="B1"/>
    <x v="1"/>
    <x v="1"/>
    <x v="1"/>
    <x v="0"/>
    <x v="0"/>
  </r>
  <r>
    <n v="151"/>
    <s v="Segment 2 / Cohort B"/>
    <n v="2"/>
    <x v="0"/>
    <n v="0.2"/>
    <n v="0.7"/>
    <n v="0.1"/>
    <n v="0"/>
    <s v="US"/>
    <x v="0"/>
    <n v="1000"/>
    <n v="400"/>
    <s v="B"/>
    <s v="B2"/>
    <x v="0"/>
    <x v="1"/>
    <x v="0"/>
    <x v="0"/>
    <x v="0"/>
  </r>
  <r>
    <n v="151"/>
    <s v="Segment 2 / Cohort B"/>
    <n v="2"/>
    <x v="1"/>
    <n v="0"/>
    <n v="0.9"/>
    <n v="0.1"/>
    <n v="0"/>
    <s v="US"/>
    <x v="0"/>
    <n v="1000"/>
    <n v="400"/>
    <s v="B"/>
    <s v="B2"/>
    <x v="0"/>
    <x v="1"/>
    <x v="0"/>
    <x v="0"/>
    <x v="0"/>
  </r>
  <r>
    <n v="151"/>
    <s v="Segment 2 / Cohort B"/>
    <n v="3"/>
    <x v="0"/>
    <n v="0.3"/>
    <n v="0.7"/>
    <n v="0"/>
    <n v="0"/>
    <s v="US"/>
    <x v="0"/>
    <n v="1000"/>
    <n v="400"/>
    <s v="B"/>
    <s v="B3"/>
    <x v="2"/>
    <x v="1"/>
    <x v="2"/>
    <x v="0"/>
    <x v="0"/>
  </r>
  <r>
    <n v="151"/>
    <s v="Segment 2 / Cohort B"/>
    <n v="3"/>
    <x v="1"/>
    <n v="0.1"/>
    <n v="0.9"/>
    <n v="0"/>
    <n v="0"/>
    <s v="US"/>
    <x v="0"/>
    <n v="1000"/>
    <n v="400"/>
    <s v="B"/>
    <s v="B3"/>
    <x v="2"/>
    <x v="1"/>
    <x v="2"/>
    <x v="0"/>
    <x v="0"/>
  </r>
  <r>
    <n v="151"/>
    <s v="Segment 2 / Cohort B"/>
    <n v="4"/>
    <x v="0"/>
    <n v="0.2"/>
    <n v="0.7"/>
    <n v="0.1"/>
    <n v="0"/>
    <s v="US"/>
    <x v="0"/>
    <n v="1000"/>
    <n v="400"/>
    <s v="B"/>
    <s v="B4"/>
    <x v="1"/>
    <x v="1"/>
    <x v="0"/>
    <x v="0"/>
    <x v="1"/>
  </r>
  <r>
    <n v="151"/>
    <s v="Segment 2 / Cohort B"/>
    <n v="4"/>
    <x v="1"/>
    <n v="0"/>
    <n v="0.8"/>
    <n v="0.2"/>
    <n v="0"/>
    <s v="US"/>
    <x v="0"/>
    <n v="1000"/>
    <n v="400"/>
    <s v="B"/>
    <s v="B4"/>
    <x v="1"/>
    <x v="1"/>
    <x v="0"/>
    <x v="0"/>
    <x v="1"/>
  </r>
  <r>
    <n v="151"/>
    <s v="Segment 2 / Cohort B"/>
    <n v="5"/>
    <x v="0"/>
    <n v="0.2"/>
    <n v="0.6"/>
    <n v="0.2"/>
    <n v="0"/>
    <s v="US"/>
    <x v="0"/>
    <n v="1000"/>
    <n v="400"/>
    <s v="B"/>
    <s v="B5"/>
    <x v="0"/>
    <x v="1"/>
    <x v="0"/>
    <x v="0"/>
    <x v="1"/>
  </r>
  <r>
    <n v="151"/>
    <s v="Segment 2 / Cohort B"/>
    <n v="5"/>
    <x v="1"/>
    <n v="0.1"/>
    <n v="0.7"/>
    <n v="0.2"/>
    <n v="0"/>
    <s v="US"/>
    <x v="0"/>
    <n v="1000"/>
    <n v="400"/>
    <s v="B"/>
    <s v="B5"/>
    <x v="0"/>
    <x v="1"/>
    <x v="0"/>
    <x v="0"/>
    <x v="1"/>
  </r>
  <r>
    <n v="151"/>
    <s v="Segment 2 / Cohort B"/>
    <n v="6"/>
    <x v="0"/>
    <n v="0.2"/>
    <n v="0.6"/>
    <n v="0.2"/>
    <n v="0"/>
    <s v="US"/>
    <x v="0"/>
    <n v="1000"/>
    <n v="400"/>
    <s v="B"/>
    <s v="B6"/>
    <x v="0"/>
    <x v="1"/>
    <x v="1"/>
    <x v="0"/>
    <x v="1"/>
  </r>
  <r>
    <n v="151"/>
    <s v="Segment 2 / Cohort B"/>
    <n v="6"/>
    <x v="1"/>
    <n v="0.1"/>
    <n v="0.7"/>
    <n v="0.2"/>
    <n v="0"/>
    <s v="US"/>
    <x v="0"/>
    <n v="1000"/>
    <n v="400"/>
    <s v="B"/>
    <s v="B6"/>
    <x v="0"/>
    <x v="1"/>
    <x v="1"/>
    <x v="0"/>
    <x v="1"/>
  </r>
  <r>
    <n v="151"/>
    <s v="Segment 2 / Cohort B"/>
    <n v="7"/>
    <x v="0"/>
    <n v="0.3"/>
    <n v="0.7"/>
    <n v="0"/>
    <n v="0"/>
    <s v="US"/>
    <x v="0"/>
    <n v="1000"/>
    <n v="400"/>
    <s v="B"/>
    <s v="B7"/>
    <x v="0"/>
    <x v="1"/>
    <x v="2"/>
    <x v="0"/>
    <x v="0"/>
  </r>
  <r>
    <n v="151"/>
    <s v="Segment 2 / Cohort B"/>
    <n v="7"/>
    <x v="1"/>
    <n v="0.2"/>
    <n v="0.8"/>
    <n v="0"/>
    <n v="0"/>
    <s v="US"/>
    <x v="0"/>
    <n v="1000"/>
    <n v="400"/>
    <s v="B"/>
    <s v="B7"/>
    <x v="0"/>
    <x v="1"/>
    <x v="2"/>
    <x v="0"/>
    <x v="0"/>
  </r>
  <r>
    <n v="151"/>
    <s v="Segment 2 / Cohort B"/>
    <n v="8"/>
    <x v="0"/>
    <n v="0.4"/>
    <n v="0.4"/>
    <n v="0.2"/>
    <n v="0"/>
    <s v="US"/>
    <x v="0"/>
    <n v="1000"/>
    <n v="400"/>
    <s v="B"/>
    <s v="B8"/>
    <x v="2"/>
    <x v="1"/>
    <x v="1"/>
    <x v="0"/>
    <x v="1"/>
  </r>
  <r>
    <n v="151"/>
    <s v="Segment 2 / Cohort B"/>
    <n v="8"/>
    <x v="1"/>
    <n v="0.4"/>
    <n v="0.3"/>
    <n v="0.3"/>
    <n v="0"/>
    <s v="US"/>
    <x v="0"/>
    <n v="1000"/>
    <n v="400"/>
    <s v="B"/>
    <s v="B8"/>
    <x v="2"/>
    <x v="1"/>
    <x v="1"/>
    <x v="0"/>
    <x v="1"/>
  </r>
  <r>
    <n v="151"/>
    <s v="Segment 2 / Cohort B"/>
    <n v="9"/>
    <x v="0"/>
    <n v="0.2"/>
    <n v="0.8"/>
    <n v="0"/>
    <n v="0"/>
    <s v="US"/>
    <x v="0"/>
    <n v="1000"/>
    <n v="400"/>
    <s v="B"/>
    <s v="B9"/>
    <x v="1"/>
    <x v="1"/>
    <x v="2"/>
    <x v="0"/>
    <x v="0"/>
  </r>
  <r>
    <n v="151"/>
    <s v="Segment 2 / Cohort B"/>
    <n v="9"/>
    <x v="1"/>
    <n v="0.1"/>
    <n v="0.8"/>
    <n v="0.1"/>
    <n v="0"/>
    <s v="US"/>
    <x v="0"/>
    <n v="1000"/>
    <n v="400"/>
    <s v="B"/>
    <s v="B9"/>
    <x v="1"/>
    <x v="1"/>
    <x v="2"/>
    <x v="0"/>
    <x v="0"/>
  </r>
  <r>
    <n v="151"/>
    <s v="Segment 2 / Cohort B"/>
    <n v="10"/>
    <x v="0"/>
    <n v="0.3"/>
    <n v="0.6"/>
    <n v="0.1"/>
    <n v="0"/>
    <s v="US"/>
    <x v="0"/>
    <n v="1000"/>
    <n v="400"/>
    <s v="B"/>
    <s v="B10"/>
    <x v="0"/>
    <x v="1"/>
    <x v="2"/>
    <x v="1"/>
    <x v="1"/>
  </r>
  <r>
    <n v="151"/>
    <s v="Segment 2 / Cohort B"/>
    <n v="10"/>
    <x v="1"/>
    <n v="0.2"/>
    <n v="0.7"/>
    <n v="0.1"/>
    <n v="0"/>
    <s v="US"/>
    <x v="0"/>
    <n v="1000"/>
    <n v="400"/>
    <s v="B"/>
    <s v="B10"/>
    <x v="0"/>
    <x v="1"/>
    <x v="2"/>
    <x v="1"/>
    <x v="1"/>
  </r>
  <r>
    <n v="151"/>
    <s v="Segment 2 / Cohort B"/>
    <n v="11"/>
    <x v="0"/>
    <n v="0.3"/>
    <n v="0.7"/>
    <n v="0"/>
    <n v="0"/>
    <s v="US"/>
    <x v="0"/>
    <n v="1000"/>
    <n v="400"/>
    <s v="B"/>
    <s v="B11"/>
    <x v="3"/>
    <x v="1"/>
    <x v="2"/>
    <x v="1"/>
    <x v="0"/>
  </r>
  <r>
    <n v="151"/>
    <s v="Segment 2 / Cohort B"/>
    <n v="11"/>
    <x v="1"/>
    <n v="0.2"/>
    <n v="0.7"/>
    <n v="0.1"/>
    <n v="0"/>
    <s v="US"/>
    <x v="0"/>
    <n v="1000"/>
    <n v="400"/>
    <s v="B"/>
    <s v="B11"/>
    <x v="3"/>
    <x v="1"/>
    <x v="2"/>
    <x v="1"/>
    <x v="0"/>
  </r>
  <r>
    <n v="151"/>
    <s v="Segment 2 / Cohort B"/>
    <n v="12"/>
    <x v="0"/>
    <n v="0.2"/>
    <n v="0.7"/>
    <n v="0.1"/>
    <n v="0"/>
    <s v="US"/>
    <x v="0"/>
    <n v="1000"/>
    <n v="400"/>
    <s v="B"/>
    <s v="B12"/>
    <x v="3"/>
    <x v="1"/>
    <x v="1"/>
    <x v="0"/>
    <x v="1"/>
  </r>
  <r>
    <n v="151"/>
    <s v="Segment 2 / Cohort B"/>
    <n v="12"/>
    <x v="1"/>
    <n v="0.2"/>
    <n v="0.6"/>
    <n v="0.2"/>
    <n v="0"/>
    <s v="US"/>
    <x v="0"/>
    <n v="1000"/>
    <n v="400"/>
    <s v="B"/>
    <s v="B12"/>
    <x v="3"/>
    <x v="1"/>
    <x v="1"/>
    <x v="0"/>
    <x v="1"/>
  </r>
  <r>
    <n v="152"/>
    <s v="Segment 1 / Cohort A"/>
    <n v="1"/>
    <x v="0"/>
    <n v="0"/>
    <n v="0"/>
    <n v="1"/>
    <n v="0"/>
    <s v="US"/>
    <x v="1"/>
    <n v="1740"/>
    <n v="1160"/>
    <s v="A"/>
    <s v="A1"/>
    <x v="0"/>
    <x v="0"/>
    <x v="0"/>
    <x v="0"/>
    <x v="0"/>
  </r>
  <r>
    <n v="152"/>
    <s v="Segment 1 / Cohort A"/>
    <n v="1"/>
    <x v="1"/>
    <n v="0"/>
    <n v="0"/>
    <n v="1"/>
    <n v="0"/>
    <s v="US"/>
    <x v="1"/>
    <n v="1740"/>
    <n v="1160"/>
    <s v="A"/>
    <s v="A1"/>
    <x v="0"/>
    <x v="0"/>
    <x v="0"/>
    <x v="0"/>
    <x v="0"/>
  </r>
  <r>
    <n v="152"/>
    <s v="Segment 1 / Cohort A"/>
    <n v="2"/>
    <x v="0"/>
    <n v="0"/>
    <n v="0"/>
    <n v="1"/>
    <n v="0"/>
    <s v="US"/>
    <x v="1"/>
    <n v="1740"/>
    <n v="1160"/>
    <s v="A"/>
    <s v="A2"/>
    <x v="1"/>
    <x v="1"/>
    <x v="1"/>
    <x v="0"/>
    <x v="1"/>
  </r>
  <r>
    <n v="152"/>
    <s v="Segment 1 / Cohort A"/>
    <n v="2"/>
    <x v="1"/>
    <n v="0"/>
    <n v="0"/>
    <n v="1"/>
    <n v="0"/>
    <s v="US"/>
    <x v="1"/>
    <n v="1740"/>
    <n v="1160"/>
    <s v="A"/>
    <s v="A2"/>
    <x v="1"/>
    <x v="1"/>
    <x v="1"/>
    <x v="0"/>
    <x v="1"/>
  </r>
  <r>
    <n v="152"/>
    <s v="Segment 1 / Cohort A"/>
    <n v="3"/>
    <x v="0"/>
    <n v="0"/>
    <n v="0"/>
    <n v="1"/>
    <n v="0"/>
    <s v="US"/>
    <x v="1"/>
    <n v="1740"/>
    <n v="1160"/>
    <s v="A"/>
    <s v="A3"/>
    <x v="2"/>
    <x v="1"/>
    <x v="2"/>
    <x v="0"/>
    <x v="1"/>
  </r>
  <r>
    <n v="152"/>
    <s v="Segment 1 / Cohort A"/>
    <n v="3"/>
    <x v="1"/>
    <n v="0"/>
    <n v="0"/>
    <n v="1"/>
    <n v="0"/>
    <s v="US"/>
    <x v="1"/>
    <n v="1740"/>
    <n v="1160"/>
    <s v="A"/>
    <s v="A3"/>
    <x v="2"/>
    <x v="1"/>
    <x v="2"/>
    <x v="0"/>
    <x v="1"/>
  </r>
  <r>
    <n v="152"/>
    <s v="Segment 1 / Cohort A"/>
    <n v="4"/>
    <x v="0"/>
    <n v="0"/>
    <n v="0"/>
    <n v="1"/>
    <n v="0"/>
    <s v="US"/>
    <x v="1"/>
    <n v="1740"/>
    <n v="1160"/>
    <s v="A"/>
    <s v="A4"/>
    <x v="2"/>
    <x v="0"/>
    <x v="0"/>
    <x v="0"/>
    <x v="1"/>
  </r>
  <r>
    <n v="152"/>
    <s v="Segment 1 / Cohort A"/>
    <n v="4"/>
    <x v="1"/>
    <n v="0"/>
    <n v="0"/>
    <n v="1"/>
    <n v="0"/>
    <s v="US"/>
    <x v="1"/>
    <n v="1740"/>
    <n v="1160"/>
    <s v="A"/>
    <s v="A4"/>
    <x v="2"/>
    <x v="0"/>
    <x v="0"/>
    <x v="0"/>
    <x v="1"/>
  </r>
  <r>
    <n v="152"/>
    <s v="Segment 1 / Cohort A"/>
    <n v="5"/>
    <x v="0"/>
    <n v="0"/>
    <n v="0"/>
    <n v="1"/>
    <n v="0"/>
    <s v="US"/>
    <x v="1"/>
    <n v="1740"/>
    <n v="1160"/>
    <s v="A"/>
    <s v="A5"/>
    <x v="2"/>
    <x v="1"/>
    <x v="2"/>
    <x v="1"/>
    <x v="1"/>
  </r>
  <r>
    <n v="152"/>
    <s v="Segment 1 / Cohort A"/>
    <n v="5"/>
    <x v="1"/>
    <n v="0"/>
    <n v="0"/>
    <n v="1"/>
    <n v="0"/>
    <s v="US"/>
    <x v="1"/>
    <n v="1740"/>
    <n v="1160"/>
    <s v="A"/>
    <s v="A5"/>
    <x v="2"/>
    <x v="1"/>
    <x v="2"/>
    <x v="1"/>
    <x v="1"/>
  </r>
  <r>
    <n v="152"/>
    <s v="Segment 1 / Cohort A"/>
    <n v="6"/>
    <x v="0"/>
    <n v="0"/>
    <n v="0"/>
    <n v="1"/>
    <n v="0"/>
    <s v="US"/>
    <x v="1"/>
    <n v="1740"/>
    <n v="1160"/>
    <s v="A"/>
    <s v="A6"/>
    <x v="3"/>
    <x v="0"/>
    <x v="0"/>
    <x v="0"/>
    <x v="1"/>
  </r>
  <r>
    <n v="152"/>
    <s v="Segment 1 / Cohort A"/>
    <n v="6"/>
    <x v="1"/>
    <n v="0"/>
    <n v="0"/>
    <n v="1"/>
    <n v="0"/>
    <s v="US"/>
    <x v="1"/>
    <n v="1740"/>
    <n v="1160"/>
    <s v="A"/>
    <s v="A6"/>
    <x v="3"/>
    <x v="0"/>
    <x v="0"/>
    <x v="0"/>
    <x v="1"/>
  </r>
  <r>
    <n v="152"/>
    <s v="Segment 1 / Cohort A"/>
    <n v="7"/>
    <x v="0"/>
    <n v="0"/>
    <n v="0"/>
    <n v="1"/>
    <n v="0"/>
    <s v="US"/>
    <x v="1"/>
    <n v="1740"/>
    <n v="1160"/>
    <s v="A"/>
    <s v="A7"/>
    <x v="1"/>
    <x v="0"/>
    <x v="0"/>
    <x v="0"/>
    <x v="1"/>
  </r>
  <r>
    <n v="152"/>
    <s v="Segment 1 / Cohort A"/>
    <n v="7"/>
    <x v="1"/>
    <n v="0"/>
    <n v="0"/>
    <n v="1"/>
    <n v="0"/>
    <s v="US"/>
    <x v="1"/>
    <n v="1740"/>
    <n v="1160"/>
    <s v="A"/>
    <s v="A7"/>
    <x v="1"/>
    <x v="0"/>
    <x v="0"/>
    <x v="0"/>
    <x v="1"/>
  </r>
  <r>
    <n v="152"/>
    <s v="Segment 1 / Cohort A"/>
    <n v="8"/>
    <x v="0"/>
    <n v="0"/>
    <n v="0"/>
    <n v="1"/>
    <n v="0"/>
    <s v="US"/>
    <x v="1"/>
    <n v="1740"/>
    <n v="1160"/>
    <s v="A"/>
    <s v="A8"/>
    <x v="3"/>
    <x v="0"/>
    <x v="0"/>
    <x v="0"/>
    <x v="0"/>
  </r>
  <r>
    <n v="152"/>
    <s v="Segment 1 / Cohort A"/>
    <n v="8"/>
    <x v="1"/>
    <n v="0"/>
    <n v="0"/>
    <n v="1"/>
    <n v="0"/>
    <s v="US"/>
    <x v="1"/>
    <n v="1740"/>
    <n v="1160"/>
    <s v="A"/>
    <s v="A8"/>
    <x v="3"/>
    <x v="0"/>
    <x v="0"/>
    <x v="0"/>
    <x v="0"/>
  </r>
  <r>
    <n v="152"/>
    <s v="Segment 1 / Cohort A"/>
    <n v="9"/>
    <x v="0"/>
    <n v="0"/>
    <n v="0"/>
    <n v="1"/>
    <n v="0"/>
    <s v="US"/>
    <x v="1"/>
    <n v="1740"/>
    <n v="1160"/>
    <s v="A"/>
    <s v="A9"/>
    <x v="1"/>
    <x v="1"/>
    <x v="2"/>
    <x v="1"/>
    <x v="1"/>
  </r>
  <r>
    <n v="152"/>
    <s v="Segment 1 / Cohort A"/>
    <n v="9"/>
    <x v="1"/>
    <n v="0"/>
    <n v="0"/>
    <n v="1"/>
    <n v="0"/>
    <s v="US"/>
    <x v="1"/>
    <n v="1740"/>
    <n v="1160"/>
    <s v="A"/>
    <s v="A9"/>
    <x v="1"/>
    <x v="1"/>
    <x v="2"/>
    <x v="1"/>
    <x v="1"/>
  </r>
  <r>
    <n v="152"/>
    <s v="Segment 1 / Cohort A"/>
    <n v="10"/>
    <x v="0"/>
    <n v="0"/>
    <n v="0"/>
    <n v="1"/>
    <n v="0"/>
    <s v="US"/>
    <x v="1"/>
    <n v="1740"/>
    <n v="1160"/>
    <s v="A"/>
    <s v="A10"/>
    <x v="2"/>
    <x v="1"/>
    <x v="0"/>
    <x v="0"/>
    <x v="0"/>
  </r>
  <r>
    <n v="152"/>
    <s v="Segment 1 / Cohort A"/>
    <n v="10"/>
    <x v="1"/>
    <n v="0"/>
    <n v="0"/>
    <n v="1"/>
    <n v="0"/>
    <s v="US"/>
    <x v="1"/>
    <n v="1740"/>
    <n v="1160"/>
    <s v="A"/>
    <s v="A10"/>
    <x v="2"/>
    <x v="1"/>
    <x v="0"/>
    <x v="0"/>
    <x v="0"/>
  </r>
  <r>
    <n v="152"/>
    <s v="Segment 1 / Cohort A"/>
    <n v="11"/>
    <x v="0"/>
    <n v="0"/>
    <n v="0"/>
    <n v="1"/>
    <n v="0"/>
    <s v="US"/>
    <x v="1"/>
    <n v="1740"/>
    <n v="1160"/>
    <s v="A"/>
    <s v="A11"/>
    <x v="0"/>
    <x v="0"/>
    <x v="0"/>
    <x v="0"/>
    <x v="1"/>
  </r>
  <r>
    <n v="152"/>
    <s v="Segment 1 / Cohort A"/>
    <n v="11"/>
    <x v="1"/>
    <n v="0"/>
    <n v="0"/>
    <n v="1"/>
    <n v="0"/>
    <s v="US"/>
    <x v="1"/>
    <n v="1740"/>
    <n v="1160"/>
    <s v="A"/>
    <s v="A11"/>
    <x v="0"/>
    <x v="0"/>
    <x v="0"/>
    <x v="0"/>
    <x v="1"/>
  </r>
  <r>
    <n v="152"/>
    <s v="Segment 1 / Cohort A"/>
    <n v="12"/>
    <x v="0"/>
    <n v="0"/>
    <n v="0"/>
    <n v="1"/>
    <n v="0"/>
    <s v="US"/>
    <x v="1"/>
    <n v="1740"/>
    <n v="1160"/>
    <s v="A"/>
    <s v="A12"/>
    <x v="1"/>
    <x v="0"/>
    <x v="0"/>
    <x v="0"/>
    <x v="0"/>
  </r>
  <r>
    <n v="152"/>
    <s v="Segment 1 / Cohort A"/>
    <n v="12"/>
    <x v="1"/>
    <n v="0"/>
    <n v="0"/>
    <n v="1"/>
    <n v="0"/>
    <s v="US"/>
    <x v="1"/>
    <n v="1740"/>
    <n v="1160"/>
    <s v="A"/>
    <s v="A12"/>
    <x v="1"/>
    <x v="0"/>
    <x v="0"/>
    <x v="0"/>
    <x v="0"/>
  </r>
  <r>
    <n v="153"/>
    <s v="Segment 1 / Cohort A"/>
    <n v="1"/>
    <x v="0"/>
    <n v="0.5"/>
    <n v="0.3"/>
    <n v="0.2"/>
    <n v="0"/>
    <s v="US"/>
    <x v="0"/>
    <n v="17500"/>
    <n v="16500"/>
    <s v="A"/>
    <s v="A1"/>
    <x v="0"/>
    <x v="0"/>
    <x v="0"/>
    <x v="0"/>
    <x v="0"/>
  </r>
  <r>
    <n v="153"/>
    <s v="Segment 1 / Cohort A"/>
    <n v="1"/>
    <x v="1"/>
    <n v="0.5"/>
    <n v="0.3"/>
    <n v="0.2"/>
    <n v="0"/>
    <s v="US"/>
    <x v="0"/>
    <n v="17500"/>
    <n v="16500"/>
    <s v="A"/>
    <s v="A1"/>
    <x v="0"/>
    <x v="0"/>
    <x v="0"/>
    <x v="0"/>
    <x v="0"/>
  </r>
  <r>
    <n v="153"/>
    <s v="Segment 1 / Cohort A"/>
    <n v="2"/>
    <x v="0"/>
    <n v="0.5"/>
    <n v="0.3"/>
    <n v="0.2"/>
    <n v="0"/>
    <s v="US"/>
    <x v="0"/>
    <n v="17500"/>
    <n v="16500"/>
    <s v="A"/>
    <s v="A2"/>
    <x v="1"/>
    <x v="1"/>
    <x v="1"/>
    <x v="0"/>
    <x v="1"/>
  </r>
  <r>
    <n v="153"/>
    <s v="Segment 1 / Cohort A"/>
    <n v="2"/>
    <x v="1"/>
    <n v="0.5"/>
    <n v="0.3"/>
    <n v="0.2"/>
    <n v="0"/>
    <s v="US"/>
    <x v="0"/>
    <n v="17500"/>
    <n v="16500"/>
    <s v="A"/>
    <s v="A2"/>
    <x v="1"/>
    <x v="1"/>
    <x v="1"/>
    <x v="0"/>
    <x v="1"/>
  </r>
  <r>
    <n v="153"/>
    <s v="Segment 1 / Cohort A"/>
    <n v="3"/>
    <x v="0"/>
    <n v="0.5"/>
    <n v="0.3"/>
    <n v="0.2"/>
    <n v="0"/>
    <s v="US"/>
    <x v="0"/>
    <n v="17500"/>
    <n v="16500"/>
    <s v="A"/>
    <s v="A3"/>
    <x v="2"/>
    <x v="1"/>
    <x v="2"/>
    <x v="0"/>
    <x v="1"/>
  </r>
  <r>
    <n v="153"/>
    <s v="Segment 1 / Cohort A"/>
    <n v="3"/>
    <x v="1"/>
    <n v="0.5"/>
    <n v="0.3"/>
    <n v="0.2"/>
    <n v="0"/>
    <s v="US"/>
    <x v="0"/>
    <n v="17500"/>
    <n v="16500"/>
    <s v="A"/>
    <s v="A3"/>
    <x v="2"/>
    <x v="1"/>
    <x v="2"/>
    <x v="0"/>
    <x v="1"/>
  </r>
  <r>
    <n v="153"/>
    <s v="Segment 1 / Cohort A"/>
    <n v="4"/>
    <x v="0"/>
    <n v="0.5"/>
    <n v="0.3"/>
    <n v="0.2"/>
    <n v="0"/>
    <s v="US"/>
    <x v="0"/>
    <n v="17500"/>
    <n v="16500"/>
    <s v="A"/>
    <s v="A4"/>
    <x v="2"/>
    <x v="0"/>
    <x v="0"/>
    <x v="0"/>
    <x v="1"/>
  </r>
  <r>
    <n v="153"/>
    <s v="Segment 1 / Cohort A"/>
    <n v="4"/>
    <x v="1"/>
    <n v="0.5"/>
    <n v="0.3"/>
    <n v="0.2"/>
    <n v="0"/>
    <s v="US"/>
    <x v="0"/>
    <n v="17500"/>
    <n v="16500"/>
    <s v="A"/>
    <s v="A4"/>
    <x v="2"/>
    <x v="0"/>
    <x v="0"/>
    <x v="0"/>
    <x v="1"/>
  </r>
  <r>
    <n v="153"/>
    <s v="Segment 1 / Cohort A"/>
    <n v="5"/>
    <x v="0"/>
    <n v="0.5"/>
    <n v="0.3"/>
    <n v="0.2"/>
    <n v="0"/>
    <s v="US"/>
    <x v="0"/>
    <n v="17500"/>
    <n v="16500"/>
    <s v="A"/>
    <s v="A5"/>
    <x v="2"/>
    <x v="1"/>
    <x v="2"/>
    <x v="1"/>
    <x v="1"/>
  </r>
  <r>
    <n v="153"/>
    <s v="Segment 1 / Cohort A"/>
    <n v="5"/>
    <x v="1"/>
    <n v="0.5"/>
    <n v="0.3"/>
    <n v="0.2"/>
    <n v="0"/>
    <s v="US"/>
    <x v="0"/>
    <n v="17500"/>
    <n v="16500"/>
    <s v="A"/>
    <s v="A5"/>
    <x v="2"/>
    <x v="1"/>
    <x v="2"/>
    <x v="1"/>
    <x v="1"/>
  </r>
  <r>
    <n v="153"/>
    <s v="Segment 1 / Cohort A"/>
    <n v="6"/>
    <x v="0"/>
    <n v="0.5"/>
    <n v="0.3"/>
    <n v="0.2"/>
    <n v="0"/>
    <s v="US"/>
    <x v="0"/>
    <n v="17500"/>
    <n v="16500"/>
    <s v="A"/>
    <s v="A6"/>
    <x v="3"/>
    <x v="0"/>
    <x v="0"/>
    <x v="0"/>
    <x v="1"/>
  </r>
  <r>
    <n v="153"/>
    <s v="Segment 1 / Cohort A"/>
    <n v="6"/>
    <x v="1"/>
    <n v="0.5"/>
    <n v="0.3"/>
    <n v="0.2"/>
    <n v="0"/>
    <s v="US"/>
    <x v="0"/>
    <n v="17500"/>
    <n v="16500"/>
    <s v="A"/>
    <s v="A6"/>
    <x v="3"/>
    <x v="0"/>
    <x v="0"/>
    <x v="0"/>
    <x v="1"/>
  </r>
  <r>
    <n v="153"/>
    <s v="Segment 1 / Cohort A"/>
    <n v="7"/>
    <x v="0"/>
    <n v="0.5"/>
    <n v="0.3"/>
    <n v="0.2"/>
    <n v="0"/>
    <s v="US"/>
    <x v="0"/>
    <n v="17500"/>
    <n v="16500"/>
    <s v="A"/>
    <s v="A7"/>
    <x v="1"/>
    <x v="0"/>
    <x v="0"/>
    <x v="0"/>
    <x v="1"/>
  </r>
  <r>
    <n v="153"/>
    <s v="Segment 1 / Cohort A"/>
    <n v="7"/>
    <x v="1"/>
    <n v="0.5"/>
    <n v="0.3"/>
    <n v="0.2"/>
    <n v="0"/>
    <s v="US"/>
    <x v="0"/>
    <n v="17500"/>
    <n v="16500"/>
    <s v="A"/>
    <s v="A7"/>
    <x v="1"/>
    <x v="0"/>
    <x v="0"/>
    <x v="0"/>
    <x v="1"/>
  </r>
  <r>
    <n v="153"/>
    <s v="Segment 1 / Cohort A"/>
    <n v="8"/>
    <x v="0"/>
    <n v="0.5"/>
    <n v="0.3"/>
    <n v="0.2"/>
    <n v="0"/>
    <s v="US"/>
    <x v="0"/>
    <n v="17500"/>
    <n v="16500"/>
    <s v="A"/>
    <s v="A8"/>
    <x v="3"/>
    <x v="0"/>
    <x v="0"/>
    <x v="0"/>
    <x v="0"/>
  </r>
  <r>
    <n v="153"/>
    <s v="Segment 1 / Cohort A"/>
    <n v="8"/>
    <x v="1"/>
    <n v="0.5"/>
    <n v="0.3"/>
    <n v="0.2"/>
    <n v="0"/>
    <s v="US"/>
    <x v="0"/>
    <n v="17500"/>
    <n v="16500"/>
    <s v="A"/>
    <s v="A8"/>
    <x v="3"/>
    <x v="0"/>
    <x v="0"/>
    <x v="0"/>
    <x v="0"/>
  </r>
  <r>
    <n v="153"/>
    <s v="Segment 1 / Cohort A"/>
    <n v="9"/>
    <x v="0"/>
    <n v="0.5"/>
    <n v="0.3"/>
    <n v="0.2"/>
    <n v="0"/>
    <s v="US"/>
    <x v="0"/>
    <n v="17500"/>
    <n v="16500"/>
    <s v="A"/>
    <s v="A9"/>
    <x v="1"/>
    <x v="1"/>
    <x v="2"/>
    <x v="1"/>
    <x v="1"/>
  </r>
  <r>
    <n v="153"/>
    <s v="Segment 1 / Cohort A"/>
    <n v="9"/>
    <x v="1"/>
    <n v="0.5"/>
    <n v="0.3"/>
    <n v="0.2"/>
    <n v="0"/>
    <s v="US"/>
    <x v="0"/>
    <n v="17500"/>
    <n v="16500"/>
    <s v="A"/>
    <s v="A9"/>
    <x v="1"/>
    <x v="1"/>
    <x v="2"/>
    <x v="1"/>
    <x v="1"/>
  </r>
  <r>
    <n v="153"/>
    <s v="Segment 1 / Cohort A"/>
    <n v="10"/>
    <x v="0"/>
    <n v="0.5"/>
    <n v="0.3"/>
    <n v="0.2"/>
    <n v="0"/>
    <s v="US"/>
    <x v="0"/>
    <n v="17500"/>
    <n v="16500"/>
    <s v="A"/>
    <s v="A10"/>
    <x v="2"/>
    <x v="1"/>
    <x v="0"/>
    <x v="0"/>
    <x v="0"/>
  </r>
  <r>
    <n v="153"/>
    <s v="Segment 1 / Cohort A"/>
    <n v="10"/>
    <x v="1"/>
    <n v="0.5"/>
    <n v="0.3"/>
    <n v="0.2"/>
    <n v="0"/>
    <s v="US"/>
    <x v="0"/>
    <n v="17500"/>
    <n v="16500"/>
    <s v="A"/>
    <s v="A10"/>
    <x v="2"/>
    <x v="1"/>
    <x v="0"/>
    <x v="0"/>
    <x v="0"/>
  </r>
  <r>
    <n v="153"/>
    <s v="Segment 1 / Cohort A"/>
    <n v="11"/>
    <x v="0"/>
    <n v="0.5"/>
    <n v="0.3"/>
    <n v="0.2"/>
    <n v="0"/>
    <s v="US"/>
    <x v="0"/>
    <n v="17500"/>
    <n v="16500"/>
    <s v="A"/>
    <s v="A11"/>
    <x v="0"/>
    <x v="0"/>
    <x v="0"/>
    <x v="0"/>
    <x v="1"/>
  </r>
  <r>
    <n v="153"/>
    <s v="Segment 1 / Cohort A"/>
    <n v="11"/>
    <x v="1"/>
    <n v="0.5"/>
    <n v="0.3"/>
    <n v="0.2"/>
    <n v="0"/>
    <s v="US"/>
    <x v="0"/>
    <n v="17500"/>
    <n v="16500"/>
    <s v="A"/>
    <s v="A11"/>
    <x v="0"/>
    <x v="0"/>
    <x v="0"/>
    <x v="0"/>
    <x v="1"/>
  </r>
  <r>
    <n v="153"/>
    <s v="Segment 1 / Cohort A"/>
    <n v="12"/>
    <x v="0"/>
    <n v="0.5"/>
    <n v="0.3"/>
    <n v="0.2"/>
    <n v="0"/>
    <s v="US"/>
    <x v="0"/>
    <n v="17500"/>
    <n v="16500"/>
    <s v="A"/>
    <s v="A12"/>
    <x v="1"/>
    <x v="0"/>
    <x v="0"/>
    <x v="0"/>
    <x v="0"/>
  </r>
  <r>
    <n v="153"/>
    <s v="Segment 1 / Cohort A"/>
    <n v="12"/>
    <x v="1"/>
    <n v="0.5"/>
    <n v="0.3"/>
    <n v="0.2"/>
    <n v="0"/>
    <s v="US"/>
    <x v="0"/>
    <n v="17500"/>
    <n v="16500"/>
    <s v="A"/>
    <s v="A12"/>
    <x v="1"/>
    <x v="0"/>
    <x v="0"/>
    <x v="0"/>
    <x v="0"/>
  </r>
  <r>
    <n v="155"/>
    <s v="Segment 2 / Cohort B"/>
    <n v="1"/>
    <x v="0"/>
    <n v="0.5"/>
    <n v="0.2"/>
    <n v="0.3"/>
    <n v="0"/>
    <s v="US"/>
    <x v="0"/>
    <n v="19600"/>
    <n v="4900"/>
    <s v="B"/>
    <s v="B1"/>
    <x v="1"/>
    <x v="1"/>
    <x v="1"/>
    <x v="0"/>
    <x v="0"/>
  </r>
  <r>
    <n v="155"/>
    <s v="Segment 2 / Cohort B"/>
    <n v="1"/>
    <x v="1"/>
    <n v="0.5"/>
    <n v="0.3"/>
    <n v="0.2"/>
    <n v="0"/>
    <s v="US"/>
    <x v="0"/>
    <n v="19600"/>
    <n v="4900"/>
    <s v="B"/>
    <s v="B1"/>
    <x v="1"/>
    <x v="1"/>
    <x v="1"/>
    <x v="0"/>
    <x v="0"/>
  </r>
  <r>
    <n v="155"/>
    <s v="Segment 2 / Cohort B"/>
    <n v="2"/>
    <x v="0"/>
    <n v="0.4"/>
    <n v="0.3"/>
    <n v="0.3"/>
    <n v="0"/>
    <s v="US"/>
    <x v="0"/>
    <n v="19600"/>
    <n v="4900"/>
    <s v="B"/>
    <s v="B2"/>
    <x v="0"/>
    <x v="1"/>
    <x v="0"/>
    <x v="0"/>
    <x v="0"/>
  </r>
  <r>
    <n v="155"/>
    <s v="Segment 2 / Cohort B"/>
    <n v="2"/>
    <x v="1"/>
    <n v="0.4"/>
    <n v="0.3"/>
    <n v="0.3"/>
    <n v="0"/>
    <s v="US"/>
    <x v="0"/>
    <n v="19600"/>
    <n v="4900"/>
    <s v="B"/>
    <s v="B2"/>
    <x v="0"/>
    <x v="1"/>
    <x v="0"/>
    <x v="0"/>
    <x v="0"/>
  </r>
  <r>
    <n v="155"/>
    <s v="Segment 2 / Cohort B"/>
    <n v="3"/>
    <x v="0"/>
    <n v="0.4"/>
    <n v="0.3"/>
    <n v="0.3"/>
    <n v="0"/>
    <s v="US"/>
    <x v="0"/>
    <n v="19600"/>
    <n v="4900"/>
    <s v="B"/>
    <s v="B3"/>
    <x v="2"/>
    <x v="1"/>
    <x v="2"/>
    <x v="0"/>
    <x v="0"/>
  </r>
  <r>
    <n v="155"/>
    <s v="Segment 2 / Cohort B"/>
    <n v="3"/>
    <x v="1"/>
    <n v="0.5"/>
    <n v="0.4"/>
    <n v="0.1"/>
    <n v="0"/>
    <s v="US"/>
    <x v="0"/>
    <n v="19600"/>
    <n v="4900"/>
    <s v="B"/>
    <s v="B3"/>
    <x v="2"/>
    <x v="1"/>
    <x v="2"/>
    <x v="0"/>
    <x v="0"/>
  </r>
  <r>
    <n v="155"/>
    <s v="Segment 2 / Cohort B"/>
    <n v="4"/>
    <x v="0"/>
    <n v="0.4"/>
    <n v="0.3"/>
    <n v="0.3"/>
    <n v="0"/>
    <s v="US"/>
    <x v="0"/>
    <n v="19600"/>
    <n v="4900"/>
    <s v="B"/>
    <s v="B4"/>
    <x v="1"/>
    <x v="1"/>
    <x v="0"/>
    <x v="0"/>
    <x v="1"/>
  </r>
  <r>
    <n v="155"/>
    <s v="Segment 2 / Cohort B"/>
    <n v="4"/>
    <x v="1"/>
    <n v="0.4"/>
    <n v="0.3"/>
    <n v="0.3"/>
    <n v="0"/>
    <s v="US"/>
    <x v="0"/>
    <n v="19600"/>
    <n v="4900"/>
    <s v="B"/>
    <s v="B4"/>
    <x v="1"/>
    <x v="1"/>
    <x v="0"/>
    <x v="0"/>
    <x v="1"/>
  </r>
  <r>
    <n v="155"/>
    <s v="Segment 2 / Cohort B"/>
    <n v="5"/>
    <x v="0"/>
    <n v="0.4"/>
    <n v="0.3"/>
    <n v="0.3"/>
    <n v="0"/>
    <s v="US"/>
    <x v="0"/>
    <n v="19600"/>
    <n v="4900"/>
    <s v="B"/>
    <s v="B5"/>
    <x v="0"/>
    <x v="1"/>
    <x v="0"/>
    <x v="0"/>
    <x v="1"/>
  </r>
  <r>
    <n v="155"/>
    <s v="Segment 2 / Cohort B"/>
    <n v="5"/>
    <x v="1"/>
    <n v="0.4"/>
    <n v="0.5"/>
    <n v="0.1"/>
    <n v="0"/>
    <s v="US"/>
    <x v="0"/>
    <n v="19600"/>
    <n v="4900"/>
    <s v="B"/>
    <s v="B5"/>
    <x v="0"/>
    <x v="1"/>
    <x v="0"/>
    <x v="0"/>
    <x v="1"/>
  </r>
  <r>
    <n v="155"/>
    <s v="Segment 2 / Cohort B"/>
    <n v="6"/>
    <x v="0"/>
    <n v="0.4"/>
    <n v="0.3"/>
    <n v="0.3"/>
    <n v="0"/>
    <s v="US"/>
    <x v="0"/>
    <n v="19600"/>
    <n v="4900"/>
    <s v="B"/>
    <s v="B6"/>
    <x v="0"/>
    <x v="1"/>
    <x v="1"/>
    <x v="0"/>
    <x v="1"/>
  </r>
  <r>
    <n v="155"/>
    <s v="Segment 2 / Cohort B"/>
    <n v="6"/>
    <x v="1"/>
    <n v="0.4"/>
    <n v="0.3"/>
    <n v="0.3"/>
    <n v="0"/>
    <s v="US"/>
    <x v="0"/>
    <n v="19600"/>
    <n v="4900"/>
    <s v="B"/>
    <s v="B6"/>
    <x v="0"/>
    <x v="1"/>
    <x v="1"/>
    <x v="0"/>
    <x v="1"/>
  </r>
  <r>
    <n v="155"/>
    <s v="Segment 2 / Cohort B"/>
    <n v="7"/>
    <x v="0"/>
    <n v="0.5"/>
    <n v="0.3"/>
    <n v="0.2"/>
    <n v="0"/>
    <s v="US"/>
    <x v="0"/>
    <n v="19600"/>
    <n v="4900"/>
    <s v="B"/>
    <s v="B7"/>
    <x v="0"/>
    <x v="1"/>
    <x v="2"/>
    <x v="0"/>
    <x v="0"/>
  </r>
  <r>
    <n v="155"/>
    <s v="Segment 2 / Cohort B"/>
    <n v="7"/>
    <x v="1"/>
    <n v="0.4"/>
    <n v="0.3"/>
    <n v="0.3"/>
    <n v="0"/>
    <s v="US"/>
    <x v="0"/>
    <n v="19600"/>
    <n v="4900"/>
    <s v="B"/>
    <s v="B7"/>
    <x v="0"/>
    <x v="1"/>
    <x v="2"/>
    <x v="0"/>
    <x v="0"/>
  </r>
  <r>
    <n v="155"/>
    <s v="Segment 2 / Cohort B"/>
    <n v="8"/>
    <x v="0"/>
    <n v="0.5"/>
    <n v="0.5"/>
    <n v="0"/>
    <n v="0"/>
    <s v="US"/>
    <x v="0"/>
    <n v="19600"/>
    <n v="4900"/>
    <s v="B"/>
    <s v="B8"/>
    <x v="2"/>
    <x v="1"/>
    <x v="1"/>
    <x v="0"/>
    <x v="1"/>
  </r>
  <r>
    <n v="155"/>
    <s v="Segment 2 / Cohort B"/>
    <n v="8"/>
    <x v="1"/>
    <n v="0.5"/>
    <n v="0.5"/>
    <n v="0"/>
    <n v="0"/>
    <s v="US"/>
    <x v="0"/>
    <n v="19600"/>
    <n v="4900"/>
    <s v="B"/>
    <s v="B8"/>
    <x v="2"/>
    <x v="1"/>
    <x v="1"/>
    <x v="0"/>
    <x v="1"/>
  </r>
  <r>
    <n v="155"/>
    <s v="Segment 2 / Cohort B"/>
    <n v="9"/>
    <x v="0"/>
    <n v="0.5"/>
    <n v="0.3"/>
    <n v="0.2"/>
    <n v="0"/>
    <s v="US"/>
    <x v="0"/>
    <n v="19600"/>
    <n v="4900"/>
    <s v="B"/>
    <s v="B9"/>
    <x v="1"/>
    <x v="1"/>
    <x v="2"/>
    <x v="0"/>
    <x v="0"/>
  </r>
  <r>
    <n v="155"/>
    <s v="Segment 2 / Cohort B"/>
    <n v="9"/>
    <x v="1"/>
    <n v="0.4"/>
    <n v="0.3"/>
    <n v="0.3"/>
    <n v="0"/>
    <s v="US"/>
    <x v="0"/>
    <n v="19600"/>
    <n v="4900"/>
    <s v="B"/>
    <s v="B9"/>
    <x v="1"/>
    <x v="1"/>
    <x v="2"/>
    <x v="0"/>
    <x v="0"/>
  </r>
  <r>
    <n v="155"/>
    <s v="Segment 2 / Cohort B"/>
    <n v="10"/>
    <x v="0"/>
    <n v="0.4"/>
    <n v="0.3"/>
    <n v="0.3"/>
    <n v="0"/>
    <s v="US"/>
    <x v="0"/>
    <n v="19600"/>
    <n v="4900"/>
    <s v="B"/>
    <s v="B10"/>
    <x v="0"/>
    <x v="1"/>
    <x v="2"/>
    <x v="1"/>
    <x v="1"/>
  </r>
  <r>
    <n v="155"/>
    <s v="Segment 2 / Cohort B"/>
    <n v="10"/>
    <x v="1"/>
    <n v="0.5"/>
    <n v="0.3"/>
    <n v="0.2"/>
    <n v="0"/>
    <s v="US"/>
    <x v="0"/>
    <n v="19600"/>
    <n v="4900"/>
    <s v="B"/>
    <s v="B10"/>
    <x v="0"/>
    <x v="1"/>
    <x v="2"/>
    <x v="1"/>
    <x v="1"/>
  </r>
  <r>
    <n v="155"/>
    <s v="Segment 2 / Cohort B"/>
    <n v="11"/>
    <x v="0"/>
    <n v="0.4"/>
    <n v="0.3"/>
    <n v="0.3"/>
    <n v="0"/>
    <s v="US"/>
    <x v="0"/>
    <n v="19600"/>
    <n v="4900"/>
    <s v="B"/>
    <s v="B11"/>
    <x v="3"/>
    <x v="1"/>
    <x v="2"/>
    <x v="1"/>
    <x v="0"/>
  </r>
  <r>
    <n v="155"/>
    <s v="Segment 2 / Cohort B"/>
    <n v="11"/>
    <x v="1"/>
    <n v="0.4"/>
    <n v="0.3"/>
    <n v="0.3"/>
    <n v="0"/>
    <s v="US"/>
    <x v="0"/>
    <n v="19600"/>
    <n v="4900"/>
    <s v="B"/>
    <s v="B11"/>
    <x v="3"/>
    <x v="1"/>
    <x v="2"/>
    <x v="1"/>
    <x v="0"/>
  </r>
  <r>
    <n v="155"/>
    <s v="Segment 2 / Cohort B"/>
    <n v="12"/>
    <x v="0"/>
    <n v="0.4"/>
    <n v="0.3"/>
    <n v="0.3"/>
    <n v="0"/>
    <s v="US"/>
    <x v="0"/>
    <n v="19600"/>
    <n v="4900"/>
    <s v="B"/>
    <s v="B12"/>
    <x v="3"/>
    <x v="1"/>
    <x v="1"/>
    <x v="0"/>
    <x v="1"/>
  </r>
  <r>
    <n v="155"/>
    <s v="Segment 2 / Cohort B"/>
    <n v="12"/>
    <x v="1"/>
    <n v="0.5"/>
    <n v="0.3"/>
    <n v="0.2"/>
    <n v="0"/>
    <s v="US"/>
    <x v="0"/>
    <n v="19600"/>
    <n v="4900"/>
    <s v="B"/>
    <s v="B12"/>
    <x v="3"/>
    <x v="1"/>
    <x v="1"/>
    <x v="0"/>
    <x v="1"/>
  </r>
  <r>
    <n v="156"/>
    <s v="Segment 2 / Cohort B"/>
    <n v="1"/>
    <x v="0"/>
    <n v="0.8"/>
    <n v="0.2"/>
    <n v="0"/>
    <n v="0"/>
    <s v="US"/>
    <x v="0"/>
    <n v="9375"/>
    <n v="1875"/>
    <s v="B"/>
    <s v="B1"/>
    <x v="1"/>
    <x v="1"/>
    <x v="1"/>
    <x v="0"/>
    <x v="0"/>
  </r>
  <r>
    <n v="156"/>
    <s v="Segment 2 / Cohort B"/>
    <n v="1"/>
    <x v="1"/>
    <n v="0.6"/>
    <n v="0.2"/>
    <n v="0.2"/>
    <n v="0"/>
    <s v="US"/>
    <x v="0"/>
    <n v="9375"/>
    <n v="1875"/>
    <s v="B"/>
    <s v="B1"/>
    <x v="1"/>
    <x v="1"/>
    <x v="1"/>
    <x v="0"/>
    <x v="0"/>
  </r>
  <r>
    <n v="156"/>
    <s v="Segment 2 / Cohort B"/>
    <n v="2"/>
    <x v="0"/>
    <n v="0.8"/>
    <n v="0.2"/>
    <n v="0"/>
    <n v="0"/>
    <s v="US"/>
    <x v="0"/>
    <n v="9375"/>
    <n v="1875"/>
    <s v="B"/>
    <s v="B2"/>
    <x v="0"/>
    <x v="1"/>
    <x v="0"/>
    <x v="0"/>
    <x v="0"/>
  </r>
  <r>
    <n v="156"/>
    <s v="Segment 2 / Cohort B"/>
    <n v="2"/>
    <x v="1"/>
    <n v="0.5"/>
    <n v="0.2"/>
    <n v="0.3"/>
    <n v="0"/>
    <s v="US"/>
    <x v="0"/>
    <n v="9375"/>
    <n v="1875"/>
    <s v="B"/>
    <s v="B2"/>
    <x v="0"/>
    <x v="1"/>
    <x v="0"/>
    <x v="0"/>
    <x v="0"/>
  </r>
  <r>
    <n v="156"/>
    <s v="Segment 2 / Cohort B"/>
    <n v="3"/>
    <x v="0"/>
    <n v="0.8"/>
    <n v="0.2"/>
    <n v="0"/>
    <n v="0"/>
    <s v="US"/>
    <x v="0"/>
    <n v="9375"/>
    <n v="1875"/>
    <s v="B"/>
    <s v="B3"/>
    <x v="2"/>
    <x v="1"/>
    <x v="2"/>
    <x v="0"/>
    <x v="0"/>
  </r>
  <r>
    <n v="156"/>
    <s v="Segment 2 / Cohort B"/>
    <n v="3"/>
    <x v="1"/>
    <n v="0.6"/>
    <n v="0.3"/>
    <n v="0.1"/>
    <n v="0"/>
    <s v="US"/>
    <x v="0"/>
    <n v="9375"/>
    <n v="1875"/>
    <s v="B"/>
    <s v="B3"/>
    <x v="2"/>
    <x v="1"/>
    <x v="2"/>
    <x v="0"/>
    <x v="0"/>
  </r>
  <r>
    <n v="156"/>
    <s v="Segment 2 / Cohort B"/>
    <n v="4"/>
    <x v="0"/>
    <n v="0.8"/>
    <n v="0.2"/>
    <n v="0"/>
    <n v="0"/>
    <s v="US"/>
    <x v="0"/>
    <n v="9375"/>
    <n v="1875"/>
    <s v="B"/>
    <s v="B4"/>
    <x v="1"/>
    <x v="1"/>
    <x v="0"/>
    <x v="0"/>
    <x v="1"/>
  </r>
  <r>
    <n v="156"/>
    <s v="Segment 2 / Cohort B"/>
    <n v="4"/>
    <x v="1"/>
    <n v="0.6"/>
    <n v="0.2"/>
    <n v="0.2"/>
    <n v="0"/>
    <s v="US"/>
    <x v="0"/>
    <n v="9375"/>
    <n v="1875"/>
    <s v="B"/>
    <s v="B4"/>
    <x v="1"/>
    <x v="1"/>
    <x v="0"/>
    <x v="0"/>
    <x v="1"/>
  </r>
  <r>
    <n v="156"/>
    <s v="Segment 2 / Cohort B"/>
    <n v="5"/>
    <x v="0"/>
    <n v="0.7"/>
    <n v="0.3"/>
    <n v="0"/>
    <n v="0"/>
    <s v="US"/>
    <x v="0"/>
    <n v="9375"/>
    <n v="1875"/>
    <s v="B"/>
    <s v="B5"/>
    <x v="0"/>
    <x v="1"/>
    <x v="0"/>
    <x v="0"/>
    <x v="1"/>
  </r>
  <r>
    <n v="156"/>
    <s v="Segment 2 / Cohort B"/>
    <n v="5"/>
    <x v="1"/>
    <n v="0.8"/>
    <n v="0"/>
    <n v="0.2"/>
    <n v="0"/>
    <s v="US"/>
    <x v="0"/>
    <n v="9375"/>
    <n v="1875"/>
    <s v="B"/>
    <s v="B5"/>
    <x v="0"/>
    <x v="1"/>
    <x v="0"/>
    <x v="0"/>
    <x v="1"/>
  </r>
  <r>
    <n v="156"/>
    <s v="Segment 2 / Cohort B"/>
    <n v="6"/>
    <x v="0"/>
    <n v="0.6"/>
    <n v="0.4"/>
    <n v="0"/>
    <n v="0"/>
    <s v="US"/>
    <x v="0"/>
    <n v="9375"/>
    <n v="1875"/>
    <s v="B"/>
    <s v="B6"/>
    <x v="0"/>
    <x v="1"/>
    <x v="1"/>
    <x v="0"/>
    <x v="1"/>
  </r>
  <r>
    <n v="156"/>
    <s v="Segment 2 / Cohort B"/>
    <n v="6"/>
    <x v="1"/>
    <n v="0.5"/>
    <n v="0.2"/>
    <n v="0.3"/>
    <n v="0"/>
    <s v="US"/>
    <x v="0"/>
    <n v="9375"/>
    <n v="1875"/>
    <s v="B"/>
    <s v="B6"/>
    <x v="0"/>
    <x v="1"/>
    <x v="1"/>
    <x v="0"/>
    <x v="1"/>
  </r>
  <r>
    <n v="156"/>
    <s v="Segment 2 / Cohort B"/>
    <n v="7"/>
    <x v="0"/>
    <n v="0.8"/>
    <n v="0.2"/>
    <n v="0"/>
    <n v="0"/>
    <s v="US"/>
    <x v="0"/>
    <n v="9375"/>
    <n v="1875"/>
    <s v="B"/>
    <s v="B7"/>
    <x v="0"/>
    <x v="1"/>
    <x v="2"/>
    <x v="0"/>
    <x v="0"/>
  </r>
  <r>
    <n v="156"/>
    <s v="Segment 2 / Cohort B"/>
    <n v="7"/>
    <x v="1"/>
    <n v="0.8"/>
    <n v="0.2"/>
    <n v="0"/>
    <n v="0"/>
    <s v="US"/>
    <x v="0"/>
    <n v="9375"/>
    <n v="1875"/>
    <s v="B"/>
    <s v="B7"/>
    <x v="0"/>
    <x v="1"/>
    <x v="2"/>
    <x v="0"/>
    <x v="0"/>
  </r>
  <r>
    <n v="156"/>
    <s v="Segment 2 / Cohort B"/>
    <n v="8"/>
    <x v="0"/>
    <n v="0.8"/>
    <n v="0.2"/>
    <n v="0"/>
    <n v="0"/>
    <s v="US"/>
    <x v="0"/>
    <n v="9375"/>
    <n v="1875"/>
    <s v="B"/>
    <s v="B8"/>
    <x v="2"/>
    <x v="1"/>
    <x v="1"/>
    <x v="0"/>
    <x v="1"/>
  </r>
  <r>
    <n v="156"/>
    <s v="Segment 2 / Cohort B"/>
    <n v="8"/>
    <x v="1"/>
    <n v="0.7"/>
    <n v="0.1"/>
    <n v="0.2"/>
    <n v="0"/>
    <s v="US"/>
    <x v="0"/>
    <n v="9375"/>
    <n v="1875"/>
    <s v="B"/>
    <s v="B8"/>
    <x v="2"/>
    <x v="1"/>
    <x v="1"/>
    <x v="0"/>
    <x v="1"/>
  </r>
  <r>
    <n v="156"/>
    <s v="Segment 2 / Cohort B"/>
    <n v="9"/>
    <x v="0"/>
    <n v="0.8"/>
    <n v="0.2"/>
    <n v="0"/>
    <n v="0"/>
    <s v="US"/>
    <x v="0"/>
    <n v="9375"/>
    <n v="1875"/>
    <s v="B"/>
    <s v="B9"/>
    <x v="1"/>
    <x v="1"/>
    <x v="2"/>
    <x v="0"/>
    <x v="0"/>
  </r>
  <r>
    <n v="156"/>
    <s v="Segment 2 / Cohort B"/>
    <n v="9"/>
    <x v="1"/>
    <n v="0.6"/>
    <n v="0.3"/>
    <n v="0.1"/>
    <n v="0"/>
    <s v="US"/>
    <x v="0"/>
    <n v="9375"/>
    <n v="1875"/>
    <s v="B"/>
    <s v="B9"/>
    <x v="1"/>
    <x v="1"/>
    <x v="2"/>
    <x v="0"/>
    <x v="0"/>
  </r>
  <r>
    <n v="156"/>
    <s v="Segment 2 / Cohort B"/>
    <n v="10"/>
    <x v="0"/>
    <n v="0.8"/>
    <n v="0.2"/>
    <n v="0"/>
    <n v="0"/>
    <s v="US"/>
    <x v="0"/>
    <n v="9375"/>
    <n v="1875"/>
    <s v="B"/>
    <s v="B10"/>
    <x v="0"/>
    <x v="1"/>
    <x v="2"/>
    <x v="1"/>
    <x v="1"/>
  </r>
  <r>
    <n v="156"/>
    <s v="Segment 2 / Cohort B"/>
    <n v="10"/>
    <x v="1"/>
    <n v="0.8"/>
    <n v="0.1"/>
    <n v="0.1"/>
    <n v="0"/>
    <s v="US"/>
    <x v="0"/>
    <n v="9375"/>
    <n v="1875"/>
    <s v="B"/>
    <s v="B10"/>
    <x v="0"/>
    <x v="1"/>
    <x v="2"/>
    <x v="1"/>
    <x v="1"/>
  </r>
  <r>
    <n v="156"/>
    <s v="Segment 2 / Cohort B"/>
    <n v="11"/>
    <x v="0"/>
    <n v="0.8"/>
    <n v="0.2"/>
    <n v="0"/>
    <n v="0"/>
    <s v="US"/>
    <x v="0"/>
    <n v="9375"/>
    <n v="1875"/>
    <s v="B"/>
    <s v="B11"/>
    <x v="3"/>
    <x v="1"/>
    <x v="2"/>
    <x v="1"/>
    <x v="0"/>
  </r>
  <r>
    <n v="156"/>
    <s v="Segment 2 / Cohort B"/>
    <n v="11"/>
    <x v="1"/>
    <n v="0.8"/>
    <n v="0.1"/>
    <n v="0.1"/>
    <n v="0"/>
    <s v="US"/>
    <x v="0"/>
    <n v="9375"/>
    <n v="1875"/>
    <s v="B"/>
    <s v="B11"/>
    <x v="3"/>
    <x v="1"/>
    <x v="2"/>
    <x v="1"/>
    <x v="0"/>
  </r>
  <r>
    <n v="156"/>
    <s v="Segment 2 / Cohort B"/>
    <n v="12"/>
    <x v="0"/>
    <n v="0.6"/>
    <n v="0.4"/>
    <n v="0"/>
    <n v="0"/>
    <s v="US"/>
    <x v="0"/>
    <n v="9375"/>
    <n v="1875"/>
    <s v="B"/>
    <s v="B12"/>
    <x v="3"/>
    <x v="1"/>
    <x v="1"/>
    <x v="0"/>
    <x v="1"/>
  </r>
  <r>
    <n v="156"/>
    <s v="Segment 2 / Cohort B"/>
    <n v="12"/>
    <x v="1"/>
    <n v="0.5"/>
    <n v="0.2"/>
    <n v="0.3"/>
    <n v="0"/>
    <s v="US"/>
    <x v="0"/>
    <n v="9375"/>
    <n v="1875"/>
    <s v="B"/>
    <s v="B12"/>
    <x v="3"/>
    <x v="1"/>
    <x v="1"/>
    <x v="0"/>
    <x v="1"/>
  </r>
  <r>
    <n v="157"/>
    <s v="Segment 3 / Cohort C"/>
    <n v="1"/>
    <x v="0"/>
    <n v="0.1"/>
    <n v="0.7"/>
    <n v="0.2"/>
    <n v="0"/>
    <s v="US"/>
    <x v="0"/>
    <n v="3000"/>
    <n v="1200"/>
    <s v="C"/>
    <s v="C1"/>
    <x v="2"/>
    <x v="0"/>
    <x v="1"/>
    <x v="0"/>
    <x v="1"/>
  </r>
  <r>
    <n v="157"/>
    <s v="Segment 3 / Cohort C"/>
    <n v="1"/>
    <x v="1"/>
    <n v="0.1"/>
    <n v="0"/>
    <n v="0.9"/>
    <n v="0"/>
    <s v="US"/>
    <x v="0"/>
    <n v="3000"/>
    <n v="1200"/>
    <s v="C"/>
    <s v="C1"/>
    <x v="2"/>
    <x v="0"/>
    <x v="1"/>
    <x v="0"/>
    <x v="1"/>
  </r>
  <r>
    <n v="157"/>
    <s v="Segment 3 / Cohort C"/>
    <n v="2"/>
    <x v="0"/>
    <n v="0.1"/>
    <n v="0.8"/>
    <n v="0.1"/>
    <n v="0"/>
    <s v="US"/>
    <x v="0"/>
    <n v="3000"/>
    <n v="1200"/>
    <s v="C"/>
    <s v="C2"/>
    <x v="2"/>
    <x v="1"/>
    <x v="2"/>
    <x v="1"/>
    <x v="0"/>
  </r>
  <r>
    <n v="157"/>
    <s v="Segment 3 / Cohort C"/>
    <n v="2"/>
    <x v="1"/>
    <n v="0.2"/>
    <n v="0.1"/>
    <n v="0.7"/>
    <n v="0"/>
    <s v="US"/>
    <x v="0"/>
    <n v="3000"/>
    <n v="1200"/>
    <s v="C"/>
    <s v="C2"/>
    <x v="2"/>
    <x v="1"/>
    <x v="2"/>
    <x v="1"/>
    <x v="0"/>
  </r>
  <r>
    <n v="157"/>
    <s v="Segment 3 / Cohort C"/>
    <n v="3"/>
    <x v="0"/>
    <n v="0.1"/>
    <n v="0.5"/>
    <n v="0.4"/>
    <n v="0"/>
    <s v="US"/>
    <x v="0"/>
    <n v="3000"/>
    <n v="1200"/>
    <s v="C"/>
    <s v="C3"/>
    <x v="3"/>
    <x v="0"/>
    <x v="1"/>
    <x v="0"/>
    <x v="1"/>
  </r>
  <r>
    <n v="157"/>
    <s v="Segment 3 / Cohort C"/>
    <n v="3"/>
    <x v="1"/>
    <n v="0"/>
    <n v="0"/>
    <n v="1"/>
    <n v="0"/>
    <s v="US"/>
    <x v="0"/>
    <n v="3000"/>
    <n v="1200"/>
    <s v="C"/>
    <s v="C3"/>
    <x v="3"/>
    <x v="0"/>
    <x v="1"/>
    <x v="0"/>
    <x v="1"/>
  </r>
  <r>
    <n v="157"/>
    <s v="Segment 3 / Cohort C"/>
    <n v="4"/>
    <x v="0"/>
    <n v="0.2"/>
    <n v="0.7"/>
    <n v="0.1"/>
    <n v="0"/>
    <s v="US"/>
    <x v="0"/>
    <n v="3000"/>
    <n v="1200"/>
    <s v="C"/>
    <s v="C4"/>
    <x v="3"/>
    <x v="1"/>
    <x v="0"/>
    <x v="0"/>
    <x v="0"/>
  </r>
  <r>
    <n v="157"/>
    <s v="Segment 3 / Cohort C"/>
    <n v="4"/>
    <x v="1"/>
    <n v="0.2"/>
    <n v="0.1"/>
    <n v="0.7"/>
    <n v="0"/>
    <s v="US"/>
    <x v="0"/>
    <n v="3000"/>
    <n v="1200"/>
    <s v="C"/>
    <s v="C4"/>
    <x v="3"/>
    <x v="1"/>
    <x v="0"/>
    <x v="0"/>
    <x v="0"/>
  </r>
  <r>
    <n v="157"/>
    <s v="Segment 3 / Cohort C"/>
    <n v="5"/>
    <x v="0"/>
    <n v="0.1"/>
    <n v="0.8"/>
    <n v="0.1"/>
    <n v="0"/>
    <s v="US"/>
    <x v="0"/>
    <n v="3000"/>
    <n v="1200"/>
    <s v="C"/>
    <s v="C5"/>
    <x v="2"/>
    <x v="0"/>
    <x v="1"/>
    <x v="0"/>
    <x v="0"/>
  </r>
  <r>
    <n v="157"/>
    <s v="Segment 3 / Cohort C"/>
    <n v="5"/>
    <x v="1"/>
    <n v="0.1"/>
    <n v="0"/>
    <n v="0.9"/>
    <n v="0"/>
    <s v="US"/>
    <x v="0"/>
    <n v="3000"/>
    <n v="1200"/>
    <s v="C"/>
    <s v="C5"/>
    <x v="2"/>
    <x v="0"/>
    <x v="1"/>
    <x v="0"/>
    <x v="0"/>
  </r>
  <r>
    <n v="157"/>
    <s v="Segment 3 / Cohort C"/>
    <n v="6"/>
    <x v="0"/>
    <n v="0.2"/>
    <n v="0.7"/>
    <n v="0.1"/>
    <n v="0"/>
    <s v="US"/>
    <x v="0"/>
    <n v="3000"/>
    <n v="1200"/>
    <s v="C"/>
    <s v="C6"/>
    <x v="3"/>
    <x v="1"/>
    <x v="1"/>
    <x v="0"/>
    <x v="0"/>
  </r>
  <r>
    <n v="157"/>
    <s v="Segment 3 / Cohort C"/>
    <n v="6"/>
    <x v="1"/>
    <n v="0.2"/>
    <n v="0.1"/>
    <n v="0.7"/>
    <n v="0"/>
    <s v="US"/>
    <x v="0"/>
    <n v="3000"/>
    <n v="1200"/>
    <s v="C"/>
    <s v="C6"/>
    <x v="3"/>
    <x v="1"/>
    <x v="1"/>
    <x v="0"/>
    <x v="0"/>
  </r>
  <r>
    <n v="157"/>
    <s v="Segment 3 / Cohort C"/>
    <n v="7"/>
    <x v="0"/>
    <n v="0.1"/>
    <n v="0.7"/>
    <n v="0.2"/>
    <n v="0"/>
    <s v="US"/>
    <x v="0"/>
    <n v="3000"/>
    <n v="1200"/>
    <s v="C"/>
    <s v="C7"/>
    <x v="0"/>
    <x v="1"/>
    <x v="1"/>
    <x v="0"/>
    <x v="0"/>
  </r>
  <r>
    <n v="157"/>
    <s v="Segment 3 / Cohort C"/>
    <n v="7"/>
    <x v="1"/>
    <n v="0.2"/>
    <n v="0"/>
    <n v="0.8"/>
    <n v="0"/>
    <s v="US"/>
    <x v="0"/>
    <n v="3000"/>
    <n v="1200"/>
    <s v="C"/>
    <s v="C7"/>
    <x v="0"/>
    <x v="1"/>
    <x v="1"/>
    <x v="0"/>
    <x v="0"/>
  </r>
  <r>
    <n v="157"/>
    <s v="Segment 3 / Cohort C"/>
    <n v="8"/>
    <x v="0"/>
    <n v="0.3"/>
    <n v="0.5"/>
    <n v="0.2"/>
    <n v="0"/>
    <s v="US"/>
    <x v="0"/>
    <n v="3000"/>
    <n v="1200"/>
    <s v="C"/>
    <s v="C8"/>
    <x v="1"/>
    <x v="1"/>
    <x v="2"/>
    <x v="1"/>
    <x v="0"/>
  </r>
  <r>
    <n v="157"/>
    <s v="Segment 3 / Cohort C"/>
    <n v="8"/>
    <x v="1"/>
    <n v="0.1"/>
    <n v="0"/>
    <n v="0.9"/>
    <n v="0"/>
    <s v="US"/>
    <x v="0"/>
    <n v="3000"/>
    <n v="1200"/>
    <s v="C"/>
    <s v="C8"/>
    <x v="1"/>
    <x v="1"/>
    <x v="2"/>
    <x v="1"/>
    <x v="0"/>
  </r>
  <r>
    <n v="157"/>
    <s v="Segment 3 / Cohort C"/>
    <n v="9"/>
    <x v="0"/>
    <n v="0.1"/>
    <n v="0.6"/>
    <n v="0.3"/>
    <n v="0"/>
    <s v="US"/>
    <x v="0"/>
    <n v="3000"/>
    <n v="1200"/>
    <s v="C"/>
    <s v="C9"/>
    <x v="0"/>
    <x v="1"/>
    <x v="2"/>
    <x v="0"/>
    <x v="1"/>
  </r>
  <r>
    <n v="157"/>
    <s v="Segment 3 / Cohort C"/>
    <n v="9"/>
    <x v="1"/>
    <n v="0.1"/>
    <n v="0"/>
    <n v="0.9"/>
    <n v="0"/>
    <s v="US"/>
    <x v="0"/>
    <n v="3000"/>
    <n v="1200"/>
    <s v="C"/>
    <s v="C9"/>
    <x v="0"/>
    <x v="1"/>
    <x v="2"/>
    <x v="0"/>
    <x v="1"/>
  </r>
  <r>
    <n v="157"/>
    <s v="Segment 3 / Cohort C"/>
    <n v="10"/>
    <x v="0"/>
    <n v="0.2"/>
    <n v="0.8"/>
    <n v="0"/>
    <n v="0"/>
    <s v="US"/>
    <x v="0"/>
    <n v="3000"/>
    <n v="1200"/>
    <s v="C"/>
    <s v="C10"/>
    <x v="3"/>
    <x v="1"/>
    <x v="2"/>
    <x v="0"/>
    <x v="1"/>
  </r>
  <r>
    <n v="157"/>
    <s v="Segment 3 / Cohort C"/>
    <n v="10"/>
    <x v="1"/>
    <n v="0.2"/>
    <n v="0.1"/>
    <n v="0.7"/>
    <n v="0"/>
    <s v="US"/>
    <x v="0"/>
    <n v="3000"/>
    <n v="1200"/>
    <s v="C"/>
    <s v="C10"/>
    <x v="3"/>
    <x v="1"/>
    <x v="2"/>
    <x v="0"/>
    <x v="1"/>
  </r>
  <r>
    <n v="157"/>
    <s v="Segment 3 / Cohort C"/>
    <n v="11"/>
    <x v="0"/>
    <n v="0.1"/>
    <n v="0.7"/>
    <n v="0.2"/>
    <n v="0"/>
    <s v="US"/>
    <x v="0"/>
    <n v="3000"/>
    <n v="1200"/>
    <s v="C"/>
    <s v="C11"/>
    <x v="1"/>
    <x v="1"/>
    <x v="2"/>
    <x v="0"/>
    <x v="1"/>
  </r>
  <r>
    <n v="157"/>
    <s v="Segment 3 / Cohort C"/>
    <n v="11"/>
    <x v="1"/>
    <n v="0.1"/>
    <n v="0"/>
    <n v="0.9"/>
    <n v="0"/>
    <s v="US"/>
    <x v="0"/>
    <n v="3000"/>
    <n v="1200"/>
    <s v="C"/>
    <s v="C11"/>
    <x v="1"/>
    <x v="1"/>
    <x v="2"/>
    <x v="0"/>
    <x v="1"/>
  </r>
  <r>
    <n v="157"/>
    <s v="Segment 3 / Cohort C"/>
    <n v="12"/>
    <x v="0"/>
    <n v="0.1"/>
    <n v="0.7"/>
    <n v="0.2"/>
    <n v="0"/>
    <s v="US"/>
    <x v="0"/>
    <n v="3000"/>
    <n v="1200"/>
    <s v="C"/>
    <s v="C12"/>
    <x v="2"/>
    <x v="1"/>
    <x v="0"/>
    <x v="0"/>
    <x v="1"/>
  </r>
  <r>
    <n v="157"/>
    <s v="Segment 3 / Cohort C"/>
    <n v="12"/>
    <x v="1"/>
    <n v="0.1"/>
    <n v="0"/>
    <n v="0.9"/>
    <n v="0"/>
    <s v="US"/>
    <x v="0"/>
    <n v="3000"/>
    <n v="1200"/>
    <s v="C"/>
    <s v="C12"/>
    <x v="2"/>
    <x v="1"/>
    <x v="0"/>
    <x v="0"/>
    <x v="1"/>
  </r>
  <r>
    <n v="158"/>
    <s v="Segment 3 / Cohort C"/>
    <n v="1"/>
    <x v="0"/>
    <n v="0.2"/>
    <n v="0.2"/>
    <n v="0.6"/>
    <n v="0"/>
    <s v="US"/>
    <x v="0"/>
    <n v="625"/>
    <n v="0"/>
    <s v="C"/>
    <s v="C1"/>
    <x v="2"/>
    <x v="0"/>
    <x v="1"/>
    <x v="0"/>
    <x v="1"/>
  </r>
  <r>
    <n v="158"/>
    <s v="Segment 3 / Cohort C"/>
    <n v="1"/>
    <x v="1"/>
    <n v="0.5"/>
    <n v="0.5"/>
    <n v="0"/>
    <n v="0"/>
    <s v="US"/>
    <x v="0"/>
    <n v="625"/>
    <n v="0"/>
    <s v="C"/>
    <s v="C1"/>
    <x v="2"/>
    <x v="0"/>
    <x v="1"/>
    <x v="0"/>
    <x v="1"/>
  </r>
  <r>
    <n v="158"/>
    <s v="Segment 3 / Cohort C"/>
    <n v="2"/>
    <x v="0"/>
    <n v="0.3"/>
    <n v="0.4"/>
    <n v="0.3"/>
    <n v="0"/>
    <s v="US"/>
    <x v="0"/>
    <n v="625"/>
    <n v="0"/>
    <s v="C"/>
    <s v="C2"/>
    <x v="2"/>
    <x v="1"/>
    <x v="2"/>
    <x v="1"/>
    <x v="0"/>
  </r>
  <r>
    <n v="158"/>
    <s v="Segment 3 / Cohort C"/>
    <n v="2"/>
    <x v="1"/>
    <n v="0.3"/>
    <n v="0.3"/>
    <n v="0.4"/>
    <n v="0"/>
    <s v="US"/>
    <x v="0"/>
    <n v="625"/>
    <n v="0"/>
    <s v="C"/>
    <s v="C2"/>
    <x v="2"/>
    <x v="1"/>
    <x v="2"/>
    <x v="1"/>
    <x v="0"/>
  </r>
  <r>
    <n v="158"/>
    <s v="Segment 3 / Cohort C"/>
    <n v="3"/>
    <x v="0"/>
    <n v="0.3"/>
    <n v="0.5"/>
    <n v="0.2"/>
    <n v="0"/>
    <s v="US"/>
    <x v="0"/>
    <n v="625"/>
    <n v="0"/>
    <s v="C"/>
    <s v="C3"/>
    <x v="3"/>
    <x v="0"/>
    <x v="1"/>
    <x v="0"/>
    <x v="1"/>
  </r>
  <r>
    <n v="158"/>
    <s v="Segment 3 / Cohort C"/>
    <n v="3"/>
    <x v="1"/>
    <n v="0.3"/>
    <n v="0.4"/>
    <n v="0.3"/>
    <n v="0"/>
    <s v="US"/>
    <x v="0"/>
    <n v="625"/>
    <n v="0"/>
    <s v="C"/>
    <s v="C3"/>
    <x v="3"/>
    <x v="0"/>
    <x v="1"/>
    <x v="0"/>
    <x v="1"/>
  </r>
  <r>
    <n v="158"/>
    <s v="Segment 3 / Cohort C"/>
    <n v="4"/>
    <x v="0"/>
    <n v="0.2"/>
    <n v="0.4"/>
    <n v="0.4"/>
    <n v="0"/>
    <s v="US"/>
    <x v="0"/>
    <n v="625"/>
    <n v="0"/>
    <s v="C"/>
    <s v="C4"/>
    <x v="3"/>
    <x v="1"/>
    <x v="0"/>
    <x v="0"/>
    <x v="0"/>
  </r>
  <r>
    <n v="158"/>
    <s v="Segment 3 / Cohort C"/>
    <n v="4"/>
    <x v="1"/>
    <n v="0.2"/>
    <n v="0.3"/>
    <n v="0.5"/>
    <n v="0"/>
    <s v="US"/>
    <x v="0"/>
    <n v="625"/>
    <n v="0"/>
    <s v="C"/>
    <s v="C4"/>
    <x v="3"/>
    <x v="1"/>
    <x v="0"/>
    <x v="0"/>
    <x v="0"/>
  </r>
  <r>
    <n v="158"/>
    <s v="Segment 3 / Cohort C"/>
    <n v="5"/>
    <x v="0"/>
    <n v="0.3"/>
    <n v="0.4"/>
    <n v="0.3"/>
    <n v="0"/>
    <s v="US"/>
    <x v="0"/>
    <n v="625"/>
    <n v="0"/>
    <s v="C"/>
    <s v="C5"/>
    <x v="2"/>
    <x v="0"/>
    <x v="1"/>
    <x v="0"/>
    <x v="0"/>
  </r>
  <r>
    <n v="158"/>
    <s v="Segment 3 / Cohort C"/>
    <n v="5"/>
    <x v="1"/>
    <n v="0.3"/>
    <n v="0.4"/>
    <n v="0.3"/>
    <n v="0"/>
    <s v="US"/>
    <x v="0"/>
    <n v="625"/>
    <n v="0"/>
    <s v="C"/>
    <s v="C5"/>
    <x v="2"/>
    <x v="0"/>
    <x v="1"/>
    <x v="0"/>
    <x v="0"/>
  </r>
  <r>
    <n v="158"/>
    <s v="Segment 3 / Cohort C"/>
    <n v="6"/>
    <x v="0"/>
    <n v="0.4"/>
    <n v="0.5"/>
    <n v="0.1"/>
    <n v="0"/>
    <s v="US"/>
    <x v="0"/>
    <n v="625"/>
    <n v="0"/>
    <s v="C"/>
    <s v="C6"/>
    <x v="3"/>
    <x v="1"/>
    <x v="1"/>
    <x v="0"/>
    <x v="0"/>
  </r>
  <r>
    <n v="158"/>
    <s v="Segment 3 / Cohort C"/>
    <n v="6"/>
    <x v="1"/>
    <n v="0.4"/>
    <n v="0.5"/>
    <n v="0.1"/>
    <n v="0"/>
    <s v="US"/>
    <x v="0"/>
    <n v="625"/>
    <n v="0"/>
    <s v="C"/>
    <s v="C6"/>
    <x v="3"/>
    <x v="1"/>
    <x v="1"/>
    <x v="0"/>
    <x v="0"/>
  </r>
  <r>
    <n v="158"/>
    <s v="Segment 3 / Cohort C"/>
    <n v="7"/>
    <x v="0"/>
    <n v="0.3"/>
    <n v="0.3"/>
    <n v="0.4"/>
    <n v="0"/>
    <s v="US"/>
    <x v="0"/>
    <n v="625"/>
    <n v="0"/>
    <s v="C"/>
    <s v="C7"/>
    <x v="0"/>
    <x v="1"/>
    <x v="1"/>
    <x v="0"/>
    <x v="0"/>
  </r>
  <r>
    <n v="158"/>
    <s v="Segment 3 / Cohort C"/>
    <n v="7"/>
    <x v="1"/>
    <n v="0.3"/>
    <n v="0.3"/>
    <n v="0.4"/>
    <n v="0"/>
    <s v="US"/>
    <x v="0"/>
    <n v="625"/>
    <n v="0"/>
    <s v="C"/>
    <s v="C7"/>
    <x v="0"/>
    <x v="1"/>
    <x v="1"/>
    <x v="0"/>
    <x v="0"/>
  </r>
  <r>
    <n v="158"/>
    <s v="Segment 3 / Cohort C"/>
    <n v="8"/>
    <x v="0"/>
    <n v="0.2"/>
    <n v="0.1"/>
    <n v="0.7"/>
    <n v="0"/>
    <s v="US"/>
    <x v="0"/>
    <n v="625"/>
    <n v="0"/>
    <s v="C"/>
    <s v="C8"/>
    <x v="1"/>
    <x v="1"/>
    <x v="2"/>
    <x v="1"/>
    <x v="0"/>
  </r>
  <r>
    <n v="158"/>
    <s v="Segment 3 / Cohort C"/>
    <n v="8"/>
    <x v="1"/>
    <n v="0.2"/>
    <n v="0.1"/>
    <n v="0.7"/>
    <n v="0"/>
    <s v="US"/>
    <x v="0"/>
    <n v="625"/>
    <n v="0"/>
    <s v="C"/>
    <s v="C8"/>
    <x v="1"/>
    <x v="1"/>
    <x v="2"/>
    <x v="1"/>
    <x v="0"/>
  </r>
  <r>
    <n v="158"/>
    <s v="Segment 3 / Cohort C"/>
    <n v="9"/>
    <x v="0"/>
    <n v="0.2"/>
    <n v="0.3"/>
    <n v="0.5"/>
    <n v="0"/>
    <s v="US"/>
    <x v="0"/>
    <n v="625"/>
    <n v="0"/>
    <s v="C"/>
    <s v="C9"/>
    <x v="0"/>
    <x v="1"/>
    <x v="2"/>
    <x v="0"/>
    <x v="1"/>
  </r>
  <r>
    <n v="158"/>
    <s v="Segment 3 / Cohort C"/>
    <n v="9"/>
    <x v="1"/>
    <n v="0.2"/>
    <n v="0.4"/>
    <n v="0.4"/>
    <n v="0"/>
    <s v="US"/>
    <x v="0"/>
    <n v="625"/>
    <n v="0"/>
    <s v="C"/>
    <s v="C9"/>
    <x v="0"/>
    <x v="1"/>
    <x v="2"/>
    <x v="0"/>
    <x v="1"/>
  </r>
  <r>
    <n v="158"/>
    <s v="Segment 3 / Cohort C"/>
    <n v="10"/>
    <x v="0"/>
    <n v="0.2"/>
    <n v="0.3"/>
    <n v="0.5"/>
    <n v="0"/>
    <s v="US"/>
    <x v="0"/>
    <n v="625"/>
    <n v="0"/>
    <s v="C"/>
    <s v="C10"/>
    <x v="3"/>
    <x v="1"/>
    <x v="2"/>
    <x v="0"/>
    <x v="1"/>
  </r>
  <r>
    <n v="158"/>
    <s v="Segment 3 / Cohort C"/>
    <n v="10"/>
    <x v="1"/>
    <n v="0.2"/>
    <n v="0.2"/>
    <n v="0.6"/>
    <n v="0"/>
    <s v="US"/>
    <x v="0"/>
    <n v="625"/>
    <n v="0"/>
    <s v="C"/>
    <s v="C10"/>
    <x v="3"/>
    <x v="1"/>
    <x v="2"/>
    <x v="0"/>
    <x v="1"/>
  </r>
  <r>
    <n v="158"/>
    <s v="Segment 3 / Cohort C"/>
    <n v="11"/>
    <x v="0"/>
    <n v="0.3"/>
    <n v="0.5"/>
    <n v="0.2"/>
    <n v="0"/>
    <s v="US"/>
    <x v="0"/>
    <n v="625"/>
    <n v="0"/>
    <s v="C"/>
    <s v="C11"/>
    <x v="1"/>
    <x v="1"/>
    <x v="2"/>
    <x v="0"/>
    <x v="1"/>
  </r>
  <r>
    <n v="158"/>
    <s v="Segment 3 / Cohort C"/>
    <n v="11"/>
    <x v="1"/>
    <n v="0.4"/>
    <n v="0.6"/>
    <n v="0"/>
    <n v="0"/>
    <s v="US"/>
    <x v="0"/>
    <n v="625"/>
    <n v="0"/>
    <s v="C"/>
    <s v="C11"/>
    <x v="1"/>
    <x v="1"/>
    <x v="2"/>
    <x v="0"/>
    <x v="1"/>
  </r>
  <r>
    <n v="158"/>
    <s v="Segment 3 / Cohort C"/>
    <n v="12"/>
    <x v="0"/>
    <n v="0.4"/>
    <n v="0.5"/>
    <n v="0.1"/>
    <n v="0"/>
    <s v="US"/>
    <x v="0"/>
    <n v="625"/>
    <n v="0"/>
    <s v="C"/>
    <s v="C12"/>
    <x v="2"/>
    <x v="1"/>
    <x v="0"/>
    <x v="0"/>
    <x v="1"/>
  </r>
  <r>
    <n v="158"/>
    <s v="Segment 3 / Cohort C"/>
    <n v="12"/>
    <x v="1"/>
    <n v="0.4"/>
    <n v="0.5"/>
    <n v="0.1"/>
    <n v="0"/>
    <s v="US"/>
    <x v="0"/>
    <n v="625"/>
    <n v="0"/>
    <s v="C"/>
    <s v="C12"/>
    <x v="2"/>
    <x v="1"/>
    <x v="0"/>
    <x v="0"/>
    <x v="1"/>
  </r>
  <r>
    <n v="161"/>
    <s v="Segment 1 / Cohort A"/>
    <n v="1"/>
    <x v="0"/>
    <n v="0.3"/>
    <n v="0.3"/>
    <n v="0.4"/>
    <n v="0"/>
    <s v="US"/>
    <x v="0"/>
    <n v="6475"/>
    <n v="3700"/>
    <s v="A"/>
    <s v="A1"/>
    <x v="0"/>
    <x v="0"/>
    <x v="0"/>
    <x v="0"/>
    <x v="0"/>
  </r>
  <r>
    <n v="161"/>
    <s v="Segment 1 / Cohort A"/>
    <n v="1"/>
    <x v="1"/>
    <n v="0.3"/>
    <n v="0.3"/>
    <n v="0.4"/>
    <n v="0"/>
    <s v="US"/>
    <x v="0"/>
    <n v="6475"/>
    <n v="3700"/>
    <s v="A"/>
    <s v="A1"/>
    <x v="0"/>
    <x v="0"/>
    <x v="0"/>
    <x v="0"/>
    <x v="0"/>
  </r>
  <r>
    <n v="161"/>
    <s v="Segment 1 / Cohort A"/>
    <n v="2"/>
    <x v="0"/>
    <n v="0.4"/>
    <n v="0.3"/>
    <n v="0.3"/>
    <n v="0"/>
    <s v="US"/>
    <x v="0"/>
    <n v="6475"/>
    <n v="3700"/>
    <s v="A"/>
    <s v="A2"/>
    <x v="1"/>
    <x v="1"/>
    <x v="1"/>
    <x v="0"/>
    <x v="1"/>
  </r>
  <r>
    <n v="161"/>
    <s v="Segment 1 / Cohort A"/>
    <n v="2"/>
    <x v="1"/>
    <n v="0.4"/>
    <n v="0.3"/>
    <n v="0.3"/>
    <n v="0"/>
    <s v="US"/>
    <x v="0"/>
    <n v="6475"/>
    <n v="3700"/>
    <s v="A"/>
    <s v="A2"/>
    <x v="1"/>
    <x v="1"/>
    <x v="1"/>
    <x v="0"/>
    <x v="1"/>
  </r>
  <r>
    <n v="161"/>
    <s v="Segment 1 / Cohort A"/>
    <n v="3"/>
    <x v="0"/>
    <n v="0.3"/>
    <n v="0.3"/>
    <n v="0.4"/>
    <n v="0"/>
    <s v="US"/>
    <x v="0"/>
    <n v="6475"/>
    <n v="3700"/>
    <s v="A"/>
    <s v="A3"/>
    <x v="2"/>
    <x v="1"/>
    <x v="2"/>
    <x v="0"/>
    <x v="1"/>
  </r>
  <r>
    <n v="161"/>
    <s v="Segment 1 / Cohort A"/>
    <n v="3"/>
    <x v="1"/>
    <n v="0.3"/>
    <n v="0.3"/>
    <n v="0.4"/>
    <n v="0"/>
    <s v="US"/>
    <x v="0"/>
    <n v="6475"/>
    <n v="3700"/>
    <s v="A"/>
    <s v="A3"/>
    <x v="2"/>
    <x v="1"/>
    <x v="2"/>
    <x v="0"/>
    <x v="1"/>
  </r>
  <r>
    <n v="161"/>
    <s v="Segment 1 / Cohort A"/>
    <n v="4"/>
    <x v="0"/>
    <n v="0.3"/>
    <n v="0.3"/>
    <n v="0.4"/>
    <n v="0"/>
    <s v="US"/>
    <x v="0"/>
    <n v="6475"/>
    <n v="3700"/>
    <s v="A"/>
    <s v="A4"/>
    <x v="2"/>
    <x v="0"/>
    <x v="0"/>
    <x v="0"/>
    <x v="1"/>
  </r>
  <r>
    <n v="161"/>
    <s v="Segment 1 / Cohort A"/>
    <n v="4"/>
    <x v="1"/>
    <n v="0.3"/>
    <n v="0.3"/>
    <n v="0.4"/>
    <n v="0"/>
    <s v="US"/>
    <x v="0"/>
    <n v="6475"/>
    <n v="3700"/>
    <s v="A"/>
    <s v="A4"/>
    <x v="2"/>
    <x v="0"/>
    <x v="0"/>
    <x v="0"/>
    <x v="1"/>
  </r>
  <r>
    <n v="161"/>
    <s v="Segment 1 / Cohort A"/>
    <n v="5"/>
    <x v="0"/>
    <n v="0.3"/>
    <n v="0.3"/>
    <n v="0.4"/>
    <n v="0"/>
    <s v="US"/>
    <x v="0"/>
    <n v="6475"/>
    <n v="3700"/>
    <s v="A"/>
    <s v="A5"/>
    <x v="2"/>
    <x v="1"/>
    <x v="2"/>
    <x v="1"/>
    <x v="1"/>
  </r>
  <r>
    <n v="161"/>
    <s v="Segment 1 / Cohort A"/>
    <n v="5"/>
    <x v="1"/>
    <n v="0.3"/>
    <n v="0.3"/>
    <n v="0.4"/>
    <n v="0"/>
    <s v="US"/>
    <x v="0"/>
    <n v="6475"/>
    <n v="3700"/>
    <s v="A"/>
    <s v="A5"/>
    <x v="2"/>
    <x v="1"/>
    <x v="2"/>
    <x v="1"/>
    <x v="1"/>
  </r>
  <r>
    <n v="161"/>
    <s v="Segment 1 / Cohort A"/>
    <n v="6"/>
    <x v="0"/>
    <n v="0.3"/>
    <n v="0.3"/>
    <n v="0.4"/>
    <n v="0"/>
    <s v="US"/>
    <x v="0"/>
    <n v="6475"/>
    <n v="3700"/>
    <s v="A"/>
    <s v="A6"/>
    <x v="3"/>
    <x v="0"/>
    <x v="0"/>
    <x v="0"/>
    <x v="1"/>
  </r>
  <r>
    <n v="161"/>
    <s v="Segment 1 / Cohort A"/>
    <n v="6"/>
    <x v="1"/>
    <n v="0.3"/>
    <n v="0.3"/>
    <n v="0.4"/>
    <n v="0"/>
    <s v="US"/>
    <x v="0"/>
    <n v="6475"/>
    <n v="3700"/>
    <s v="A"/>
    <s v="A6"/>
    <x v="3"/>
    <x v="0"/>
    <x v="0"/>
    <x v="0"/>
    <x v="1"/>
  </r>
  <r>
    <n v="161"/>
    <s v="Segment 1 / Cohort A"/>
    <n v="7"/>
    <x v="0"/>
    <n v="0.4"/>
    <n v="0.3"/>
    <n v="0.3"/>
    <n v="0"/>
    <s v="US"/>
    <x v="0"/>
    <n v="6475"/>
    <n v="3700"/>
    <s v="A"/>
    <s v="A7"/>
    <x v="1"/>
    <x v="0"/>
    <x v="0"/>
    <x v="0"/>
    <x v="1"/>
  </r>
  <r>
    <n v="161"/>
    <s v="Segment 1 / Cohort A"/>
    <n v="7"/>
    <x v="1"/>
    <n v="0.3"/>
    <n v="0.3"/>
    <n v="0.4"/>
    <n v="0"/>
    <s v="US"/>
    <x v="0"/>
    <n v="6475"/>
    <n v="3700"/>
    <s v="A"/>
    <s v="A7"/>
    <x v="1"/>
    <x v="0"/>
    <x v="0"/>
    <x v="0"/>
    <x v="1"/>
  </r>
  <r>
    <n v="161"/>
    <s v="Segment 1 / Cohort A"/>
    <n v="8"/>
    <x v="0"/>
    <n v="0.4"/>
    <n v="0.3"/>
    <n v="0.3"/>
    <n v="0"/>
    <s v="US"/>
    <x v="0"/>
    <n v="6475"/>
    <n v="3700"/>
    <s v="A"/>
    <s v="A8"/>
    <x v="3"/>
    <x v="0"/>
    <x v="0"/>
    <x v="0"/>
    <x v="0"/>
  </r>
  <r>
    <n v="161"/>
    <s v="Segment 1 / Cohort A"/>
    <n v="8"/>
    <x v="1"/>
    <n v="0.4"/>
    <n v="0.3"/>
    <n v="0.3"/>
    <n v="0"/>
    <s v="US"/>
    <x v="0"/>
    <n v="6475"/>
    <n v="3700"/>
    <s v="A"/>
    <s v="A8"/>
    <x v="3"/>
    <x v="0"/>
    <x v="0"/>
    <x v="0"/>
    <x v="0"/>
  </r>
  <r>
    <n v="161"/>
    <s v="Segment 1 / Cohort A"/>
    <n v="9"/>
    <x v="0"/>
    <n v="0.3"/>
    <n v="0.3"/>
    <n v="0.4"/>
    <n v="0"/>
    <s v="US"/>
    <x v="0"/>
    <n v="6475"/>
    <n v="3700"/>
    <s v="A"/>
    <s v="A9"/>
    <x v="1"/>
    <x v="1"/>
    <x v="2"/>
    <x v="1"/>
    <x v="1"/>
  </r>
  <r>
    <n v="161"/>
    <s v="Segment 1 / Cohort A"/>
    <n v="9"/>
    <x v="1"/>
    <n v="0.3"/>
    <n v="0.3"/>
    <n v="0.4"/>
    <n v="0"/>
    <s v="US"/>
    <x v="0"/>
    <n v="6475"/>
    <n v="3700"/>
    <s v="A"/>
    <s v="A9"/>
    <x v="1"/>
    <x v="1"/>
    <x v="2"/>
    <x v="1"/>
    <x v="1"/>
  </r>
  <r>
    <n v="161"/>
    <s v="Segment 1 / Cohort A"/>
    <n v="10"/>
    <x v="0"/>
    <n v="0.3"/>
    <n v="0.3"/>
    <n v="0.4"/>
    <n v="0"/>
    <s v="US"/>
    <x v="0"/>
    <n v="6475"/>
    <n v="3700"/>
    <s v="A"/>
    <s v="A10"/>
    <x v="2"/>
    <x v="1"/>
    <x v="0"/>
    <x v="0"/>
    <x v="0"/>
  </r>
  <r>
    <n v="161"/>
    <s v="Segment 1 / Cohort A"/>
    <n v="10"/>
    <x v="1"/>
    <n v="0.3"/>
    <n v="0.3"/>
    <n v="0.4"/>
    <n v="0"/>
    <s v="US"/>
    <x v="0"/>
    <n v="6475"/>
    <n v="3700"/>
    <s v="A"/>
    <s v="A10"/>
    <x v="2"/>
    <x v="1"/>
    <x v="0"/>
    <x v="0"/>
    <x v="0"/>
  </r>
  <r>
    <n v="161"/>
    <s v="Segment 1 / Cohort A"/>
    <n v="11"/>
    <x v="0"/>
    <n v="0.3"/>
    <n v="0.3"/>
    <n v="0.4"/>
    <n v="0"/>
    <s v="US"/>
    <x v="0"/>
    <n v="6475"/>
    <n v="3700"/>
    <s v="A"/>
    <s v="A11"/>
    <x v="0"/>
    <x v="0"/>
    <x v="0"/>
    <x v="0"/>
    <x v="1"/>
  </r>
  <r>
    <n v="161"/>
    <s v="Segment 1 / Cohort A"/>
    <n v="11"/>
    <x v="1"/>
    <n v="0.3"/>
    <n v="0.3"/>
    <n v="0.4"/>
    <n v="0"/>
    <s v="US"/>
    <x v="0"/>
    <n v="6475"/>
    <n v="3700"/>
    <s v="A"/>
    <s v="A11"/>
    <x v="0"/>
    <x v="0"/>
    <x v="0"/>
    <x v="0"/>
    <x v="1"/>
  </r>
  <r>
    <n v="161"/>
    <s v="Segment 1 / Cohort A"/>
    <n v="12"/>
    <x v="0"/>
    <n v="0.3"/>
    <n v="0.3"/>
    <n v="0.4"/>
    <n v="0"/>
    <s v="US"/>
    <x v="0"/>
    <n v="6475"/>
    <n v="3700"/>
    <s v="A"/>
    <s v="A12"/>
    <x v="1"/>
    <x v="0"/>
    <x v="0"/>
    <x v="0"/>
    <x v="0"/>
  </r>
  <r>
    <n v="161"/>
    <s v="Segment 1 / Cohort A"/>
    <n v="12"/>
    <x v="1"/>
    <n v="0.4"/>
    <n v="0.3"/>
    <n v="0.3"/>
    <n v="0"/>
    <s v="US"/>
    <x v="0"/>
    <n v="6475"/>
    <n v="3700"/>
    <s v="A"/>
    <s v="A12"/>
    <x v="1"/>
    <x v="0"/>
    <x v="0"/>
    <x v="0"/>
    <x v="0"/>
  </r>
  <r>
    <n v="163"/>
    <s v="Segment 3 / Cohort C"/>
    <n v="1"/>
    <x v="0"/>
    <n v="0.1"/>
    <n v="0.5"/>
    <n v="0.4"/>
    <n v="0"/>
    <s v="US"/>
    <x v="0"/>
    <n v="5000"/>
    <n v="2500"/>
    <s v="C"/>
    <s v="C1"/>
    <x v="2"/>
    <x v="0"/>
    <x v="1"/>
    <x v="0"/>
    <x v="1"/>
  </r>
  <r>
    <n v="163"/>
    <s v="Segment 3 / Cohort C"/>
    <n v="1"/>
    <x v="1"/>
    <n v="0.4"/>
    <n v="0.2"/>
    <n v="0.4"/>
    <n v="0"/>
    <s v="US"/>
    <x v="0"/>
    <n v="5000"/>
    <n v="2500"/>
    <s v="C"/>
    <s v="C1"/>
    <x v="2"/>
    <x v="0"/>
    <x v="1"/>
    <x v="0"/>
    <x v="1"/>
  </r>
  <r>
    <n v="163"/>
    <s v="Segment 3 / Cohort C"/>
    <n v="2"/>
    <x v="0"/>
    <n v="0"/>
    <n v="0.5"/>
    <n v="0.5"/>
    <n v="0"/>
    <s v="US"/>
    <x v="0"/>
    <n v="5000"/>
    <n v="2500"/>
    <s v="C"/>
    <s v="C2"/>
    <x v="2"/>
    <x v="1"/>
    <x v="2"/>
    <x v="1"/>
    <x v="0"/>
  </r>
  <r>
    <n v="163"/>
    <s v="Segment 3 / Cohort C"/>
    <n v="2"/>
    <x v="1"/>
    <n v="0"/>
    <n v="0.5"/>
    <n v="0.5"/>
    <n v="0"/>
    <s v="US"/>
    <x v="0"/>
    <n v="5000"/>
    <n v="2500"/>
    <s v="C"/>
    <s v="C2"/>
    <x v="2"/>
    <x v="1"/>
    <x v="2"/>
    <x v="1"/>
    <x v="0"/>
  </r>
  <r>
    <n v="163"/>
    <s v="Segment 3 / Cohort C"/>
    <n v="3"/>
    <x v="0"/>
    <n v="0"/>
    <n v="0.8"/>
    <n v="0.2"/>
    <n v="0"/>
    <s v="US"/>
    <x v="0"/>
    <n v="5000"/>
    <n v="2500"/>
    <s v="C"/>
    <s v="C3"/>
    <x v="3"/>
    <x v="0"/>
    <x v="1"/>
    <x v="0"/>
    <x v="1"/>
  </r>
  <r>
    <n v="163"/>
    <s v="Segment 3 / Cohort C"/>
    <n v="3"/>
    <x v="1"/>
    <n v="0"/>
    <n v="0.3"/>
    <n v="0.7"/>
    <n v="0"/>
    <s v="US"/>
    <x v="0"/>
    <n v="5000"/>
    <n v="2500"/>
    <s v="C"/>
    <s v="C3"/>
    <x v="3"/>
    <x v="0"/>
    <x v="1"/>
    <x v="0"/>
    <x v="1"/>
  </r>
  <r>
    <n v="163"/>
    <s v="Segment 3 / Cohort C"/>
    <n v="4"/>
    <x v="0"/>
    <n v="0"/>
    <n v="0.4"/>
    <n v="0.6"/>
    <n v="0"/>
    <s v="US"/>
    <x v="0"/>
    <n v="5000"/>
    <n v="2500"/>
    <s v="C"/>
    <s v="C4"/>
    <x v="3"/>
    <x v="1"/>
    <x v="0"/>
    <x v="0"/>
    <x v="0"/>
  </r>
  <r>
    <n v="163"/>
    <s v="Segment 3 / Cohort C"/>
    <n v="4"/>
    <x v="1"/>
    <n v="0"/>
    <n v="0.9"/>
    <n v="0.1"/>
    <n v="0"/>
    <s v="US"/>
    <x v="0"/>
    <n v="5000"/>
    <n v="2500"/>
    <s v="C"/>
    <s v="C4"/>
    <x v="3"/>
    <x v="1"/>
    <x v="0"/>
    <x v="0"/>
    <x v="0"/>
  </r>
  <r>
    <n v="163"/>
    <s v="Segment 3 / Cohort C"/>
    <n v="5"/>
    <x v="0"/>
    <n v="0.8"/>
    <n v="0"/>
    <n v="0.2"/>
    <n v="0"/>
    <s v="US"/>
    <x v="0"/>
    <n v="5000"/>
    <n v="2500"/>
    <s v="C"/>
    <s v="C5"/>
    <x v="2"/>
    <x v="0"/>
    <x v="1"/>
    <x v="0"/>
    <x v="0"/>
  </r>
  <r>
    <n v="163"/>
    <s v="Segment 3 / Cohort C"/>
    <n v="5"/>
    <x v="1"/>
    <n v="0"/>
    <n v="0.8"/>
    <n v="0.2"/>
    <n v="0"/>
    <s v="US"/>
    <x v="0"/>
    <n v="5000"/>
    <n v="2500"/>
    <s v="C"/>
    <s v="C5"/>
    <x v="2"/>
    <x v="0"/>
    <x v="1"/>
    <x v="0"/>
    <x v="0"/>
  </r>
  <r>
    <n v="163"/>
    <s v="Segment 3 / Cohort C"/>
    <n v="6"/>
    <x v="0"/>
    <n v="0.3"/>
    <n v="0.7"/>
    <n v="0"/>
    <n v="0"/>
    <s v="US"/>
    <x v="0"/>
    <n v="5000"/>
    <n v="2500"/>
    <s v="C"/>
    <s v="C6"/>
    <x v="3"/>
    <x v="1"/>
    <x v="1"/>
    <x v="0"/>
    <x v="0"/>
  </r>
  <r>
    <n v="163"/>
    <s v="Segment 3 / Cohort C"/>
    <n v="6"/>
    <x v="1"/>
    <n v="0.1"/>
    <n v="0.9"/>
    <n v="0"/>
    <n v="0"/>
    <s v="US"/>
    <x v="0"/>
    <n v="5000"/>
    <n v="2500"/>
    <s v="C"/>
    <s v="C6"/>
    <x v="3"/>
    <x v="1"/>
    <x v="1"/>
    <x v="0"/>
    <x v="0"/>
  </r>
  <r>
    <n v="163"/>
    <s v="Segment 3 / Cohort C"/>
    <n v="7"/>
    <x v="0"/>
    <n v="0"/>
    <n v="0.3"/>
    <n v="0.7"/>
    <n v="0"/>
    <s v="US"/>
    <x v="0"/>
    <n v="5000"/>
    <n v="2500"/>
    <s v="C"/>
    <s v="C7"/>
    <x v="0"/>
    <x v="1"/>
    <x v="1"/>
    <x v="0"/>
    <x v="0"/>
  </r>
  <r>
    <n v="163"/>
    <s v="Segment 3 / Cohort C"/>
    <n v="7"/>
    <x v="1"/>
    <n v="0"/>
    <n v="0.8"/>
    <n v="0.2"/>
    <n v="0"/>
    <s v="US"/>
    <x v="0"/>
    <n v="5000"/>
    <n v="2500"/>
    <s v="C"/>
    <s v="C7"/>
    <x v="0"/>
    <x v="1"/>
    <x v="1"/>
    <x v="0"/>
    <x v="0"/>
  </r>
  <r>
    <n v="163"/>
    <s v="Segment 3 / Cohort C"/>
    <n v="8"/>
    <x v="0"/>
    <n v="0"/>
    <n v="0.2"/>
    <n v="0.8"/>
    <n v="0"/>
    <s v="US"/>
    <x v="0"/>
    <n v="5000"/>
    <n v="2500"/>
    <s v="C"/>
    <s v="C8"/>
    <x v="1"/>
    <x v="1"/>
    <x v="2"/>
    <x v="1"/>
    <x v="0"/>
  </r>
  <r>
    <n v="163"/>
    <s v="Segment 3 / Cohort C"/>
    <n v="8"/>
    <x v="1"/>
    <n v="0.4"/>
    <n v="0.6"/>
    <n v="0"/>
    <n v="0"/>
    <s v="US"/>
    <x v="0"/>
    <n v="5000"/>
    <n v="2500"/>
    <s v="C"/>
    <s v="C8"/>
    <x v="1"/>
    <x v="1"/>
    <x v="2"/>
    <x v="1"/>
    <x v="0"/>
  </r>
  <r>
    <n v="163"/>
    <s v="Segment 3 / Cohort C"/>
    <n v="9"/>
    <x v="0"/>
    <n v="0"/>
    <n v="0.8"/>
    <n v="0.2"/>
    <n v="0"/>
    <s v="US"/>
    <x v="0"/>
    <n v="5000"/>
    <n v="2500"/>
    <s v="C"/>
    <s v="C9"/>
    <x v="0"/>
    <x v="1"/>
    <x v="2"/>
    <x v="0"/>
    <x v="1"/>
  </r>
  <r>
    <n v="163"/>
    <s v="Segment 3 / Cohort C"/>
    <n v="9"/>
    <x v="1"/>
    <n v="0"/>
    <n v="0.2"/>
    <n v="0.8"/>
    <n v="0"/>
    <s v="US"/>
    <x v="0"/>
    <n v="5000"/>
    <n v="2500"/>
    <s v="C"/>
    <s v="C9"/>
    <x v="0"/>
    <x v="1"/>
    <x v="2"/>
    <x v="0"/>
    <x v="1"/>
  </r>
  <r>
    <n v="163"/>
    <s v="Segment 3 / Cohort C"/>
    <n v="10"/>
    <x v="0"/>
    <n v="0"/>
    <n v="0.4"/>
    <n v="0.6"/>
    <n v="0"/>
    <s v="US"/>
    <x v="0"/>
    <n v="5000"/>
    <n v="2500"/>
    <s v="C"/>
    <s v="C10"/>
    <x v="3"/>
    <x v="1"/>
    <x v="2"/>
    <x v="0"/>
    <x v="1"/>
  </r>
  <r>
    <n v="163"/>
    <s v="Segment 3 / Cohort C"/>
    <n v="10"/>
    <x v="1"/>
    <n v="0"/>
    <n v="0.6"/>
    <n v="0.4"/>
    <n v="0"/>
    <s v="US"/>
    <x v="0"/>
    <n v="5000"/>
    <n v="2500"/>
    <s v="C"/>
    <s v="C10"/>
    <x v="3"/>
    <x v="1"/>
    <x v="2"/>
    <x v="0"/>
    <x v="1"/>
  </r>
  <r>
    <n v="163"/>
    <s v="Segment 3 / Cohort C"/>
    <n v="11"/>
    <x v="0"/>
    <n v="0"/>
    <n v="0.8"/>
    <n v="0.2"/>
    <n v="0"/>
    <s v="US"/>
    <x v="0"/>
    <n v="5000"/>
    <n v="2500"/>
    <s v="C"/>
    <s v="C11"/>
    <x v="1"/>
    <x v="1"/>
    <x v="2"/>
    <x v="0"/>
    <x v="1"/>
  </r>
  <r>
    <n v="163"/>
    <s v="Segment 3 / Cohort C"/>
    <n v="11"/>
    <x v="1"/>
    <n v="0"/>
    <n v="0.3"/>
    <n v="0.7"/>
    <n v="0"/>
    <s v="US"/>
    <x v="0"/>
    <n v="5000"/>
    <n v="2500"/>
    <s v="C"/>
    <s v="C11"/>
    <x v="1"/>
    <x v="1"/>
    <x v="2"/>
    <x v="0"/>
    <x v="1"/>
  </r>
  <r>
    <n v="163"/>
    <s v="Segment 3 / Cohort C"/>
    <n v="12"/>
    <x v="0"/>
    <n v="0.2"/>
    <n v="0.5"/>
    <n v="0.3"/>
    <n v="0"/>
    <s v="US"/>
    <x v="0"/>
    <n v="5000"/>
    <n v="2500"/>
    <s v="C"/>
    <s v="C12"/>
    <x v="2"/>
    <x v="1"/>
    <x v="0"/>
    <x v="0"/>
    <x v="1"/>
  </r>
  <r>
    <n v="163"/>
    <s v="Segment 3 / Cohort C"/>
    <n v="12"/>
    <x v="1"/>
    <n v="0.1"/>
    <n v="0.6"/>
    <n v="0.3"/>
    <n v="0"/>
    <s v="US"/>
    <x v="0"/>
    <n v="5000"/>
    <n v="2500"/>
    <s v="C"/>
    <s v="C12"/>
    <x v="2"/>
    <x v="1"/>
    <x v="0"/>
    <x v="0"/>
    <x v="1"/>
  </r>
  <r>
    <n v="171"/>
    <s v="Segment 4 / Cohort D"/>
    <n v="1"/>
    <x v="0"/>
    <n v="0.3"/>
    <n v="0.3"/>
    <n v="0.4"/>
    <n v="0"/>
    <s v="US"/>
    <x v="0"/>
    <n v="600"/>
    <n v="300"/>
    <s v="D"/>
    <s v="D1"/>
    <x v="2"/>
    <x v="0"/>
    <x v="0"/>
    <x v="0"/>
    <x v="0"/>
  </r>
  <r>
    <n v="171"/>
    <s v="Segment 4 / Cohort D"/>
    <n v="1"/>
    <x v="1"/>
    <n v="0.3"/>
    <n v="0.3"/>
    <n v="0.4"/>
    <n v="0"/>
    <s v="US"/>
    <x v="0"/>
    <n v="600"/>
    <n v="300"/>
    <s v="D"/>
    <s v="D1"/>
    <x v="2"/>
    <x v="0"/>
    <x v="0"/>
    <x v="0"/>
    <x v="0"/>
  </r>
  <r>
    <n v="171"/>
    <s v="Segment 4 / Cohort D"/>
    <n v="2"/>
    <x v="0"/>
    <n v="0.3"/>
    <n v="0.3"/>
    <n v="0.4"/>
    <n v="0"/>
    <s v="US"/>
    <x v="0"/>
    <n v="600"/>
    <n v="300"/>
    <s v="D"/>
    <s v="D2"/>
    <x v="1"/>
    <x v="0"/>
    <x v="1"/>
    <x v="0"/>
    <x v="1"/>
  </r>
  <r>
    <n v="171"/>
    <s v="Segment 4 / Cohort D"/>
    <n v="2"/>
    <x v="1"/>
    <n v="0.3"/>
    <n v="0.3"/>
    <n v="0.4"/>
    <n v="0"/>
    <s v="US"/>
    <x v="0"/>
    <n v="600"/>
    <n v="300"/>
    <s v="D"/>
    <s v="D2"/>
    <x v="1"/>
    <x v="0"/>
    <x v="1"/>
    <x v="0"/>
    <x v="1"/>
  </r>
  <r>
    <n v="171"/>
    <s v="Segment 4 / Cohort D"/>
    <n v="3"/>
    <x v="0"/>
    <n v="0.2"/>
    <n v="0.3"/>
    <n v="0.5"/>
    <n v="0"/>
    <s v="US"/>
    <x v="0"/>
    <n v="600"/>
    <n v="300"/>
    <s v="D"/>
    <s v="D3"/>
    <x v="3"/>
    <x v="0"/>
    <x v="1"/>
    <x v="0"/>
    <x v="0"/>
  </r>
  <r>
    <n v="171"/>
    <s v="Segment 4 / Cohort D"/>
    <n v="3"/>
    <x v="1"/>
    <n v="0.2"/>
    <n v="0.3"/>
    <n v="0.5"/>
    <n v="0"/>
    <s v="US"/>
    <x v="0"/>
    <n v="600"/>
    <n v="300"/>
    <s v="D"/>
    <s v="D3"/>
    <x v="3"/>
    <x v="0"/>
    <x v="1"/>
    <x v="0"/>
    <x v="0"/>
  </r>
  <r>
    <n v="171"/>
    <s v="Segment 4 / Cohort D"/>
    <n v="4"/>
    <x v="0"/>
    <n v="0.3"/>
    <n v="0.3"/>
    <n v="0.4"/>
    <n v="0"/>
    <s v="US"/>
    <x v="0"/>
    <n v="600"/>
    <n v="300"/>
    <s v="D"/>
    <s v="D4"/>
    <x v="3"/>
    <x v="1"/>
    <x v="0"/>
    <x v="0"/>
    <x v="1"/>
  </r>
  <r>
    <n v="171"/>
    <s v="Segment 4 / Cohort D"/>
    <n v="4"/>
    <x v="1"/>
    <n v="0.3"/>
    <n v="0.3"/>
    <n v="0.4"/>
    <n v="0"/>
    <s v="US"/>
    <x v="0"/>
    <n v="600"/>
    <n v="300"/>
    <s v="D"/>
    <s v="D4"/>
    <x v="3"/>
    <x v="1"/>
    <x v="0"/>
    <x v="0"/>
    <x v="1"/>
  </r>
  <r>
    <n v="171"/>
    <s v="Segment 4 / Cohort D"/>
    <n v="5"/>
    <x v="0"/>
    <n v="0.3"/>
    <n v="0.3"/>
    <n v="0.4"/>
    <n v="0"/>
    <s v="US"/>
    <x v="0"/>
    <n v="600"/>
    <n v="300"/>
    <s v="D"/>
    <s v="D5"/>
    <x v="3"/>
    <x v="1"/>
    <x v="2"/>
    <x v="1"/>
    <x v="1"/>
  </r>
  <r>
    <n v="171"/>
    <s v="Segment 4 / Cohort D"/>
    <n v="5"/>
    <x v="1"/>
    <n v="0.3"/>
    <n v="0.3"/>
    <n v="0.4"/>
    <n v="0"/>
    <s v="US"/>
    <x v="0"/>
    <n v="600"/>
    <n v="300"/>
    <s v="D"/>
    <s v="D5"/>
    <x v="3"/>
    <x v="1"/>
    <x v="2"/>
    <x v="1"/>
    <x v="1"/>
  </r>
  <r>
    <n v="171"/>
    <s v="Segment 4 / Cohort D"/>
    <n v="6"/>
    <x v="0"/>
    <n v="0.3"/>
    <n v="0.3"/>
    <n v="0.4"/>
    <n v="0"/>
    <s v="US"/>
    <x v="0"/>
    <n v="600"/>
    <n v="300"/>
    <s v="D"/>
    <s v="D6"/>
    <x v="2"/>
    <x v="1"/>
    <x v="1"/>
    <x v="0"/>
    <x v="0"/>
  </r>
  <r>
    <n v="171"/>
    <s v="Segment 4 / Cohort D"/>
    <n v="6"/>
    <x v="1"/>
    <n v="0.3"/>
    <n v="0.3"/>
    <n v="0.4"/>
    <n v="0"/>
    <s v="US"/>
    <x v="0"/>
    <n v="600"/>
    <n v="300"/>
    <s v="D"/>
    <s v="D6"/>
    <x v="2"/>
    <x v="1"/>
    <x v="1"/>
    <x v="0"/>
    <x v="0"/>
  </r>
  <r>
    <n v="171"/>
    <s v="Segment 4 / Cohort D"/>
    <n v="7"/>
    <x v="0"/>
    <n v="0.3"/>
    <n v="0.3"/>
    <n v="0.4"/>
    <n v="0"/>
    <s v="US"/>
    <x v="0"/>
    <n v="600"/>
    <n v="300"/>
    <s v="D"/>
    <s v="D7"/>
    <x v="1"/>
    <x v="1"/>
    <x v="0"/>
    <x v="0"/>
    <x v="0"/>
  </r>
  <r>
    <n v="171"/>
    <s v="Segment 4 / Cohort D"/>
    <n v="7"/>
    <x v="1"/>
    <n v="0.3"/>
    <n v="0.3"/>
    <n v="0.4"/>
    <n v="0"/>
    <s v="US"/>
    <x v="0"/>
    <n v="600"/>
    <n v="300"/>
    <s v="D"/>
    <s v="D7"/>
    <x v="1"/>
    <x v="1"/>
    <x v="0"/>
    <x v="0"/>
    <x v="0"/>
  </r>
  <r>
    <n v="171"/>
    <s v="Segment 4 / Cohort D"/>
    <n v="8"/>
    <x v="0"/>
    <n v="0.3"/>
    <n v="0.3"/>
    <n v="0.4"/>
    <n v="0"/>
    <s v="US"/>
    <x v="0"/>
    <n v="600"/>
    <n v="300"/>
    <s v="D"/>
    <s v="D8"/>
    <x v="0"/>
    <x v="0"/>
    <x v="1"/>
    <x v="0"/>
    <x v="1"/>
  </r>
  <r>
    <n v="171"/>
    <s v="Segment 4 / Cohort D"/>
    <n v="8"/>
    <x v="1"/>
    <n v="0.3"/>
    <n v="0.3"/>
    <n v="0.4"/>
    <n v="0"/>
    <s v="US"/>
    <x v="0"/>
    <n v="600"/>
    <n v="300"/>
    <s v="D"/>
    <s v="D8"/>
    <x v="0"/>
    <x v="0"/>
    <x v="1"/>
    <x v="0"/>
    <x v="1"/>
  </r>
  <r>
    <n v="171"/>
    <s v="Segment 4 / Cohort D"/>
    <n v="9"/>
    <x v="0"/>
    <n v="0.3"/>
    <n v="0.3"/>
    <n v="0.4"/>
    <n v="0"/>
    <s v="US"/>
    <x v="0"/>
    <n v="600"/>
    <n v="300"/>
    <s v="D"/>
    <s v="D9"/>
    <x v="3"/>
    <x v="1"/>
    <x v="2"/>
    <x v="0"/>
    <x v="0"/>
  </r>
  <r>
    <n v="171"/>
    <s v="Segment 4 / Cohort D"/>
    <n v="9"/>
    <x v="1"/>
    <n v="0.3"/>
    <n v="0.3"/>
    <n v="0.4"/>
    <n v="0"/>
    <s v="US"/>
    <x v="0"/>
    <n v="600"/>
    <n v="300"/>
    <s v="D"/>
    <s v="D9"/>
    <x v="3"/>
    <x v="1"/>
    <x v="2"/>
    <x v="0"/>
    <x v="0"/>
  </r>
  <r>
    <n v="171"/>
    <s v="Segment 4 / Cohort D"/>
    <n v="10"/>
    <x v="0"/>
    <n v="0.3"/>
    <n v="0.3"/>
    <n v="0.4"/>
    <n v="0"/>
    <s v="US"/>
    <x v="0"/>
    <n v="600"/>
    <n v="300"/>
    <s v="D"/>
    <s v="D10"/>
    <x v="1"/>
    <x v="0"/>
    <x v="1"/>
    <x v="0"/>
    <x v="0"/>
  </r>
  <r>
    <n v="171"/>
    <s v="Segment 4 / Cohort D"/>
    <n v="10"/>
    <x v="1"/>
    <n v="0.3"/>
    <n v="0.3"/>
    <n v="0.4"/>
    <n v="0"/>
    <s v="US"/>
    <x v="0"/>
    <n v="600"/>
    <n v="300"/>
    <s v="D"/>
    <s v="D10"/>
    <x v="1"/>
    <x v="0"/>
    <x v="1"/>
    <x v="0"/>
    <x v="0"/>
  </r>
  <r>
    <n v="171"/>
    <s v="Segment 4 / Cohort D"/>
    <n v="11"/>
    <x v="0"/>
    <n v="0.3"/>
    <n v="0.3"/>
    <n v="0.4"/>
    <n v="0"/>
    <s v="US"/>
    <x v="0"/>
    <n v="600"/>
    <n v="300"/>
    <s v="D"/>
    <s v="D11"/>
    <x v="0"/>
    <x v="1"/>
    <x v="2"/>
    <x v="1"/>
    <x v="0"/>
  </r>
  <r>
    <n v="171"/>
    <s v="Segment 4 / Cohort D"/>
    <n v="11"/>
    <x v="1"/>
    <n v="0.3"/>
    <n v="0.3"/>
    <n v="0.4"/>
    <n v="0"/>
    <s v="US"/>
    <x v="0"/>
    <n v="600"/>
    <n v="300"/>
    <s v="D"/>
    <s v="D11"/>
    <x v="0"/>
    <x v="1"/>
    <x v="2"/>
    <x v="1"/>
    <x v="0"/>
  </r>
  <r>
    <n v="171"/>
    <s v="Segment 4 / Cohort D"/>
    <n v="12"/>
    <x v="0"/>
    <n v="0.3"/>
    <n v="0.3"/>
    <n v="0.4"/>
    <n v="0"/>
    <s v="US"/>
    <x v="0"/>
    <n v="600"/>
    <n v="300"/>
    <s v="D"/>
    <s v="D12"/>
    <x v="0"/>
    <x v="0"/>
    <x v="1"/>
    <x v="0"/>
    <x v="0"/>
  </r>
  <r>
    <n v="171"/>
    <s v="Segment 4 / Cohort D"/>
    <n v="12"/>
    <x v="1"/>
    <n v="0.3"/>
    <n v="0.3"/>
    <n v="0.4"/>
    <n v="0"/>
    <s v="US"/>
    <x v="0"/>
    <n v="600"/>
    <n v="300"/>
    <s v="D"/>
    <s v="D12"/>
    <x v="0"/>
    <x v="0"/>
    <x v="1"/>
    <x v="0"/>
    <x v="0"/>
  </r>
  <r>
    <n v="175"/>
    <s v="Segment 4 / Cohort D"/>
    <n v="1"/>
    <x v="0"/>
    <n v="0.4"/>
    <n v="0.2"/>
    <n v="0.4"/>
    <n v="0"/>
    <s v="US"/>
    <x v="0"/>
    <n v="6000"/>
    <n v="0"/>
    <s v="D"/>
    <s v="D1"/>
    <x v="2"/>
    <x v="0"/>
    <x v="0"/>
    <x v="0"/>
    <x v="0"/>
  </r>
  <r>
    <n v="175"/>
    <s v="Segment 4 / Cohort D"/>
    <n v="1"/>
    <x v="1"/>
    <n v="0.4"/>
    <n v="0.4"/>
    <n v="0.2"/>
    <n v="0"/>
    <s v="US"/>
    <x v="0"/>
    <n v="6000"/>
    <n v="0"/>
    <s v="D"/>
    <s v="D1"/>
    <x v="2"/>
    <x v="0"/>
    <x v="0"/>
    <x v="0"/>
    <x v="0"/>
  </r>
  <r>
    <n v="175"/>
    <s v="Segment 4 / Cohort D"/>
    <n v="2"/>
    <x v="0"/>
    <n v="0.4"/>
    <n v="0.4"/>
    <n v="0.2"/>
    <n v="0"/>
    <s v="US"/>
    <x v="0"/>
    <n v="6000"/>
    <n v="0"/>
    <s v="D"/>
    <s v="D2"/>
    <x v="1"/>
    <x v="0"/>
    <x v="1"/>
    <x v="0"/>
    <x v="1"/>
  </r>
  <r>
    <n v="175"/>
    <s v="Segment 4 / Cohort D"/>
    <n v="2"/>
    <x v="1"/>
    <n v="0.5"/>
    <n v="0.4"/>
    <n v="0.1"/>
    <n v="0"/>
    <s v="US"/>
    <x v="0"/>
    <n v="6000"/>
    <n v="0"/>
    <s v="D"/>
    <s v="D2"/>
    <x v="1"/>
    <x v="0"/>
    <x v="1"/>
    <x v="0"/>
    <x v="1"/>
  </r>
  <r>
    <n v="175"/>
    <s v="Segment 4 / Cohort D"/>
    <n v="3"/>
    <x v="0"/>
    <n v="0.5"/>
    <n v="0.3"/>
    <n v="0.2"/>
    <n v="0"/>
    <s v="US"/>
    <x v="0"/>
    <n v="6000"/>
    <n v="0"/>
    <s v="D"/>
    <s v="D3"/>
    <x v="3"/>
    <x v="0"/>
    <x v="1"/>
    <x v="0"/>
    <x v="0"/>
  </r>
  <r>
    <n v="175"/>
    <s v="Segment 4 / Cohort D"/>
    <n v="3"/>
    <x v="1"/>
    <n v="0.4"/>
    <n v="0.4"/>
    <n v="0.2"/>
    <n v="0"/>
    <s v="US"/>
    <x v="0"/>
    <n v="6000"/>
    <n v="0"/>
    <s v="D"/>
    <s v="D3"/>
    <x v="3"/>
    <x v="0"/>
    <x v="1"/>
    <x v="0"/>
    <x v="0"/>
  </r>
  <r>
    <n v="175"/>
    <s v="Segment 4 / Cohort D"/>
    <n v="4"/>
    <x v="0"/>
    <n v="0.4"/>
    <n v="0.5"/>
    <n v="0.1"/>
    <n v="0"/>
    <s v="US"/>
    <x v="0"/>
    <n v="6000"/>
    <n v="0"/>
    <s v="D"/>
    <s v="D4"/>
    <x v="3"/>
    <x v="1"/>
    <x v="0"/>
    <x v="0"/>
    <x v="1"/>
  </r>
  <r>
    <n v="175"/>
    <s v="Segment 4 / Cohort D"/>
    <n v="4"/>
    <x v="1"/>
    <n v="0.4"/>
    <n v="0.3"/>
    <n v="0.3"/>
    <n v="0"/>
    <s v="US"/>
    <x v="0"/>
    <n v="6000"/>
    <n v="0"/>
    <s v="D"/>
    <s v="D4"/>
    <x v="3"/>
    <x v="1"/>
    <x v="0"/>
    <x v="0"/>
    <x v="1"/>
  </r>
  <r>
    <n v="175"/>
    <s v="Segment 4 / Cohort D"/>
    <n v="5"/>
    <x v="0"/>
    <n v="0.5"/>
    <n v="0.4"/>
    <n v="0.1"/>
    <n v="0"/>
    <s v="US"/>
    <x v="0"/>
    <n v="6000"/>
    <n v="0"/>
    <s v="D"/>
    <s v="D5"/>
    <x v="3"/>
    <x v="1"/>
    <x v="2"/>
    <x v="1"/>
    <x v="1"/>
  </r>
  <r>
    <n v="175"/>
    <s v="Segment 4 / Cohort D"/>
    <n v="5"/>
    <x v="1"/>
    <n v="0.4"/>
    <n v="0.5"/>
    <n v="0.1"/>
    <n v="0"/>
    <s v="US"/>
    <x v="0"/>
    <n v="6000"/>
    <n v="0"/>
    <s v="D"/>
    <s v="D5"/>
    <x v="3"/>
    <x v="1"/>
    <x v="2"/>
    <x v="1"/>
    <x v="1"/>
  </r>
  <r>
    <n v="175"/>
    <s v="Segment 4 / Cohort D"/>
    <n v="6"/>
    <x v="0"/>
    <n v="0.4"/>
    <n v="0.1"/>
    <n v="0.5"/>
    <n v="0"/>
    <s v="US"/>
    <x v="0"/>
    <n v="6000"/>
    <n v="0"/>
    <s v="D"/>
    <s v="D6"/>
    <x v="2"/>
    <x v="1"/>
    <x v="1"/>
    <x v="0"/>
    <x v="0"/>
  </r>
  <r>
    <n v="175"/>
    <s v="Segment 4 / Cohort D"/>
    <n v="6"/>
    <x v="1"/>
    <n v="0.3"/>
    <n v="0.2"/>
    <n v="0.5"/>
    <n v="0"/>
    <s v="US"/>
    <x v="0"/>
    <n v="6000"/>
    <n v="0"/>
    <s v="D"/>
    <s v="D6"/>
    <x v="2"/>
    <x v="1"/>
    <x v="1"/>
    <x v="0"/>
    <x v="0"/>
  </r>
  <r>
    <n v="175"/>
    <s v="Segment 4 / Cohort D"/>
    <n v="7"/>
    <x v="0"/>
    <n v="0.4"/>
    <n v="0.2"/>
    <n v="0.4"/>
    <n v="0"/>
    <s v="US"/>
    <x v="0"/>
    <n v="6000"/>
    <n v="0"/>
    <s v="D"/>
    <s v="D7"/>
    <x v="1"/>
    <x v="1"/>
    <x v="0"/>
    <x v="0"/>
    <x v="0"/>
  </r>
  <r>
    <n v="175"/>
    <s v="Segment 4 / Cohort D"/>
    <n v="7"/>
    <x v="1"/>
    <n v="0.5"/>
    <n v="0.3"/>
    <n v="0.2"/>
    <n v="0"/>
    <s v="US"/>
    <x v="0"/>
    <n v="6000"/>
    <n v="0"/>
    <s v="D"/>
    <s v="D7"/>
    <x v="1"/>
    <x v="1"/>
    <x v="0"/>
    <x v="0"/>
    <x v="0"/>
  </r>
  <r>
    <n v="175"/>
    <s v="Segment 4 / Cohort D"/>
    <n v="8"/>
    <x v="0"/>
    <n v="0.5"/>
    <n v="0.5"/>
    <n v="0"/>
    <n v="0"/>
    <s v="US"/>
    <x v="0"/>
    <n v="6000"/>
    <n v="0"/>
    <s v="D"/>
    <s v="D8"/>
    <x v="0"/>
    <x v="0"/>
    <x v="1"/>
    <x v="0"/>
    <x v="1"/>
  </r>
  <r>
    <n v="175"/>
    <s v="Segment 4 / Cohort D"/>
    <n v="8"/>
    <x v="1"/>
    <n v="0.4"/>
    <n v="0.4"/>
    <n v="0.2"/>
    <n v="0"/>
    <s v="US"/>
    <x v="0"/>
    <n v="6000"/>
    <n v="0"/>
    <s v="D"/>
    <s v="D8"/>
    <x v="0"/>
    <x v="0"/>
    <x v="1"/>
    <x v="0"/>
    <x v="1"/>
  </r>
  <r>
    <n v="175"/>
    <s v="Segment 4 / Cohort D"/>
    <n v="9"/>
    <x v="0"/>
    <n v="0.4"/>
    <n v="0.4"/>
    <n v="0.2"/>
    <n v="0"/>
    <s v="US"/>
    <x v="0"/>
    <n v="6000"/>
    <n v="0"/>
    <s v="D"/>
    <s v="D9"/>
    <x v="3"/>
    <x v="1"/>
    <x v="2"/>
    <x v="0"/>
    <x v="0"/>
  </r>
  <r>
    <n v="175"/>
    <s v="Segment 4 / Cohort D"/>
    <n v="9"/>
    <x v="1"/>
    <n v="0.4"/>
    <n v="0.5"/>
    <n v="0.1"/>
    <n v="0"/>
    <s v="US"/>
    <x v="0"/>
    <n v="6000"/>
    <n v="0"/>
    <s v="D"/>
    <s v="D9"/>
    <x v="3"/>
    <x v="1"/>
    <x v="2"/>
    <x v="0"/>
    <x v="0"/>
  </r>
  <r>
    <n v="175"/>
    <s v="Segment 4 / Cohort D"/>
    <n v="10"/>
    <x v="0"/>
    <n v="0.5"/>
    <n v="0.3"/>
    <n v="0.2"/>
    <n v="0"/>
    <s v="US"/>
    <x v="0"/>
    <n v="6000"/>
    <n v="0"/>
    <s v="D"/>
    <s v="D10"/>
    <x v="1"/>
    <x v="0"/>
    <x v="1"/>
    <x v="0"/>
    <x v="0"/>
  </r>
  <r>
    <n v="175"/>
    <s v="Segment 4 / Cohort D"/>
    <n v="10"/>
    <x v="1"/>
    <n v="0.4"/>
    <n v="0.2"/>
    <n v="0.4"/>
    <n v="0"/>
    <s v="US"/>
    <x v="0"/>
    <n v="6000"/>
    <n v="0"/>
    <s v="D"/>
    <s v="D10"/>
    <x v="1"/>
    <x v="0"/>
    <x v="1"/>
    <x v="0"/>
    <x v="0"/>
  </r>
  <r>
    <n v="175"/>
    <s v="Segment 4 / Cohort D"/>
    <n v="11"/>
    <x v="0"/>
    <n v="0.3"/>
    <n v="0.4"/>
    <n v="0.3"/>
    <n v="0"/>
    <s v="US"/>
    <x v="0"/>
    <n v="6000"/>
    <n v="0"/>
    <s v="D"/>
    <s v="D11"/>
    <x v="0"/>
    <x v="1"/>
    <x v="2"/>
    <x v="1"/>
    <x v="0"/>
  </r>
  <r>
    <n v="175"/>
    <s v="Segment 4 / Cohort D"/>
    <n v="11"/>
    <x v="1"/>
    <n v="0.4"/>
    <n v="0.3"/>
    <n v="0.3"/>
    <n v="0"/>
    <s v="US"/>
    <x v="0"/>
    <n v="6000"/>
    <n v="0"/>
    <s v="D"/>
    <s v="D11"/>
    <x v="0"/>
    <x v="1"/>
    <x v="2"/>
    <x v="1"/>
    <x v="0"/>
  </r>
  <r>
    <n v="175"/>
    <s v="Segment 4 / Cohort D"/>
    <n v="12"/>
    <x v="0"/>
    <n v="0.4"/>
    <n v="0.3"/>
    <n v="0.3"/>
    <n v="0"/>
    <s v="US"/>
    <x v="0"/>
    <n v="6000"/>
    <n v="0"/>
    <s v="D"/>
    <s v="D12"/>
    <x v="0"/>
    <x v="0"/>
    <x v="1"/>
    <x v="0"/>
    <x v="0"/>
  </r>
  <r>
    <n v="175"/>
    <s v="Segment 4 / Cohort D"/>
    <n v="12"/>
    <x v="1"/>
    <n v="0.4"/>
    <n v="0.2"/>
    <n v="0.4"/>
    <n v="0"/>
    <s v="US"/>
    <x v="0"/>
    <n v="6000"/>
    <n v="0"/>
    <s v="D"/>
    <s v="D12"/>
    <x v="0"/>
    <x v="0"/>
    <x v="1"/>
    <x v="0"/>
    <x v="0"/>
  </r>
  <r>
    <n v="179"/>
    <s v="Segment 4 / Cohort D"/>
    <n v="1"/>
    <x v="0"/>
    <n v="0.7"/>
    <n v="0.2"/>
    <n v="0.1"/>
    <n v="0"/>
    <s v="US"/>
    <x v="0"/>
    <n v="15000"/>
    <n v="15000"/>
    <s v="D"/>
    <s v="D1"/>
    <x v="2"/>
    <x v="0"/>
    <x v="0"/>
    <x v="0"/>
    <x v="0"/>
  </r>
  <r>
    <n v="179"/>
    <s v="Segment 4 / Cohort D"/>
    <n v="1"/>
    <x v="1"/>
    <n v="0.1"/>
    <n v="0.2"/>
    <n v="0.7"/>
    <n v="0"/>
    <s v="US"/>
    <x v="0"/>
    <n v="15000"/>
    <n v="15000"/>
    <s v="D"/>
    <s v="D1"/>
    <x v="2"/>
    <x v="0"/>
    <x v="0"/>
    <x v="0"/>
    <x v="0"/>
  </r>
  <r>
    <n v="179"/>
    <s v="Segment 4 / Cohort D"/>
    <n v="2"/>
    <x v="0"/>
    <n v="0.7"/>
    <n v="0.2"/>
    <n v="0.1"/>
    <n v="0"/>
    <s v="US"/>
    <x v="0"/>
    <n v="15000"/>
    <n v="15000"/>
    <s v="D"/>
    <s v="D2"/>
    <x v="1"/>
    <x v="0"/>
    <x v="1"/>
    <x v="0"/>
    <x v="1"/>
  </r>
  <r>
    <n v="179"/>
    <s v="Segment 4 / Cohort D"/>
    <n v="2"/>
    <x v="1"/>
    <n v="0.1"/>
    <n v="0.2"/>
    <n v="0.7"/>
    <n v="0"/>
    <s v="US"/>
    <x v="0"/>
    <n v="15000"/>
    <n v="15000"/>
    <s v="D"/>
    <s v="D2"/>
    <x v="1"/>
    <x v="0"/>
    <x v="1"/>
    <x v="0"/>
    <x v="1"/>
  </r>
  <r>
    <n v="179"/>
    <s v="Segment 4 / Cohort D"/>
    <n v="3"/>
    <x v="0"/>
    <n v="0.7"/>
    <n v="0.2"/>
    <n v="0.1"/>
    <n v="0"/>
    <s v="US"/>
    <x v="0"/>
    <n v="15000"/>
    <n v="15000"/>
    <s v="D"/>
    <s v="D3"/>
    <x v="3"/>
    <x v="0"/>
    <x v="1"/>
    <x v="0"/>
    <x v="0"/>
  </r>
  <r>
    <n v="179"/>
    <s v="Segment 4 / Cohort D"/>
    <n v="3"/>
    <x v="1"/>
    <n v="0.1"/>
    <n v="0.2"/>
    <n v="0.7"/>
    <n v="0"/>
    <s v="US"/>
    <x v="0"/>
    <n v="15000"/>
    <n v="15000"/>
    <s v="D"/>
    <s v="D3"/>
    <x v="3"/>
    <x v="0"/>
    <x v="1"/>
    <x v="0"/>
    <x v="0"/>
  </r>
  <r>
    <n v="179"/>
    <s v="Segment 4 / Cohort D"/>
    <n v="4"/>
    <x v="0"/>
    <n v="0.7"/>
    <n v="0.2"/>
    <n v="0.1"/>
    <n v="0"/>
    <s v="US"/>
    <x v="0"/>
    <n v="15000"/>
    <n v="15000"/>
    <s v="D"/>
    <s v="D4"/>
    <x v="3"/>
    <x v="1"/>
    <x v="0"/>
    <x v="0"/>
    <x v="1"/>
  </r>
  <r>
    <n v="179"/>
    <s v="Segment 4 / Cohort D"/>
    <n v="4"/>
    <x v="1"/>
    <n v="0.1"/>
    <n v="0.2"/>
    <n v="0.7"/>
    <n v="0"/>
    <s v="US"/>
    <x v="0"/>
    <n v="15000"/>
    <n v="15000"/>
    <s v="D"/>
    <s v="D4"/>
    <x v="3"/>
    <x v="1"/>
    <x v="0"/>
    <x v="0"/>
    <x v="1"/>
  </r>
  <r>
    <n v="179"/>
    <s v="Segment 4 / Cohort D"/>
    <n v="5"/>
    <x v="0"/>
    <n v="0.7"/>
    <n v="0.2"/>
    <n v="0.1"/>
    <n v="0"/>
    <s v="US"/>
    <x v="0"/>
    <n v="15000"/>
    <n v="15000"/>
    <s v="D"/>
    <s v="D5"/>
    <x v="3"/>
    <x v="1"/>
    <x v="2"/>
    <x v="1"/>
    <x v="1"/>
  </r>
  <r>
    <n v="179"/>
    <s v="Segment 4 / Cohort D"/>
    <n v="5"/>
    <x v="1"/>
    <n v="0.1"/>
    <n v="0.2"/>
    <n v="0.7"/>
    <n v="0"/>
    <s v="US"/>
    <x v="0"/>
    <n v="15000"/>
    <n v="15000"/>
    <s v="D"/>
    <s v="D5"/>
    <x v="3"/>
    <x v="1"/>
    <x v="2"/>
    <x v="1"/>
    <x v="1"/>
  </r>
  <r>
    <n v="179"/>
    <s v="Segment 4 / Cohort D"/>
    <n v="6"/>
    <x v="0"/>
    <n v="0.7"/>
    <n v="0.2"/>
    <n v="0.1"/>
    <n v="0"/>
    <s v="US"/>
    <x v="0"/>
    <n v="15000"/>
    <n v="15000"/>
    <s v="D"/>
    <s v="D6"/>
    <x v="2"/>
    <x v="1"/>
    <x v="1"/>
    <x v="0"/>
    <x v="0"/>
  </r>
  <r>
    <n v="179"/>
    <s v="Segment 4 / Cohort D"/>
    <n v="6"/>
    <x v="1"/>
    <n v="0.7"/>
    <n v="0.2"/>
    <n v="0.1"/>
    <n v="0"/>
    <s v="US"/>
    <x v="0"/>
    <n v="15000"/>
    <n v="15000"/>
    <s v="D"/>
    <s v="D6"/>
    <x v="2"/>
    <x v="1"/>
    <x v="1"/>
    <x v="0"/>
    <x v="0"/>
  </r>
  <r>
    <n v="179"/>
    <s v="Segment 4 / Cohort D"/>
    <n v="7"/>
    <x v="0"/>
    <n v="0.7"/>
    <n v="0.2"/>
    <n v="0.1"/>
    <n v="0"/>
    <s v="US"/>
    <x v="0"/>
    <n v="15000"/>
    <n v="15000"/>
    <s v="D"/>
    <s v="D7"/>
    <x v="1"/>
    <x v="1"/>
    <x v="0"/>
    <x v="0"/>
    <x v="0"/>
  </r>
  <r>
    <n v="179"/>
    <s v="Segment 4 / Cohort D"/>
    <n v="7"/>
    <x v="1"/>
    <n v="0.1"/>
    <n v="0.2"/>
    <n v="0.7"/>
    <n v="0"/>
    <s v="US"/>
    <x v="0"/>
    <n v="15000"/>
    <n v="15000"/>
    <s v="D"/>
    <s v="D7"/>
    <x v="1"/>
    <x v="1"/>
    <x v="0"/>
    <x v="0"/>
    <x v="0"/>
  </r>
  <r>
    <n v="179"/>
    <s v="Segment 4 / Cohort D"/>
    <n v="8"/>
    <x v="0"/>
    <n v="0.6"/>
    <n v="0.3"/>
    <n v="0.1"/>
    <n v="0"/>
    <s v="US"/>
    <x v="0"/>
    <n v="15000"/>
    <n v="15000"/>
    <s v="D"/>
    <s v="D8"/>
    <x v="0"/>
    <x v="0"/>
    <x v="1"/>
    <x v="0"/>
    <x v="1"/>
  </r>
  <r>
    <n v="179"/>
    <s v="Segment 4 / Cohort D"/>
    <n v="8"/>
    <x v="1"/>
    <n v="0.1"/>
    <n v="0.3"/>
    <n v="0.6"/>
    <n v="0"/>
    <s v="US"/>
    <x v="0"/>
    <n v="15000"/>
    <n v="15000"/>
    <s v="D"/>
    <s v="D8"/>
    <x v="0"/>
    <x v="0"/>
    <x v="1"/>
    <x v="0"/>
    <x v="1"/>
  </r>
  <r>
    <n v="179"/>
    <s v="Segment 4 / Cohort D"/>
    <n v="9"/>
    <x v="0"/>
    <n v="0.7"/>
    <n v="0.2"/>
    <n v="0.1"/>
    <n v="0"/>
    <s v="US"/>
    <x v="0"/>
    <n v="15000"/>
    <n v="15000"/>
    <s v="D"/>
    <s v="D9"/>
    <x v="3"/>
    <x v="1"/>
    <x v="2"/>
    <x v="0"/>
    <x v="0"/>
  </r>
  <r>
    <n v="179"/>
    <s v="Segment 4 / Cohort D"/>
    <n v="9"/>
    <x v="1"/>
    <n v="0.1"/>
    <n v="0.2"/>
    <n v="0.7"/>
    <n v="0"/>
    <s v="US"/>
    <x v="0"/>
    <n v="15000"/>
    <n v="15000"/>
    <s v="D"/>
    <s v="D9"/>
    <x v="3"/>
    <x v="1"/>
    <x v="2"/>
    <x v="0"/>
    <x v="0"/>
  </r>
  <r>
    <n v="179"/>
    <s v="Segment 4 / Cohort D"/>
    <n v="10"/>
    <x v="0"/>
    <n v="0.7"/>
    <n v="0.2"/>
    <n v="0.1"/>
    <n v="0"/>
    <s v="US"/>
    <x v="0"/>
    <n v="15000"/>
    <n v="15000"/>
    <s v="D"/>
    <s v="D10"/>
    <x v="1"/>
    <x v="0"/>
    <x v="1"/>
    <x v="0"/>
    <x v="0"/>
  </r>
  <r>
    <n v="179"/>
    <s v="Segment 4 / Cohort D"/>
    <n v="10"/>
    <x v="1"/>
    <n v="0.1"/>
    <n v="0.2"/>
    <n v="0.7"/>
    <n v="0"/>
    <s v="US"/>
    <x v="0"/>
    <n v="15000"/>
    <n v="15000"/>
    <s v="D"/>
    <s v="D10"/>
    <x v="1"/>
    <x v="0"/>
    <x v="1"/>
    <x v="0"/>
    <x v="0"/>
  </r>
  <r>
    <n v="179"/>
    <s v="Segment 4 / Cohort D"/>
    <n v="11"/>
    <x v="0"/>
    <n v="0.7"/>
    <n v="0.2"/>
    <n v="0.1"/>
    <n v="0"/>
    <s v="US"/>
    <x v="0"/>
    <n v="15000"/>
    <n v="15000"/>
    <s v="D"/>
    <s v="D11"/>
    <x v="0"/>
    <x v="1"/>
    <x v="2"/>
    <x v="1"/>
    <x v="0"/>
  </r>
  <r>
    <n v="179"/>
    <s v="Segment 4 / Cohort D"/>
    <n v="11"/>
    <x v="1"/>
    <n v="0.1"/>
    <n v="0.2"/>
    <n v="0.7"/>
    <n v="0"/>
    <s v="US"/>
    <x v="0"/>
    <n v="15000"/>
    <n v="15000"/>
    <s v="D"/>
    <s v="D11"/>
    <x v="0"/>
    <x v="1"/>
    <x v="2"/>
    <x v="1"/>
    <x v="0"/>
  </r>
  <r>
    <n v="179"/>
    <s v="Segment 4 / Cohort D"/>
    <n v="12"/>
    <x v="0"/>
    <n v="0.6"/>
    <n v="0.3"/>
    <n v="0.1"/>
    <n v="0"/>
    <s v="US"/>
    <x v="0"/>
    <n v="15000"/>
    <n v="15000"/>
    <s v="D"/>
    <s v="D12"/>
    <x v="0"/>
    <x v="0"/>
    <x v="1"/>
    <x v="0"/>
    <x v="0"/>
  </r>
  <r>
    <n v="179"/>
    <s v="Segment 4 / Cohort D"/>
    <n v="12"/>
    <x v="1"/>
    <n v="0.6"/>
    <n v="0.3"/>
    <n v="0.1"/>
    <n v="0"/>
    <s v="US"/>
    <x v="0"/>
    <n v="15000"/>
    <n v="15000"/>
    <s v="D"/>
    <s v="D12"/>
    <x v="0"/>
    <x v="0"/>
    <x v="1"/>
    <x v="0"/>
    <x v="0"/>
  </r>
  <r>
    <n v="180"/>
    <s v="Segment 2 / Cohort B"/>
    <n v="1"/>
    <x v="0"/>
    <n v="0.2"/>
    <n v="0.2"/>
    <n v="0.6"/>
    <n v="0"/>
    <s v="US"/>
    <x v="0"/>
    <n v="5250"/>
    <n v="2625"/>
    <s v="B"/>
    <s v="B1"/>
    <x v="1"/>
    <x v="1"/>
    <x v="1"/>
    <x v="0"/>
    <x v="0"/>
  </r>
  <r>
    <n v="180"/>
    <s v="Segment 2 / Cohort B"/>
    <n v="1"/>
    <x v="1"/>
    <n v="0.2"/>
    <n v="0.2"/>
    <n v="0.6"/>
    <n v="0"/>
    <s v="US"/>
    <x v="0"/>
    <n v="5250"/>
    <n v="2625"/>
    <s v="B"/>
    <s v="B1"/>
    <x v="1"/>
    <x v="1"/>
    <x v="1"/>
    <x v="0"/>
    <x v="0"/>
  </r>
  <r>
    <n v="180"/>
    <s v="Segment 2 / Cohort B"/>
    <n v="2"/>
    <x v="0"/>
    <n v="0.1"/>
    <n v="0.1"/>
    <n v="0.8"/>
    <n v="0"/>
    <s v="US"/>
    <x v="0"/>
    <n v="5250"/>
    <n v="2625"/>
    <s v="B"/>
    <s v="B2"/>
    <x v="0"/>
    <x v="1"/>
    <x v="0"/>
    <x v="0"/>
    <x v="0"/>
  </r>
  <r>
    <n v="180"/>
    <s v="Segment 2 / Cohort B"/>
    <n v="2"/>
    <x v="1"/>
    <n v="0.1"/>
    <n v="0.1"/>
    <n v="0.8"/>
    <n v="0"/>
    <s v="US"/>
    <x v="0"/>
    <n v="5250"/>
    <n v="2625"/>
    <s v="B"/>
    <s v="B2"/>
    <x v="0"/>
    <x v="1"/>
    <x v="0"/>
    <x v="0"/>
    <x v="0"/>
  </r>
  <r>
    <n v="180"/>
    <s v="Segment 2 / Cohort B"/>
    <n v="3"/>
    <x v="0"/>
    <n v="0.1"/>
    <n v="0.1"/>
    <n v="0.8"/>
    <n v="0"/>
    <s v="US"/>
    <x v="0"/>
    <n v="5250"/>
    <n v="2625"/>
    <s v="B"/>
    <s v="B3"/>
    <x v="2"/>
    <x v="1"/>
    <x v="2"/>
    <x v="0"/>
    <x v="0"/>
  </r>
  <r>
    <n v="180"/>
    <s v="Segment 2 / Cohort B"/>
    <n v="3"/>
    <x v="1"/>
    <n v="0.1"/>
    <n v="0.1"/>
    <n v="0.8"/>
    <n v="0"/>
    <s v="US"/>
    <x v="0"/>
    <n v="5250"/>
    <n v="2625"/>
    <s v="B"/>
    <s v="B3"/>
    <x v="2"/>
    <x v="1"/>
    <x v="2"/>
    <x v="0"/>
    <x v="0"/>
  </r>
  <r>
    <n v="180"/>
    <s v="Segment 2 / Cohort B"/>
    <n v="4"/>
    <x v="0"/>
    <n v="0.2"/>
    <n v="0.2"/>
    <n v="0.6"/>
    <n v="0"/>
    <s v="US"/>
    <x v="0"/>
    <n v="5250"/>
    <n v="2625"/>
    <s v="B"/>
    <s v="B4"/>
    <x v="1"/>
    <x v="1"/>
    <x v="0"/>
    <x v="0"/>
    <x v="1"/>
  </r>
  <r>
    <n v="180"/>
    <s v="Segment 2 / Cohort B"/>
    <n v="4"/>
    <x v="1"/>
    <n v="0.1"/>
    <n v="0.1"/>
    <n v="0.8"/>
    <n v="0"/>
    <s v="US"/>
    <x v="0"/>
    <n v="5250"/>
    <n v="2625"/>
    <s v="B"/>
    <s v="B4"/>
    <x v="1"/>
    <x v="1"/>
    <x v="0"/>
    <x v="0"/>
    <x v="1"/>
  </r>
  <r>
    <n v="180"/>
    <s v="Segment 2 / Cohort B"/>
    <n v="5"/>
    <x v="0"/>
    <n v="0"/>
    <n v="0"/>
    <n v="1"/>
    <n v="0"/>
    <s v="US"/>
    <x v="0"/>
    <n v="5250"/>
    <n v="2625"/>
    <s v="B"/>
    <s v="B5"/>
    <x v="0"/>
    <x v="1"/>
    <x v="0"/>
    <x v="0"/>
    <x v="1"/>
  </r>
  <r>
    <n v="180"/>
    <s v="Segment 2 / Cohort B"/>
    <n v="5"/>
    <x v="1"/>
    <n v="0"/>
    <n v="0"/>
    <n v="1"/>
    <n v="0"/>
    <s v="US"/>
    <x v="0"/>
    <n v="5250"/>
    <n v="2625"/>
    <s v="B"/>
    <s v="B5"/>
    <x v="0"/>
    <x v="1"/>
    <x v="0"/>
    <x v="0"/>
    <x v="1"/>
  </r>
  <r>
    <n v="180"/>
    <s v="Segment 2 / Cohort B"/>
    <n v="6"/>
    <x v="0"/>
    <n v="0.2"/>
    <n v="0.2"/>
    <n v="0.6"/>
    <n v="0"/>
    <s v="US"/>
    <x v="0"/>
    <n v="5250"/>
    <n v="2625"/>
    <s v="B"/>
    <s v="B6"/>
    <x v="0"/>
    <x v="1"/>
    <x v="1"/>
    <x v="0"/>
    <x v="1"/>
  </r>
  <r>
    <n v="180"/>
    <s v="Segment 2 / Cohort B"/>
    <n v="6"/>
    <x v="1"/>
    <n v="0.2"/>
    <n v="0.2"/>
    <n v="0.6"/>
    <n v="0"/>
    <s v="US"/>
    <x v="0"/>
    <n v="5250"/>
    <n v="2625"/>
    <s v="B"/>
    <s v="B6"/>
    <x v="0"/>
    <x v="1"/>
    <x v="1"/>
    <x v="0"/>
    <x v="1"/>
  </r>
  <r>
    <n v="180"/>
    <s v="Segment 2 / Cohort B"/>
    <n v="7"/>
    <x v="0"/>
    <n v="0"/>
    <n v="0"/>
    <n v="1"/>
    <n v="0"/>
    <s v="US"/>
    <x v="0"/>
    <n v="5250"/>
    <n v="2625"/>
    <s v="B"/>
    <s v="B7"/>
    <x v="0"/>
    <x v="1"/>
    <x v="2"/>
    <x v="0"/>
    <x v="0"/>
  </r>
  <r>
    <n v="180"/>
    <s v="Segment 2 / Cohort B"/>
    <n v="7"/>
    <x v="1"/>
    <n v="0"/>
    <n v="0"/>
    <n v="1"/>
    <n v="0"/>
    <s v="US"/>
    <x v="0"/>
    <n v="5250"/>
    <n v="2625"/>
    <s v="B"/>
    <s v="B7"/>
    <x v="0"/>
    <x v="1"/>
    <x v="2"/>
    <x v="0"/>
    <x v="0"/>
  </r>
  <r>
    <n v="180"/>
    <s v="Segment 2 / Cohort B"/>
    <n v="8"/>
    <x v="0"/>
    <n v="0.2"/>
    <n v="0.2"/>
    <n v="0.6"/>
    <n v="0"/>
    <s v="US"/>
    <x v="0"/>
    <n v="5250"/>
    <n v="2625"/>
    <s v="B"/>
    <s v="B8"/>
    <x v="2"/>
    <x v="1"/>
    <x v="1"/>
    <x v="0"/>
    <x v="1"/>
  </r>
  <r>
    <n v="180"/>
    <s v="Segment 2 / Cohort B"/>
    <n v="8"/>
    <x v="1"/>
    <n v="0.2"/>
    <n v="0.2"/>
    <n v="0.6"/>
    <n v="0"/>
    <s v="US"/>
    <x v="0"/>
    <n v="5250"/>
    <n v="2625"/>
    <s v="B"/>
    <s v="B8"/>
    <x v="2"/>
    <x v="1"/>
    <x v="1"/>
    <x v="0"/>
    <x v="1"/>
  </r>
  <r>
    <n v="180"/>
    <s v="Segment 2 / Cohort B"/>
    <n v="9"/>
    <x v="0"/>
    <n v="0.1"/>
    <n v="0.1"/>
    <n v="0.8"/>
    <n v="0"/>
    <s v="US"/>
    <x v="0"/>
    <n v="5250"/>
    <n v="2625"/>
    <s v="B"/>
    <s v="B9"/>
    <x v="1"/>
    <x v="1"/>
    <x v="2"/>
    <x v="0"/>
    <x v="0"/>
  </r>
  <r>
    <n v="180"/>
    <s v="Segment 2 / Cohort B"/>
    <n v="9"/>
    <x v="1"/>
    <n v="0.1"/>
    <n v="0.1"/>
    <n v="0.8"/>
    <n v="0"/>
    <s v="US"/>
    <x v="0"/>
    <n v="5250"/>
    <n v="2625"/>
    <s v="B"/>
    <s v="B9"/>
    <x v="1"/>
    <x v="1"/>
    <x v="2"/>
    <x v="0"/>
    <x v="0"/>
  </r>
  <r>
    <n v="180"/>
    <s v="Segment 2 / Cohort B"/>
    <n v="10"/>
    <x v="0"/>
    <n v="0.2"/>
    <n v="0.2"/>
    <n v="0.6"/>
    <n v="0"/>
    <s v="US"/>
    <x v="0"/>
    <n v="5250"/>
    <n v="2625"/>
    <s v="B"/>
    <s v="B10"/>
    <x v="0"/>
    <x v="1"/>
    <x v="2"/>
    <x v="1"/>
    <x v="1"/>
  </r>
  <r>
    <n v="180"/>
    <s v="Segment 2 / Cohort B"/>
    <n v="10"/>
    <x v="1"/>
    <n v="0.2"/>
    <n v="0.2"/>
    <n v="0.6"/>
    <n v="0"/>
    <s v="US"/>
    <x v="0"/>
    <n v="5250"/>
    <n v="2625"/>
    <s v="B"/>
    <s v="B10"/>
    <x v="0"/>
    <x v="1"/>
    <x v="2"/>
    <x v="1"/>
    <x v="1"/>
  </r>
  <r>
    <n v="180"/>
    <s v="Segment 2 / Cohort B"/>
    <n v="11"/>
    <x v="0"/>
    <n v="0.1"/>
    <n v="0.1"/>
    <n v="0.8"/>
    <n v="0"/>
    <s v="US"/>
    <x v="0"/>
    <n v="5250"/>
    <n v="2625"/>
    <s v="B"/>
    <s v="B11"/>
    <x v="3"/>
    <x v="1"/>
    <x v="2"/>
    <x v="1"/>
    <x v="0"/>
  </r>
  <r>
    <n v="180"/>
    <s v="Segment 2 / Cohort B"/>
    <n v="11"/>
    <x v="1"/>
    <n v="0.1"/>
    <n v="0.1"/>
    <n v="0.8"/>
    <n v="0"/>
    <s v="US"/>
    <x v="0"/>
    <n v="5250"/>
    <n v="2625"/>
    <s v="B"/>
    <s v="B11"/>
    <x v="3"/>
    <x v="1"/>
    <x v="2"/>
    <x v="1"/>
    <x v="0"/>
  </r>
  <r>
    <n v="180"/>
    <s v="Segment 2 / Cohort B"/>
    <n v="12"/>
    <x v="0"/>
    <n v="0.1"/>
    <n v="0.1"/>
    <n v="0.8"/>
    <n v="0"/>
    <s v="US"/>
    <x v="0"/>
    <n v="5250"/>
    <n v="2625"/>
    <s v="B"/>
    <s v="B12"/>
    <x v="3"/>
    <x v="1"/>
    <x v="1"/>
    <x v="0"/>
    <x v="1"/>
  </r>
  <r>
    <n v="180"/>
    <s v="Segment 2 / Cohort B"/>
    <n v="12"/>
    <x v="1"/>
    <n v="0.1"/>
    <n v="0.1"/>
    <n v="0.8"/>
    <n v="0"/>
    <s v="US"/>
    <x v="0"/>
    <n v="5250"/>
    <n v="2625"/>
    <s v="B"/>
    <s v="B12"/>
    <x v="3"/>
    <x v="1"/>
    <x v="1"/>
    <x v="0"/>
    <x v="1"/>
  </r>
  <r>
    <n v="183"/>
    <s v="Segment 3 / Cohort C"/>
    <n v="1"/>
    <x v="0"/>
    <n v="1"/>
    <n v="0"/>
    <n v="0"/>
    <n v="0"/>
    <s v="US"/>
    <x v="0"/>
    <n v="250"/>
    <n v="0"/>
    <s v="C"/>
    <s v="C1"/>
    <x v="2"/>
    <x v="0"/>
    <x v="1"/>
    <x v="0"/>
    <x v="1"/>
  </r>
  <r>
    <n v="183"/>
    <s v="Segment 3 / Cohort C"/>
    <n v="1"/>
    <x v="1"/>
    <n v="0"/>
    <n v="0.5"/>
    <n v="0.5"/>
    <n v="0"/>
    <s v="US"/>
    <x v="0"/>
    <n v="250"/>
    <n v="0"/>
    <s v="C"/>
    <s v="C1"/>
    <x v="2"/>
    <x v="0"/>
    <x v="1"/>
    <x v="0"/>
    <x v="1"/>
  </r>
  <r>
    <n v="183"/>
    <s v="Segment 3 / Cohort C"/>
    <n v="2"/>
    <x v="0"/>
    <n v="1"/>
    <n v="0"/>
    <n v="0"/>
    <n v="0"/>
    <s v="US"/>
    <x v="0"/>
    <n v="250"/>
    <n v="0"/>
    <s v="C"/>
    <s v="C2"/>
    <x v="2"/>
    <x v="1"/>
    <x v="2"/>
    <x v="1"/>
    <x v="0"/>
  </r>
  <r>
    <n v="183"/>
    <s v="Segment 3 / Cohort C"/>
    <n v="2"/>
    <x v="1"/>
    <n v="0"/>
    <n v="0"/>
    <n v="1"/>
    <n v="0"/>
    <s v="US"/>
    <x v="0"/>
    <n v="250"/>
    <n v="0"/>
    <s v="C"/>
    <s v="C2"/>
    <x v="2"/>
    <x v="1"/>
    <x v="2"/>
    <x v="1"/>
    <x v="0"/>
  </r>
  <r>
    <n v="183"/>
    <s v="Segment 3 / Cohort C"/>
    <n v="3"/>
    <x v="0"/>
    <n v="1"/>
    <n v="0"/>
    <n v="0"/>
    <n v="0"/>
    <s v="US"/>
    <x v="0"/>
    <n v="250"/>
    <n v="0"/>
    <s v="C"/>
    <s v="C3"/>
    <x v="3"/>
    <x v="0"/>
    <x v="1"/>
    <x v="0"/>
    <x v="1"/>
  </r>
  <r>
    <n v="183"/>
    <s v="Segment 3 / Cohort C"/>
    <n v="3"/>
    <x v="1"/>
    <n v="0"/>
    <n v="0"/>
    <n v="1"/>
    <n v="0"/>
    <s v="US"/>
    <x v="0"/>
    <n v="250"/>
    <n v="0"/>
    <s v="C"/>
    <s v="C3"/>
    <x v="3"/>
    <x v="0"/>
    <x v="1"/>
    <x v="0"/>
    <x v="1"/>
  </r>
  <r>
    <n v="183"/>
    <s v="Segment 3 / Cohort C"/>
    <n v="4"/>
    <x v="0"/>
    <n v="1"/>
    <n v="0"/>
    <n v="0"/>
    <n v="0"/>
    <s v="US"/>
    <x v="0"/>
    <n v="250"/>
    <n v="0"/>
    <s v="C"/>
    <s v="C4"/>
    <x v="3"/>
    <x v="1"/>
    <x v="0"/>
    <x v="0"/>
    <x v="0"/>
  </r>
  <r>
    <n v="183"/>
    <s v="Segment 3 / Cohort C"/>
    <n v="4"/>
    <x v="1"/>
    <n v="0"/>
    <n v="0"/>
    <n v="1"/>
    <n v="0"/>
    <s v="US"/>
    <x v="0"/>
    <n v="250"/>
    <n v="0"/>
    <s v="C"/>
    <s v="C4"/>
    <x v="3"/>
    <x v="1"/>
    <x v="0"/>
    <x v="0"/>
    <x v="0"/>
  </r>
  <r>
    <n v="183"/>
    <s v="Segment 3 / Cohort C"/>
    <n v="5"/>
    <x v="0"/>
    <n v="1"/>
    <n v="0"/>
    <n v="0"/>
    <n v="0"/>
    <s v="US"/>
    <x v="0"/>
    <n v="250"/>
    <n v="0"/>
    <s v="C"/>
    <s v="C5"/>
    <x v="2"/>
    <x v="0"/>
    <x v="1"/>
    <x v="0"/>
    <x v="0"/>
  </r>
  <r>
    <n v="183"/>
    <s v="Segment 3 / Cohort C"/>
    <n v="5"/>
    <x v="1"/>
    <n v="0"/>
    <n v="1"/>
    <n v="0"/>
    <n v="0"/>
    <s v="US"/>
    <x v="0"/>
    <n v="250"/>
    <n v="0"/>
    <s v="C"/>
    <s v="C5"/>
    <x v="2"/>
    <x v="0"/>
    <x v="1"/>
    <x v="0"/>
    <x v="0"/>
  </r>
  <r>
    <n v="183"/>
    <s v="Segment 3 / Cohort C"/>
    <n v="6"/>
    <x v="0"/>
    <n v="1"/>
    <n v="0"/>
    <n v="0"/>
    <n v="0"/>
    <s v="US"/>
    <x v="0"/>
    <n v="250"/>
    <n v="0"/>
    <s v="C"/>
    <s v="C6"/>
    <x v="3"/>
    <x v="1"/>
    <x v="1"/>
    <x v="0"/>
    <x v="0"/>
  </r>
  <r>
    <n v="183"/>
    <s v="Segment 3 / Cohort C"/>
    <n v="6"/>
    <x v="1"/>
    <n v="0"/>
    <n v="0.7"/>
    <n v="0.3"/>
    <n v="0"/>
    <s v="US"/>
    <x v="0"/>
    <n v="250"/>
    <n v="0"/>
    <s v="C"/>
    <s v="C6"/>
    <x v="3"/>
    <x v="1"/>
    <x v="1"/>
    <x v="0"/>
    <x v="0"/>
  </r>
  <r>
    <n v="183"/>
    <s v="Segment 3 / Cohort C"/>
    <n v="7"/>
    <x v="0"/>
    <n v="1"/>
    <n v="0"/>
    <n v="0"/>
    <n v="0"/>
    <s v="US"/>
    <x v="0"/>
    <n v="250"/>
    <n v="0"/>
    <s v="C"/>
    <s v="C7"/>
    <x v="0"/>
    <x v="1"/>
    <x v="1"/>
    <x v="0"/>
    <x v="0"/>
  </r>
  <r>
    <n v="183"/>
    <s v="Segment 3 / Cohort C"/>
    <n v="7"/>
    <x v="1"/>
    <n v="0"/>
    <n v="1"/>
    <n v="0"/>
    <n v="0"/>
    <s v="US"/>
    <x v="0"/>
    <n v="250"/>
    <n v="0"/>
    <s v="C"/>
    <s v="C7"/>
    <x v="0"/>
    <x v="1"/>
    <x v="1"/>
    <x v="0"/>
    <x v="0"/>
  </r>
  <r>
    <n v="183"/>
    <s v="Segment 3 / Cohort C"/>
    <n v="8"/>
    <x v="0"/>
    <n v="1"/>
    <n v="0"/>
    <n v="0"/>
    <n v="0"/>
    <s v="US"/>
    <x v="0"/>
    <n v="250"/>
    <n v="0"/>
    <s v="C"/>
    <s v="C8"/>
    <x v="1"/>
    <x v="1"/>
    <x v="2"/>
    <x v="1"/>
    <x v="0"/>
  </r>
  <r>
    <n v="183"/>
    <s v="Segment 3 / Cohort C"/>
    <n v="8"/>
    <x v="1"/>
    <n v="0"/>
    <n v="0"/>
    <n v="1"/>
    <n v="0"/>
    <s v="US"/>
    <x v="0"/>
    <n v="250"/>
    <n v="0"/>
    <s v="C"/>
    <s v="C8"/>
    <x v="1"/>
    <x v="1"/>
    <x v="2"/>
    <x v="1"/>
    <x v="0"/>
  </r>
  <r>
    <n v="183"/>
    <s v="Segment 3 / Cohort C"/>
    <n v="9"/>
    <x v="0"/>
    <n v="1"/>
    <n v="0"/>
    <n v="0"/>
    <n v="0"/>
    <s v="US"/>
    <x v="0"/>
    <n v="250"/>
    <n v="0"/>
    <s v="C"/>
    <s v="C9"/>
    <x v="0"/>
    <x v="1"/>
    <x v="2"/>
    <x v="0"/>
    <x v="1"/>
  </r>
  <r>
    <n v="183"/>
    <s v="Segment 3 / Cohort C"/>
    <n v="9"/>
    <x v="1"/>
    <n v="0.5"/>
    <n v="0.5"/>
    <n v="0"/>
    <n v="0"/>
    <s v="US"/>
    <x v="0"/>
    <n v="250"/>
    <n v="0"/>
    <s v="C"/>
    <s v="C9"/>
    <x v="0"/>
    <x v="1"/>
    <x v="2"/>
    <x v="0"/>
    <x v="1"/>
  </r>
  <r>
    <n v="183"/>
    <s v="Segment 3 / Cohort C"/>
    <n v="10"/>
    <x v="0"/>
    <n v="1"/>
    <n v="0"/>
    <n v="0"/>
    <n v="0"/>
    <s v="US"/>
    <x v="0"/>
    <n v="250"/>
    <n v="0"/>
    <s v="C"/>
    <s v="C10"/>
    <x v="3"/>
    <x v="1"/>
    <x v="2"/>
    <x v="0"/>
    <x v="1"/>
  </r>
  <r>
    <n v="183"/>
    <s v="Segment 3 / Cohort C"/>
    <n v="10"/>
    <x v="1"/>
    <n v="0"/>
    <n v="0"/>
    <n v="1"/>
    <n v="0"/>
    <s v="US"/>
    <x v="0"/>
    <n v="250"/>
    <n v="0"/>
    <s v="C"/>
    <s v="C10"/>
    <x v="3"/>
    <x v="1"/>
    <x v="2"/>
    <x v="0"/>
    <x v="1"/>
  </r>
  <r>
    <n v="183"/>
    <s v="Segment 3 / Cohort C"/>
    <n v="11"/>
    <x v="0"/>
    <n v="1"/>
    <n v="0"/>
    <n v="0"/>
    <n v="0"/>
    <s v="US"/>
    <x v="0"/>
    <n v="250"/>
    <n v="0"/>
    <s v="C"/>
    <s v="C11"/>
    <x v="1"/>
    <x v="1"/>
    <x v="2"/>
    <x v="0"/>
    <x v="1"/>
  </r>
  <r>
    <n v="183"/>
    <s v="Segment 3 / Cohort C"/>
    <n v="11"/>
    <x v="1"/>
    <n v="0"/>
    <n v="0.5"/>
    <n v="0.5"/>
    <n v="0"/>
    <s v="US"/>
    <x v="0"/>
    <n v="250"/>
    <n v="0"/>
    <s v="C"/>
    <s v="C11"/>
    <x v="1"/>
    <x v="1"/>
    <x v="2"/>
    <x v="0"/>
    <x v="1"/>
  </r>
  <r>
    <n v="183"/>
    <s v="Segment 3 / Cohort C"/>
    <n v="12"/>
    <x v="0"/>
    <n v="1"/>
    <n v="0"/>
    <n v="0"/>
    <n v="0"/>
    <s v="US"/>
    <x v="0"/>
    <n v="250"/>
    <n v="0"/>
    <s v="C"/>
    <s v="C12"/>
    <x v="2"/>
    <x v="1"/>
    <x v="0"/>
    <x v="0"/>
    <x v="1"/>
  </r>
  <r>
    <n v="183"/>
    <s v="Segment 3 / Cohort C"/>
    <n v="12"/>
    <x v="1"/>
    <n v="0"/>
    <n v="0.5"/>
    <n v="0.5"/>
    <n v="0"/>
    <s v="US"/>
    <x v="0"/>
    <n v="250"/>
    <n v="0"/>
    <s v="C"/>
    <s v="C12"/>
    <x v="2"/>
    <x v="1"/>
    <x v="0"/>
    <x v="0"/>
    <x v="1"/>
  </r>
  <r>
    <n v="189"/>
    <s v="Segment 4 / Cohort D"/>
    <n v="1"/>
    <x v="0"/>
    <n v="0.4"/>
    <n v="0.4"/>
    <n v="0.2"/>
    <n v="0"/>
    <s v="US"/>
    <x v="0"/>
    <n v="12000"/>
    <n v="14000"/>
    <s v="D"/>
    <s v="D1"/>
    <x v="2"/>
    <x v="0"/>
    <x v="0"/>
    <x v="0"/>
    <x v="0"/>
  </r>
  <r>
    <n v="189"/>
    <s v="Segment 4 / Cohort D"/>
    <n v="1"/>
    <x v="1"/>
    <n v="0.4"/>
    <n v="0.4"/>
    <n v="0.2"/>
    <n v="0"/>
    <s v="US"/>
    <x v="0"/>
    <n v="12000"/>
    <n v="14000"/>
    <s v="D"/>
    <s v="D1"/>
    <x v="2"/>
    <x v="0"/>
    <x v="0"/>
    <x v="0"/>
    <x v="0"/>
  </r>
  <r>
    <n v="189"/>
    <s v="Segment 4 / Cohort D"/>
    <n v="2"/>
    <x v="0"/>
    <n v="0.3"/>
    <n v="0.4"/>
    <n v="0.3"/>
    <n v="0"/>
    <s v="US"/>
    <x v="0"/>
    <n v="12000"/>
    <n v="14000"/>
    <s v="D"/>
    <s v="D2"/>
    <x v="1"/>
    <x v="0"/>
    <x v="1"/>
    <x v="0"/>
    <x v="1"/>
  </r>
  <r>
    <n v="189"/>
    <s v="Segment 4 / Cohort D"/>
    <n v="2"/>
    <x v="1"/>
    <n v="0.4"/>
    <n v="0.4"/>
    <n v="0.2"/>
    <n v="0"/>
    <s v="US"/>
    <x v="0"/>
    <n v="12000"/>
    <n v="14000"/>
    <s v="D"/>
    <s v="D2"/>
    <x v="1"/>
    <x v="0"/>
    <x v="1"/>
    <x v="0"/>
    <x v="1"/>
  </r>
  <r>
    <n v="189"/>
    <s v="Segment 4 / Cohort D"/>
    <n v="3"/>
    <x v="0"/>
    <n v="0.4"/>
    <n v="0.3"/>
    <n v="0.3"/>
    <n v="0"/>
    <s v="US"/>
    <x v="0"/>
    <n v="12000"/>
    <n v="14000"/>
    <s v="D"/>
    <s v="D3"/>
    <x v="3"/>
    <x v="0"/>
    <x v="1"/>
    <x v="0"/>
    <x v="0"/>
  </r>
  <r>
    <n v="189"/>
    <s v="Segment 4 / Cohort D"/>
    <n v="3"/>
    <x v="1"/>
    <n v="0.4"/>
    <n v="0.3"/>
    <n v="0.3"/>
    <n v="0"/>
    <s v="US"/>
    <x v="0"/>
    <n v="12000"/>
    <n v="14000"/>
    <s v="D"/>
    <s v="D3"/>
    <x v="3"/>
    <x v="0"/>
    <x v="1"/>
    <x v="0"/>
    <x v="0"/>
  </r>
  <r>
    <n v="189"/>
    <s v="Segment 4 / Cohort D"/>
    <n v="4"/>
    <x v="0"/>
    <n v="0.2"/>
    <n v="0.3"/>
    <n v="0.5"/>
    <n v="0"/>
    <s v="US"/>
    <x v="0"/>
    <n v="12000"/>
    <n v="14000"/>
    <s v="D"/>
    <s v="D4"/>
    <x v="3"/>
    <x v="1"/>
    <x v="0"/>
    <x v="0"/>
    <x v="1"/>
  </r>
  <r>
    <n v="189"/>
    <s v="Segment 4 / Cohort D"/>
    <n v="4"/>
    <x v="1"/>
    <n v="0.3"/>
    <n v="0.3"/>
    <n v="0.4"/>
    <n v="0"/>
    <s v="US"/>
    <x v="0"/>
    <n v="12000"/>
    <n v="14000"/>
    <s v="D"/>
    <s v="D4"/>
    <x v="3"/>
    <x v="1"/>
    <x v="0"/>
    <x v="0"/>
    <x v="1"/>
  </r>
  <r>
    <n v="189"/>
    <s v="Segment 4 / Cohort D"/>
    <n v="5"/>
    <x v="0"/>
    <n v="0.3"/>
    <n v="0.4"/>
    <n v="0.3"/>
    <n v="0"/>
    <s v="US"/>
    <x v="0"/>
    <n v="12000"/>
    <n v="14000"/>
    <s v="D"/>
    <s v="D5"/>
    <x v="3"/>
    <x v="1"/>
    <x v="2"/>
    <x v="1"/>
    <x v="1"/>
  </r>
  <r>
    <n v="189"/>
    <s v="Segment 4 / Cohort D"/>
    <n v="5"/>
    <x v="1"/>
    <n v="0.3"/>
    <n v="0.4"/>
    <n v="0.3"/>
    <n v="0"/>
    <s v="US"/>
    <x v="0"/>
    <n v="12000"/>
    <n v="14000"/>
    <s v="D"/>
    <s v="D5"/>
    <x v="3"/>
    <x v="1"/>
    <x v="2"/>
    <x v="1"/>
    <x v="1"/>
  </r>
  <r>
    <n v="189"/>
    <s v="Segment 4 / Cohort D"/>
    <n v="6"/>
    <x v="0"/>
    <n v="0.5"/>
    <n v="0.3"/>
    <n v="0.2"/>
    <n v="0"/>
    <s v="US"/>
    <x v="0"/>
    <n v="12000"/>
    <n v="14000"/>
    <s v="D"/>
    <s v="D6"/>
    <x v="2"/>
    <x v="1"/>
    <x v="1"/>
    <x v="0"/>
    <x v="0"/>
  </r>
  <r>
    <n v="189"/>
    <s v="Segment 4 / Cohort D"/>
    <n v="6"/>
    <x v="1"/>
    <n v="0.5"/>
    <n v="0.3"/>
    <n v="0.2"/>
    <n v="0"/>
    <s v="US"/>
    <x v="0"/>
    <n v="12000"/>
    <n v="14000"/>
    <s v="D"/>
    <s v="D6"/>
    <x v="2"/>
    <x v="1"/>
    <x v="1"/>
    <x v="0"/>
    <x v="0"/>
  </r>
  <r>
    <n v="189"/>
    <s v="Segment 4 / Cohort D"/>
    <n v="7"/>
    <x v="0"/>
    <n v="0.4"/>
    <n v="0.4"/>
    <n v="0.2"/>
    <n v="0"/>
    <s v="US"/>
    <x v="0"/>
    <n v="12000"/>
    <n v="14000"/>
    <s v="D"/>
    <s v="D7"/>
    <x v="1"/>
    <x v="1"/>
    <x v="0"/>
    <x v="0"/>
    <x v="0"/>
  </r>
  <r>
    <n v="189"/>
    <s v="Segment 4 / Cohort D"/>
    <n v="7"/>
    <x v="1"/>
    <n v="0.5"/>
    <n v="0.3"/>
    <n v="0.2"/>
    <n v="0"/>
    <s v="US"/>
    <x v="0"/>
    <n v="12000"/>
    <n v="14000"/>
    <s v="D"/>
    <s v="D7"/>
    <x v="1"/>
    <x v="1"/>
    <x v="0"/>
    <x v="0"/>
    <x v="0"/>
  </r>
  <r>
    <n v="189"/>
    <s v="Segment 4 / Cohort D"/>
    <n v="8"/>
    <x v="0"/>
    <n v="0.3"/>
    <n v="0.3"/>
    <n v="0.4"/>
    <n v="0"/>
    <s v="US"/>
    <x v="0"/>
    <n v="12000"/>
    <n v="14000"/>
    <s v="D"/>
    <s v="D8"/>
    <x v="0"/>
    <x v="0"/>
    <x v="1"/>
    <x v="0"/>
    <x v="1"/>
  </r>
  <r>
    <n v="189"/>
    <s v="Segment 4 / Cohort D"/>
    <n v="8"/>
    <x v="1"/>
    <n v="0.4"/>
    <n v="0.4"/>
    <n v="0.2"/>
    <n v="0"/>
    <s v="US"/>
    <x v="0"/>
    <n v="12000"/>
    <n v="14000"/>
    <s v="D"/>
    <s v="D8"/>
    <x v="0"/>
    <x v="0"/>
    <x v="1"/>
    <x v="0"/>
    <x v="1"/>
  </r>
  <r>
    <n v="189"/>
    <s v="Segment 4 / Cohort D"/>
    <n v="9"/>
    <x v="0"/>
    <n v="0.3"/>
    <n v="0.3"/>
    <n v="0.4"/>
    <n v="0"/>
    <s v="US"/>
    <x v="0"/>
    <n v="12000"/>
    <n v="14000"/>
    <s v="D"/>
    <s v="D9"/>
    <x v="3"/>
    <x v="1"/>
    <x v="2"/>
    <x v="0"/>
    <x v="0"/>
  </r>
  <r>
    <n v="189"/>
    <s v="Segment 4 / Cohort D"/>
    <n v="9"/>
    <x v="1"/>
    <n v="0.3"/>
    <n v="0.3"/>
    <n v="0.4"/>
    <n v="0"/>
    <s v="US"/>
    <x v="0"/>
    <n v="12000"/>
    <n v="14000"/>
    <s v="D"/>
    <s v="D9"/>
    <x v="3"/>
    <x v="1"/>
    <x v="2"/>
    <x v="0"/>
    <x v="0"/>
  </r>
  <r>
    <n v="189"/>
    <s v="Segment 4 / Cohort D"/>
    <n v="10"/>
    <x v="0"/>
    <n v="0.5"/>
    <n v="0.3"/>
    <n v="0.2"/>
    <n v="0"/>
    <s v="US"/>
    <x v="0"/>
    <n v="12000"/>
    <n v="14000"/>
    <s v="D"/>
    <s v="D10"/>
    <x v="1"/>
    <x v="0"/>
    <x v="1"/>
    <x v="0"/>
    <x v="0"/>
  </r>
  <r>
    <n v="189"/>
    <s v="Segment 4 / Cohort D"/>
    <n v="10"/>
    <x v="1"/>
    <n v="0.6"/>
    <n v="0.2"/>
    <n v="0.2"/>
    <n v="0"/>
    <s v="US"/>
    <x v="0"/>
    <n v="12000"/>
    <n v="14000"/>
    <s v="D"/>
    <s v="D10"/>
    <x v="1"/>
    <x v="0"/>
    <x v="1"/>
    <x v="0"/>
    <x v="0"/>
  </r>
  <r>
    <n v="189"/>
    <s v="Segment 4 / Cohort D"/>
    <n v="11"/>
    <x v="0"/>
    <n v="0.4"/>
    <n v="0.4"/>
    <n v="0.2"/>
    <n v="0"/>
    <s v="US"/>
    <x v="0"/>
    <n v="12000"/>
    <n v="14000"/>
    <s v="D"/>
    <s v="D11"/>
    <x v="0"/>
    <x v="1"/>
    <x v="2"/>
    <x v="1"/>
    <x v="0"/>
  </r>
  <r>
    <n v="189"/>
    <s v="Segment 4 / Cohort D"/>
    <n v="11"/>
    <x v="1"/>
    <n v="0.3"/>
    <n v="0.4"/>
    <n v="0.3"/>
    <n v="0"/>
    <s v="US"/>
    <x v="0"/>
    <n v="12000"/>
    <n v="14000"/>
    <s v="D"/>
    <s v="D11"/>
    <x v="0"/>
    <x v="1"/>
    <x v="2"/>
    <x v="1"/>
    <x v="0"/>
  </r>
  <r>
    <n v="189"/>
    <s v="Segment 4 / Cohort D"/>
    <n v="12"/>
    <x v="0"/>
    <n v="0.4"/>
    <n v="0.3"/>
    <n v="0.3"/>
    <n v="0"/>
    <s v="US"/>
    <x v="0"/>
    <n v="12000"/>
    <n v="14000"/>
    <s v="D"/>
    <s v="D12"/>
    <x v="0"/>
    <x v="0"/>
    <x v="1"/>
    <x v="0"/>
    <x v="0"/>
  </r>
  <r>
    <n v="189"/>
    <s v="Segment 4 / Cohort D"/>
    <n v="12"/>
    <x v="1"/>
    <n v="0.4"/>
    <n v="0.3"/>
    <n v="0.3"/>
    <n v="0"/>
    <s v="US"/>
    <x v="0"/>
    <n v="12000"/>
    <n v="14000"/>
    <s v="D"/>
    <s v="D12"/>
    <x v="0"/>
    <x v="0"/>
    <x v="1"/>
    <x v="0"/>
    <x v="0"/>
  </r>
  <r>
    <n v="190"/>
    <s v="Segment 1 / Cohort A"/>
    <n v="1"/>
    <x v="0"/>
    <n v="0.9"/>
    <n v="0"/>
    <n v="0.1"/>
    <n v="0"/>
    <s v="US"/>
    <x v="0"/>
    <n v="1400"/>
    <n v="700"/>
    <s v="A"/>
    <s v="A1"/>
    <x v="0"/>
    <x v="0"/>
    <x v="0"/>
    <x v="0"/>
    <x v="0"/>
  </r>
  <r>
    <n v="190"/>
    <s v="Segment 1 / Cohort A"/>
    <n v="1"/>
    <x v="1"/>
    <n v="0"/>
    <n v="0.8"/>
    <n v="0.2"/>
    <n v="0"/>
    <s v="US"/>
    <x v="0"/>
    <n v="1400"/>
    <n v="700"/>
    <s v="A"/>
    <s v="A1"/>
    <x v="0"/>
    <x v="0"/>
    <x v="0"/>
    <x v="0"/>
    <x v="0"/>
  </r>
  <r>
    <n v="190"/>
    <s v="Segment 1 / Cohort A"/>
    <n v="2"/>
    <x v="0"/>
    <n v="1"/>
    <n v="0"/>
    <n v="0"/>
    <n v="0"/>
    <s v="US"/>
    <x v="0"/>
    <n v="1400"/>
    <n v="700"/>
    <s v="A"/>
    <s v="A2"/>
    <x v="1"/>
    <x v="1"/>
    <x v="1"/>
    <x v="0"/>
    <x v="1"/>
  </r>
  <r>
    <n v="190"/>
    <s v="Segment 1 / Cohort A"/>
    <n v="2"/>
    <x v="1"/>
    <n v="0.8"/>
    <n v="0.2"/>
    <n v="0"/>
    <n v="0"/>
    <s v="US"/>
    <x v="0"/>
    <n v="1400"/>
    <n v="700"/>
    <s v="A"/>
    <s v="A2"/>
    <x v="1"/>
    <x v="1"/>
    <x v="1"/>
    <x v="0"/>
    <x v="1"/>
  </r>
  <r>
    <n v="190"/>
    <s v="Segment 1 / Cohort A"/>
    <n v="3"/>
    <x v="0"/>
    <n v="1"/>
    <n v="0"/>
    <n v="0"/>
    <n v="0"/>
    <s v="US"/>
    <x v="0"/>
    <n v="1400"/>
    <n v="700"/>
    <s v="A"/>
    <s v="A3"/>
    <x v="2"/>
    <x v="1"/>
    <x v="2"/>
    <x v="0"/>
    <x v="1"/>
  </r>
  <r>
    <n v="190"/>
    <s v="Segment 1 / Cohort A"/>
    <n v="3"/>
    <x v="1"/>
    <n v="0.8"/>
    <n v="0.2"/>
    <n v="0"/>
    <n v="0"/>
    <s v="US"/>
    <x v="0"/>
    <n v="1400"/>
    <n v="700"/>
    <s v="A"/>
    <s v="A3"/>
    <x v="2"/>
    <x v="1"/>
    <x v="2"/>
    <x v="0"/>
    <x v="1"/>
  </r>
  <r>
    <n v="190"/>
    <s v="Segment 1 / Cohort A"/>
    <n v="4"/>
    <x v="0"/>
    <n v="1"/>
    <n v="0"/>
    <n v="0"/>
    <n v="0"/>
    <s v="US"/>
    <x v="0"/>
    <n v="1400"/>
    <n v="700"/>
    <s v="A"/>
    <s v="A4"/>
    <x v="2"/>
    <x v="0"/>
    <x v="0"/>
    <x v="0"/>
    <x v="1"/>
  </r>
  <r>
    <n v="190"/>
    <s v="Segment 1 / Cohort A"/>
    <n v="4"/>
    <x v="1"/>
    <n v="0.8"/>
    <n v="0.1"/>
    <n v="0.1"/>
    <n v="0"/>
    <s v="US"/>
    <x v="0"/>
    <n v="1400"/>
    <n v="700"/>
    <s v="A"/>
    <s v="A4"/>
    <x v="2"/>
    <x v="0"/>
    <x v="0"/>
    <x v="0"/>
    <x v="1"/>
  </r>
  <r>
    <n v="190"/>
    <s v="Segment 1 / Cohort A"/>
    <n v="5"/>
    <x v="0"/>
    <n v="1"/>
    <n v="0"/>
    <n v="0"/>
    <n v="0"/>
    <s v="US"/>
    <x v="0"/>
    <n v="1400"/>
    <n v="700"/>
    <s v="A"/>
    <s v="A5"/>
    <x v="2"/>
    <x v="1"/>
    <x v="2"/>
    <x v="1"/>
    <x v="1"/>
  </r>
  <r>
    <n v="190"/>
    <s v="Segment 1 / Cohort A"/>
    <n v="5"/>
    <x v="1"/>
    <n v="0.8"/>
    <n v="0.1"/>
    <n v="0.1"/>
    <n v="0"/>
    <s v="US"/>
    <x v="0"/>
    <n v="1400"/>
    <n v="700"/>
    <s v="A"/>
    <s v="A5"/>
    <x v="2"/>
    <x v="1"/>
    <x v="2"/>
    <x v="1"/>
    <x v="1"/>
  </r>
  <r>
    <n v="190"/>
    <s v="Segment 1 / Cohort A"/>
    <n v="6"/>
    <x v="0"/>
    <n v="1"/>
    <n v="0"/>
    <n v="0"/>
    <n v="0"/>
    <s v="US"/>
    <x v="0"/>
    <n v="1400"/>
    <n v="700"/>
    <s v="A"/>
    <s v="A6"/>
    <x v="3"/>
    <x v="0"/>
    <x v="0"/>
    <x v="0"/>
    <x v="1"/>
  </r>
  <r>
    <n v="190"/>
    <s v="Segment 1 / Cohort A"/>
    <n v="6"/>
    <x v="1"/>
    <n v="0.7"/>
    <n v="0.2"/>
    <n v="0.1"/>
    <n v="0"/>
    <s v="US"/>
    <x v="0"/>
    <n v="1400"/>
    <n v="700"/>
    <s v="A"/>
    <s v="A6"/>
    <x v="3"/>
    <x v="0"/>
    <x v="0"/>
    <x v="0"/>
    <x v="1"/>
  </r>
  <r>
    <n v="190"/>
    <s v="Segment 1 / Cohort A"/>
    <n v="7"/>
    <x v="0"/>
    <n v="1"/>
    <n v="0"/>
    <n v="0"/>
    <n v="0"/>
    <s v="US"/>
    <x v="0"/>
    <n v="1400"/>
    <n v="700"/>
    <s v="A"/>
    <s v="A7"/>
    <x v="1"/>
    <x v="0"/>
    <x v="0"/>
    <x v="0"/>
    <x v="1"/>
  </r>
  <r>
    <n v="190"/>
    <s v="Segment 1 / Cohort A"/>
    <n v="7"/>
    <x v="1"/>
    <n v="0.6"/>
    <n v="0.2"/>
    <n v="0.2"/>
    <n v="0"/>
    <s v="US"/>
    <x v="0"/>
    <n v="1400"/>
    <n v="700"/>
    <s v="A"/>
    <s v="A7"/>
    <x v="1"/>
    <x v="0"/>
    <x v="0"/>
    <x v="0"/>
    <x v="1"/>
  </r>
  <r>
    <n v="190"/>
    <s v="Segment 1 / Cohort A"/>
    <n v="8"/>
    <x v="0"/>
    <n v="1"/>
    <n v="0"/>
    <n v="0"/>
    <n v="0"/>
    <s v="US"/>
    <x v="0"/>
    <n v="1400"/>
    <n v="700"/>
    <s v="A"/>
    <s v="A8"/>
    <x v="3"/>
    <x v="0"/>
    <x v="0"/>
    <x v="0"/>
    <x v="0"/>
  </r>
  <r>
    <n v="190"/>
    <s v="Segment 1 / Cohort A"/>
    <n v="8"/>
    <x v="1"/>
    <n v="0.7"/>
    <n v="0.2"/>
    <n v="0.1"/>
    <n v="0"/>
    <s v="US"/>
    <x v="0"/>
    <n v="1400"/>
    <n v="700"/>
    <s v="A"/>
    <s v="A8"/>
    <x v="3"/>
    <x v="0"/>
    <x v="0"/>
    <x v="0"/>
    <x v="0"/>
  </r>
  <r>
    <n v="190"/>
    <s v="Segment 1 / Cohort A"/>
    <n v="9"/>
    <x v="0"/>
    <n v="1"/>
    <n v="0"/>
    <n v="0"/>
    <n v="0"/>
    <s v="US"/>
    <x v="0"/>
    <n v="1400"/>
    <n v="700"/>
    <s v="A"/>
    <s v="A9"/>
    <x v="1"/>
    <x v="1"/>
    <x v="2"/>
    <x v="1"/>
    <x v="1"/>
  </r>
  <r>
    <n v="190"/>
    <s v="Segment 1 / Cohort A"/>
    <n v="9"/>
    <x v="1"/>
    <n v="0.8"/>
    <n v="0.2"/>
    <n v="0"/>
    <n v="0"/>
    <s v="US"/>
    <x v="0"/>
    <n v="1400"/>
    <n v="700"/>
    <s v="A"/>
    <s v="A9"/>
    <x v="1"/>
    <x v="1"/>
    <x v="2"/>
    <x v="1"/>
    <x v="1"/>
  </r>
  <r>
    <n v="190"/>
    <s v="Segment 1 / Cohort A"/>
    <n v="10"/>
    <x v="0"/>
    <n v="1"/>
    <n v="0"/>
    <n v="0"/>
    <n v="0"/>
    <s v="US"/>
    <x v="0"/>
    <n v="1400"/>
    <n v="700"/>
    <s v="A"/>
    <s v="A10"/>
    <x v="2"/>
    <x v="1"/>
    <x v="0"/>
    <x v="0"/>
    <x v="0"/>
  </r>
  <r>
    <n v="190"/>
    <s v="Segment 1 / Cohort A"/>
    <n v="10"/>
    <x v="1"/>
    <n v="0.8"/>
    <n v="0.2"/>
    <n v="0"/>
    <n v="0"/>
    <s v="US"/>
    <x v="0"/>
    <n v="1400"/>
    <n v="700"/>
    <s v="A"/>
    <s v="A10"/>
    <x v="2"/>
    <x v="1"/>
    <x v="0"/>
    <x v="0"/>
    <x v="0"/>
  </r>
  <r>
    <n v="190"/>
    <s v="Segment 1 / Cohort A"/>
    <n v="11"/>
    <x v="0"/>
    <n v="1"/>
    <n v="0"/>
    <n v="0"/>
    <n v="0"/>
    <s v="US"/>
    <x v="0"/>
    <n v="1400"/>
    <n v="700"/>
    <s v="A"/>
    <s v="A11"/>
    <x v="0"/>
    <x v="0"/>
    <x v="0"/>
    <x v="0"/>
    <x v="1"/>
  </r>
  <r>
    <n v="190"/>
    <s v="Segment 1 / Cohort A"/>
    <n v="11"/>
    <x v="1"/>
    <n v="0.5"/>
    <n v="0.3"/>
    <n v="0.2"/>
    <n v="0"/>
    <s v="US"/>
    <x v="0"/>
    <n v="1400"/>
    <n v="700"/>
    <s v="A"/>
    <s v="A11"/>
    <x v="0"/>
    <x v="0"/>
    <x v="0"/>
    <x v="0"/>
    <x v="1"/>
  </r>
  <r>
    <n v="190"/>
    <s v="Segment 1 / Cohort A"/>
    <n v="12"/>
    <x v="0"/>
    <n v="1"/>
    <n v="0"/>
    <n v="0"/>
    <n v="0"/>
    <s v="US"/>
    <x v="0"/>
    <n v="1400"/>
    <n v="700"/>
    <s v="A"/>
    <s v="A12"/>
    <x v="1"/>
    <x v="0"/>
    <x v="0"/>
    <x v="0"/>
    <x v="0"/>
  </r>
  <r>
    <n v="190"/>
    <s v="Segment 1 / Cohort A"/>
    <n v="12"/>
    <x v="1"/>
    <n v="0.5"/>
    <n v="0.3"/>
    <n v="0.2"/>
    <n v="0"/>
    <s v="US"/>
    <x v="0"/>
    <n v="1400"/>
    <n v="700"/>
    <s v="A"/>
    <s v="A12"/>
    <x v="1"/>
    <x v="0"/>
    <x v="0"/>
    <x v="0"/>
    <x v="0"/>
  </r>
  <r>
    <n v="191"/>
    <s v="Segment 2 / Cohort B"/>
    <n v="1"/>
    <x v="0"/>
    <n v="0.5"/>
    <n v="0.4"/>
    <n v="0.1"/>
    <n v="0"/>
    <s v="US"/>
    <x v="0"/>
    <n v="3000"/>
    <n v="3000"/>
    <s v="B"/>
    <s v="B1"/>
    <x v="1"/>
    <x v="1"/>
    <x v="1"/>
    <x v="0"/>
    <x v="0"/>
  </r>
  <r>
    <n v="191"/>
    <s v="Segment 2 / Cohort B"/>
    <n v="1"/>
    <x v="1"/>
    <n v="0.3"/>
    <n v="0.4"/>
    <n v="0.3"/>
    <n v="0"/>
    <s v="US"/>
    <x v="0"/>
    <n v="3000"/>
    <n v="3000"/>
    <s v="B"/>
    <s v="B1"/>
    <x v="1"/>
    <x v="1"/>
    <x v="1"/>
    <x v="0"/>
    <x v="0"/>
  </r>
  <r>
    <n v="191"/>
    <s v="Segment 2 / Cohort B"/>
    <n v="2"/>
    <x v="0"/>
    <n v="0.6"/>
    <n v="0.3"/>
    <n v="0.1"/>
    <n v="0"/>
    <s v="US"/>
    <x v="0"/>
    <n v="3000"/>
    <n v="3000"/>
    <s v="B"/>
    <s v="B2"/>
    <x v="0"/>
    <x v="1"/>
    <x v="0"/>
    <x v="0"/>
    <x v="0"/>
  </r>
  <r>
    <n v="191"/>
    <s v="Segment 2 / Cohort B"/>
    <n v="2"/>
    <x v="1"/>
    <n v="0.4"/>
    <n v="0.5"/>
    <n v="0.1"/>
    <n v="0"/>
    <s v="US"/>
    <x v="0"/>
    <n v="3000"/>
    <n v="3000"/>
    <s v="B"/>
    <s v="B2"/>
    <x v="0"/>
    <x v="1"/>
    <x v="0"/>
    <x v="0"/>
    <x v="0"/>
  </r>
  <r>
    <n v="191"/>
    <s v="Segment 2 / Cohort B"/>
    <n v="3"/>
    <x v="0"/>
    <n v="0.3"/>
    <n v="0.5"/>
    <n v="0.2"/>
    <n v="0"/>
    <s v="US"/>
    <x v="0"/>
    <n v="3000"/>
    <n v="3000"/>
    <s v="B"/>
    <s v="B3"/>
    <x v="2"/>
    <x v="1"/>
    <x v="2"/>
    <x v="0"/>
    <x v="0"/>
  </r>
  <r>
    <n v="191"/>
    <s v="Segment 2 / Cohort B"/>
    <n v="3"/>
    <x v="1"/>
    <n v="0.1"/>
    <n v="0.6"/>
    <n v="0.3"/>
    <n v="0"/>
    <s v="US"/>
    <x v="0"/>
    <n v="3000"/>
    <n v="3000"/>
    <s v="B"/>
    <s v="B3"/>
    <x v="2"/>
    <x v="1"/>
    <x v="2"/>
    <x v="0"/>
    <x v="0"/>
  </r>
  <r>
    <n v="191"/>
    <s v="Segment 2 / Cohort B"/>
    <n v="4"/>
    <x v="0"/>
    <n v="0.4"/>
    <n v="0.3"/>
    <n v="0.3"/>
    <n v="0"/>
    <s v="US"/>
    <x v="0"/>
    <n v="3000"/>
    <n v="3000"/>
    <s v="B"/>
    <s v="B4"/>
    <x v="1"/>
    <x v="1"/>
    <x v="0"/>
    <x v="0"/>
    <x v="1"/>
  </r>
  <r>
    <n v="191"/>
    <s v="Segment 2 / Cohort B"/>
    <n v="4"/>
    <x v="1"/>
    <n v="0"/>
    <n v="0.5"/>
    <n v="0.5"/>
    <n v="0"/>
    <s v="US"/>
    <x v="0"/>
    <n v="3000"/>
    <n v="3000"/>
    <s v="B"/>
    <s v="B4"/>
    <x v="1"/>
    <x v="1"/>
    <x v="0"/>
    <x v="0"/>
    <x v="1"/>
  </r>
  <r>
    <n v="191"/>
    <s v="Segment 2 / Cohort B"/>
    <n v="5"/>
    <x v="0"/>
    <n v="0.5"/>
    <n v="0.4"/>
    <n v="0.1"/>
    <n v="0"/>
    <s v="US"/>
    <x v="0"/>
    <n v="3000"/>
    <n v="3000"/>
    <s v="B"/>
    <s v="B5"/>
    <x v="0"/>
    <x v="1"/>
    <x v="0"/>
    <x v="0"/>
    <x v="1"/>
  </r>
  <r>
    <n v="191"/>
    <s v="Segment 2 / Cohort B"/>
    <n v="5"/>
    <x v="1"/>
    <n v="0.2"/>
    <n v="0.5"/>
    <n v="0.3"/>
    <n v="0"/>
    <s v="US"/>
    <x v="0"/>
    <n v="3000"/>
    <n v="3000"/>
    <s v="B"/>
    <s v="B5"/>
    <x v="0"/>
    <x v="1"/>
    <x v="0"/>
    <x v="0"/>
    <x v="1"/>
  </r>
  <r>
    <n v="191"/>
    <s v="Segment 2 / Cohort B"/>
    <n v="6"/>
    <x v="0"/>
    <n v="0.5"/>
    <n v="0.4"/>
    <n v="0.1"/>
    <n v="0"/>
    <s v="US"/>
    <x v="0"/>
    <n v="3000"/>
    <n v="3000"/>
    <s v="B"/>
    <s v="B6"/>
    <x v="0"/>
    <x v="1"/>
    <x v="1"/>
    <x v="0"/>
    <x v="1"/>
  </r>
  <r>
    <n v="191"/>
    <s v="Segment 2 / Cohort B"/>
    <n v="6"/>
    <x v="1"/>
    <n v="0.3"/>
    <n v="0.5"/>
    <n v="0.2"/>
    <n v="0"/>
    <s v="US"/>
    <x v="0"/>
    <n v="3000"/>
    <n v="3000"/>
    <s v="B"/>
    <s v="B6"/>
    <x v="0"/>
    <x v="1"/>
    <x v="1"/>
    <x v="0"/>
    <x v="1"/>
  </r>
  <r>
    <n v="191"/>
    <s v="Segment 2 / Cohort B"/>
    <n v="7"/>
    <x v="0"/>
    <n v="0.2"/>
    <n v="0.8"/>
    <n v="0"/>
    <n v="0"/>
    <s v="US"/>
    <x v="0"/>
    <n v="3000"/>
    <n v="3000"/>
    <s v="B"/>
    <s v="B7"/>
    <x v="0"/>
    <x v="1"/>
    <x v="2"/>
    <x v="0"/>
    <x v="0"/>
  </r>
  <r>
    <n v="191"/>
    <s v="Segment 2 / Cohort B"/>
    <n v="7"/>
    <x v="1"/>
    <n v="0"/>
    <n v="0.8"/>
    <n v="0.2"/>
    <n v="0"/>
    <s v="US"/>
    <x v="0"/>
    <n v="3000"/>
    <n v="3000"/>
    <s v="B"/>
    <s v="B7"/>
    <x v="0"/>
    <x v="1"/>
    <x v="2"/>
    <x v="0"/>
    <x v="0"/>
  </r>
  <r>
    <n v="191"/>
    <s v="Segment 2 / Cohort B"/>
    <n v="8"/>
    <x v="0"/>
    <n v="0.6"/>
    <n v="0.3"/>
    <n v="0.1"/>
    <n v="0"/>
    <s v="US"/>
    <x v="0"/>
    <n v="3000"/>
    <n v="3000"/>
    <s v="B"/>
    <s v="B8"/>
    <x v="2"/>
    <x v="1"/>
    <x v="1"/>
    <x v="0"/>
    <x v="1"/>
  </r>
  <r>
    <n v="191"/>
    <s v="Segment 2 / Cohort B"/>
    <n v="8"/>
    <x v="1"/>
    <n v="0"/>
    <n v="0.8"/>
    <n v="0.2"/>
    <n v="0"/>
    <s v="US"/>
    <x v="0"/>
    <n v="3000"/>
    <n v="3000"/>
    <s v="B"/>
    <s v="B8"/>
    <x v="2"/>
    <x v="1"/>
    <x v="1"/>
    <x v="0"/>
    <x v="1"/>
  </r>
  <r>
    <n v="191"/>
    <s v="Segment 2 / Cohort B"/>
    <n v="9"/>
    <x v="0"/>
    <n v="0.3"/>
    <n v="0.3"/>
    <n v="0.4"/>
    <n v="0"/>
    <s v="US"/>
    <x v="0"/>
    <n v="3000"/>
    <n v="3000"/>
    <s v="B"/>
    <s v="B9"/>
    <x v="1"/>
    <x v="1"/>
    <x v="2"/>
    <x v="0"/>
    <x v="0"/>
  </r>
  <r>
    <n v="191"/>
    <s v="Segment 2 / Cohort B"/>
    <n v="9"/>
    <x v="1"/>
    <n v="0.1"/>
    <n v="0.2"/>
    <n v="0.7"/>
    <n v="0"/>
    <s v="US"/>
    <x v="0"/>
    <n v="3000"/>
    <n v="3000"/>
    <s v="B"/>
    <s v="B9"/>
    <x v="1"/>
    <x v="1"/>
    <x v="2"/>
    <x v="0"/>
    <x v="0"/>
  </r>
  <r>
    <n v="191"/>
    <s v="Segment 2 / Cohort B"/>
    <n v="10"/>
    <x v="0"/>
    <n v="0.5"/>
    <n v="0.4"/>
    <n v="0.1"/>
    <n v="0"/>
    <s v="US"/>
    <x v="0"/>
    <n v="3000"/>
    <n v="3000"/>
    <s v="B"/>
    <s v="B10"/>
    <x v="0"/>
    <x v="1"/>
    <x v="2"/>
    <x v="1"/>
    <x v="1"/>
  </r>
  <r>
    <n v="191"/>
    <s v="Segment 2 / Cohort B"/>
    <n v="10"/>
    <x v="1"/>
    <n v="0"/>
    <n v="0.9"/>
    <n v="0.1"/>
    <n v="0"/>
    <s v="US"/>
    <x v="0"/>
    <n v="3000"/>
    <n v="3000"/>
    <s v="B"/>
    <s v="B10"/>
    <x v="0"/>
    <x v="1"/>
    <x v="2"/>
    <x v="1"/>
    <x v="1"/>
  </r>
  <r>
    <n v="191"/>
    <s v="Segment 2 / Cohort B"/>
    <n v="11"/>
    <x v="0"/>
    <n v="0.5"/>
    <n v="0.3"/>
    <n v="0.2"/>
    <n v="0"/>
    <s v="US"/>
    <x v="0"/>
    <n v="3000"/>
    <n v="3000"/>
    <s v="B"/>
    <s v="B11"/>
    <x v="3"/>
    <x v="1"/>
    <x v="2"/>
    <x v="1"/>
    <x v="0"/>
  </r>
  <r>
    <n v="191"/>
    <s v="Segment 2 / Cohort B"/>
    <n v="11"/>
    <x v="1"/>
    <n v="0"/>
    <n v="0.4"/>
    <n v="0.6"/>
    <n v="0"/>
    <s v="US"/>
    <x v="0"/>
    <n v="3000"/>
    <n v="3000"/>
    <s v="B"/>
    <s v="B11"/>
    <x v="3"/>
    <x v="1"/>
    <x v="2"/>
    <x v="1"/>
    <x v="0"/>
  </r>
  <r>
    <n v="191"/>
    <s v="Segment 2 / Cohort B"/>
    <n v="12"/>
    <x v="0"/>
    <n v="0.4"/>
    <n v="0.4"/>
    <n v="0.2"/>
    <n v="0"/>
    <s v="US"/>
    <x v="0"/>
    <n v="3000"/>
    <n v="3000"/>
    <s v="B"/>
    <s v="B12"/>
    <x v="3"/>
    <x v="1"/>
    <x v="1"/>
    <x v="0"/>
    <x v="1"/>
  </r>
  <r>
    <n v="191"/>
    <s v="Segment 2 / Cohort B"/>
    <n v="12"/>
    <x v="1"/>
    <n v="0.3"/>
    <n v="0.2"/>
    <n v="0.5"/>
    <n v="0"/>
    <s v="US"/>
    <x v="0"/>
    <n v="3000"/>
    <n v="3000"/>
    <s v="B"/>
    <s v="B12"/>
    <x v="3"/>
    <x v="1"/>
    <x v="1"/>
    <x v="0"/>
    <x v="1"/>
  </r>
  <r>
    <n v="206"/>
    <s v="Segment 4 / Cohort D"/>
    <n v="1"/>
    <x v="0"/>
    <n v="0.2"/>
    <n v="0.3"/>
    <n v="0.5"/>
    <n v="0"/>
    <s v="US"/>
    <x v="0"/>
    <n v="1600"/>
    <n v="400"/>
    <s v="D"/>
    <s v="D1"/>
    <x v="2"/>
    <x v="0"/>
    <x v="0"/>
    <x v="0"/>
    <x v="0"/>
  </r>
  <r>
    <n v="206"/>
    <s v="Segment 4 / Cohort D"/>
    <n v="1"/>
    <x v="1"/>
    <n v="0.2"/>
    <n v="0.3"/>
    <n v="0.5"/>
    <n v="0"/>
    <s v="US"/>
    <x v="0"/>
    <n v="1600"/>
    <n v="400"/>
    <s v="D"/>
    <s v="D1"/>
    <x v="2"/>
    <x v="0"/>
    <x v="0"/>
    <x v="0"/>
    <x v="0"/>
  </r>
  <r>
    <n v="206"/>
    <s v="Segment 4 / Cohort D"/>
    <n v="2"/>
    <x v="0"/>
    <n v="0.3"/>
    <n v="0.3"/>
    <n v="0.4"/>
    <n v="0"/>
    <s v="US"/>
    <x v="0"/>
    <n v="1600"/>
    <n v="400"/>
    <s v="D"/>
    <s v="D2"/>
    <x v="1"/>
    <x v="0"/>
    <x v="1"/>
    <x v="0"/>
    <x v="1"/>
  </r>
  <r>
    <n v="206"/>
    <s v="Segment 4 / Cohort D"/>
    <n v="2"/>
    <x v="1"/>
    <n v="0.3"/>
    <n v="0.4"/>
    <n v="0.3"/>
    <n v="0"/>
    <s v="US"/>
    <x v="0"/>
    <n v="1600"/>
    <n v="400"/>
    <s v="D"/>
    <s v="D2"/>
    <x v="1"/>
    <x v="0"/>
    <x v="1"/>
    <x v="0"/>
    <x v="1"/>
  </r>
  <r>
    <n v="206"/>
    <s v="Segment 4 / Cohort D"/>
    <n v="3"/>
    <x v="0"/>
    <n v="0.3"/>
    <n v="0.4"/>
    <n v="0.3"/>
    <n v="0"/>
    <s v="US"/>
    <x v="0"/>
    <n v="1600"/>
    <n v="400"/>
    <s v="D"/>
    <s v="D3"/>
    <x v="3"/>
    <x v="0"/>
    <x v="1"/>
    <x v="0"/>
    <x v="0"/>
  </r>
  <r>
    <n v="206"/>
    <s v="Segment 4 / Cohort D"/>
    <n v="3"/>
    <x v="1"/>
    <n v="0.3"/>
    <n v="0.4"/>
    <n v="0.3"/>
    <n v="0"/>
    <s v="US"/>
    <x v="0"/>
    <n v="1600"/>
    <n v="400"/>
    <s v="D"/>
    <s v="D3"/>
    <x v="3"/>
    <x v="0"/>
    <x v="1"/>
    <x v="0"/>
    <x v="0"/>
  </r>
  <r>
    <n v="206"/>
    <s v="Segment 4 / Cohort D"/>
    <n v="4"/>
    <x v="0"/>
    <n v="0.5"/>
    <n v="0.3"/>
    <n v="0.2"/>
    <n v="0"/>
    <s v="US"/>
    <x v="0"/>
    <n v="1600"/>
    <n v="400"/>
    <s v="D"/>
    <s v="D4"/>
    <x v="3"/>
    <x v="1"/>
    <x v="0"/>
    <x v="0"/>
    <x v="1"/>
  </r>
  <r>
    <n v="206"/>
    <s v="Segment 4 / Cohort D"/>
    <n v="4"/>
    <x v="1"/>
    <n v="0.5"/>
    <n v="0.3"/>
    <n v="0.2"/>
    <n v="0"/>
    <s v="US"/>
    <x v="0"/>
    <n v="1600"/>
    <n v="400"/>
    <s v="D"/>
    <s v="D4"/>
    <x v="3"/>
    <x v="1"/>
    <x v="0"/>
    <x v="0"/>
    <x v="1"/>
  </r>
  <r>
    <n v="206"/>
    <s v="Segment 4 / Cohort D"/>
    <n v="5"/>
    <x v="0"/>
    <n v="0.4"/>
    <n v="0.3"/>
    <n v="0.3"/>
    <n v="0"/>
    <s v="US"/>
    <x v="0"/>
    <n v="1600"/>
    <n v="400"/>
    <s v="D"/>
    <s v="D5"/>
    <x v="3"/>
    <x v="1"/>
    <x v="2"/>
    <x v="1"/>
    <x v="1"/>
  </r>
  <r>
    <n v="206"/>
    <s v="Segment 4 / Cohort D"/>
    <n v="5"/>
    <x v="1"/>
    <n v="0.4"/>
    <n v="0.3"/>
    <n v="0.3"/>
    <n v="0"/>
    <s v="US"/>
    <x v="0"/>
    <n v="1600"/>
    <n v="400"/>
    <s v="D"/>
    <s v="D5"/>
    <x v="3"/>
    <x v="1"/>
    <x v="2"/>
    <x v="1"/>
    <x v="1"/>
  </r>
  <r>
    <n v="206"/>
    <s v="Segment 4 / Cohort D"/>
    <n v="6"/>
    <x v="0"/>
    <n v="0.3"/>
    <n v="0.3"/>
    <n v="0.4"/>
    <n v="0"/>
    <s v="US"/>
    <x v="0"/>
    <n v="1600"/>
    <n v="400"/>
    <s v="D"/>
    <s v="D6"/>
    <x v="2"/>
    <x v="1"/>
    <x v="1"/>
    <x v="0"/>
    <x v="0"/>
  </r>
  <r>
    <n v="206"/>
    <s v="Segment 4 / Cohort D"/>
    <n v="6"/>
    <x v="1"/>
    <n v="0.3"/>
    <n v="0.3"/>
    <n v="0.4"/>
    <n v="0"/>
    <s v="US"/>
    <x v="0"/>
    <n v="1600"/>
    <n v="400"/>
    <s v="D"/>
    <s v="D6"/>
    <x v="2"/>
    <x v="1"/>
    <x v="1"/>
    <x v="0"/>
    <x v="0"/>
  </r>
  <r>
    <n v="206"/>
    <s v="Segment 4 / Cohort D"/>
    <n v="7"/>
    <x v="0"/>
    <n v="0.3"/>
    <n v="0.4"/>
    <n v="0.3"/>
    <n v="0"/>
    <s v="US"/>
    <x v="0"/>
    <n v="1600"/>
    <n v="400"/>
    <s v="D"/>
    <s v="D7"/>
    <x v="1"/>
    <x v="1"/>
    <x v="0"/>
    <x v="0"/>
    <x v="0"/>
  </r>
  <r>
    <n v="206"/>
    <s v="Segment 4 / Cohort D"/>
    <n v="7"/>
    <x v="1"/>
    <n v="0.3"/>
    <n v="0.4"/>
    <n v="0.3"/>
    <n v="0"/>
    <s v="US"/>
    <x v="0"/>
    <n v="1600"/>
    <n v="400"/>
    <s v="D"/>
    <s v="D7"/>
    <x v="1"/>
    <x v="1"/>
    <x v="0"/>
    <x v="0"/>
    <x v="0"/>
  </r>
  <r>
    <n v="206"/>
    <s v="Segment 4 / Cohort D"/>
    <n v="8"/>
    <x v="0"/>
    <n v="0.7"/>
    <n v="0.2"/>
    <n v="0.1"/>
    <n v="0"/>
    <s v="US"/>
    <x v="0"/>
    <n v="1600"/>
    <n v="400"/>
    <s v="D"/>
    <s v="D8"/>
    <x v="0"/>
    <x v="0"/>
    <x v="1"/>
    <x v="0"/>
    <x v="1"/>
  </r>
  <r>
    <n v="206"/>
    <s v="Segment 4 / Cohort D"/>
    <n v="8"/>
    <x v="1"/>
    <n v="0.7"/>
    <n v="0.2"/>
    <n v="0.1"/>
    <n v="0"/>
    <s v="US"/>
    <x v="0"/>
    <n v="1600"/>
    <n v="400"/>
    <s v="D"/>
    <s v="D8"/>
    <x v="0"/>
    <x v="0"/>
    <x v="1"/>
    <x v="0"/>
    <x v="1"/>
  </r>
  <r>
    <n v="206"/>
    <s v="Segment 4 / Cohort D"/>
    <n v="9"/>
    <x v="0"/>
    <n v="0.4"/>
    <n v="0.4"/>
    <n v="0.2"/>
    <n v="0"/>
    <s v="US"/>
    <x v="0"/>
    <n v="1600"/>
    <n v="400"/>
    <s v="D"/>
    <s v="D9"/>
    <x v="3"/>
    <x v="1"/>
    <x v="2"/>
    <x v="0"/>
    <x v="0"/>
  </r>
  <r>
    <n v="206"/>
    <s v="Segment 4 / Cohort D"/>
    <n v="9"/>
    <x v="1"/>
    <n v="0.4"/>
    <n v="0.4"/>
    <n v="0.2"/>
    <n v="0"/>
    <s v="US"/>
    <x v="0"/>
    <n v="1600"/>
    <n v="400"/>
    <s v="D"/>
    <s v="D9"/>
    <x v="3"/>
    <x v="1"/>
    <x v="2"/>
    <x v="0"/>
    <x v="0"/>
  </r>
  <r>
    <n v="206"/>
    <s v="Segment 4 / Cohort D"/>
    <n v="10"/>
    <x v="0"/>
    <n v="0.4"/>
    <n v="0.2"/>
    <n v="0.4"/>
    <n v="0"/>
    <s v="US"/>
    <x v="0"/>
    <n v="1600"/>
    <n v="400"/>
    <s v="D"/>
    <s v="D10"/>
    <x v="1"/>
    <x v="0"/>
    <x v="1"/>
    <x v="0"/>
    <x v="0"/>
  </r>
  <r>
    <n v="206"/>
    <s v="Segment 4 / Cohort D"/>
    <n v="10"/>
    <x v="1"/>
    <n v="0.4"/>
    <n v="0.2"/>
    <n v="0.4"/>
    <n v="0"/>
    <s v="US"/>
    <x v="0"/>
    <n v="1600"/>
    <n v="400"/>
    <s v="D"/>
    <s v="D10"/>
    <x v="1"/>
    <x v="0"/>
    <x v="1"/>
    <x v="0"/>
    <x v="0"/>
  </r>
  <r>
    <n v="206"/>
    <s v="Segment 4 / Cohort D"/>
    <n v="11"/>
    <x v="0"/>
    <n v="0.6"/>
    <n v="0.2"/>
    <n v="0.2"/>
    <n v="0"/>
    <s v="US"/>
    <x v="0"/>
    <n v="1600"/>
    <n v="400"/>
    <s v="D"/>
    <s v="D11"/>
    <x v="0"/>
    <x v="1"/>
    <x v="2"/>
    <x v="1"/>
    <x v="0"/>
  </r>
  <r>
    <n v="206"/>
    <s v="Segment 4 / Cohort D"/>
    <n v="11"/>
    <x v="1"/>
    <n v="0.6"/>
    <n v="0.2"/>
    <n v="0.2"/>
    <n v="0"/>
    <s v="US"/>
    <x v="0"/>
    <n v="1600"/>
    <n v="400"/>
    <s v="D"/>
    <s v="D11"/>
    <x v="0"/>
    <x v="1"/>
    <x v="2"/>
    <x v="1"/>
    <x v="0"/>
  </r>
  <r>
    <n v="206"/>
    <s v="Segment 4 / Cohort D"/>
    <n v="12"/>
    <x v="0"/>
    <n v="0.8"/>
    <n v="0.2"/>
    <n v="0"/>
    <n v="0"/>
    <s v="US"/>
    <x v="0"/>
    <n v="1600"/>
    <n v="400"/>
    <s v="D"/>
    <s v="D12"/>
    <x v="0"/>
    <x v="0"/>
    <x v="1"/>
    <x v="0"/>
    <x v="0"/>
  </r>
  <r>
    <n v="206"/>
    <s v="Segment 4 / Cohort D"/>
    <n v="12"/>
    <x v="1"/>
    <n v="0.8"/>
    <n v="0.1"/>
    <n v="0.1"/>
    <n v="0"/>
    <s v="US"/>
    <x v="0"/>
    <n v="1600"/>
    <n v="400"/>
    <s v="D"/>
    <s v="D12"/>
    <x v="0"/>
    <x v="0"/>
    <x v="1"/>
    <x v="0"/>
    <x v="0"/>
  </r>
  <r>
    <n v="207"/>
    <s v="Segment 3 / Cohort C"/>
    <n v="1"/>
    <x v="0"/>
    <n v="0.6"/>
    <n v="0.1"/>
    <n v="0.3"/>
    <n v="0"/>
    <s v="US"/>
    <x v="0"/>
    <n v="5000"/>
    <n v="10000"/>
    <s v="C"/>
    <s v="C1"/>
    <x v="2"/>
    <x v="0"/>
    <x v="1"/>
    <x v="0"/>
    <x v="1"/>
  </r>
  <r>
    <n v="207"/>
    <s v="Segment 3 / Cohort C"/>
    <n v="1"/>
    <x v="1"/>
    <n v="0.6"/>
    <n v="0.1"/>
    <n v="0.3"/>
    <n v="0"/>
    <s v="US"/>
    <x v="0"/>
    <n v="5000"/>
    <n v="10000"/>
    <s v="C"/>
    <s v="C1"/>
    <x v="2"/>
    <x v="0"/>
    <x v="1"/>
    <x v="0"/>
    <x v="1"/>
  </r>
  <r>
    <n v="207"/>
    <s v="Segment 3 / Cohort C"/>
    <n v="2"/>
    <x v="0"/>
    <n v="0.8"/>
    <n v="0.1"/>
    <n v="0.1"/>
    <n v="0"/>
    <s v="US"/>
    <x v="0"/>
    <n v="5000"/>
    <n v="10000"/>
    <s v="C"/>
    <s v="C2"/>
    <x v="2"/>
    <x v="1"/>
    <x v="2"/>
    <x v="1"/>
    <x v="0"/>
  </r>
  <r>
    <n v="207"/>
    <s v="Segment 3 / Cohort C"/>
    <n v="2"/>
    <x v="1"/>
    <n v="0.8"/>
    <n v="0.1"/>
    <n v="0.1"/>
    <n v="0"/>
    <s v="US"/>
    <x v="0"/>
    <n v="5000"/>
    <n v="10000"/>
    <s v="C"/>
    <s v="C2"/>
    <x v="2"/>
    <x v="1"/>
    <x v="2"/>
    <x v="1"/>
    <x v="0"/>
  </r>
  <r>
    <n v="207"/>
    <s v="Segment 3 / Cohort C"/>
    <n v="3"/>
    <x v="0"/>
    <n v="0.6"/>
    <n v="0.1"/>
    <n v="0.3"/>
    <n v="0"/>
    <s v="US"/>
    <x v="0"/>
    <n v="5000"/>
    <n v="10000"/>
    <s v="C"/>
    <s v="C3"/>
    <x v="3"/>
    <x v="0"/>
    <x v="1"/>
    <x v="0"/>
    <x v="1"/>
  </r>
  <r>
    <n v="207"/>
    <s v="Segment 3 / Cohort C"/>
    <n v="3"/>
    <x v="1"/>
    <n v="0.6"/>
    <n v="0.1"/>
    <n v="0.3"/>
    <n v="0"/>
    <s v="US"/>
    <x v="0"/>
    <n v="5000"/>
    <n v="10000"/>
    <s v="C"/>
    <s v="C3"/>
    <x v="3"/>
    <x v="0"/>
    <x v="1"/>
    <x v="0"/>
    <x v="1"/>
  </r>
  <r>
    <n v="207"/>
    <s v="Segment 3 / Cohort C"/>
    <n v="4"/>
    <x v="0"/>
    <n v="0.8"/>
    <n v="0.1"/>
    <n v="0.1"/>
    <n v="0"/>
    <s v="US"/>
    <x v="0"/>
    <n v="5000"/>
    <n v="10000"/>
    <s v="C"/>
    <s v="C4"/>
    <x v="3"/>
    <x v="1"/>
    <x v="0"/>
    <x v="0"/>
    <x v="0"/>
  </r>
  <r>
    <n v="207"/>
    <s v="Segment 3 / Cohort C"/>
    <n v="4"/>
    <x v="1"/>
    <n v="0.8"/>
    <n v="0.1"/>
    <n v="0.1"/>
    <n v="0"/>
    <s v="US"/>
    <x v="0"/>
    <n v="5000"/>
    <n v="10000"/>
    <s v="C"/>
    <s v="C4"/>
    <x v="3"/>
    <x v="1"/>
    <x v="0"/>
    <x v="0"/>
    <x v="0"/>
  </r>
  <r>
    <n v="207"/>
    <s v="Segment 3 / Cohort C"/>
    <n v="5"/>
    <x v="0"/>
    <n v="0.7"/>
    <n v="0.1"/>
    <n v="0.2"/>
    <n v="0"/>
    <s v="US"/>
    <x v="0"/>
    <n v="5000"/>
    <n v="10000"/>
    <s v="C"/>
    <s v="C5"/>
    <x v="2"/>
    <x v="0"/>
    <x v="1"/>
    <x v="0"/>
    <x v="0"/>
  </r>
  <r>
    <n v="207"/>
    <s v="Segment 3 / Cohort C"/>
    <n v="5"/>
    <x v="1"/>
    <n v="0.7"/>
    <n v="0.1"/>
    <n v="0.2"/>
    <n v="0"/>
    <s v="US"/>
    <x v="0"/>
    <n v="5000"/>
    <n v="10000"/>
    <s v="C"/>
    <s v="C5"/>
    <x v="2"/>
    <x v="0"/>
    <x v="1"/>
    <x v="0"/>
    <x v="0"/>
  </r>
  <r>
    <n v="207"/>
    <s v="Segment 3 / Cohort C"/>
    <n v="6"/>
    <x v="0"/>
    <n v="0.8"/>
    <n v="0.1"/>
    <n v="0.1"/>
    <n v="0"/>
    <s v="US"/>
    <x v="0"/>
    <n v="5000"/>
    <n v="10000"/>
    <s v="C"/>
    <s v="C6"/>
    <x v="3"/>
    <x v="1"/>
    <x v="1"/>
    <x v="0"/>
    <x v="0"/>
  </r>
  <r>
    <n v="207"/>
    <s v="Segment 3 / Cohort C"/>
    <n v="6"/>
    <x v="1"/>
    <n v="0.8"/>
    <n v="0.1"/>
    <n v="0.1"/>
    <n v="0"/>
    <s v="US"/>
    <x v="0"/>
    <n v="5000"/>
    <n v="10000"/>
    <s v="C"/>
    <s v="C6"/>
    <x v="3"/>
    <x v="1"/>
    <x v="1"/>
    <x v="0"/>
    <x v="0"/>
  </r>
  <r>
    <n v="207"/>
    <s v="Segment 3 / Cohort C"/>
    <n v="7"/>
    <x v="0"/>
    <n v="0.8"/>
    <n v="0.1"/>
    <n v="0.1"/>
    <n v="0"/>
    <s v="US"/>
    <x v="0"/>
    <n v="5000"/>
    <n v="10000"/>
    <s v="C"/>
    <s v="C7"/>
    <x v="0"/>
    <x v="1"/>
    <x v="1"/>
    <x v="0"/>
    <x v="0"/>
  </r>
  <r>
    <n v="207"/>
    <s v="Segment 3 / Cohort C"/>
    <n v="7"/>
    <x v="1"/>
    <n v="0.8"/>
    <n v="0.1"/>
    <n v="0.1"/>
    <n v="0"/>
    <s v="US"/>
    <x v="0"/>
    <n v="5000"/>
    <n v="10000"/>
    <s v="C"/>
    <s v="C7"/>
    <x v="0"/>
    <x v="1"/>
    <x v="1"/>
    <x v="0"/>
    <x v="0"/>
  </r>
  <r>
    <n v="207"/>
    <s v="Segment 3 / Cohort C"/>
    <n v="8"/>
    <x v="0"/>
    <n v="0.8"/>
    <n v="0.1"/>
    <n v="0.1"/>
    <n v="0"/>
    <s v="US"/>
    <x v="0"/>
    <n v="5000"/>
    <n v="10000"/>
    <s v="C"/>
    <s v="C8"/>
    <x v="1"/>
    <x v="1"/>
    <x v="2"/>
    <x v="1"/>
    <x v="0"/>
  </r>
  <r>
    <n v="207"/>
    <s v="Segment 3 / Cohort C"/>
    <n v="8"/>
    <x v="1"/>
    <n v="0.8"/>
    <n v="0.1"/>
    <n v="0.1"/>
    <n v="0"/>
    <s v="US"/>
    <x v="0"/>
    <n v="5000"/>
    <n v="10000"/>
    <s v="C"/>
    <s v="C8"/>
    <x v="1"/>
    <x v="1"/>
    <x v="2"/>
    <x v="1"/>
    <x v="0"/>
  </r>
  <r>
    <n v="207"/>
    <s v="Segment 3 / Cohort C"/>
    <n v="9"/>
    <x v="0"/>
    <n v="0.8"/>
    <n v="0.1"/>
    <n v="0.1"/>
    <n v="0"/>
    <s v="US"/>
    <x v="0"/>
    <n v="5000"/>
    <n v="10000"/>
    <s v="C"/>
    <s v="C9"/>
    <x v="0"/>
    <x v="1"/>
    <x v="2"/>
    <x v="0"/>
    <x v="1"/>
  </r>
  <r>
    <n v="207"/>
    <s v="Segment 3 / Cohort C"/>
    <n v="9"/>
    <x v="1"/>
    <n v="0.8"/>
    <n v="0.1"/>
    <n v="0.1"/>
    <n v="0"/>
    <s v="US"/>
    <x v="0"/>
    <n v="5000"/>
    <n v="10000"/>
    <s v="C"/>
    <s v="C9"/>
    <x v="0"/>
    <x v="1"/>
    <x v="2"/>
    <x v="0"/>
    <x v="1"/>
  </r>
  <r>
    <n v="207"/>
    <s v="Segment 3 / Cohort C"/>
    <n v="10"/>
    <x v="0"/>
    <n v="0.8"/>
    <n v="0.1"/>
    <n v="0.1"/>
    <n v="0"/>
    <s v="US"/>
    <x v="0"/>
    <n v="5000"/>
    <n v="10000"/>
    <s v="C"/>
    <s v="C10"/>
    <x v="3"/>
    <x v="1"/>
    <x v="2"/>
    <x v="0"/>
    <x v="1"/>
  </r>
  <r>
    <n v="207"/>
    <s v="Segment 3 / Cohort C"/>
    <n v="10"/>
    <x v="1"/>
    <n v="0.8"/>
    <n v="0.1"/>
    <n v="0.1"/>
    <n v="0"/>
    <s v="US"/>
    <x v="0"/>
    <n v="5000"/>
    <n v="10000"/>
    <s v="C"/>
    <s v="C10"/>
    <x v="3"/>
    <x v="1"/>
    <x v="2"/>
    <x v="0"/>
    <x v="1"/>
  </r>
  <r>
    <n v="207"/>
    <s v="Segment 3 / Cohort C"/>
    <n v="11"/>
    <x v="0"/>
    <n v="0.8"/>
    <n v="0.1"/>
    <n v="0.1"/>
    <n v="0"/>
    <s v="US"/>
    <x v="0"/>
    <n v="5000"/>
    <n v="10000"/>
    <s v="C"/>
    <s v="C11"/>
    <x v="1"/>
    <x v="1"/>
    <x v="2"/>
    <x v="0"/>
    <x v="1"/>
  </r>
  <r>
    <n v="207"/>
    <s v="Segment 3 / Cohort C"/>
    <n v="11"/>
    <x v="1"/>
    <n v="0.8"/>
    <n v="0.1"/>
    <n v="0.1"/>
    <n v="0"/>
    <s v="US"/>
    <x v="0"/>
    <n v="5000"/>
    <n v="10000"/>
    <s v="C"/>
    <s v="C11"/>
    <x v="1"/>
    <x v="1"/>
    <x v="2"/>
    <x v="0"/>
    <x v="1"/>
  </r>
  <r>
    <n v="207"/>
    <s v="Segment 3 / Cohort C"/>
    <n v="12"/>
    <x v="0"/>
    <n v="0.6"/>
    <n v="0.1"/>
    <n v="0.3"/>
    <n v="0"/>
    <s v="US"/>
    <x v="0"/>
    <n v="5000"/>
    <n v="10000"/>
    <s v="C"/>
    <s v="C12"/>
    <x v="2"/>
    <x v="1"/>
    <x v="0"/>
    <x v="0"/>
    <x v="1"/>
  </r>
  <r>
    <n v="207"/>
    <s v="Segment 3 / Cohort C"/>
    <n v="12"/>
    <x v="1"/>
    <n v="0.6"/>
    <n v="0.1"/>
    <n v="0.3"/>
    <n v="0"/>
    <s v="US"/>
    <x v="0"/>
    <n v="5000"/>
    <n v="10000"/>
    <s v="C"/>
    <s v="C12"/>
    <x v="2"/>
    <x v="1"/>
    <x v="0"/>
    <x v="0"/>
    <x v="1"/>
  </r>
  <r>
    <n v="213"/>
    <s v="Segment 2 / Cohort B"/>
    <n v="1"/>
    <x v="0"/>
    <n v="0.2"/>
    <n v="0.4"/>
    <n v="0.4"/>
    <n v="0"/>
    <s v="US"/>
    <x v="1"/>
    <n v="1960"/>
    <n v="1400"/>
    <s v="B"/>
    <s v="B1"/>
    <x v="1"/>
    <x v="1"/>
    <x v="1"/>
    <x v="0"/>
    <x v="0"/>
  </r>
  <r>
    <n v="213"/>
    <s v="Segment 2 / Cohort B"/>
    <n v="1"/>
    <x v="1"/>
    <n v="0.3"/>
    <n v="0.4"/>
    <n v="0.3"/>
    <n v="0"/>
    <s v="US"/>
    <x v="1"/>
    <n v="1960"/>
    <n v="1400"/>
    <s v="B"/>
    <s v="B1"/>
    <x v="1"/>
    <x v="1"/>
    <x v="1"/>
    <x v="0"/>
    <x v="0"/>
  </r>
  <r>
    <n v="213"/>
    <s v="Segment 2 / Cohort B"/>
    <n v="2"/>
    <x v="0"/>
    <n v="0.4"/>
    <n v="0.4"/>
    <n v="0.2"/>
    <n v="0"/>
    <s v="US"/>
    <x v="1"/>
    <n v="1960"/>
    <n v="1400"/>
    <s v="B"/>
    <s v="B2"/>
    <x v="0"/>
    <x v="1"/>
    <x v="0"/>
    <x v="0"/>
    <x v="0"/>
  </r>
  <r>
    <n v="213"/>
    <s v="Segment 2 / Cohort B"/>
    <n v="2"/>
    <x v="1"/>
    <n v="0.3"/>
    <n v="0.2"/>
    <n v="0.5"/>
    <n v="0"/>
    <s v="US"/>
    <x v="1"/>
    <n v="1960"/>
    <n v="1400"/>
    <s v="B"/>
    <s v="B2"/>
    <x v="0"/>
    <x v="1"/>
    <x v="0"/>
    <x v="0"/>
    <x v="0"/>
  </r>
  <r>
    <n v="213"/>
    <s v="Segment 2 / Cohort B"/>
    <n v="3"/>
    <x v="0"/>
    <n v="0.3"/>
    <n v="0.5"/>
    <n v="0.2"/>
    <n v="0"/>
    <s v="US"/>
    <x v="1"/>
    <n v="1960"/>
    <n v="1400"/>
    <s v="B"/>
    <s v="B3"/>
    <x v="2"/>
    <x v="1"/>
    <x v="2"/>
    <x v="0"/>
    <x v="0"/>
  </r>
  <r>
    <n v="213"/>
    <s v="Segment 2 / Cohort B"/>
    <n v="3"/>
    <x v="1"/>
    <n v="0.4"/>
    <n v="0.4"/>
    <n v="0.2"/>
    <n v="0"/>
    <s v="US"/>
    <x v="1"/>
    <n v="1960"/>
    <n v="1400"/>
    <s v="B"/>
    <s v="B3"/>
    <x v="2"/>
    <x v="1"/>
    <x v="2"/>
    <x v="0"/>
    <x v="0"/>
  </r>
  <r>
    <n v="213"/>
    <s v="Segment 2 / Cohort B"/>
    <n v="4"/>
    <x v="0"/>
    <n v="0.3"/>
    <n v="0.2"/>
    <n v="0.5"/>
    <n v="0"/>
    <s v="US"/>
    <x v="1"/>
    <n v="1960"/>
    <n v="1400"/>
    <s v="B"/>
    <s v="B4"/>
    <x v="1"/>
    <x v="1"/>
    <x v="0"/>
    <x v="0"/>
    <x v="1"/>
  </r>
  <r>
    <n v="213"/>
    <s v="Segment 2 / Cohort B"/>
    <n v="4"/>
    <x v="1"/>
    <n v="0.4"/>
    <n v="0.3"/>
    <n v="0.3"/>
    <n v="0"/>
    <s v="US"/>
    <x v="1"/>
    <n v="1960"/>
    <n v="1400"/>
    <s v="B"/>
    <s v="B4"/>
    <x v="1"/>
    <x v="1"/>
    <x v="0"/>
    <x v="0"/>
    <x v="1"/>
  </r>
  <r>
    <n v="213"/>
    <s v="Segment 2 / Cohort B"/>
    <n v="5"/>
    <x v="0"/>
    <n v="0.3"/>
    <n v="0.5"/>
    <n v="0.2"/>
    <n v="0"/>
    <s v="US"/>
    <x v="1"/>
    <n v="1960"/>
    <n v="1400"/>
    <s v="B"/>
    <s v="B5"/>
    <x v="0"/>
    <x v="1"/>
    <x v="0"/>
    <x v="0"/>
    <x v="1"/>
  </r>
  <r>
    <n v="213"/>
    <s v="Segment 2 / Cohort B"/>
    <n v="5"/>
    <x v="1"/>
    <n v="0.4"/>
    <n v="0.3"/>
    <n v="0.3"/>
    <n v="0"/>
    <s v="US"/>
    <x v="1"/>
    <n v="1960"/>
    <n v="1400"/>
    <s v="B"/>
    <s v="B5"/>
    <x v="0"/>
    <x v="1"/>
    <x v="0"/>
    <x v="0"/>
    <x v="1"/>
  </r>
  <r>
    <n v="213"/>
    <s v="Segment 2 / Cohort B"/>
    <n v="6"/>
    <x v="0"/>
    <n v="0.4"/>
    <n v="0.2"/>
    <n v="0.4"/>
    <n v="0"/>
    <s v="US"/>
    <x v="1"/>
    <n v="1960"/>
    <n v="1400"/>
    <s v="B"/>
    <s v="B6"/>
    <x v="0"/>
    <x v="1"/>
    <x v="1"/>
    <x v="0"/>
    <x v="1"/>
  </r>
  <r>
    <n v="213"/>
    <s v="Segment 2 / Cohort B"/>
    <n v="6"/>
    <x v="1"/>
    <n v="0.3"/>
    <n v="0.5"/>
    <n v="0.2"/>
    <n v="0"/>
    <s v="US"/>
    <x v="1"/>
    <n v="1960"/>
    <n v="1400"/>
    <s v="B"/>
    <s v="B6"/>
    <x v="0"/>
    <x v="1"/>
    <x v="1"/>
    <x v="0"/>
    <x v="1"/>
  </r>
  <r>
    <n v="213"/>
    <s v="Segment 2 / Cohort B"/>
    <n v="7"/>
    <x v="0"/>
    <n v="0.2"/>
    <n v="0.3"/>
    <n v="0.5"/>
    <n v="0"/>
    <s v="US"/>
    <x v="1"/>
    <n v="1960"/>
    <n v="1400"/>
    <s v="B"/>
    <s v="B7"/>
    <x v="0"/>
    <x v="1"/>
    <x v="2"/>
    <x v="0"/>
    <x v="0"/>
  </r>
  <r>
    <n v="213"/>
    <s v="Segment 2 / Cohort B"/>
    <n v="7"/>
    <x v="1"/>
    <n v="0.4"/>
    <n v="0.4"/>
    <n v="0.2"/>
    <n v="0"/>
    <s v="US"/>
    <x v="1"/>
    <n v="1960"/>
    <n v="1400"/>
    <s v="B"/>
    <s v="B7"/>
    <x v="0"/>
    <x v="1"/>
    <x v="2"/>
    <x v="0"/>
    <x v="0"/>
  </r>
  <r>
    <n v="213"/>
    <s v="Segment 2 / Cohort B"/>
    <n v="8"/>
    <x v="0"/>
    <n v="0.3"/>
    <n v="0.2"/>
    <n v="0.5"/>
    <n v="0"/>
    <s v="US"/>
    <x v="1"/>
    <n v="1960"/>
    <n v="1400"/>
    <s v="B"/>
    <s v="B8"/>
    <x v="2"/>
    <x v="1"/>
    <x v="1"/>
    <x v="0"/>
    <x v="1"/>
  </r>
  <r>
    <n v="213"/>
    <s v="Segment 2 / Cohort B"/>
    <n v="8"/>
    <x v="1"/>
    <n v="0.4"/>
    <n v="0.5"/>
    <n v="0.1"/>
    <n v="0"/>
    <s v="US"/>
    <x v="1"/>
    <n v="1960"/>
    <n v="1400"/>
    <s v="B"/>
    <s v="B8"/>
    <x v="2"/>
    <x v="1"/>
    <x v="1"/>
    <x v="0"/>
    <x v="1"/>
  </r>
  <r>
    <n v="213"/>
    <s v="Segment 2 / Cohort B"/>
    <n v="9"/>
    <x v="0"/>
    <n v="0.3"/>
    <n v="0.4"/>
    <n v="0.3"/>
    <n v="0"/>
    <s v="US"/>
    <x v="1"/>
    <n v="1960"/>
    <n v="1400"/>
    <s v="B"/>
    <s v="B9"/>
    <x v="1"/>
    <x v="1"/>
    <x v="2"/>
    <x v="0"/>
    <x v="0"/>
  </r>
  <r>
    <n v="213"/>
    <s v="Segment 2 / Cohort B"/>
    <n v="9"/>
    <x v="1"/>
    <n v="0.2"/>
    <n v="0.5"/>
    <n v="0.3"/>
    <n v="0"/>
    <s v="US"/>
    <x v="1"/>
    <n v="1960"/>
    <n v="1400"/>
    <s v="B"/>
    <s v="B9"/>
    <x v="1"/>
    <x v="1"/>
    <x v="2"/>
    <x v="0"/>
    <x v="0"/>
  </r>
  <r>
    <n v="213"/>
    <s v="Segment 2 / Cohort B"/>
    <n v="10"/>
    <x v="0"/>
    <n v="0.3"/>
    <n v="0.3"/>
    <n v="0.4"/>
    <n v="0"/>
    <s v="US"/>
    <x v="1"/>
    <n v="1960"/>
    <n v="1400"/>
    <s v="B"/>
    <s v="B10"/>
    <x v="0"/>
    <x v="1"/>
    <x v="2"/>
    <x v="1"/>
    <x v="1"/>
  </r>
  <r>
    <n v="213"/>
    <s v="Segment 2 / Cohort B"/>
    <n v="10"/>
    <x v="1"/>
    <n v="0.4"/>
    <n v="0.3"/>
    <n v="0.3"/>
    <n v="0"/>
    <s v="US"/>
    <x v="1"/>
    <n v="1960"/>
    <n v="1400"/>
    <s v="B"/>
    <s v="B10"/>
    <x v="0"/>
    <x v="1"/>
    <x v="2"/>
    <x v="1"/>
    <x v="1"/>
  </r>
  <r>
    <n v="213"/>
    <s v="Segment 2 / Cohort B"/>
    <n v="11"/>
    <x v="0"/>
    <n v="0.2"/>
    <n v="0.3"/>
    <n v="0.5"/>
    <n v="0"/>
    <s v="US"/>
    <x v="1"/>
    <n v="1960"/>
    <n v="1400"/>
    <s v="B"/>
    <s v="B11"/>
    <x v="3"/>
    <x v="1"/>
    <x v="2"/>
    <x v="1"/>
    <x v="0"/>
  </r>
  <r>
    <n v="213"/>
    <s v="Segment 2 / Cohort B"/>
    <n v="11"/>
    <x v="1"/>
    <n v="0.4"/>
    <n v="0.4"/>
    <n v="0.2"/>
    <n v="0"/>
    <s v="US"/>
    <x v="1"/>
    <n v="1960"/>
    <n v="1400"/>
    <s v="B"/>
    <s v="B11"/>
    <x v="3"/>
    <x v="1"/>
    <x v="2"/>
    <x v="1"/>
    <x v="0"/>
  </r>
  <r>
    <n v="213"/>
    <s v="Segment 2 / Cohort B"/>
    <n v="12"/>
    <x v="0"/>
    <n v="0.3"/>
    <n v="0.2"/>
    <n v="0.5"/>
    <n v="0"/>
    <s v="US"/>
    <x v="1"/>
    <n v="1960"/>
    <n v="1400"/>
    <s v="B"/>
    <s v="B12"/>
    <x v="3"/>
    <x v="1"/>
    <x v="1"/>
    <x v="0"/>
    <x v="1"/>
  </r>
  <r>
    <n v="213"/>
    <s v="Segment 2 / Cohort B"/>
    <n v="12"/>
    <x v="1"/>
    <n v="0.4"/>
    <n v="0.4"/>
    <n v="0.2"/>
    <n v="0"/>
    <s v="US"/>
    <x v="1"/>
    <n v="1960"/>
    <n v="1400"/>
    <s v="B"/>
    <s v="B12"/>
    <x v="3"/>
    <x v="1"/>
    <x v="1"/>
    <x v="0"/>
    <x v="1"/>
  </r>
  <r>
    <n v="226"/>
    <s v="Segment 2 / Cohort B"/>
    <n v="1"/>
    <x v="0"/>
    <n v="0.3"/>
    <n v="0.4"/>
    <n v="0.3"/>
    <n v="0"/>
    <s v="US"/>
    <x v="1"/>
    <n v="15000"/>
    <n v="15000"/>
    <s v="B"/>
    <s v="B1"/>
    <x v="1"/>
    <x v="1"/>
    <x v="1"/>
    <x v="0"/>
    <x v="0"/>
  </r>
  <r>
    <n v="226"/>
    <s v="Segment 2 / Cohort B"/>
    <n v="1"/>
    <x v="1"/>
    <n v="0.2"/>
    <n v="0.1"/>
    <n v="0.7"/>
    <n v="0"/>
    <s v="US"/>
    <x v="1"/>
    <n v="15000"/>
    <n v="15000"/>
    <s v="B"/>
    <s v="B1"/>
    <x v="1"/>
    <x v="1"/>
    <x v="1"/>
    <x v="0"/>
    <x v="0"/>
  </r>
  <r>
    <n v="226"/>
    <s v="Segment 2 / Cohort B"/>
    <n v="2"/>
    <x v="0"/>
    <n v="0.4"/>
    <n v="0.3"/>
    <n v="0.3"/>
    <n v="0"/>
    <s v="US"/>
    <x v="1"/>
    <n v="15000"/>
    <n v="15000"/>
    <s v="B"/>
    <s v="B2"/>
    <x v="0"/>
    <x v="1"/>
    <x v="0"/>
    <x v="0"/>
    <x v="0"/>
  </r>
  <r>
    <n v="226"/>
    <s v="Segment 2 / Cohort B"/>
    <n v="2"/>
    <x v="1"/>
    <n v="0.5"/>
    <n v="0.2"/>
    <n v="0.3"/>
    <n v="0"/>
    <s v="US"/>
    <x v="1"/>
    <n v="15000"/>
    <n v="15000"/>
    <s v="B"/>
    <s v="B2"/>
    <x v="0"/>
    <x v="1"/>
    <x v="0"/>
    <x v="0"/>
    <x v="0"/>
  </r>
  <r>
    <n v="226"/>
    <s v="Segment 2 / Cohort B"/>
    <n v="3"/>
    <x v="0"/>
    <n v="0.4"/>
    <n v="0.2"/>
    <n v="0.4"/>
    <n v="0"/>
    <s v="US"/>
    <x v="1"/>
    <n v="15000"/>
    <n v="15000"/>
    <s v="B"/>
    <s v="B3"/>
    <x v="2"/>
    <x v="1"/>
    <x v="2"/>
    <x v="0"/>
    <x v="0"/>
  </r>
  <r>
    <n v="226"/>
    <s v="Segment 2 / Cohort B"/>
    <n v="3"/>
    <x v="1"/>
    <n v="0.1"/>
    <n v="0.3"/>
    <n v="0.6"/>
    <n v="0"/>
    <s v="US"/>
    <x v="1"/>
    <n v="15000"/>
    <n v="15000"/>
    <s v="B"/>
    <s v="B3"/>
    <x v="2"/>
    <x v="1"/>
    <x v="2"/>
    <x v="0"/>
    <x v="0"/>
  </r>
  <r>
    <n v="226"/>
    <s v="Segment 2 / Cohort B"/>
    <n v="4"/>
    <x v="0"/>
    <n v="0.5"/>
    <n v="0.4"/>
    <n v="0.1"/>
    <n v="0"/>
    <s v="US"/>
    <x v="1"/>
    <n v="15000"/>
    <n v="15000"/>
    <s v="B"/>
    <s v="B4"/>
    <x v="1"/>
    <x v="1"/>
    <x v="0"/>
    <x v="0"/>
    <x v="1"/>
  </r>
  <r>
    <n v="226"/>
    <s v="Segment 2 / Cohort B"/>
    <n v="4"/>
    <x v="1"/>
    <n v="0.1"/>
    <n v="0.3"/>
    <n v="0.6"/>
    <n v="0"/>
    <s v="US"/>
    <x v="1"/>
    <n v="15000"/>
    <n v="15000"/>
    <s v="B"/>
    <s v="B4"/>
    <x v="1"/>
    <x v="1"/>
    <x v="0"/>
    <x v="0"/>
    <x v="1"/>
  </r>
  <r>
    <n v="226"/>
    <s v="Segment 2 / Cohort B"/>
    <n v="5"/>
    <x v="0"/>
    <n v="0.5"/>
    <n v="0.3"/>
    <n v="0.2"/>
    <n v="0"/>
    <s v="US"/>
    <x v="1"/>
    <n v="15000"/>
    <n v="15000"/>
    <s v="B"/>
    <s v="B5"/>
    <x v="0"/>
    <x v="1"/>
    <x v="0"/>
    <x v="0"/>
    <x v="1"/>
  </r>
  <r>
    <n v="226"/>
    <s v="Segment 2 / Cohort B"/>
    <n v="5"/>
    <x v="1"/>
    <n v="0.4"/>
    <n v="0.1"/>
    <n v="0.5"/>
    <n v="0"/>
    <s v="US"/>
    <x v="1"/>
    <n v="15000"/>
    <n v="15000"/>
    <s v="B"/>
    <s v="B5"/>
    <x v="0"/>
    <x v="1"/>
    <x v="0"/>
    <x v="0"/>
    <x v="1"/>
  </r>
  <r>
    <n v="226"/>
    <s v="Segment 2 / Cohort B"/>
    <n v="6"/>
    <x v="0"/>
    <n v="0.4"/>
    <n v="0.4"/>
    <n v="0.2"/>
    <n v="0"/>
    <s v="US"/>
    <x v="1"/>
    <n v="15000"/>
    <n v="15000"/>
    <s v="B"/>
    <s v="B6"/>
    <x v="0"/>
    <x v="1"/>
    <x v="1"/>
    <x v="0"/>
    <x v="1"/>
  </r>
  <r>
    <n v="226"/>
    <s v="Segment 2 / Cohort B"/>
    <n v="6"/>
    <x v="1"/>
    <n v="0.5"/>
    <n v="0.3"/>
    <n v="0.2"/>
    <n v="0"/>
    <s v="US"/>
    <x v="1"/>
    <n v="15000"/>
    <n v="15000"/>
    <s v="B"/>
    <s v="B6"/>
    <x v="0"/>
    <x v="1"/>
    <x v="1"/>
    <x v="0"/>
    <x v="1"/>
  </r>
  <r>
    <n v="226"/>
    <s v="Segment 2 / Cohort B"/>
    <n v="7"/>
    <x v="0"/>
    <n v="0.4"/>
    <n v="0.2"/>
    <n v="0.4"/>
    <n v="0"/>
    <s v="US"/>
    <x v="1"/>
    <n v="15000"/>
    <n v="15000"/>
    <s v="B"/>
    <s v="B7"/>
    <x v="0"/>
    <x v="1"/>
    <x v="2"/>
    <x v="0"/>
    <x v="0"/>
  </r>
  <r>
    <n v="226"/>
    <s v="Segment 2 / Cohort B"/>
    <n v="7"/>
    <x v="1"/>
    <n v="0.6"/>
    <n v="0.3"/>
    <n v="0.1"/>
    <n v="0"/>
    <s v="US"/>
    <x v="1"/>
    <n v="15000"/>
    <n v="15000"/>
    <s v="B"/>
    <s v="B7"/>
    <x v="0"/>
    <x v="1"/>
    <x v="2"/>
    <x v="0"/>
    <x v="0"/>
  </r>
  <r>
    <n v="226"/>
    <s v="Segment 2 / Cohort B"/>
    <n v="8"/>
    <x v="0"/>
    <n v="0.5"/>
    <n v="0.3"/>
    <n v="0.2"/>
    <n v="0"/>
    <s v="US"/>
    <x v="1"/>
    <n v="15000"/>
    <n v="15000"/>
    <s v="B"/>
    <s v="B8"/>
    <x v="2"/>
    <x v="1"/>
    <x v="1"/>
    <x v="0"/>
    <x v="1"/>
  </r>
  <r>
    <n v="226"/>
    <s v="Segment 2 / Cohort B"/>
    <n v="8"/>
    <x v="1"/>
    <n v="0.1"/>
    <n v="0.2"/>
    <n v="0.7"/>
    <n v="0"/>
    <s v="US"/>
    <x v="1"/>
    <n v="15000"/>
    <n v="15000"/>
    <s v="B"/>
    <s v="B8"/>
    <x v="2"/>
    <x v="1"/>
    <x v="1"/>
    <x v="0"/>
    <x v="1"/>
  </r>
  <r>
    <n v="226"/>
    <s v="Segment 2 / Cohort B"/>
    <n v="9"/>
    <x v="0"/>
    <n v="0.4"/>
    <n v="0.2"/>
    <n v="0.4"/>
    <n v="0"/>
    <s v="US"/>
    <x v="1"/>
    <n v="15000"/>
    <n v="15000"/>
    <s v="B"/>
    <s v="B9"/>
    <x v="1"/>
    <x v="1"/>
    <x v="2"/>
    <x v="0"/>
    <x v="0"/>
  </r>
  <r>
    <n v="226"/>
    <s v="Segment 2 / Cohort B"/>
    <n v="9"/>
    <x v="1"/>
    <n v="0.3"/>
    <n v="0.1"/>
    <n v="0.6"/>
    <n v="0"/>
    <s v="US"/>
    <x v="1"/>
    <n v="15000"/>
    <n v="15000"/>
    <s v="B"/>
    <s v="B9"/>
    <x v="1"/>
    <x v="1"/>
    <x v="2"/>
    <x v="0"/>
    <x v="0"/>
  </r>
  <r>
    <n v="226"/>
    <s v="Segment 2 / Cohort B"/>
    <n v="10"/>
    <x v="0"/>
    <n v="0.5"/>
    <n v="0.3"/>
    <n v="0.2"/>
    <n v="0"/>
    <s v="US"/>
    <x v="1"/>
    <n v="15000"/>
    <n v="15000"/>
    <s v="B"/>
    <s v="B10"/>
    <x v="0"/>
    <x v="1"/>
    <x v="2"/>
    <x v="1"/>
    <x v="1"/>
  </r>
  <r>
    <n v="226"/>
    <s v="Segment 2 / Cohort B"/>
    <n v="10"/>
    <x v="1"/>
    <n v="0.5"/>
    <n v="0.2"/>
    <n v="0.3"/>
    <n v="0"/>
    <s v="US"/>
    <x v="1"/>
    <n v="15000"/>
    <n v="15000"/>
    <s v="B"/>
    <s v="B10"/>
    <x v="0"/>
    <x v="1"/>
    <x v="2"/>
    <x v="1"/>
    <x v="1"/>
  </r>
  <r>
    <n v="226"/>
    <s v="Segment 2 / Cohort B"/>
    <n v="11"/>
    <x v="0"/>
    <n v="0.3"/>
    <n v="0.1"/>
    <n v="0.6"/>
    <n v="0"/>
    <s v="US"/>
    <x v="1"/>
    <n v="15000"/>
    <n v="15000"/>
    <s v="B"/>
    <s v="B11"/>
    <x v="3"/>
    <x v="1"/>
    <x v="2"/>
    <x v="1"/>
    <x v="0"/>
  </r>
  <r>
    <n v="226"/>
    <s v="Segment 2 / Cohort B"/>
    <n v="11"/>
    <x v="1"/>
    <n v="0.2"/>
    <n v="0.5"/>
    <n v="0.3"/>
    <n v="0"/>
    <s v="US"/>
    <x v="1"/>
    <n v="15000"/>
    <n v="15000"/>
    <s v="B"/>
    <s v="B11"/>
    <x v="3"/>
    <x v="1"/>
    <x v="2"/>
    <x v="1"/>
    <x v="0"/>
  </r>
  <r>
    <n v="226"/>
    <s v="Segment 2 / Cohort B"/>
    <n v="12"/>
    <x v="0"/>
    <n v="0.2"/>
    <n v="0.5"/>
    <n v="0.3"/>
    <n v="0"/>
    <s v="US"/>
    <x v="1"/>
    <n v="15000"/>
    <n v="15000"/>
    <s v="B"/>
    <s v="B12"/>
    <x v="3"/>
    <x v="1"/>
    <x v="1"/>
    <x v="0"/>
    <x v="1"/>
  </r>
  <r>
    <n v="226"/>
    <s v="Segment 2 / Cohort B"/>
    <n v="12"/>
    <x v="1"/>
    <n v="0.5"/>
    <n v="0.3"/>
    <n v="0.2"/>
    <n v="0"/>
    <s v="US"/>
    <x v="1"/>
    <n v="15000"/>
    <n v="15000"/>
    <s v="B"/>
    <s v="B12"/>
    <x v="3"/>
    <x v="1"/>
    <x v="1"/>
    <x v="0"/>
    <x v="1"/>
  </r>
  <r>
    <n v="233"/>
    <s v="Segment 3 / Cohort C"/>
    <n v="1"/>
    <x v="0"/>
    <n v="0.3"/>
    <n v="0"/>
    <n v="0.7"/>
    <n v="0"/>
    <s v="US"/>
    <x v="1"/>
    <n v="6000"/>
    <n v="0"/>
    <s v="C"/>
    <s v="C1"/>
    <x v="2"/>
    <x v="0"/>
    <x v="1"/>
    <x v="0"/>
    <x v="1"/>
  </r>
  <r>
    <n v="233"/>
    <s v="Segment 3 / Cohort C"/>
    <n v="1"/>
    <x v="1"/>
    <n v="0.2"/>
    <n v="0"/>
    <n v="0.8"/>
    <n v="0"/>
    <s v="US"/>
    <x v="1"/>
    <n v="6000"/>
    <n v="0"/>
    <s v="C"/>
    <s v="C1"/>
    <x v="2"/>
    <x v="0"/>
    <x v="1"/>
    <x v="0"/>
    <x v="1"/>
  </r>
  <r>
    <n v="233"/>
    <s v="Segment 3 / Cohort C"/>
    <n v="2"/>
    <x v="0"/>
    <n v="1"/>
    <n v="0"/>
    <n v="0"/>
    <n v="0"/>
    <s v="US"/>
    <x v="1"/>
    <n v="6000"/>
    <n v="0"/>
    <s v="C"/>
    <s v="C2"/>
    <x v="2"/>
    <x v="1"/>
    <x v="2"/>
    <x v="1"/>
    <x v="0"/>
  </r>
  <r>
    <n v="233"/>
    <s v="Segment 3 / Cohort C"/>
    <n v="2"/>
    <x v="1"/>
    <n v="1"/>
    <n v="0"/>
    <n v="0"/>
    <n v="0"/>
    <s v="US"/>
    <x v="1"/>
    <n v="6000"/>
    <n v="0"/>
    <s v="C"/>
    <s v="C2"/>
    <x v="2"/>
    <x v="1"/>
    <x v="2"/>
    <x v="1"/>
    <x v="0"/>
  </r>
  <r>
    <n v="233"/>
    <s v="Segment 3 / Cohort C"/>
    <n v="3"/>
    <x v="0"/>
    <n v="0.4"/>
    <n v="0"/>
    <n v="0.6"/>
    <n v="0"/>
    <s v="US"/>
    <x v="1"/>
    <n v="6000"/>
    <n v="0"/>
    <s v="C"/>
    <s v="C3"/>
    <x v="3"/>
    <x v="0"/>
    <x v="1"/>
    <x v="0"/>
    <x v="1"/>
  </r>
  <r>
    <n v="233"/>
    <s v="Segment 3 / Cohort C"/>
    <n v="3"/>
    <x v="1"/>
    <n v="0.4"/>
    <n v="0"/>
    <n v="0.6"/>
    <n v="0"/>
    <s v="US"/>
    <x v="1"/>
    <n v="6000"/>
    <n v="0"/>
    <s v="C"/>
    <s v="C3"/>
    <x v="3"/>
    <x v="0"/>
    <x v="1"/>
    <x v="0"/>
    <x v="1"/>
  </r>
  <r>
    <n v="233"/>
    <s v="Segment 3 / Cohort C"/>
    <n v="4"/>
    <x v="0"/>
    <n v="1"/>
    <n v="0"/>
    <n v="0"/>
    <n v="0"/>
    <s v="US"/>
    <x v="1"/>
    <n v="6000"/>
    <n v="0"/>
    <s v="C"/>
    <s v="C4"/>
    <x v="3"/>
    <x v="1"/>
    <x v="0"/>
    <x v="0"/>
    <x v="0"/>
  </r>
  <r>
    <n v="233"/>
    <s v="Segment 3 / Cohort C"/>
    <n v="4"/>
    <x v="1"/>
    <n v="1"/>
    <n v="0"/>
    <n v="0"/>
    <n v="0"/>
    <s v="US"/>
    <x v="1"/>
    <n v="6000"/>
    <n v="0"/>
    <s v="C"/>
    <s v="C4"/>
    <x v="3"/>
    <x v="1"/>
    <x v="0"/>
    <x v="0"/>
    <x v="0"/>
  </r>
  <r>
    <n v="233"/>
    <s v="Segment 3 / Cohort C"/>
    <n v="5"/>
    <x v="0"/>
    <n v="0.4"/>
    <n v="0"/>
    <n v="0.6"/>
    <n v="0"/>
    <s v="US"/>
    <x v="1"/>
    <n v="6000"/>
    <n v="0"/>
    <s v="C"/>
    <s v="C5"/>
    <x v="2"/>
    <x v="0"/>
    <x v="1"/>
    <x v="0"/>
    <x v="0"/>
  </r>
  <r>
    <n v="233"/>
    <s v="Segment 3 / Cohort C"/>
    <n v="5"/>
    <x v="1"/>
    <n v="0.3"/>
    <n v="0"/>
    <n v="0.7"/>
    <n v="0"/>
    <s v="US"/>
    <x v="1"/>
    <n v="6000"/>
    <n v="0"/>
    <s v="C"/>
    <s v="C5"/>
    <x v="2"/>
    <x v="0"/>
    <x v="1"/>
    <x v="0"/>
    <x v="0"/>
  </r>
  <r>
    <n v="233"/>
    <s v="Segment 3 / Cohort C"/>
    <n v="6"/>
    <x v="0"/>
    <n v="1"/>
    <n v="0"/>
    <n v="0"/>
    <n v="0"/>
    <s v="US"/>
    <x v="1"/>
    <n v="6000"/>
    <n v="0"/>
    <s v="C"/>
    <s v="C6"/>
    <x v="3"/>
    <x v="1"/>
    <x v="1"/>
    <x v="0"/>
    <x v="0"/>
  </r>
  <r>
    <n v="233"/>
    <s v="Segment 3 / Cohort C"/>
    <n v="6"/>
    <x v="1"/>
    <n v="1"/>
    <n v="0"/>
    <n v="0"/>
    <n v="0"/>
    <s v="US"/>
    <x v="1"/>
    <n v="6000"/>
    <n v="0"/>
    <s v="C"/>
    <s v="C6"/>
    <x v="3"/>
    <x v="1"/>
    <x v="1"/>
    <x v="0"/>
    <x v="0"/>
  </r>
  <r>
    <n v="233"/>
    <s v="Segment 3 / Cohort C"/>
    <n v="7"/>
    <x v="0"/>
    <n v="1"/>
    <n v="0"/>
    <n v="0"/>
    <n v="0"/>
    <s v="US"/>
    <x v="1"/>
    <n v="6000"/>
    <n v="0"/>
    <s v="C"/>
    <s v="C7"/>
    <x v="0"/>
    <x v="1"/>
    <x v="1"/>
    <x v="0"/>
    <x v="0"/>
  </r>
  <r>
    <n v="233"/>
    <s v="Segment 3 / Cohort C"/>
    <n v="7"/>
    <x v="1"/>
    <n v="1"/>
    <n v="0"/>
    <n v="0"/>
    <n v="0"/>
    <s v="US"/>
    <x v="1"/>
    <n v="6000"/>
    <n v="0"/>
    <s v="C"/>
    <s v="C7"/>
    <x v="0"/>
    <x v="1"/>
    <x v="1"/>
    <x v="0"/>
    <x v="0"/>
  </r>
  <r>
    <n v="233"/>
    <s v="Segment 3 / Cohort C"/>
    <n v="8"/>
    <x v="0"/>
    <n v="1"/>
    <n v="0"/>
    <n v="0"/>
    <n v="0"/>
    <s v="US"/>
    <x v="1"/>
    <n v="6000"/>
    <n v="0"/>
    <s v="C"/>
    <s v="C8"/>
    <x v="1"/>
    <x v="1"/>
    <x v="2"/>
    <x v="1"/>
    <x v="0"/>
  </r>
  <r>
    <n v="233"/>
    <s v="Segment 3 / Cohort C"/>
    <n v="8"/>
    <x v="1"/>
    <n v="1"/>
    <n v="0"/>
    <n v="0"/>
    <n v="0"/>
    <s v="US"/>
    <x v="1"/>
    <n v="6000"/>
    <n v="0"/>
    <s v="C"/>
    <s v="C8"/>
    <x v="1"/>
    <x v="1"/>
    <x v="2"/>
    <x v="1"/>
    <x v="0"/>
  </r>
  <r>
    <n v="233"/>
    <s v="Segment 3 / Cohort C"/>
    <n v="9"/>
    <x v="0"/>
    <n v="1"/>
    <n v="0"/>
    <n v="0"/>
    <n v="0"/>
    <s v="US"/>
    <x v="1"/>
    <n v="6000"/>
    <n v="0"/>
    <s v="C"/>
    <s v="C9"/>
    <x v="0"/>
    <x v="1"/>
    <x v="2"/>
    <x v="0"/>
    <x v="1"/>
  </r>
  <r>
    <n v="233"/>
    <s v="Segment 3 / Cohort C"/>
    <n v="9"/>
    <x v="1"/>
    <n v="1"/>
    <n v="0"/>
    <n v="0"/>
    <n v="0"/>
    <s v="US"/>
    <x v="1"/>
    <n v="6000"/>
    <n v="0"/>
    <s v="C"/>
    <s v="C9"/>
    <x v="0"/>
    <x v="1"/>
    <x v="2"/>
    <x v="0"/>
    <x v="1"/>
  </r>
  <r>
    <n v="233"/>
    <s v="Segment 3 / Cohort C"/>
    <n v="10"/>
    <x v="0"/>
    <n v="1"/>
    <n v="0"/>
    <n v="0"/>
    <n v="0"/>
    <s v="US"/>
    <x v="1"/>
    <n v="6000"/>
    <n v="0"/>
    <s v="C"/>
    <s v="C10"/>
    <x v="3"/>
    <x v="1"/>
    <x v="2"/>
    <x v="0"/>
    <x v="1"/>
  </r>
  <r>
    <n v="233"/>
    <s v="Segment 3 / Cohort C"/>
    <n v="10"/>
    <x v="1"/>
    <n v="1"/>
    <n v="0"/>
    <n v="0"/>
    <n v="0"/>
    <s v="US"/>
    <x v="1"/>
    <n v="6000"/>
    <n v="0"/>
    <s v="C"/>
    <s v="C10"/>
    <x v="3"/>
    <x v="1"/>
    <x v="2"/>
    <x v="0"/>
    <x v="1"/>
  </r>
  <r>
    <n v="233"/>
    <s v="Segment 3 / Cohort C"/>
    <n v="11"/>
    <x v="0"/>
    <n v="1"/>
    <n v="0"/>
    <n v="0"/>
    <n v="0"/>
    <s v="US"/>
    <x v="1"/>
    <n v="6000"/>
    <n v="0"/>
    <s v="C"/>
    <s v="C11"/>
    <x v="1"/>
    <x v="1"/>
    <x v="2"/>
    <x v="0"/>
    <x v="1"/>
  </r>
  <r>
    <n v="233"/>
    <s v="Segment 3 / Cohort C"/>
    <n v="11"/>
    <x v="1"/>
    <n v="1"/>
    <n v="0"/>
    <n v="0"/>
    <n v="0"/>
    <s v="US"/>
    <x v="1"/>
    <n v="6000"/>
    <n v="0"/>
    <s v="C"/>
    <s v="C11"/>
    <x v="1"/>
    <x v="1"/>
    <x v="2"/>
    <x v="0"/>
    <x v="1"/>
  </r>
  <r>
    <n v="233"/>
    <s v="Segment 3 / Cohort C"/>
    <n v="12"/>
    <x v="0"/>
    <n v="1"/>
    <n v="0"/>
    <n v="0"/>
    <n v="0"/>
    <s v="US"/>
    <x v="1"/>
    <n v="6000"/>
    <n v="0"/>
    <s v="C"/>
    <s v="C12"/>
    <x v="2"/>
    <x v="1"/>
    <x v="0"/>
    <x v="0"/>
    <x v="1"/>
  </r>
  <r>
    <n v="233"/>
    <s v="Segment 3 / Cohort C"/>
    <n v="12"/>
    <x v="1"/>
    <n v="1"/>
    <n v="0"/>
    <n v="0"/>
    <n v="0"/>
    <s v="US"/>
    <x v="1"/>
    <n v="6000"/>
    <n v="0"/>
    <s v="C"/>
    <s v="C12"/>
    <x v="2"/>
    <x v="1"/>
    <x v="0"/>
    <x v="0"/>
    <x v="1"/>
  </r>
  <r>
    <n v="234"/>
    <s v="Segment 3 / Cohort C"/>
    <n v="1"/>
    <x v="0"/>
    <n v="0.4"/>
    <n v="0.3"/>
    <n v="0.3"/>
    <n v="0"/>
    <s v="US"/>
    <x v="1"/>
    <n v="10000"/>
    <n v="6000"/>
    <s v="C"/>
    <s v="C1"/>
    <x v="2"/>
    <x v="0"/>
    <x v="1"/>
    <x v="0"/>
    <x v="1"/>
  </r>
  <r>
    <n v="234"/>
    <s v="Segment 3 / Cohort C"/>
    <n v="1"/>
    <x v="1"/>
    <n v="0.3"/>
    <n v="0.5"/>
    <n v="0.2"/>
    <n v="0"/>
    <s v="US"/>
    <x v="1"/>
    <n v="10000"/>
    <n v="6000"/>
    <s v="C"/>
    <s v="C1"/>
    <x v="2"/>
    <x v="0"/>
    <x v="1"/>
    <x v="0"/>
    <x v="1"/>
  </r>
  <r>
    <n v="234"/>
    <s v="Segment 3 / Cohort C"/>
    <n v="2"/>
    <x v="0"/>
    <n v="0.3"/>
    <n v="0.4"/>
    <n v="0.3"/>
    <n v="0"/>
    <s v="US"/>
    <x v="1"/>
    <n v="10000"/>
    <n v="6000"/>
    <s v="C"/>
    <s v="C2"/>
    <x v="2"/>
    <x v="1"/>
    <x v="2"/>
    <x v="1"/>
    <x v="0"/>
  </r>
  <r>
    <n v="234"/>
    <s v="Segment 3 / Cohort C"/>
    <n v="2"/>
    <x v="1"/>
    <n v="0.4"/>
    <n v="0.5"/>
    <n v="0.1"/>
    <n v="0"/>
    <s v="US"/>
    <x v="1"/>
    <n v="10000"/>
    <n v="6000"/>
    <s v="C"/>
    <s v="C2"/>
    <x v="2"/>
    <x v="1"/>
    <x v="2"/>
    <x v="1"/>
    <x v="0"/>
  </r>
  <r>
    <n v="234"/>
    <s v="Segment 3 / Cohort C"/>
    <n v="3"/>
    <x v="0"/>
    <n v="0.2"/>
    <n v="0.3"/>
    <n v="0.5"/>
    <n v="0"/>
    <s v="US"/>
    <x v="1"/>
    <n v="10000"/>
    <n v="6000"/>
    <s v="C"/>
    <s v="C3"/>
    <x v="3"/>
    <x v="0"/>
    <x v="1"/>
    <x v="0"/>
    <x v="1"/>
  </r>
  <r>
    <n v="234"/>
    <s v="Segment 3 / Cohort C"/>
    <n v="3"/>
    <x v="1"/>
    <n v="0.4"/>
    <n v="0.3"/>
    <n v="0.3"/>
    <n v="0"/>
    <s v="US"/>
    <x v="1"/>
    <n v="10000"/>
    <n v="6000"/>
    <s v="C"/>
    <s v="C3"/>
    <x v="3"/>
    <x v="0"/>
    <x v="1"/>
    <x v="0"/>
    <x v="1"/>
  </r>
  <r>
    <n v="234"/>
    <s v="Segment 3 / Cohort C"/>
    <n v="4"/>
    <x v="0"/>
    <n v="0.2"/>
    <n v="0.3"/>
    <n v="0.5"/>
    <n v="0"/>
    <s v="US"/>
    <x v="1"/>
    <n v="10000"/>
    <n v="6000"/>
    <s v="C"/>
    <s v="C4"/>
    <x v="3"/>
    <x v="1"/>
    <x v="0"/>
    <x v="0"/>
    <x v="0"/>
  </r>
  <r>
    <n v="234"/>
    <s v="Segment 3 / Cohort C"/>
    <n v="4"/>
    <x v="1"/>
    <n v="0.5"/>
    <n v="0.3"/>
    <n v="0.2"/>
    <n v="0"/>
    <s v="US"/>
    <x v="1"/>
    <n v="10000"/>
    <n v="6000"/>
    <s v="C"/>
    <s v="C4"/>
    <x v="3"/>
    <x v="1"/>
    <x v="0"/>
    <x v="0"/>
    <x v="0"/>
  </r>
  <r>
    <n v="234"/>
    <s v="Segment 3 / Cohort C"/>
    <n v="5"/>
    <x v="0"/>
    <n v="0.3"/>
    <n v="0.3"/>
    <n v="0.4"/>
    <n v="0"/>
    <s v="US"/>
    <x v="1"/>
    <n v="10000"/>
    <n v="6000"/>
    <s v="C"/>
    <s v="C5"/>
    <x v="2"/>
    <x v="0"/>
    <x v="1"/>
    <x v="0"/>
    <x v="0"/>
  </r>
  <r>
    <n v="234"/>
    <s v="Segment 3 / Cohort C"/>
    <n v="5"/>
    <x v="1"/>
    <n v="0.3"/>
    <n v="0.3"/>
    <n v="0.4"/>
    <n v="0"/>
    <s v="US"/>
    <x v="1"/>
    <n v="10000"/>
    <n v="6000"/>
    <s v="C"/>
    <s v="C5"/>
    <x v="2"/>
    <x v="0"/>
    <x v="1"/>
    <x v="0"/>
    <x v="0"/>
  </r>
  <r>
    <n v="234"/>
    <s v="Segment 3 / Cohort C"/>
    <n v="6"/>
    <x v="0"/>
    <n v="0.4"/>
    <n v="0.3"/>
    <n v="0.3"/>
    <n v="0"/>
    <s v="US"/>
    <x v="1"/>
    <n v="10000"/>
    <n v="6000"/>
    <s v="C"/>
    <s v="C6"/>
    <x v="3"/>
    <x v="1"/>
    <x v="1"/>
    <x v="0"/>
    <x v="0"/>
  </r>
  <r>
    <n v="234"/>
    <s v="Segment 3 / Cohort C"/>
    <n v="6"/>
    <x v="1"/>
    <n v="0.3"/>
    <n v="0.4"/>
    <n v="0.3"/>
    <n v="0"/>
    <s v="US"/>
    <x v="1"/>
    <n v="10000"/>
    <n v="6000"/>
    <s v="C"/>
    <s v="C6"/>
    <x v="3"/>
    <x v="1"/>
    <x v="1"/>
    <x v="0"/>
    <x v="0"/>
  </r>
  <r>
    <n v="234"/>
    <s v="Segment 3 / Cohort C"/>
    <n v="7"/>
    <x v="0"/>
    <n v="0.3"/>
    <n v="0.4"/>
    <n v="0.3"/>
    <n v="0"/>
    <s v="US"/>
    <x v="1"/>
    <n v="10000"/>
    <n v="6000"/>
    <s v="C"/>
    <s v="C7"/>
    <x v="0"/>
    <x v="1"/>
    <x v="1"/>
    <x v="0"/>
    <x v="0"/>
  </r>
  <r>
    <n v="234"/>
    <s v="Segment 3 / Cohort C"/>
    <n v="7"/>
    <x v="1"/>
    <n v="0.4"/>
    <n v="0.4"/>
    <n v="0.2"/>
    <n v="0"/>
    <s v="US"/>
    <x v="1"/>
    <n v="10000"/>
    <n v="6000"/>
    <s v="C"/>
    <s v="C7"/>
    <x v="0"/>
    <x v="1"/>
    <x v="1"/>
    <x v="0"/>
    <x v="0"/>
  </r>
  <r>
    <n v="234"/>
    <s v="Segment 3 / Cohort C"/>
    <n v="8"/>
    <x v="0"/>
    <n v="0.3"/>
    <n v="0.4"/>
    <n v="0.3"/>
    <n v="0"/>
    <s v="US"/>
    <x v="1"/>
    <n v="10000"/>
    <n v="6000"/>
    <s v="C"/>
    <s v="C8"/>
    <x v="1"/>
    <x v="1"/>
    <x v="2"/>
    <x v="1"/>
    <x v="0"/>
  </r>
  <r>
    <n v="234"/>
    <s v="Segment 3 / Cohort C"/>
    <n v="8"/>
    <x v="1"/>
    <n v="0.2"/>
    <n v="0.5"/>
    <n v="0.3"/>
    <n v="0"/>
    <s v="US"/>
    <x v="1"/>
    <n v="10000"/>
    <n v="6000"/>
    <s v="C"/>
    <s v="C8"/>
    <x v="1"/>
    <x v="1"/>
    <x v="2"/>
    <x v="1"/>
    <x v="0"/>
  </r>
  <r>
    <n v="234"/>
    <s v="Segment 3 / Cohort C"/>
    <n v="9"/>
    <x v="0"/>
    <n v="0.3"/>
    <n v="0.3"/>
    <n v="0.4"/>
    <n v="0"/>
    <s v="US"/>
    <x v="1"/>
    <n v="10000"/>
    <n v="6000"/>
    <s v="C"/>
    <s v="C9"/>
    <x v="0"/>
    <x v="1"/>
    <x v="2"/>
    <x v="0"/>
    <x v="1"/>
  </r>
  <r>
    <n v="234"/>
    <s v="Segment 3 / Cohort C"/>
    <n v="9"/>
    <x v="1"/>
    <n v="0.4"/>
    <n v="0.4"/>
    <n v="0.2"/>
    <n v="0"/>
    <s v="US"/>
    <x v="1"/>
    <n v="10000"/>
    <n v="6000"/>
    <s v="C"/>
    <s v="C9"/>
    <x v="0"/>
    <x v="1"/>
    <x v="2"/>
    <x v="0"/>
    <x v="1"/>
  </r>
  <r>
    <n v="234"/>
    <s v="Segment 3 / Cohort C"/>
    <n v="10"/>
    <x v="0"/>
    <n v="0.2"/>
    <n v="0.3"/>
    <n v="0.5"/>
    <n v="0"/>
    <s v="US"/>
    <x v="1"/>
    <n v="10000"/>
    <n v="6000"/>
    <s v="C"/>
    <s v="C10"/>
    <x v="3"/>
    <x v="1"/>
    <x v="2"/>
    <x v="0"/>
    <x v="1"/>
  </r>
  <r>
    <n v="234"/>
    <s v="Segment 3 / Cohort C"/>
    <n v="10"/>
    <x v="1"/>
    <n v="0.4"/>
    <n v="0.5"/>
    <n v="0.1"/>
    <n v="0"/>
    <s v="US"/>
    <x v="1"/>
    <n v="10000"/>
    <n v="6000"/>
    <s v="C"/>
    <s v="C10"/>
    <x v="3"/>
    <x v="1"/>
    <x v="2"/>
    <x v="0"/>
    <x v="1"/>
  </r>
  <r>
    <n v="234"/>
    <s v="Segment 3 / Cohort C"/>
    <n v="11"/>
    <x v="0"/>
    <n v="0.5"/>
    <n v="0.3"/>
    <n v="0.2"/>
    <n v="0"/>
    <s v="US"/>
    <x v="1"/>
    <n v="10000"/>
    <n v="6000"/>
    <s v="C"/>
    <s v="C11"/>
    <x v="1"/>
    <x v="1"/>
    <x v="2"/>
    <x v="0"/>
    <x v="1"/>
  </r>
  <r>
    <n v="234"/>
    <s v="Segment 3 / Cohort C"/>
    <n v="11"/>
    <x v="1"/>
    <n v="0.3"/>
    <n v="0.4"/>
    <n v="0.3"/>
    <n v="0"/>
    <s v="US"/>
    <x v="1"/>
    <n v="10000"/>
    <n v="6000"/>
    <s v="C"/>
    <s v="C11"/>
    <x v="1"/>
    <x v="1"/>
    <x v="2"/>
    <x v="0"/>
    <x v="1"/>
  </r>
  <r>
    <n v="234"/>
    <s v="Segment 3 / Cohort C"/>
    <n v="12"/>
    <x v="0"/>
    <n v="0.5"/>
    <n v="0.3"/>
    <n v="0.2"/>
    <n v="0"/>
    <s v="US"/>
    <x v="1"/>
    <n v="10000"/>
    <n v="6000"/>
    <s v="C"/>
    <s v="C12"/>
    <x v="2"/>
    <x v="1"/>
    <x v="0"/>
    <x v="0"/>
    <x v="1"/>
  </r>
  <r>
    <n v="234"/>
    <s v="Segment 3 / Cohort C"/>
    <n v="12"/>
    <x v="1"/>
    <n v="0.4"/>
    <n v="0.4"/>
    <n v="0.2"/>
    <n v="0"/>
    <s v="US"/>
    <x v="1"/>
    <n v="10000"/>
    <n v="6000"/>
    <s v="C"/>
    <s v="C12"/>
    <x v="2"/>
    <x v="1"/>
    <x v="0"/>
    <x v="0"/>
    <x v="1"/>
  </r>
  <r>
    <n v="242"/>
    <s v="Segment 4 / Cohort D"/>
    <n v="1"/>
    <x v="0"/>
    <n v="0.3"/>
    <n v="0.5"/>
    <n v="0.2"/>
    <n v="0"/>
    <s v="US"/>
    <x v="1"/>
    <n v="3000"/>
    <n v="500"/>
    <s v="D"/>
    <s v="D1"/>
    <x v="2"/>
    <x v="0"/>
    <x v="0"/>
    <x v="0"/>
    <x v="0"/>
  </r>
  <r>
    <n v="242"/>
    <s v="Segment 4 / Cohort D"/>
    <n v="1"/>
    <x v="1"/>
    <n v="0.3"/>
    <n v="0.5"/>
    <n v="0.2"/>
    <n v="0"/>
    <s v="US"/>
    <x v="1"/>
    <n v="3000"/>
    <n v="500"/>
    <s v="D"/>
    <s v="D1"/>
    <x v="2"/>
    <x v="0"/>
    <x v="0"/>
    <x v="0"/>
    <x v="0"/>
  </r>
  <r>
    <n v="242"/>
    <s v="Segment 4 / Cohort D"/>
    <n v="2"/>
    <x v="0"/>
    <n v="0.4"/>
    <n v="0"/>
    <n v="0.6"/>
    <n v="0"/>
    <s v="US"/>
    <x v="1"/>
    <n v="3000"/>
    <n v="500"/>
    <s v="D"/>
    <s v="D2"/>
    <x v="1"/>
    <x v="0"/>
    <x v="1"/>
    <x v="0"/>
    <x v="1"/>
  </r>
  <r>
    <n v="242"/>
    <s v="Segment 4 / Cohort D"/>
    <n v="2"/>
    <x v="1"/>
    <n v="0.3"/>
    <n v="0"/>
    <n v="0.7"/>
    <n v="0"/>
    <s v="US"/>
    <x v="1"/>
    <n v="3000"/>
    <n v="500"/>
    <s v="D"/>
    <s v="D2"/>
    <x v="1"/>
    <x v="0"/>
    <x v="1"/>
    <x v="0"/>
    <x v="1"/>
  </r>
  <r>
    <n v="242"/>
    <s v="Segment 4 / Cohort D"/>
    <n v="3"/>
    <x v="0"/>
    <n v="0.4"/>
    <n v="0.4"/>
    <n v="0.2"/>
    <n v="0"/>
    <s v="US"/>
    <x v="1"/>
    <n v="3000"/>
    <n v="500"/>
    <s v="D"/>
    <s v="D3"/>
    <x v="3"/>
    <x v="0"/>
    <x v="1"/>
    <x v="0"/>
    <x v="0"/>
  </r>
  <r>
    <n v="242"/>
    <s v="Segment 4 / Cohort D"/>
    <n v="3"/>
    <x v="1"/>
    <n v="0.4"/>
    <n v="0.4"/>
    <n v="0.2"/>
    <n v="0"/>
    <s v="US"/>
    <x v="1"/>
    <n v="3000"/>
    <n v="500"/>
    <s v="D"/>
    <s v="D3"/>
    <x v="3"/>
    <x v="0"/>
    <x v="1"/>
    <x v="0"/>
    <x v="0"/>
  </r>
  <r>
    <n v="242"/>
    <s v="Segment 4 / Cohort D"/>
    <n v="4"/>
    <x v="0"/>
    <n v="0.2"/>
    <n v="0.3"/>
    <n v="0.5"/>
    <n v="0"/>
    <s v="US"/>
    <x v="1"/>
    <n v="3000"/>
    <n v="500"/>
    <s v="D"/>
    <s v="D4"/>
    <x v="3"/>
    <x v="1"/>
    <x v="0"/>
    <x v="0"/>
    <x v="1"/>
  </r>
  <r>
    <n v="242"/>
    <s v="Segment 4 / Cohort D"/>
    <n v="4"/>
    <x v="1"/>
    <n v="0.2"/>
    <n v="0.3"/>
    <n v="0.5"/>
    <n v="0"/>
    <s v="US"/>
    <x v="1"/>
    <n v="3000"/>
    <n v="500"/>
    <s v="D"/>
    <s v="D4"/>
    <x v="3"/>
    <x v="1"/>
    <x v="0"/>
    <x v="0"/>
    <x v="1"/>
  </r>
  <r>
    <n v="242"/>
    <s v="Segment 4 / Cohort D"/>
    <n v="5"/>
    <x v="0"/>
    <n v="0.3"/>
    <n v="0.2"/>
    <n v="0.5"/>
    <n v="0"/>
    <s v="US"/>
    <x v="1"/>
    <n v="3000"/>
    <n v="500"/>
    <s v="D"/>
    <s v="D5"/>
    <x v="3"/>
    <x v="1"/>
    <x v="2"/>
    <x v="1"/>
    <x v="1"/>
  </r>
  <r>
    <n v="242"/>
    <s v="Segment 4 / Cohort D"/>
    <n v="5"/>
    <x v="1"/>
    <n v="0.2"/>
    <n v="0.2"/>
    <n v="0.6"/>
    <n v="0"/>
    <s v="US"/>
    <x v="1"/>
    <n v="3000"/>
    <n v="500"/>
    <s v="D"/>
    <s v="D5"/>
    <x v="3"/>
    <x v="1"/>
    <x v="2"/>
    <x v="1"/>
    <x v="1"/>
  </r>
  <r>
    <n v="242"/>
    <s v="Segment 4 / Cohort D"/>
    <n v="6"/>
    <x v="0"/>
    <n v="0.4"/>
    <n v="0.4"/>
    <n v="0.2"/>
    <n v="0"/>
    <s v="US"/>
    <x v="1"/>
    <n v="3000"/>
    <n v="500"/>
    <s v="D"/>
    <s v="D6"/>
    <x v="2"/>
    <x v="1"/>
    <x v="1"/>
    <x v="0"/>
    <x v="0"/>
  </r>
  <r>
    <n v="242"/>
    <s v="Segment 4 / Cohort D"/>
    <n v="6"/>
    <x v="1"/>
    <n v="0.4"/>
    <n v="0.4"/>
    <n v="0.2"/>
    <n v="0"/>
    <s v="US"/>
    <x v="1"/>
    <n v="3000"/>
    <n v="500"/>
    <s v="D"/>
    <s v="D6"/>
    <x v="2"/>
    <x v="1"/>
    <x v="1"/>
    <x v="0"/>
    <x v="0"/>
  </r>
  <r>
    <n v="242"/>
    <s v="Segment 4 / Cohort D"/>
    <n v="7"/>
    <x v="0"/>
    <n v="0.4"/>
    <n v="0.4"/>
    <n v="0.2"/>
    <n v="0"/>
    <s v="US"/>
    <x v="1"/>
    <n v="3000"/>
    <n v="500"/>
    <s v="D"/>
    <s v="D7"/>
    <x v="1"/>
    <x v="1"/>
    <x v="0"/>
    <x v="0"/>
    <x v="0"/>
  </r>
  <r>
    <n v="242"/>
    <s v="Segment 4 / Cohort D"/>
    <n v="7"/>
    <x v="1"/>
    <n v="0.4"/>
    <n v="0.4"/>
    <n v="0.2"/>
    <n v="0"/>
    <s v="US"/>
    <x v="1"/>
    <n v="3000"/>
    <n v="500"/>
    <s v="D"/>
    <s v="D7"/>
    <x v="1"/>
    <x v="1"/>
    <x v="0"/>
    <x v="0"/>
    <x v="0"/>
  </r>
  <r>
    <n v="242"/>
    <s v="Segment 4 / Cohort D"/>
    <n v="8"/>
    <x v="0"/>
    <n v="0.4"/>
    <n v="0.5"/>
    <n v="0.1"/>
    <n v="0"/>
    <s v="US"/>
    <x v="1"/>
    <n v="3000"/>
    <n v="500"/>
    <s v="D"/>
    <s v="D8"/>
    <x v="0"/>
    <x v="0"/>
    <x v="1"/>
    <x v="0"/>
    <x v="1"/>
  </r>
  <r>
    <n v="242"/>
    <s v="Segment 4 / Cohort D"/>
    <n v="8"/>
    <x v="1"/>
    <n v="0.2"/>
    <n v="0.6"/>
    <n v="0.2"/>
    <n v="0"/>
    <s v="US"/>
    <x v="1"/>
    <n v="3000"/>
    <n v="500"/>
    <s v="D"/>
    <s v="D8"/>
    <x v="0"/>
    <x v="0"/>
    <x v="1"/>
    <x v="0"/>
    <x v="1"/>
  </r>
  <r>
    <n v="242"/>
    <s v="Segment 4 / Cohort D"/>
    <n v="9"/>
    <x v="0"/>
    <n v="0.4"/>
    <n v="0.4"/>
    <n v="0.2"/>
    <n v="0"/>
    <s v="US"/>
    <x v="1"/>
    <n v="3000"/>
    <n v="500"/>
    <s v="D"/>
    <s v="D9"/>
    <x v="3"/>
    <x v="1"/>
    <x v="2"/>
    <x v="0"/>
    <x v="0"/>
  </r>
  <r>
    <n v="242"/>
    <s v="Segment 4 / Cohort D"/>
    <n v="9"/>
    <x v="1"/>
    <n v="0.4"/>
    <n v="0.4"/>
    <n v="0.2"/>
    <n v="0"/>
    <s v="US"/>
    <x v="1"/>
    <n v="3000"/>
    <n v="500"/>
    <s v="D"/>
    <s v="D9"/>
    <x v="3"/>
    <x v="1"/>
    <x v="2"/>
    <x v="0"/>
    <x v="0"/>
  </r>
  <r>
    <n v="242"/>
    <s v="Segment 4 / Cohort D"/>
    <n v="10"/>
    <x v="0"/>
    <n v="0.4"/>
    <n v="0.2"/>
    <n v="0.4"/>
    <n v="0"/>
    <s v="US"/>
    <x v="1"/>
    <n v="3000"/>
    <n v="500"/>
    <s v="D"/>
    <s v="D10"/>
    <x v="1"/>
    <x v="0"/>
    <x v="1"/>
    <x v="0"/>
    <x v="0"/>
  </r>
  <r>
    <n v="242"/>
    <s v="Segment 4 / Cohort D"/>
    <n v="10"/>
    <x v="1"/>
    <n v="0.1"/>
    <n v="0.5"/>
    <n v="0.4"/>
    <n v="0"/>
    <s v="US"/>
    <x v="1"/>
    <n v="3000"/>
    <n v="500"/>
    <s v="D"/>
    <s v="D10"/>
    <x v="1"/>
    <x v="0"/>
    <x v="1"/>
    <x v="0"/>
    <x v="0"/>
  </r>
  <r>
    <n v="242"/>
    <s v="Segment 4 / Cohort D"/>
    <n v="11"/>
    <x v="0"/>
    <n v="0.5"/>
    <n v="0.4"/>
    <n v="0.1"/>
    <n v="0"/>
    <s v="US"/>
    <x v="1"/>
    <n v="3000"/>
    <n v="500"/>
    <s v="D"/>
    <s v="D11"/>
    <x v="0"/>
    <x v="1"/>
    <x v="2"/>
    <x v="1"/>
    <x v="0"/>
  </r>
  <r>
    <n v="242"/>
    <s v="Segment 4 / Cohort D"/>
    <n v="11"/>
    <x v="1"/>
    <n v="0.5"/>
    <n v="0.4"/>
    <n v="0.1"/>
    <n v="0"/>
    <s v="US"/>
    <x v="1"/>
    <n v="3000"/>
    <n v="500"/>
    <s v="D"/>
    <s v="D11"/>
    <x v="0"/>
    <x v="1"/>
    <x v="2"/>
    <x v="1"/>
    <x v="0"/>
  </r>
  <r>
    <n v="242"/>
    <s v="Segment 4 / Cohort D"/>
    <n v="12"/>
    <x v="0"/>
    <n v="0.5"/>
    <n v="0.3"/>
    <n v="0.2"/>
    <n v="0"/>
    <s v="US"/>
    <x v="1"/>
    <n v="3000"/>
    <n v="500"/>
    <s v="D"/>
    <s v="D12"/>
    <x v="0"/>
    <x v="0"/>
    <x v="1"/>
    <x v="0"/>
    <x v="0"/>
  </r>
  <r>
    <n v="242"/>
    <s v="Segment 4 / Cohort D"/>
    <n v="12"/>
    <x v="1"/>
    <n v="0.3"/>
    <n v="0.5"/>
    <n v="0.2"/>
    <n v="0"/>
    <s v="US"/>
    <x v="1"/>
    <n v="3000"/>
    <n v="500"/>
    <s v="D"/>
    <s v="D12"/>
    <x v="0"/>
    <x v="0"/>
    <x v="1"/>
    <x v="0"/>
    <x v="0"/>
  </r>
  <r>
    <n v="243"/>
    <s v="Segment 1 / Cohort A"/>
    <n v="1"/>
    <x v="0"/>
    <n v="0.8"/>
    <n v="0.1"/>
    <n v="0.1"/>
    <n v="0"/>
    <s v="US"/>
    <x v="1"/>
    <n v="500"/>
    <n v="250"/>
    <s v="A"/>
    <s v="A1"/>
    <x v="0"/>
    <x v="0"/>
    <x v="0"/>
    <x v="0"/>
    <x v="0"/>
  </r>
  <r>
    <n v="243"/>
    <s v="Segment 1 / Cohort A"/>
    <n v="1"/>
    <x v="1"/>
    <n v="0.2"/>
    <n v="0.3"/>
    <n v="0.2"/>
    <n v="0.3"/>
    <s v="US"/>
    <x v="1"/>
    <n v="500"/>
    <n v="250"/>
    <s v="A"/>
    <s v="A1"/>
    <x v="0"/>
    <x v="0"/>
    <x v="0"/>
    <x v="0"/>
    <x v="0"/>
  </r>
  <r>
    <n v="243"/>
    <s v="Segment 1 / Cohort A"/>
    <n v="2"/>
    <x v="0"/>
    <n v="0.8"/>
    <n v="0.1"/>
    <n v="0.1"/>
    <n v="0"/>
    <s v="US"/>
    <x v="1"/>
    <n v="500"/>
    <n v="250"/>
    <s v="A"/>
    <s v="A2"/>
    <x v="1"/>
    <x v="1"/>
    <x v="1"/>
    <x v="0"/>
    <x v="1"/>
  </r>
  <r>
    <n v="243"/>
    <s v="Segment 1 / Cohort A"/>
    <n v="2"/>
    <x v="1"/>
    <n v="0.5"/>
    <n v="0.1"/>
    <n v="0.3"/>
    <n v="0.1"/>
    <s v="US"/>
    <x v="1"/>
    <n v="500"/>
    <n v="250"/>
    <s v="A"/>
    <s v="A2"/>
    <x v="1"/>
    <x v="1"/>
    <x v="1"/>
    <x v="0"/>
    <x v="1"/>
  </r>
  <r>
    <n v="243"/>
    <s v="Segment 1 / Cohort A"/>
    <n v="3"/>
    <x v="0"/>
    <n v="0.6"/>
    <n v="0.1"/>
    <n v="0.3"/>
    <n v="0"/>
    <s v="US"/>
    <x v="1"/>
    <n v="500"/>
    <n v="250"/>
    <s v="A"/>
    <s v="A3"/>
    <x v="2"/>
    <x v="1"/>
    <x v="2"/>
    <x v="0"/>
    <x v="1"/>
  </r>
  <r>
    <n v="243"/>
    <s v="Segment 1 / Cohort A"/>
    <n v="3"/>
    <x v="1"/>
    <n v="0.4"/>
    <n v="0.1"/>
    <n v="0.3"/>
    <n v="0.2"/>
    <s v="US"/>
    <x v="1"/>
    <n v="500"/>
    <n v="250"/>
    <s v="A"/>
    <s v="A3"/>
    <x v="2"/>
    <x v="1"/>
    <x v="2"/>
    <x v="0"/>
    <x v="1"/>
  </r>
  <r>
    <n v="243"/>
    <s v="Segment 1 / Cohort A"/>
    <n v="4"/>
    <x v="0"/>
    <n v="0.4"/>
    <n v="0.1"/>
    <n v="0.5"/>
    <n v="0"/>
    <s v="US"/>
    <x v="1"/>
    <n v="500"/>
    <n v="250"/>
    <s v="A"/>
    <s v="A4"/>
    <x v="2"/>
    <x v="0"/>
    <x v="0"/>
    <x v="0"/>
    <x v="1"/>
  </r>
  <r>
    <n v="243"/>
    <s v="Segment 1 / Cohort A"/>
    <n v="4"/>
    <x v="1"/>
    <n v="0.2"/>
    <n v="0.1"/>
    <n v="0.6"/>
    <n v="0.1"/>
    <s v="US"/>
    <x v="1"/>
    <n v="500"/>
    <n v="250"/>
    <s v="A"/>
    <s v="A4"/>
    <x v="2"/>
    <x v="0"/>
    <x v="0"/>
    <x v="0"/>
    <x v="1"/>
  </r>
  <r>
    <n v="243"/>
    <s v="Segment 1 / Cohort A"/>
    <n v="5"/>
    <x v="0"/>
    <n v="0.3"/>
    <n v="0.1"/>
    <n v="0.6"/>
    <n v="0"/>
    <s v="US"/>
    <x v="1"/>
    <n v="500"/>
    <n v="250"/>
    <s v="A"/>
    <s v="A5"/>
    <x v="2"/>
    <x v="1"/>
    <x v="2"/>
    <x v="1"/>
    <x v="1"/>
  </r>
  <r>
    <n v="243"/>
    <s v="Segment 1 / Cohort A"/>
    <n v="5"/>
    <x v="1"/>
    <n v="0.2"/>
    <n v="0.1"/>
    <n v="0.6"/>
    <n v="0.1"/>
    <s v="US"/>
    <x v="1"/>
    <n v="500"/>
    <n v="250"/>
    <s v="A"/>
    <s v="A5"/>
    <x v="2"/>
    <x v="1"/>
    <x v="2"/>
    <x v="1"/>
    <x v="1"/>
  </r>
  <r>
    <n v="243"/>
    <s v="Segment 1 / Cohort A"/>
    <n v="6"/>
    <x v="0"/>
    <n v="0.5"/>
    <n v="0.1"/>
    <n v="0.3"/>
    <n v="0.1"/>
    <s v="US"/>
    <x v="1"/>
    <n v="500"/>
    <n v="250"/>
    <s v="A"/>
    <s v="A6"/>
    <x v="3"/>
    <x v="0"/>
    <x v="0"/>
    <x v="0"/>
    <x v="1"/>
  </r>
  <r>
    <n v="243"/>
    <s v="Segment 1 / Cohort A"/>
    <n v="6"/>
    <x v="1"/>
    <n v="0.2"/>
    <n v="0.1"/>
    <n v="0.6"/>
    <n v="0.1"/>
    <s v="US"/>
    <x v="1"/>
    <n v="500"/>
    <n v="250"/>
    <s v="A"/>
    <s v="A6"/>
    <x v="3"/>
    <x v="0"/>
    <x v="0"/>
    <x v="0"/>
    <x v="1"/>
  </r>
  <r>
    <n v="243"/>
    <s v="Segment 1 / Cohort A"/>
    <n v="7"/>
    <x v="0"/>
    <n v="0.6"/>
    <n v="0.1"/>
    <n v="0.3"/>
    <n v="0"/>
    <s v="US"/>
    <x v="1"/>
    <n v="500"/>
    <n v="250"/>
    <s v="A"/>
    <s v="A7"/>
    <x v="1"/>
    <x v="0"/>
    <x v="0"/>
    <x v="0"/>
    <x v="1"/>
  </r>
  <r>
    <n v="243"/>
    <s v="Segment 1 / Cohort A"/>
    <n v="7"/>
    <x v="1"/>
    <n v="0.2"/>
    <n v="0.1"/>
    <n v="0.6"/>
    <n v="0.1"/>
    <s v="US"/>
    <x v="1"/>
    <n v="500"/>
    <n v="250"/>
    <s v="A"/>
    <s v="A7"/>
    <x v="1"/>
    <x v="0"/>
    <x v="0"/>
    <x v="0"/>
    <x v="1"/>
  </r>
  <r>
    <n v="243"/>
    <s v="Segment 1 / Cohort A"/>
    <n v="8"/>
    <x v="0"/>
    <n v="0.6"/>
    <n v="0.1"/>
    <n v="0.3"/>
    <n v="0"/>
    <s v="US"/>
    <x v="1"/>
    <n v="500"/>
    <n v="250"/>
    <s v="A"/>
    <s v="A8"/>
    <x v="3"/>
    <x v="0"/>
    <x v="0"/>
    <x v="0"/>
    <x v="0"/>
  </r>
  <r>
    <n v="243"/>
    <s v="Segment 1 / Cohort A"/>
    <n v="8"/>
    <x v="1"/>
    <n v="0.4"/>
    <n v="0.1"/>
    <n v="0.4"/>
    <n v="0.1"/>
    <s v="US"/>
    <x v="1"/>
    <n v="500"/>
    <n v="250"/>
    <s v="A"/>
    <s v="A8"/>
    <x v="3"/>
    <x v="0"/>
    <x v="0"/>
    <x v="0"/>
    <x v="0"/>
  </r>
  <r>
    <n v="243"/>
    <s v="Segment 1 / Cohort A"/>
    <n v="9"/>
    <x v="0"/>
    <n v="0.7"/>
    <n v="0.1"/>
    <n v="0.1"/>
    <n v="0.1"/>
    <s v="US"/>
    <x v="1"/>
    <n v="500"/>
    <n v="250"/>
    <s v="A"/>
    <s v="A9"/>
    <x v="1"/>
    <x v="1"/>
    <x v="2"/>
    <x v="1"/>
    <x v="1"/>
  </r>
  <r>
    <n v="243"/>
    <s v="Segment 1 / Cohort A"/>
    <n v="9"/>
    <x v="1"/>
    <n v="0.3"/>
    <n v="0.1"/>
    <n v="0.3"/>
    <n v="0.3"/>
    <s v="US"/>
    <x v="1"/>
    <n v="500"/>
    <n v="250"/>
    <s v="A"/>
    <s v="A9"/>
    <x v="1"/>
    <x v="1"/>
    <x v="2"/>
    <x v="1"/>
    <x v="1"/>
  </r>
  <r>
    <n v="243"/>
    <s v="Segment 1 / Cohort A"/>
    <n v="10"/>
    <x v="0"/>
    <n v="0.6"/>
    <n v="0.1"/>
    <n v="0.3"/>
    <n v="0"/>
    <s v="US"/>
    <x v="1"/>
    <n v="500"/>
    <n v="250"/>
    <s v="A"/>
    <s v="A10"/>
    <x v="2"/>
    <x v="1"/>
    <x v="0"/>
    <x v="0"/>
    <x v="0"/>
  </r>
  <r>
    <n v="243"/>
    <s v="Segment 1 / Cohort A"/>
    <n v="10"/>
    <x v="1"/>
    <n v="0.3"/>
    <n v="0.1"/>
    <n v="0.4"/>
    <n v="0.2"/>
    <s v="US"/>
    <x v="1"/>
    <n v="500"/>
    <n v="250"/>
    <s v="A"/>
    <s v="A10"/>
    <x v="2"/>
    <x v="1"/>
    <x v="0"/>
    <x v="0"/>
    <x v="0"/>
  </r>
  <r>
    <n v="243"/>
    <s v="Segment 1 / Cohort A"/>
    <n v="11"/>
    <x v="0"/>
    <n v="0.7"/>
    <n v="0.1"/>
    <n v="0"/>
    <n v="0.2"/>
    <s v="US"/>
    <x v="1"/>
    <n v="500"/>
    <n v="250"/>
    <s v="A"/>
    <s v="A11"/>
    <x v="0"/>
    <x v="0"/>
    <x v="0"/>
    <x v="0"/>
    <x v="1"/>
  </r>
  <r>
    <n v="243"/>
    <s v="Segment 1 / Cohort A"/>
    <n v="11"/>
    <x v="1"/>
    <n v="0.2"/>
    <n v="0.3"/>
    <n v="0.2"/>
    <n v="0.3"/>
    <s v="US"/>
    <x v="1"/>
    <n v="500"/>
    <n v="250"/>
    <s v="A"/>
    <s v="A11"/>
    <x v="0"/>
    <x v="0"/>
    <x v="0"/>
    <x v="0"/>
    <x v="1"/>
  </r>
  <r>
    <n v="243"/>
    <s v="Segment 1 / Cohort A"/>
    <n v="12"/>
    <x v="0"/>
    <n v="0.6"/>
    <n v="0.1"/>
    <n v="0.3"/>
    <n v="0"/>
    <s v="US"/>
    <x v="1"/>
    <n v="500"/>
    <n v="250"/>
    <s v="A"/>
    <s v="A12"/>
    <x v="1"/>
    <x v="0"/>
    <x v="0"/>
    <x v="0"/>
    <x v="0"/>
  </r>
  <r>
    <n v="243"/>
    <s v="Segment 1 / Cohort A"/>
    <n v="12"/>
    <x v="1"/>
    <n v="0.3"/>
    <n v="0.1"/>
    <n v="0.4"/>
    <n v="0.2"/>
    <s v="US"/>
    <x v="1"/>
    <n v="500"/>
    <n v="250"/>
    <s v="A"/>
    <s v="A12"/>
    <x v="1"/>
    <x v="0"/>
    <x v="0"/>
    <x v="0"/>
    <x v="0"/>
  </r>
  <r>
    <n v="244"/>
    <s v="Segment 1 / Cohort A"/>
    <n v="1"/>
    <x v="0"/>
    <n v="0.8"/>
    <n v="0.2"/>
    <n v="0"/>
    <n v="0"/>
    <s v="US"/>
    <x v="1"/>
    <n v="6000"/>
    <n v="0"/>
    <s v="A"/>
    <s v="A1"/>
    <x v="0"/>
    <x v="0"/>
    <x v="0"/>
    <x v="0"/>
    <x v="0"/>
  </r>
  <r>
    <n v="244"/>
    <s v="Segment 1 / Cohort A"/>
    <n v="1"/>
    <x v="1"/>
    <n v="0.2"/>
    <n v="0.8"/>
    <n v="0"/>
    <n v="0"/>
    <s v="US"/>
    <x v="1"/>
    <n v="6000"/>
    <n v="0"/>
    <s v="A"/>
    <s v="A1"/>
    <x v="0"/>
    <x v="0"/>
    <x v="0"/>
    <x v="0"/>
    <x v="0"/>
  </r>
  <r>
    <n v="244"/>
    <s v="Segment 1 / Cohort A"/>
    <n v="2"/>
    <x v="0"/>
    <n v="0.8"/>
    <n v="0.2"/>
    <n v="0"/>
    <n v="0"/>
    <s v="US"/>
    <x v="1"/>
    <n v="6000"/>
    <n v="0"/>
    <s v="A"/>
    <s v="A2"/>
    <x v="1"/>
    <x v="1"/>
    <x v="1"/>
    <x v="0"/>
    <x v="1"/>
  </r>
  <r>
    <n v="244"/>
    <s v="Segment 1 / Cohort A"/>
    <n v="2"/>
    <x v="1"/>
    <n v="0.2"/>
    <n v="0.7"/>
    <n v="0.1"/>
    <n v="0"/>
    <s v="US"/>
    <x v="1"/>
    <n v="6000"/>
    <n v="0"/>
    <s v="A"/>
    <s v="A2"/>
    <x v="1"/>
    <x v="1"/>
    <x v="1"/>
    <x v="0"/>
    <x v="1"/>
  </r>
  <r>
    <n v="244"/>
    <s v="Segment 1 / Cohort A"/>
    <n v="3"/>
    <x v="0"/>
    <n v="0.8"/>
    <n v="0.2"/>
    <n v="0"/>
    <n v="0"/>
    <s v="US"/>
    <x v="1"/>
    <n v="6000"/>
    <n v="0"/>
    <s v="A"/>
    <s v="A3"/>
    <x v="2"/>
    <x v="1"/>
    <x v="2"/>
    <x v="0"/>
    <x v="1"/>
  </r>
  <r>
    <n v="244"/>
    <s v="Segment 1 / Cohort A"/>
    <n v="3"/>
    <x v="1"/>
    <n v="0.2"/>
    <n v="0.8"/>
    <n v="0"/>
    <n v="0"/>
    <s v="US"/>
    <x v="1"/>
    <n v="6000"/>
    <n v="0"/>
    <s v="A"/>
    <s v="A3"/>
    <x v="2"/>
    <x v="1"/>
    <x v="2"/>
    <x v="0"/>
    <x v="1"/>
  </r>
  <r>
    <n v="244"/>
    <s v="Segment 1 / Cohort A"/>
    <n v="4"/>
    <x v="0"/>
    <n v="0.7"/>
    <n v="0.2"/>
    <n v="0.1"/>
    <n v="0"/>
    <s v="US"/>
    <x v="1"/>
    <n v="6000"/>
    <n v="0"/>
    <s v="A"/>
    <s v="A4"/>
    <x v="2"/>
    <x v="0"/>
    <x v="0"/>
    <x v="0"/>
    <x v="1"/>
  </r>
  <r>
    <n v="244"/>
    <s v="Segment 1 / Cohort A"/>
    <n v="4"/>
    <x v="1"/>
    <n v="0.2"/>
    <n v="0.1"/>
    <n v="0.7"/>
    <n v="0"/>
    <s v="US"/>
    <x v="1"/>
    <n v="6000"/>
    <n v="0"/>
    <s v="A"/>
    <s v="A4"/>
    <x v="2"/>
    <x v="0"/>
    <x v="0"/>
    <x v="0"/>
    <x v="1"/>
  </r>
  <r>
    <n v="244"/>
    <s v="Segment 1 / Cohort A"/>
    <n v="5"/>
    <x v="0"/>
    <n v="0.8"/>
    <n v="0.2"/>
    <n v="0"/>
    <n v="0"/>
    <s v="US"/>
    <x v="1"/>
    <n v="6000"/>
    <n v="0"/>
    <s v="A"/>
    <s v="A5"/>
    <x v="2"/>
    <x v="1"/>
    <x v="2"/>
    <x v="1"/>
    <x v="1"/>
  </r>
  <r>
    <n v="244"/>
    <s v="Segment 1 / Cohort A"/>
    <n v="5"/>
    <x v="1"/>
    <n v="0.2"/>
    <n v="0.8"/>
    <n v="0"/>
    <n v="0"/>
    <s v="US"/>
    <x v="1"/>
    <n v="6000"/>
    <n v="0"/>
    <s v="A"/>
    <s v="A5"/>
    <x v="2"/>
    <x v="1"/>
    <x v="2"/>
    <x v="1"/>
    <x v="1"/>
  </r>
  <r>
    <n v="244"/>
    <s v="Segment 1 / Cohort A"/>
    <n v="6"/>
    <x v="0"/>
    <n v="0.8"/>
    <n v="0.2"/>
    <n v="0"/>
    <n v="0"/>
    <s v="US"/>
    <x v="1"/>
    <n v="6000"/>
    <n v="0"/>
    <s v="A"/>
    <s v="A6"/>
    <x v="3"/>
    <x v="0"/>
    <x v="0"/>
    <x v="0"/>
    <x v="1"/>
  </r>
  <r>
    <n v="244"/>
    <s v="Segment 1 / Cohort A"/>
    <n v="6"/>
    <x v="1"/>
    <n v="0.2"/>
    <n v="0.6"/>
    <n v="0.2"/>
    <n v="0"/>
    <s v="US"/>
    <x v="1"/>
    <n v="6000"/>
    <n v="0"/>
    <s v="A"/>
    <s v="A6"/>
    <x v="3"/>
    <x v="0"/>
    <x v="0"/>
    <x v="0"/>
    <x v="1"/>
  </r>
  <r>
    <n v="244"/>
    <s v="Segment 1 / Cohort A"/>
    <n v="7"/>
    <x v="0"/>
    <n v="0.8"/>
    <n v="0.1"/>
    <n v="0.1"/>
    <n v="0"/>
    <s v="US"/>
    <x v="1"/>
    <n v="6000"/>
    <n v="0"/>
    <s v="A"/>
    <s v="A7"/>
    <x v="1"/>
    <x v="0"/>
    <x v="0"/>
    <x v="0"/>
    <x v="1"/>
  </r>
  <r>
    <n v="244"/>
    <s v="Segment 1 / Cohort A"/>
    <n v="7"/>
    <x v="1"/>
    <n v="0.2"/>
    <n v="0.5"/>
    <n v="0.3"/>
    <n v="0"/>
    <s v="US"/>
    <x v="1"/>
    <n v="6000"/>
    <n v="0"/>
    <s v="A"/>
    <s v="A7"/>
    <x v="1"/>
    <x v="0"/>
    <x v="0"/>
    <x v="0"/>
    <x v="1"/>
  </r>
  <r>
    <n v="244"/>
    <s v="Segment 1 / Cohort A"/>
    <n v="8"/>
    <x v="0"/>
    <n v="0.8"/>
    <n v="0.2"/>
    <n v="0"/>
    <n v="0"/>
    <s v="US"/>
    <x v="1"/>
    <n v="6000"/>
    <n v="0"/>
    <s v="A"/>
    <s v="A8"/>
    <x v="3"/>
    <x v="0"/>
    <x v="0"/>
    <x v="0"/>
    <x v="0"/>
  </r>
  <r>
    <n v="244"/>
    <s v="Segment 1 / Cohort A"/>
    <n v="8"/>
    <x v="1"/>
    <n v="0.2"/>
    <n v="0.4"/>
    <n v="0.4"/>
    <n v="0"/>
    <s v="US"/>
    <x v="1"/>
    <n v="6000"/>
    <n v="0"/>
    <s v="A"/>
    <s v="A8"/>
    <x v="3"/>
    <x v="0"/>
    <x v="0"/>
    <x v="0"/>
    <x v="0"/>
  </r>
  <r>
    <n v="244"/>
    <s v="Segment 1 / Cohort A"/>
    <n v="9"/>
    <x v="0"/>
    <n v="0.8"/>
    <n v="0.2"/>
    <n v="0"/>
    <n v="0"/>
    <s v="US"/>
    <x v="1"/>
    <n v="6000"/>
    <n v="0"/>
    <s v="A"/>
    <s v="A9"/>
    <x v="1"/>
    <x v="1"/>
    <x v="2"/>
    <x v="1"/>
    <x v="1"/>
  </r>
  <r>
    <n v="244"/>
    <s v="Segment 1 / Cohort A"/>
    <n v="9"/>
    <x v="1"/>
    <n v="0.2"/>
    <n v="0.8"/>
    <n v="0"/>
    <n v="0"/>
    <s v="US"/>
    <x v="1"/>
    <n v="6000"/>
    <n v="0"/>
    <s v="A"/>
    <s v="A9"/>
    <x v="1"/>
    <x v="1"/>
    <x v="2"/>
    <x v="1"/>
    <x v="1"/>
  </r>
  <r>
    <n v="244"/>
    <s v="Segment 1 / Cohort A"/>
    <n v="10"/>
    <x v="0"/>
    <n v="0.8"/>
    <n v="0.2"/>
    <n v="0"/>
    <n v="0"/>
    <s v="US"/>
    <x v="1"/>
    <n v="6000"/>
    <n v="0"/>
    <s v="A"/>
    <s v="A10"/>
    <x v="2"/>
    <x v="1"/>
    <x v="0"/>
    <x v="0"/>
    <x v="0"/>
  </r>
  <r>
    <n v="244"/>
    <s v="Segment 1 / Cohort A"/>
    <n v="10"/>
    <x v="1"/>
    <n v="0.2"/>
    <n v="0.8"/>
    <n v="0"/>
    <n v="0"/>
    <s v="US"/>
    <x v="1"/>
    <n v="6000"/>
    <n v="0"/>
    <s v="A"/>
    <s v="A10"/>
    <x v="2"/>
    <x v="1"/>
    <x v="0"/>
    <x v="0"/>
    <x v="0"/>
  </r>
  <r>
    <n v="244"/>
    <s v="Segment 1 / Cohort A"/>
    <n v="11"/>
    <x v="0"/>
    <n v="0.8"/>
    <n v="0.2"/>
    <n v="0"/>
    <n v="0"/>
    <s v="US"/>
    <x v="1"/>
    <n v="6000"/>
    <n v="0"/>
    <s v="A"/>
    <s v="A11"/>
    <x v="0"/>
    <x v="0"/>
    <x v="0"/>
    <x v="0"/>
    <x v="1"/>
  </r>
  <r>
    <n v="244"/>
    <s v="Segment 1 / Cohort A"/>
    <n v="11"/>
    <x v="1"/>
    <n v="0.2"/>
    <n v="0.8"/>
    <n v="0"/>
    <n v="0"/>
    <s v="US"/>
    <x v="1"/>
    <n v="6000"/>
    <n v="0"/>
    <s v="A"/>
    <s v="A11"/>
    <x v="0"/>
    <x v="0"/>
    <x v="0"/>
    <x v="0"/>
    <x v="1"/>
  </r>
  <r>
    <n v="244"/>
    <s v="Segment 1 / Cohort A"/>
    <n v="12"/>
    <x v="0"/>
    <n v="0.7"/>
    <n v="0.2"/>
    <n v="0.1"/>
    <n v="0"/>
    <s v="US"/>
    <x v="1"/>
    <n v="6000"/>
    <n v="0"/>
    <s v="A"/>
    <s v="A12"/>
    <x v="1"/>
    <x v="0"/>
    <x v="0"/>
    <x v="0"/>
    <x v="0"/>
  </r>
  <r>
    <n v="244"/>
    <s v="Segment 1 / Cohort A"/>
    <n v="12"/>
    <x v="1"/>
    <n v="0.2"/>
    <n v="0.2"/>
    <n v="0.6"/>
    <n v="0"/>
    <s v="US"/>
    <x v="1"/>
    <n v="6000"/>
    <n v="0"/>
    <s v="A"/>
    <s v="A12"/>
    <x v="1"/>
    <x v="0"/>
    <x v="0"/>
    <x v="0"/>
    <x v="0"/>
  </r>
  <r>
    <n v="246"/>
    <s v="Segment 2 / Cohort B"/>
    <n v="1"/>
    <x v="0"/>
    <n v="0.4"/>
    <n v="0.4"/>
    <n v="0.2"/>
    <n v="0"/>
    <s v="US"/>
    <x v="1"/>
    <n v="32500"/>
    <n v="10000"/>
    <s v="B"/>
    <s v="B1"/>
    <x v="1"/>
    <x v="1"/>
    <x v="1"/>
    <x v="0"/>
    <x v="0"/>
  </r>
  <r>
    <n v="246"/>
    <s v="Segment 2 / Cohort B"/>
    <n v="1"/>
    <x v="1"/>
    <n v="0.4"/>
    <n v="0.4"/>
    <n v="0.2"/>
    <n v="0"/>
    <s v="US"/>
    <x v="1"/>
    <n v="32500"/>
    <n v="10000"/>
    <s v="B"/>
    <s v="B1"/>
    <x v="1"/>
    <x v="1"/>
    <x v="1"/>
    <x v="0"/>
    <x v="0"/>
  </r>
  <r>
    <n v="246"/>
    <s v="Segment 2 / Cohort B"/>
    <n v="2"/>
    <x v="0"/>
    <n v="0.4"/>
    <n v="0.3"/>
    <n v="0.3"/>
    <n v="0"/>
    <s v="US"/>
    <x v="1"/>
    <n v="32500"/>
    <n v="10000"/>
    <s v="B"/>
    <s v="B2"/>
    <x v="0"/>
    <x v="1"/>
    <x v="0"/>
    <x v="0"/>
    <x v="0"/>
  </r>
  <r>
    <n v="246"/>
    <s v="Segment 2 / Cohort B"/>
    <n v="2"/>
    <x v="1"/>
    <n v="0.2"/>
    <n v="0.4"/>
    <n v="0.4"/>
    <n v="0"/>
    <s v="US"/>
    <x v="1"/>
    <n v="32500"/>
    <n v="10000"/>
    <s v="B"/>
    <s v="B2"/>
    <x v="0"/>
    <x v="1"/>
    <x v="0"/>
    <x v="0"/>
    <x v="0"/>
  </r>
  <r>
    <n v="246"/>
    <s v="Segment 2 / Cohort B"/>
    <n v="3"/>
    <x v="0"/>
    <n v="0.3"/>
    <n v="0.3"/>
    <n v="0.4"/>
    <n v="0"/>
    <s v="US"/>
    <x v="1"/>
    <n v="32500"/>
    <n v="10000"/>
    <s v="B"/>
    <s v="B3"/>
    <x v="2"/>
    <x v="1"/>
    <x v="2"/>
    <x v="0"/>
    <x v="0"/>
  </r>
  <r>
    <n v="246"/>
    <s v="Segment 2 / Cohort B"/>
    <n v="3"/>
    <x v="1"/>
    <n v="0.3"/>
    <n v="0.3"/>
    <n v="0.4"/>
    <n v="0"/>
    <s v="US"/>
    <x v="1"/>
    <n v="32500"/>
    <n v="10000"/>
    <s v="B"/>
    <s v="B3"/>
    <x v="2"/>
    <x v="1"/>
    <x v="2"/>
    <x v="0"/>
    <x v="0"/>
  </r>
  <r>
    <n v="246"/>
    <s v="Segment 2 / Cohort B"/>
    <n v="4"/>
    <x v="0"/>
    <n v="0.4"/>
    <n v="0.4"/>
    <n v="0.2"/>
    <n v="0"/>
    <s v="US"/>
    <x v="1"/>
    <n v="32500"/>
    <n v="10000"/>
    <s v="B"/>
    <s v="B4"/>
    <x v="1"/>
    <x v="1"/>
    <x v="0"/>
    <x v="0"/>
    <x v="1"/>
  </r>
  <r>
    <n v="246"/>
    <s v="Segment 2 / Cohort B"/>
    <n v="4"/>
    <x v="1"/>
    <n v="0.4"/>
    <n v="0.4"/>
    <n v="0.2"/>
    <n v="0"/>
    <s v="US"/>
    <x v="1"/>
    <n v="32500"/>
    <n v="10000"/>
    <s v="B"/>
    <s v="B4"/>
    <x v="1"/>
    <x v="1"/>
    <x v="0"/>
    <x v="0"/>
    <x v="1"/>
  </r>
  <r>
    <n v="246"/>
    <s v="Segment 2 / Cohort B"/>
    <n v="5"/>
    <x v="0"/>
    <n v="0.4"/>
    <n v="0.4"/>
    <n v="0.2"/>
    <n v="0"/>
    <s v="US"/>
    <x v="1"/>
    <n v="32500"/>
    <n v="10000"/>
    <s v="B"/>
    <s v="B5"/>
    <x v="0"/>
    <x v="1"/>
    <x v="0"/>
    <x v="0"/>
    <x v="1"/>
  </r>
  <r>
    <n v="246"/>
    <s v="Segment 2 / Cohort B"/>
    <n v="5"/>
    <x v="1"/>
    <n v="0.4"/>
    <n v="0.4"/>
    <n v="0.2"/>
    <n v="0"/>
    <s v="US"/>
    <x v="1"/>
    <n v="32500"/>
    <n v="10000"/>
    <s v="B"/>
    <s v="B5"/>
    <x v="0"/>
    <x v="1"/>
    <x v="0"/>
    <x v="0"/>
    <x v="1"/>
  </r>
  <r>
    <n v="246"/>
    <s v="Segment 2 / Cohort B"/>
    <n v="6"/>
    <x v="0"/>
    <n v="0.4"/>
    <n v="0.3"/>
    <n v="0.3"/>
    <n v="0"/>
    <s v="US"/>
    <x v="1"/>
    <n v="32500"/>
    <n v="10000"/>
    <s v="B"/>
    <s v="B6"/>
    <x v="0"/>
    <x v="1"/>
    <x v="1"/>
    <x v="0"/>
    <x v="1"/>
  </r>
  <r>
    <n v="246"/>
    <s v="Segment 2 / Cohort B"/>
    <n v="6"/>
    <x v="1"/>
    <n v="0.2"/>
    <n v="0.4"/>
    <n v="0.4"/>
    <n v="0"/>
    <s v="US"/>
    <x v="1"/>
    <n v="32500"/>
    <n v="10000"/>
    <s v="B"/>
    <s v="B6"/>
    <x v="0"/>
    <x v="1"/>
    <x v="1"/>
    <x v="0"/>
    <x v="1"/>
  </r>
  <r>
    <n v="246"/>
    <s v="Segment 2 / Cohort B"/>
    <n v="7"/>
    <x v="0"/>
    <n v="0.3"/>
    <n v="0.3"/>
    <n v="0.4"/>
    <n v="0"/>
    <s v="US"/>
    <x v="1"/>
    <n v="32500"/>
    <n v="10000"/>
    <s v="B"/>
    <s v="B7"/>
    <x v="0"/>
    <x v="1"/>
    <x v="2"/>
    <x v="0"/>
    <x v="0"/>
  </r>
  <r>
    <n v="246"/>
    <s v="Segment 2 / Cohort B"/>
    <n v="7"/>
    <x v="1"/>
    <n v="0.3"/>
    <n v="0.3"/>
    <n v="0.4"/>
    <n v="0"/>
    <s v="US"/>
    <x v="1"/>
    <n v="32500"/>
    <n v="10000"/>
    <s v="B"/>
    <s v="B7"/>
    <x v="0"/>
    <x v="1"/>
    <x v="2"/>
    <x v="0"/>
    <x v="0"/>
  </r>
  <r>
    <n v="246"/>
    <s v="Segment 2 / Cohort B"/>
    <n v="8"/>
    <x v="0"/>
    <n v="0.2"/>
    <n v="0.2"/>
    <n v="0.6"/>
    <n v="0"/>
    <s v="US"/>
    <x v="1"/>
    <n v="32500"/>
    <n v="10000"/>
    <s v="B"/>
    <s v="B8"/>
    <x v="2"/>
    <x v="1"/>
    <x v="1"/>
    <x v="0"/>
    <x v="1"/>
  </r>
  <r>
    <n v="246"/>
    <s v="Segment 2 / Cohort B"/>
    <n v="8"/>
    <x v="1"/>
    <n v="0.3"/>
    <n v="0.3"/>
    <n v="0.4"/>
    <n v="0"/>
    <s v="US"/>
    <x v="1"/>
    <n v="32500"/>
    <n v="10000"/>
    <s v="B"/>
    <s v="B8"/>
    <x v="2"/>
    <x v="1"/>
    <x v="1"/>
    <x v="0"/>
    <x v="1"/>
  </r>
  <r>
    <n v="246"/>
    <s v="Segment 2 / Cohort B"/>
    <n v="9"/>
    <x v="0"/>
    <n v="0.4"/>
    <n v="0.3"/>
    <n v="0.3"/>
    <n v="0"/>
    <s v="US"/>
    <x v="1"/>
    <n v="32500"/>
    <n v="10000"/>
    <s v="B"/>
    <s v="B9"/>
    <x v="1"/>
    <x v="1"/>
    <x v="2"/>
    <x v="0"/>
    <x v="0"/>
  </r>
  <r>
    <n v="246"/>
    <s v="Segment 2 / Cohort B"/>
    <n v="9"/>
    <x v="1"/>
    <n v="0.2"/>
    <n v="0.4"/>
    <n v="0.4"/>
    <n v="0"/>
    <s v="US"/>
    <x v="1"/>
    <n v="32500"/>
    <n v="10000"/>
    <s v="B"/>
    <s v="B9"/>
    <x v="1"/>
    <x v="1"/>
    <x v="2"/>
    <x v="0"/>
    <x v="0"/>
  </r>
  <r>
    <n v="246"/>
    <s v="Segment 2 / Cohort B"/>
    <n v="10"/>
    <x v="0"/>
    <n v="0.3"/>
    <n v="0.3"/>
    <n v="0.4"/>
    <n v="0"/>
    <s v="US"/>
    <x v="1"/>
    <n v="32500"/>
    <n v="10000"/>
    <s v="B"/>
    <s v="B10"/>
    <x v="0"/>
    <x v="1"/>
    <x v="2"/>
    <x v="1"/>
    <x v="1"/>
  </r>
  <r>
    <n v="246"/>
    <s v="Segment 2 / Cohort B"/>
    <n v="10"/>
    <x v="1"/>
    <n v="0.3"/>
    <n v="0.3"/>
    <n v="0.4"/>
    <n v="0"/>
    <s v="US"/>
    <x v="1"/>
    <n v="32500"/>
    <n v="10000"/>
    <s v="B"/>
    <s v="B10"/>
    <x v="0"/>
    <x v="1"/>
    <x v="2"/>
    <x v="1"/>
    <x v="1"/>
  </r>
  <r>
    <n v="246"/>
    <s v="Segment 2 / Cohort B"/>
    <n v="11"/>
    <x v="0"/>
    <n v="0.3"/>
    <n v="0.3"/>
    <n v="0.4"/>
    <n v="0"/>
    <s v="US"/>
    <x v="1"/>
    <n v="32500"/>
    <n v="10000"/>
    <s v="B"/>
    <s v="B11"/>
    <x v="3"/>
    <x v="1"/>
    <x v="2"/>
    <x v="1"/>
    <x v="0"/>
  </r>
  <r>
    <n v="246"/>
    <s v="Segment 2 / Cohort B"/>
    <n v="11"/>
    <x v="1"/>
    <n v="0.3"/>
    <n v="0.3"/>
    <n v="0.4"/>
    <n v="0"/>
    <s v="US"/>
    <x v="1"/>
    <n v="32500"/>
    <n v="10000"/>
    <s v="B"/>
    <s v="B11"/>
    <x v="3"/>
    <x v="1"/>
    <x v="2"/>
    <x v="1"/>
    <x v="0"/>
  </r>
  <r>
    <n v="246"/>
    <s v="Segment 2 / Cohort B"/>
    <n v="12"/>
    <x v="0"/>
    <n v="0.3"/>
    <n v="0.3"/>
    <n v="0.4"/>
    <n v="0"/>
    <s v="US"/>
    <x v="1"/>
    <n v="32500"/>
    <n v="10000"/>
    <s v="B"/>
    <s v="B12"/>
    <x v="3"/>
    <x v="1"/>
    <x v="1"/>
    <x v="0"/>
    <x v="1"/>
  </r>
  <r>
    <n v="246"/>
    <s v="Segment 2 / Cohort B"/>
    <n v="12"/>
    <x v="1"/>
    <n v="0.3"/>
    <n v="0.3"/>
    <n v="0.4"/>
    <n v="0"/>
    <s v="US"/>
    <x v="1"/>
    <n v="32500"/>
    <n v="10000"/>
    <s v="B"/>
    <s v="B12"/>
    <x v="3"/>
    <x v="1"/>
    <x v="1"/>
    <x v="0"/>
    <x v="1"/>
  </r>
  <r>
    <n v="250"/>
    <s v="Segment 2 / Cohort B"/>
    <n v="1"/>
    <x v="0"/>
    <n v="1"/>
    <n v="0"/>
    <n v="0"/>
    <n v="0"/>
    <s v="US"/>
    <x v="1"/>
    <n v="1000"/>
    <n v="250"/>
    <s v="B"/>
    <s v="B1"/>
    <x v="1"/>
    <x v="1"/>
    <x v="1"/>
    <x v="0"/>
    <x v="0"/>
  </r>
  <r>
    <n v="250"/>
    <s v="Segment 2 / Cohort B"/>
    <n v="1"/>
    <x v="1"/>
    <n v="0.8"/>
    <n v="0"/>
    <n v="0"/>
    <n v="0.2"/>
    <s v="US"/>
    <x v="1"/>
    <n v="1000"/>
    <n v="250"/>
    <s v="B"/>
    <s v="B1"/>
    <x v="1"/>
    <x v="1"/>
    <x v="1"/>
    <x v="0"/>
    <x v="0"/>
  </r>
  <r>
    <n v="250"/>
    <s v="Segment 2 / Cohort B"/>
    <n v="2"/>
    <x v="0"/>
    <n v="1"/>
    <n v="0"/>
    <n v="0"/>
    <n v="0"/>
    <s v="US"/>
    <x v="1"/>
    <n v="1000"/>
    <n v="250"/>
    <s v="B"/>
    <s v="B2"/>
    <x v="0"/>
    <x v="1"/>
    <x v="0"/>
    <x v="0"/>
    <x v="0"/>
  </r>
  <r>
    <n v="250"/>
    <s v="Segment 2 / Cohort B"/>
    <n v="2"/>
    <x v="1"/>
    <n v="0.7"/>
    <n v="0"/>
    <n v="0"/>
    <n v="0.3"/>
    <s v="US"/>
    <x v="1"/>
    <n v="1000"/>
    <n v="250"/>
    <s v="B"/>
    <s v="B2"/>
    <x v="0"/>
    <x v="1"/>
    <x v="0"/>
    <x v="0"/>
    <x v="0"/>
  </r>
  <r>
    <n v="250"/>
    <s v="Segment 2 / Cohort B"/>
    <n v="3"/>
    <x v="0"/>
    <n v="1"/>
    <n v="0"/>
    <n v="0"/>
    <n v="0"/>
    <s v="US"/>
    <x v="1"/>
    <n v="1000"/>
    <n v="250"/>
    <s v="B"/>
    <s v="B3"/>
    <x v="2"/>
    <x v="1"/>
    <x v="2"/>
    <x v="0"/>
    <x v="0"/>
  </r>
  <r>
    <n v="250"/>
    <s v="Segment 2 / Cohort B"/>
    <n v="3"/>
    <x v="1"/>
    <n v="0.6"/>
    <n v="0"/>
    <n v="0.2"/>
    <n v="0.2"/>
    <s v="US"/>
    <x v="1"/>
    <n v="1000"/>
    <n v="250"/>
    <s v="B"/>
    <s v="B3"/>
    <x v="2"/>
    <x v="1"/>
    <x v="2"/>
    <x v="0"/>
    <x v="0"/>
  </r>
  <r>
    <n v="250"/>
    <s v="Segment 2 / Cohort B"/>
    <n v="4"/>
    <x v="0"/>
    <n v="1"/>
    <n v="0"/>
    <n v="0"/>
    <n v="0"/>
    <s v="US"/>
    <x v="1"/>
    <n v="1000"/>
    <n v="250"/>
    <s v="B"/>
    <s v="B4"/>
    <x v="1"/>
    <x v="1"/>
    <x v="0"/>
    <x v="0"/>
    <x v="1"/>
  </r>
  <r>
    <n v="250"/>
    <s v="Segment 2 / Cohort B"/>
    <n v="4"/>
    <x v="1"/>
    <n v="0.5"/>
    <n v="0"/>
    <n v="0"/>
    <n v="0.5"/>
    <s v="US"/>
    <x v="1"/>
    <n v="1000"/>
    <n v="250"/>
    <s v="B"/>
    <s v="B4"/>
    <x v="1"/>
    <x v="1"/>
    <x v="0"/>
    <x v="0"/>
    <x v="1"/>
  </r>
  <r>
    <n v="250"/>
    <s v="Segment 2 / Cohort B"/>
    <n v="5"/>
    <x v="0"/>
    <n v="1"/>
    <n v="0"/>
    <n v="0"/>
    <n v="0"/>
    <s v="US"/>
    <x v="1"/>
    <n v="1000"/>
    <n v="250"/>
    <s v="B"/>
    <s v="B5"/>
    <x v="0"/>
    <x v="1"/>
    <x v="0"/>
    <x v="0"/>
    <x v="1"/>
  </r>
  <r>
    <n v="250"/>
    <s v="Segment 2 / Cohort B"/>
    <n v="5"/>
    <x v="1"/>
    <n v="0.5"/>
    <n v="0"/>
    <n v="0.1"/>
    <n v="0.4"/>
    <s v="US"/>
    <x v="1"/>
    <n v="1000"/>
    <n v="250"/>
    <s v="B"/>
    <s v="B5"/>
    <x v="0"/>
    <x v="1"/>
    <x v="0"/>
    <x v="0"/>
    <x v="1"/>
  </r>
  <r>
    <n v="250"/>
    <s v="Segment 2 / Cohort B"/>
    <n v="6"/>
    <x v="0"/>
    <n v="1"/>
    <n v="0"/>
    <n v="0"/>
    <n v="0"/>
    <s v="US"/>
    <x v="1"/>
    <n v="1000"/>
    <n v="250"/>
    <s v="B"/>
    <s v="B6"/>
    <x v="0"/>
    <x v="1"/>
    <x v="1"/>
    <x v="0"/>
    <x v="1"/>
  </r>
  <r>
    <n v="250"/>
    <s v="Segment 2 / Cohort B"/>
    <n v="6"/>
    <x v="1"/>
    <n v="0.5"/>
    <n v="0"/>
    <n v="0"/>
    <n v="0.5"/>
    <s v="US"/>
    <x v="1"/>
    <n v="1000"/>
    <n v="250"/>
    <s v="B"/>
    <s v="B6"/>
    <x v="0"/>
    <x v="1"/>
    <x v="1"/>
    <x v="0"/>
    <x v="1"/>
  </r>
  <r>
    <n v="250"/>
    <s v="Segment 2 / Cohort B"/>
    <n v="7"/>
    <x v="0"/>
    <n v="1"/>
    <n v="0"/>
    <n v="0"/>
    <n v="0"/>
    <s v="US"/>
    <x v="1"/>
    <n v="1000"/>
    <n v="250"/>
    <s v="B"/>
    <s v="B7"/>
    <x v="0"/>
    <x v="1"/>
    <x v="2"/>
    <x v="0"/>
    <x v="0"/>
  </r>
  <r>
    <n v="250"/>
    <s v="Segment 2 / Cohort B"/>
    <n v="7"/>
    <x v="1"/>
    <n v="0"/>
    <n v="0.8"/>
    <n v="0.2"/>
    <n v="0"/>
    <s v="US"/>
    <x v="1"/>
    <n v="1000"/>
    <n v="250"/>
    <s v="B"/>
    <s v="B7"/>
    <x v="0"/>
    <x v="1"/>
    <x v="2"/>
    <x v="0"/>
    <x v="0"/>
  </r>
  <r>
    <n v="250"/>
    <s v="Segment 2 / Cohort B"/>
    <n v="8"/>
    <x v="0"/>
    <n v="1"/>
    <n v="0"/>
    <n v="0"/>
    <n v="0"/>
    <s v="US"/>
    <x v="1"/>
    <n v="1000"/>
    <n v="250"/>
    <s v="B"/>
    <s v="B8"/>
    <x v="2"/>
    <x v="1"/>
    <x v="1"/>
    <x v="0"/>
    <x v="1"/>
  </r>
  <r>
    <n v="250"/>
    <s v="Segment 2 / Cohort B"/>
    <n v="8"/>
    <x v="1"/>
    <n v="0.7"/>
    <n v="0"/>
    <n v="0.3"/>
    <n v="0"/>
    <s v="US"/>
    <x v="1"/>
    <n v="1000"/>
    <n v="250"/>
    <s v="B"/>
    <s v="B8"/>
    <x v="2"/>
    <x v="1"/>
    <x v="1"/>
    <x v="0"/>
    <x v="1"/>
  </r>
  <r>
    <n v="250"/>
    <s v="Segment 2 / Cohort B"/>
    <n v="9"/>
    <x v="0"/>
    <n v="1"/>
    <n v="0"/>
    <n v="0"/>
    <n v="0"/>
    <s v="US"/>
    <x v="1"/>
    <n v="1000"/>
    <n v="250"/>
    <s v="B"/>
    <s v="B9"/>
    <x v="1"/>
    <x v="1"/>
    <x v="2"/>
    <x v="0"/>
    <x v="0"/>
  </r>
  <r>
    <n v="250"/>
    <s v="Segment 2 / Cohort B"/>
    <n v="9"/>
    <x v="1"/>
    <n v="0.5"/>
    <n v="0"/>
    <n v="0"/>
    <n v="0.5"/>
    <s v="US"/>
    <x v="1"/>
    <n v="1000"/>
    <n v="250"/>
    <s v="B"/>
    <s v="B9"/>
    <x v="1"/>
    <x v="1"/>
    <x v="2"/>
    <x v="0"/>
    <x v="0"/>
  </r>
  <r>
    <n v="250"/>
    <s v="Segment 2 / Cohort B"/>
    <n v="10"/>
    <x v="0"/>
    <n v="1"/>
    <n v="0"/>
    <n v="0"/>
    <n v="0"/>
    <s v="US"/>
    <x v="1"/>
    <n v="1000"/>
    <n v="250"/>
    <s v="B"/>
    <s v="B10"/>
    <x v="0"/>
    <x v="1"/>
    <x v="2"/>
    <x v="1"/>
    <x v="1"/>
  </r>
  <r>
    <n v="250"/>
    <s v="Segment 2 / Cohort B"/>
    <n v="10"/>
    <x v="1"/>
    <n v="0.8"/>
    <n v="0"/>
    <n v="0.2"/>
    <n v="0"/>
    <s v="US"/>
    <x v="1"/>
    <n v="1000"/>
    <n v="250"/>
    <s v="B"/>
    <s v="B10"/>
    <x v="0"/>
    <x v="1"/>
    <x v="2"/>
    <x v="1"/>
    <x v="1"/>
  </r>
  <r>
    <n v="250"/>
    <s v="Segment 2 / Cohort B"/>
    <n v="11"/>
    <x v="0"/>
    <n v="1"/>
    <n v="0"/>
    <n v="0"/>
    <n v="0"/>
    <s v="US"/>
    <x v="1"/>
    <n v="1000"/>
    <n v="250"/>
    <s v="B"/>
    <s v="B11"/>
    <x v="3"/>
    <x v="1"/>
    <x v="2"/>
    <x v="1"/>
    <x v="0"/>
  </r>
  <r>
    <n v="250"/>
    <s v="Segment 2 / Cohort B"/>
    <n v="11"/>
    <x v="1"/>
    <n v="0.8"/>
    <n v="0"/>
    <n v="0.2"/>
    <n v="0"/>
    <s v="US"/>
    <x v="1"/>
    <n v="1000"/>
    <n v="250"/>
    <s v="B"/>
    <s v="B11"/>
    <x v="3"/>
    <x v="1"/>
    <x v="2"/>
    <x v="1"/>
    <x v="0"/>
  </r>
  <r>
    <n v="250"/>
    <s v="Segment 2 / Cohort B"/>
    <n v="12"/>
    <x v="0"/>
    <n v="1"/>
    <n v="0"/>
    <n v="0"/>
    <n v="0"/>
    <s v="US"/>
    <x v="1"/>
    <n v="1000"/>
    <n v="250"/>
    <s v="B"/>
    <s v="B12"/>
    <x v="3"/>
    <x v="1"/>
    <x v="1"/>
    <x v="0"/>
    <x v="1"/>
  </r>
  <r>
    <n v="250"/>
    <s v="Segment 2 / Cohort B"/>
    <n v="12"/>
    <x v="1"/>
    <n v="0.5"/>
    <n v="0"/>
    <n v="0.5"/>
    <n v="0"/>
    <s v="US"/>
    <x v="1"/>
    <n v="1000"/>
    <n v="250"/>
    <s v="B"/>
    <s v="B12"/>
    <x v="3"/>
    <x v="1"/>
    <x v="1"/>
    <x v="0"/>
    <x v="1"/>
  </r>
  <r>
    <n v="251"/>
    <s v="Segment 3 / Cohort C"/>
    <n v="1"/>
    <x v="0"/>
    <n v="0.2"/>
    <n v="0.3"/>
    <n v="0.5"/>
    <n v="0"/>
    <s v="US"/>
    <x v="2"/>
    <n v="750"/>
    <n v="750"/>
    <s v="C"/>
    <s v="C1"/>
    <x v="2"/>
    <x v="0"/>
    <x v="1"/>
    <x v="0"/>
    <x v="1"/>
  </r>
  <r>
    <n v="251"/>
    <s v="Segment 3 / Cohort C"/>
    <n v="1"/>
    <x v="1"/>
    <n v="0.3"/>
    <n v="0.2"/>
    <n v="0.5"/>
    <n v="0"/>
    <s v="US"/>
    <x v="2"/>
    <n v="750"/>
    <n v="750"/>
    <s v="C"/>
    <s v="C1"/>
    <x v="2"/>
    <x v="0"/>
    <x v="1"/>
    <x v="0"/>
    <x v="1"/>
  </r>
  <r>
    <n v="251"/>
    <s v="Segment 3 / Cohort C"/>
    <n v="2"/>
    <x v="0"/>
    <n v="0.4"/>
    <n v="0.4"/>
    <n v="0.2"/>
    <n v="0"/>
    <s v="US"/>
    <x v="2"/>
    <n v="750"/>
    <n v="750"/>
    <s v="C"/>
    <s v="C2"/>
    <x v="2"/>
    <x v="1"/>
    <x v="2"/>
    <x v="1"/>
    <x v="0"/>
  </r>
  <r>
    <n v="251"/>
    <s v="Segment 3 / Cohort C"/>
    <n v="2"/>
    <x v="1"/>
    <n v="0.4"/>
    <n v="0.4"/>
    <n v="0.2"/>
    <n v="0"/>
    <s v="US"/>
    <x v="2"/>
    <n v="750"/>
    <n v="750"/>
    <s v="C"/>
    <s v="C2"/>
    <x v="2"/>
    <x v="1"/>
    <x v="2"/>
    <x v="1"/>
    <x v="0"/>
  </r>
  <r>
    <n v="251"/>
    <s v="Segment 3 / Cohort C"/>
    <n v="3"/>
    <x v="0"/>
    <n v="0.2"/>
    <n v="0.2"/>
    <n v="0.6"/>
    <n v="0"/>
    <s v="US"/>
    <x v="2"/>
    <n v="750"/>
    <n v="750"/>
    <s v="C"/>
    <s v="C3"/>
    <x v="3"/>
    <x v="0"/>
    <x v="1"/>
    <x v="0"/>
    <x v="1"/>
  </r>
  <r>
    <n v="251"/>
    <s v="Segment 3 / Cohort C"/>
    <n v="3"/>
    <x v="1"/>
    <n v="0.4"/>
    <n v="0.2"/>
    <n v="0.4"/>
    <n v="0"/>
    <s v="US"/>
    <x v="2"/>
    <n v="750"/>
    <n v="750"/>
    <s v="C"/>
    <s v="C3"/>
    <x v="3"/>
    <x v="0"/>
    <x v="1"/>
    <x v="0"/>
    <x v="1"/>
  </r>
  <r>
    <n v="251"/>
    <s v="Segment 3 / Cohort C"/>
    <n v="4"/>
    <x v="0"/>
    <n v="0.4"/>
    <n v="0.4"/>
    <n v="0.2"/>
    <n v="0"/>
    <s v="US"/>
    <x v="2"/>
    <n v="750"/>
    <n v="750"/>
    <s v="C"/>
    <s v="C4"/>
    <x v="3"/>
    <x v="1"/>
    <x v="0"/>
    <x v="0"/>
    <x v="0"/>
  </r>
  <r>
    <n v="251"/>
    <s v="Segment 3 / Cohort C"/>
    <n v="4"/>
    <x v="1"/>
    <n v="0.4"/>
    <n v="0.4"/>
    <n v="0.2"/>
    <n v="0"/>
    <s v="US"/>
    <x v="2"/>
    <n v="750"/>
    <n v="750"/>
    <s v="C"/>
    <s v="C4"/>
    <x v="3"/>
    <x v="1"/>
    <x v="0"/>
    <x v="0"/>
    <x v="0"/>
  </r>
  <r>
    <n v="251"/>
    <s v="Segment 3 / Cohort C"/>
    <n v="5"/>
    <x v="0"/>
    <n v="0.3"/>
    <n v="0.3"/>
    <n v="0.4"/>
    <n v="0"/>
    <s v="US"/>
    <x v="2"/>
    <n v="750"/>
    <n v="750"/>
    <s v="C"/>
    <s v="C5"/>
    <x v="2"/>
    <x v="0"/>
    <x v="1"/>
    <x v="0"/>
    <x v="0"/>
  </r>
  <r>
    <n v="251"/>
    <s v="Segment 3 / Cohort C"/>
    <n v="5"/>
    <x v="1"/>
    <n v="0.4"/>
    <n v="0.2"/>
    <n v="0.4"/>
    <n v="0"/>
    <s v="US"/>
    <x v="2"/>
    <n v="750"/>
    <n v="750"/>
    <s v="C"/>
    <s v="C5"/>
    <x v="2"/>
    <x v="0"/>
    <x v="1"/>
    <x v="0"/>
    <x v="0"/>
  </r>
  <r>
    <n v="251"/>
    <s v="Segment 3 / Cohort C"/>
    <n v="6"/>
    <x v="0"/>
    <n v="0.5"/>
    <n v="0.5"/>
    <n v="0"/>
    <n v="0"/>
    <s v="US"/>
    <x v="2"/>
    <n v="750"/>
    <n v="750"/>
    <s v="C"/>
    <s v="C6"/>
    <x v="3"/>
    <x v="1"/>
    <x v="1"/>
    <x v="0"/>
    <x v="0"/>
  </r>
  <r>
    <n v="251"/>
    <s v="Segment 3 / Cohort C"/>
    <n v="6"/>
    <x v="1"/>
    <n v="0.5"/>
    <n v="0.5"/>
    <n v="0"/>
    <n v="0"/>
    <s v="US"/>
    <x v="2"/>
    <n v="750"/>
    <n v="750"/>
    <s v="C"/>
    <s v="C6"/>
    <x v="3"/>
    <x v="1"/>
    <x v="1"/>
    <x v="0"/>
    <x v="0"/>
  </r>
  <r>
    <n v="251"/>
    <s v="Segment 3 / Cohort C"/>
    <n v="7"/>
    <x v="0"/>
    <n v="0.5"/>
    <n v="0.5"/>
    <n v="0"/>
    <n v="0"/>
    <s v="US"/>
    <x v="2"/>
    <n v="750"/>
    <n v="750"/>
    <s v="C"/>
    <s v="C7"/>
    <x v="0"/>
    <x v="1"/>
    <x v="1"/>
    <x v="0"/>
    <x v="0"/>
  </r>
  <r>
    <n v="251"/>
    <s v="Segment 3 / Cohort C"/>
    <n v="7"/>
    <x v="1"/>
    <n v="0.5"/>
    <n v="0.5"/>
    <n v="0"/>
    <n v="0"/>
    <s v="US"/>
    <x v="2"/>
    <n v="750"/>
    <n v="750"/>
    <s v="C"/>
    <s v="C7"/>
    <x v="0"/>
    <x v="1"/>
    <x v="1"/>
    <x v="0"/>
    <x v="0"/>
  </r>
  <r>
    <n v="251"/>
    <s v="Segment 3 / Cohort C"/>
    <n v="8"/>
    <x v="0"/>
    <n v="0.5"/>
    <n v="0.5"/>
    <n v="0"/>
    <n v="0"/>
    <s v="US"/>
    <x v="2"/>
    <n v="750"/>
    <n v="750"/>
    <s v="C"/>
    <s v="C8"/>
    <x v="1"/>
    <x v="1"/>
    <x v="2"/>
    <x v="1"/>
    <x v="0"/>
  </r>
  <r>
    <n v="251"/>
    <s v="Segment 3 / Cohort C"/>
    <n v="8"/>
    <x v="1"/>
    <n v="0.5"/>
    <n v="0.5"/>
    <n v="0"/>
    <n v="0"/>
    <s v="US"/>
    <x v="2"/>
    <n v="750"/>
    <n v="750"/>
    <s v="C"/>
    <s v="C8"/>
    <x v="1"/>
    <x v="1"/>
    <x v="2"/>
    <x v="1"/>
    <x v="0"/>
  </r>
  <r>
    <n v="251"/>
    <s v="Segment 3 / Cohort C"/>
    <n v="9"/>
    <x v="0"/>
    <n v="0.4"/>
    <n v="0.4"/>
    <n v="0.2"/>
    <n v="0"/>
    <s v="US"/>
    <x v="2"/>
    <n v="750"/>
    <n v="750"/>
    <s v="C"/>
    <s v="C9"/>
    <x v="0"/>
    <x v="1"/>
    <x v="2"/>
    <x v="0"/>
    <x v="1"/>
  </r>
  <r>
    <n v="251"/>
    <s v="Segment 3 / Cohort C"/>
    <n v="9"/>
    <x v="1"/>
    <n v="0.4"/>
    <n v="0.4"/>
    <n v="0.2"/>
    <n v="0"/>
    <s v="US"/>
    <x v="2"/>
    <n v="750"/>
    <n v="750"/>
    <s v="C"/>
    <s v="C9"/>
    <x v="0"/>
    <x v="1"/>
    <x v="2"/>
    <x v="0"/>
    <x v="1"/>
  </r>
  <r>
    <n v="251"/>
    <s v="Segment 3 / Cohort C"/>
    <n v="10"/>
    <x v="0"/>
    <n v="0.4"/>
    <n v="0.4"/>
    <n v="0.2"/>
    <n v="0"/>
    <s v="US"/>
    <x v="2"/>
    <n v="750"/>
    <n v="750"/>
    <s v="C"/>
    <s v="C10"/>
    <x v="3"/>
    <x v="1"/>
    <x v="2"/>
    <x v="0"/>
    <x v="1"/>
  </r>
  <r>
    <n v="251"/>
    <s v="Segment 3 / Cohort C"/>
    <n v="10"/>
    <x v="1"/>
    <n v="0.4"/>
    <n v="0.4"/>
    <n v="0.2"/>
    <n v="0"/>
    <s v="US"/>
    <x v="2"/>
    <n v="750"/>
    <n v="750"/>
    <s v="C"/>
    <s v="C10"/>
    <x v="3"/>
    <x v="1"/>
    <x v="2"/>
    <x v="0"/>
    <x v="1"/>
  </r>
  <r>
    <n v="251"/>
    <s v="Segment 3 / Cohort C"/>
    <n v="11"/>
    <x v="0"/>
    <n v="0.4"/>
    <n v="0.4"/>
    <n v="0.2"/>
    <n v="0"/>
    <s v="US"/>
    <x v="2"/>
    <n v="750"/>
    <n v="750"/>
    <s v="C"/>
    <s v="C11"/>
    <x v="1"/>
    <x v="1"/>
    <x v="2"/>
    <x v="0"/>
    <x v="1"/>
  </r>
  <r>
    <n v="251"/>
    <s v="Segment 3 / Cohort C"/>
    <n v="11"/>
    <x v="1"/>
    <n v="0.4"/>
    <n v="0.4"/>
    <n v="0.2"/>
    <n v="0"/>
    <s v="US"/>
    <x v="2"/>
    <n v="750"/>
    <n v="750"/>
    <s v="C"/>
    <s v="C11"/>
    <x v="1"/>
    <x v="1"/>
    <x v="2"/>
    <x v="0"/>
    <x v="1"/>
  </r>
  <r>
    <n v="251"/>
    <s v="Segment 3 / Cohort C"/>
    <n v="12"/>
    <x v="0"/>
    <n v="0.3"/>
    <n v="0.3"/>
    <n v="0.4"/>
    <n v="0"/>
    <s v="US"/>
    <x v="2"/>
    <n v="750"/>
    <n v="750"/>
    <s v="C"/>
    <s v="C12"/>
    <x v="2"/>
    <x v="1"/>
    <x v="0"/>
    <x v="0"/>
    <x v="1"/>
  </r>
  <r>
    <n v="251"/>
    <s v="Segment 3 / Cohort C"/>
    <n v="12"/>
    <x v="1"/>
    <n v="0.3"/>
    <n v="0.3"/>
    <n v="0.4"/>
    <n v="0"/>
    <s v="US"/>
    <x v="2"/>
    <n v="750"/>
    <n v="750"/>
    <s v="C"/>
    <s v="C12"/>
    <x v="2"/>
    <x v="1"/>
    <x v="0"/>
    <x v="0"/>
    <x v="1"/>
  </r>
  <r>
    <n v="253"/>
    <s v="Segment 2 / Cohort B"/>
    <n v="1"/>
    <x v="0"/>
    <n v="0.9"/>
    <n v="0"/>
    <n v="0.1"/>
    <n v="0"/>
    <s v="US"/>
    <x v="2"/>
    <n v="1500"/>
    <n v="1000"/>
    <s v="B"/>
    <s v="B1"/>
    <x v="1"/>
    <x v="1"/>
    <x v="1"/>
    <x v="0"/>
    <x v="0"/>
  </r>
  <r>
    <n v="253"/>
    <s v="Segment 2 / Cohort B"/>
    <n v="1"/>
    <x v="1"/>
    <n v="0.8"/>
    <n v="0"/>
    <n v="0.2"/>
    <n v="0"/>
    <s v="US"/>
    <x v="2"/>
    <n v="1500"/>
    <n v="1000"/>
    <s v="B"/>
    <s v="B1"/>
    <x v="1"/>
    <x v="1"/>
    <x v="1"/>
    <x v="0"/>
    <x v="0"/>
  </r>
  <r>
    <n v="253"/>
    <s v="Segment 2 / Cohort B"/>
    <n v="2"/>
    <x v="0"/>
    <n v="0.8"/>
    <n v="0"/>
    <n v="0.2"/>
    <n v="0"/>
    <s v="US"/>
    <x v="2"/>
    <n v="1500"/>
    <n v="1000"/>
    <s v="B"/>
    <s v="B2"/>
    <x v="0"/>
    <x v="1"/>
    <x v="0"/>
    <x v="0"/>
    <x v="0"/>
  </r>
  <r>
    <n v="253"/>
    <s v="Segment 2 / Cohort B"/>
    <n v="2"/>
    <x v="1"/>
    <n v="0.7"/>
    <n v="0"/>
    <n v="0.3"/>
    <n v="0"/>
    <s v="US"/>
    <x v="2"/>
    <n v="1500"/>
    <n v="1000"/>
    <s v="B"/>
    <s v="B2"/>
    <x v="0"/>
    <x v="1"/>
    <x v="0"/>
    <x v="0"/>
    <x v="0"/>
  </r>
  <r>
    <n v="253"/>
    <s v="Segment 2 / Cohort B"/>
    <n v="3"/>
    <x v="0"/>
    <n v="1"/>
    <n v="0"/>
    <n v="0"/>
    <n v="0"/>
    <s v="US"/>
    <x v="2"/>
    <n v="1500"/>
    <n v="1000"/>
    <s v="B"/>
    <s v="B3"/>
    <x v="2"/>
    <x v="1"/>
    <x v="2"/>
    <x v="0"/>
    <x v="0"/>
  </r>
  <r>
    <n v="253"/>
    <s v="Segment 2 / Cohort B"/>
    <n v="3"/>
    <x v="1"/>
    <n v="0.9"/>
    <n v="0"/>
    <n v="0.1"/>
    <n v="0"/>
    <s v="US"/>
    <x v="2"/>
    <n v="1500"/>
    <n v="1000"/>
    <s v="B"/>
    <s v="B3"/>
    <x v="2"/>
    <x v="1"/>
    <x v="2"/>
    <x v="0"/>
    <x v="0"/>
  </r>
  <r>
    <n v="253"/>
    <s v="Segment 2 / Cohort B"/>
    <n v="4"/>
    <x v="0"/>
    <n v="0.9"/>
    <n v="0"/>
    <n v="0.1"/>
    <n v="0"/>
    <s v="US"/>
    <x v="2"/>
    <n v="1500"/>
    <n v="1000"/>
    <s v="B"/>
    <s v="B4"/>
    <x v="1"/>
    <x v="1"/>
    <x v="0"/>
    <x v="0"/>
    <x v="1"/>
  </r>
  <r>
    <n v="253"/>
    <s v="Segment 2 / Cohort B"/>
    <n v="4"/>
    <x v="1"/>
    <n v="0.8"/>
    <n v="0"/>
    <n v="0.2"/>
    <n v="0"/>
    <s v="US"/>
    <x v="2"/>
    <n v="1500"/>
    <n v="1000"/>
    <s v="B"/>
    <s v="B4"/>
    <x v="1"/>
    <x v="1"/>
    <x v="0"/>
    <x v="0"/>
    <x v="1"/>
  </r>
  <r>
    <n v="253"/>
    <s v="Segment 2 / Cohort B"/>
    <n v="5"/>
    <x v="0"/>
    <n v="0.9"/>
    <n v="0"/>
    <n v="0.1"/>
    <n v="0"/>
    <s v="US"/>
    <x v="2"/>
    <n v="1500"/>
    <n v="1000"/>
    <s v="B"/>
    <s v="B5"/>
    <x v="0"/>
    <x v="1"/>
    <x v="0"/>
    <x v="0"/>
    <x v="1"/>
  </r>
  <r>
    <n v="253"/>
    <s v="Segment 2 / Cohort B"/>
    <n v="5"/>
    <x v="1"/>
    <n v="0.8"/>
    <n v="0"/>
    <n v="0.2"/>
    <n v="0"/>
    <s v="US"/>
    <x v="2"/>
    <n v="1500"/>
    <n v="1000"/>
    <s v="B"/>
    <s v="B5"/>
    <x v="0"/>
    <x v="1"/>
    <x v="0"/>
    <x v="0"/>
    <x v="1"/>
  </r>
  <r>
    <n v="253"/>
    <s v="Segment 2 / Cohort B"/>
    <n v="6"/>
    <x v="0"/>
    <n v="1"/>
    <n v="0"/>
    <n v="0"/>
    <n v="0"/>
    <s v="US"/>
    <x v="2"/>
    <n v="1500"/>
    <n v="1000"/>
    <s v="B"/>
    <s v="B6"/>
    <x v="0"/>
    <x v="1"/>
    <x v="1"/>
    <x v="0"/>
    <x v="1"/>
  </r>
  <r>
    <n v="253"/>
    <s v="Segment 2 / Cohort B"/>
    <n v="6"/>
    <x v="1"/>
    <n v="0.8"/>
    <n v="0"/>
    <n v="0.2"/>
    <n v="0"/>
    <s v="US"/>
    <x v="2"/>
    <n v="1500"/>
    <n v="1000"/>
    <s v="B"/>
    <s v="B6"/>
    <x v="0"/>
    <x v="1"/>
    <x v="1"/>
    <x v="0"/>
    <x v="1"/>
  </r>
  <r>
    <n v="253"/>
    <s v="Segment 2 / Cohort B"/>
    <n v="7"/>
    <x v="0"/>
    <n v="1"/>
    <n v="0"/>
    <n v="0"/>
    <n v="0"/>
    <s v="US"/>
    <x v="2"/>
    <n v="1500"/>
    <n v="1000"/>
    <s v="B"/>
    <s v="B7"/>
    <x v="0"/>
    <x v="1"/>
    <x v="2"/>
    <x v="0"/>
    <x v="0"/>
  </r>
  <r>
    <n v="253"/>
    <s v="Segment 2 / Cohort B"/>
    <n v="7"/>
    <x v="1"/>
    <n v="0.9"/>
    <n v="0"/>
    <n v="0.1"/>
    <n v="0"/>
    <s v="US"/>
    <x v="2"/>
    <n v="1500"/>
    <n v="1000"/>
    <s v="B"/>
    <s v="B7"/>
    <x v="0"/>
    <x v="1"/>
    <x v="2"/>
    <x v="0"/>
    <x v="0"/>
  </r>
  <r>
    <n v="253"/>
    <s v="Segment 2 / Cohort B"/>
    <n v="8"/>
    <x v="0"/>
    <n v="1"/>
    <n v="0"/>
    <n v="0"/>
    <n v="0"/>
    <s v="US"/>
    <x v="2"/>
    <n v="1500"/>
    <n v="1000"/>
    <s v="B"/>
    <s v="B8"/>
    <x v="2"/>
    <x v="1"/>
    <x v="1"/>
    <x v="0"/>
    <x v="1"/>
  </r>
  <r>
    <n v="253"/>
    <s v="Segment 2 / Cohort B"/>
    <n v="8"/>
    <x v="1"/>
    <n v="0.9"/>
    <n v="0"/>
    <n v="0.1"/>
    <n v="0"/>
    <s v="US"/>
    <x v="2"/>
    <n v="1500"/>
    <n v="1000"/>
    <s v="B"/>
    <s v="B8"/>
    <x v="2"/>
    <x v="1"/>
    <x v="1"/>
    <x v="0"/>
    <x v="1"/>
  </r>
  <r>
    <n v="253"/>
    <s v="Segment 2 / Cohort B"/>
    <n v="9"/>
    <x v="0"/>
    <n v="1"/>
    <n v="0"/>
    <n v="0"/>
    <n v="0"/>
    <s v="US"/>
    <x v="2"/>
    <n v="1500"/>
    <n v="1000"/>
    <s v="B"/>
    <s v="B9"/>
    <x v="1"/>
    <x v="1"/>
    <x v="2"/>
    <x v="0"/>
    <x v="0"/>
  </r>
  <r>
    <n v="253"/>
    <s v="Segment 2 / Cohort B"/>
    <n v="9"/>
    <x v="1"/>
    <n v="0.9"/>
    <n v="0"/>
    <n v="0.1"/>
    <n v="0"/>
    <s v="US"/>
    <x v="2"/>
    <n v="1500"/>
    <n v="1000"/>
    <s v="B"/>
    <s v="B9"/>
    <x v="1"/>
    <x v="1"/>
    <x v="2"/>
    <x v="0"/>
    <x v="0"/>
  </r>
  <r>
    <n v="253"/>
    <s v="Segment 2 / Cohort B"/>
    <n v="10"/>
    <x v="0"/>
    <n v="1"/>
    <n v="0"/>
    <n v="0"/>
    <n v="0"/>
    <s v="US"/>
    <x v="2"/>
    <n v="1500"/>
    <n v="1000"/>
    <s v="B"/>
    <s v="B10"/>
    <x v="0"/>
    <x v="1"/>
    <x v="2"/>
    <x v="1"/>
    <x v="1"/>
  </r>
  <r>
    <n v="253"/>
    <s v="Segment 2 / Cohort B"/>
    <n v="10"/>
    <x v="1"/>
    <n v="0.9"/>
    <n v="0"/>
    <n v="0.1"/>
    <n v="0"/>
    <s v="US"/>
    <x v="2"/>
    <n v="1500"/>
    <n v="1000"/>
    <s v="B"/>
    <s v="B10"/>
    <x v="0"/>
    <x v="1"/>
    <x v="2"/>
    <x v="1"/>
    <x v="1"/>
  </r>
  <r>
    <n v="253"/>
    <s v="Segment 2 / Cohort B"/>
    <n v="11"/>
    <x v="0"/>
    <n v="1"/>
    <n v="0"/>
    <n v="0"/>
    <n v="0"/>
    <s v="US"/>
    <x v="2"/>
    <n v="1500"/>
    <n v="1000"/>
    <s v="B"/>
    <s v="B11"/>
    <x v="3"/>
    <x v="1"/>
    <x v="2"/>
    <x v="1"/>
    <x v="0"/>
  </r>
  <r>
    <n v="253"/>
    <s v="Segment 2 / Cohort B"/>
    <n v="11"/>
    <x v="1"/>
    <n v="0.9"/>
    <n v="0"/>
    <n v="0.1"/>
    <n v="0"/>
    <s v="US"/>
    <x v="2"/>
    <n v="1500"/>
    <n v="1000"/>
    <s v="B"/>
    <s v="B11"/>
    <x v="3"/>
    <x v="1"/>
    <x v="2"/>
    <x v="1"/>
    <x v="0"/>
  </r>
  <r>
    <n v="253"/>
    <s v="Segment 2 / Cohort B"/>
    <n v="12"/>
    <x v="0"/>
    <n v="1"/>
    <n v="0"/>
    <n v="0"/>
    <n v="0"/>
    <s v="US"/>
    <x v="2"/>
    <n v="1500"/>
    <n v="1000"/>
    <s v="B"/>
    <s v="B12"/>
    <x v="3"/>
    <x v="1"/>
    <x v="1"/>
    <x v="0"/>
    <x v="1"/>
  </r>
  <r>
    <n v="253"/>
    <s v="Segment 2 / Cohort B"/>
    <n v="12"/>
    <x v="1"/>
    <n v="0.9"/>
    <n v="0"/>
    <n v="0.1"/>
    <n v="0"/>
    <s v="US"/>
    <x v="2"/>
    <n v="1500"/>
    <n v="1000"/>
    <s v="B"/>
    <s v="B12"/>
    <x v="3"/>
    <x v="1"/>
    <x v="1"/>
    <x v="0"/>
    <x v="1"/>
  </r>
  <r>
    <n v="270"/>
    <s v="Segment 1 / Cohort A"/>
    <n v="1"/>
    <x v="0"/>
    <n v="0.3"/>
    <n v="0.3"/>
    <n v="0.4"/>
    <n v="0"/>
    <s v="US"/>
    <x v="1"/>
    <n v="4000"/>
    <n v="1000"/>
    <s v="A"/>
    <s v="A1"/>
    <x v="0"/>
    <x v="0"/>
    <x v="0"/>
    <x v="0"/>
    <x v="0"/>
  </r>
  <r>
    <n v="270"/>
    <s v="Segment 1 / Cohort A"/>
    <n v="1"/>
    <x v="1"/>
    <n v="0.3"/>
    <n v="0.3"/>
    <n v="0.4"/>
    <n v="0"/>
    <s v="US"/>
    <x v="1"/>
    <n v="4000"/>
    <n v="1000"/>
    <s v="A"/>
    <s v="A1"/>
    <x v="0"/>
    <x v="0"/>
    <x v="0"/>
    <x v="0"/>
    <x v="0"/>
  </r>
  <r>
    <n v="270"/>
    <s v="Segment 1 / Cohort A"/>
    <n v="2"/>
    <x v="0"/>
    <n v="0.3"/>
    <n v="0.3"/>
    <n v="0.4"/>
    <n v="0"/>
    <s v="US"/>
    <x v="1"/>
    <n v="4000"/>
    <n v="1000"/>
    <s v="A"/>
    <s v="A2"/>
    <x v="1"/>
    <x v="1"/>
    <x v="1"/>
    <x v="0"/>
    <x v="1"/>
  </r>
  <r>
    <n v="270"/>
    <s v="Segment 1 / Cohort A"/>
    <n v="2"/>
    <x v="1"/>
    <n v="0.3"/>
    <n v="0.3"/>
    <n v="0.4"/>
    <n v="0"/>
    <s v="US"/>
    <x v="1"/>
    <n v="4000"/>
    <n v="1000"/>
    <s v="A"/>
    <s v="A2"/>
    <x v="1"/>
    <x v="1"/>
    <x v="1"/>
    <x v="0"/>
    <x v="1"/>
  </r>
  <r>
    <n v="270"/>
    <s v="Segment 1 / Cohort A"/>
    <n v="3"/>
    <x v="0"/>
    <n v="0.3"/>
    <n v="0.3"/>
    <n v="0.4"/>
    <n v="0"/>
    <s v="US"/>
    <x v="1"/>
    <n v="4000"/>
    <n v="1000"/>
    <s v="A"/>
    <s v="A3"/>
    <x v="2"/>
    <x v="1"/>
    <x v="2"/>
    <x v="0"/>
    <x v="1"/>
  </r>
  <r>
    <n v="270"/>
    <s v="Segment 1 / Cohort A"/>
    <n v="3"/>
    <x v="1"/>
    <n v="0.3"/>
    <n v="0.3"/>
    <n v="0.4"/>
    <n v="0"/>
    <s v="US"/>
    <x v="1"/>
    <n v="4000"/>
    <n v="1000"/>
    <s v="A"/>
    <s v="A3"/>
    <x v="2"/>
    <x v="1"/>
    <x v="2"/>
    <x v="0"/>
    <x v="1"/>
  </r>
  <r>
    <n v="270"/>
    <s v="Segment 1 / Cohort A"/>
    <n v="4"/>
    <x v="0"/>
    <n v="0.3"/>
    <n v="0.3"/>
    <n v="0.4"/>
    <n v="0"/>
    <s v="US"/>
    <x v="1"/>
    <n v="4000"/>
    <n v="1000"/>
    <s v="A"/>
    <s v="A4"/>
    <x v="2"/>
    <x v="0"/>
    <x v="0"/>
    <x v="0"/>
    <x v="1"/>
  </r>
  <r>
    <n v="270"/>
    <s v="Segment 1 / Cohort A"/>
    <n v="4"/>
    <x v="1"/>
    <n v="0.3"/>
    <n v="0.3"/>
    <n v="0.4"/>
    <n v="0"/>
    <s v="US"/>
    <x v="1"/>
    <n v="4000"/>
    <n v="1000"/>
    <s v="A"/>
    <s v="A4"/>
    <x v="2"/>
    <x v="0"/>
    <x v="0"/>
    <x v="0"/>
    <x v="1"/>
  </r>
  <r>
    <n v="270"/>
    <s v="Segment 1 / Cohort A"/>
    <n v="5"/>
    <x v="0"/>
    <n v="0.3"/>
    <n v="0.3"/>
    <n v="0.4"/>
    <n v="0"/>
    <s v="US"/>
    <x v="1"/>
    <n v="4000"/>
    <n v="1000"/>
    <s v="A"/>
    <s v="A5"/>
    <x v="2"/>
    <x v="1"/>
    <x v="2"/>
    <x v="1"/>
    <x v="1"/>
  </r>
  <r>
    <n v="270"/>
    <s v="Segment 1 / Cohort A"/>
    <n v="5"/>
    <x v="1"/>
    <n v="0.3"/>
    <n v="0.3"/>
    <n v="0.4"/>
    <n v="0"/>
    <s v="US"/>
    <x v="1"/>
    <n v="4000"/>
    <n v="1000"/>
    <s v="A"/>
    <s v="A5"/>
    <x v="2"/>
    <x v="1"/>
    <x v="2"/>
    <x v="1"/>
    <x v="1"/>
  </r>
  <r>
    <n v="270"/>
    <s v="Segment 1 / Cohort A"/>
    <n v="6"/>
    <x v="0"/>
    <n v="0.3"/>
    <n v="0.3"/>
    <n v="0.4"/>
    <n v="0"/>
    <s v="US"/>
    <x v="1"/>
    <n v="4000"/>
    <n v="1000"/>
    <s v="A"/>
    <s v="A6"/>
    <x v="3"/>
    <x v="0"/>
    <x v="0"/>
    <x v="0"/>
    <x v="1"/>
  </r>
  <r>
    <n v="270"/>
    <s v="Segment 1 / Cohort A"/>
    <n v="6"/>
    <x v="1"/>
    <n v="0.3"/>
    <n v="0.3"/>
    <n v="0.4"/>
    <n v="0"/>
    <s v="US"/>
    <x v="1"/>
    <n v="4000"/>
    <n v="1000"/>
    <s v="A"/>
    <s v="A6"/>
    <x v="3"/>
    <x v="0"/>
    <x v="0"/>
    <x v="0"/>
    <x v="1"/>
  </r>
  <r>
    <n v="270"/>
    <s v="Segment 1 / Cohort A"/>
    <n v="7"/>
    <x v="0"/>
    <n v="0.3"/>
    <n v="0.3"/>
    <n v="0.4"/>
    <n v="0"/>
    <s v="US"/>
    <x v="1"/>
    <n v="4000"/>
    <n v="1000"/>
    <s v="A"/>
    <s v="A7"/>
    <x v="1"/>
    <x v="0"/>
    <x v="0"/>
    <x v="0"/>
    <x v="1"/>
  </r>
  <r>
    <n v="270"/>
    <s v="Segment 1 / Cohort A"/>
    <n v="7"/>
    <x v="1"/>
    <n v="0.3"/>
    <n v="0.3"/>
    <n v="0.4"/>
    <n v="0"/>
    <s v="US"/>
    <x v="1"/>
    <n v="4000"/>
    <n v="1000"/>
    <s v="A"/>
    <s v="A7"/>
    <x v="1"/>
    <x v="0"/>
    <x v="0"/>
    <x v="0"/>
    <x v="1"/>
  </r>
  <r>
    <n v="270"/>
    <s v="Segment 1 / Cohort A"/>
    <n v="8"/>
    <x v="0"/>
    <n v="0.3"/>
    <n v="0.3"/>
    <n v="0.4"/>
    <n v="0"/>
    <s v="US"/>
    <x v="1"/>
    <n v="4000"/>
    <n v="1000"/>
    <s v="A"/>
    <s v="A8"/>
    <x v="3"/>
    <x v="0"/>
    <x v="0"/>
    <x v="0"/>
    <x v="0"/>
  </r>
  <r>
    <n v="270"/>
    <s v="Segment 1 / Cohort A"/>
    <n v="8"/>
    <x v="1"/>
    <n v="0.3"/>
    <n v="0.3"/>
    <n v="0.4"/>
    <n v="0"/>
    <s v="US"/>
    <x v="1"/>
    <n v="4000"/>
    <n v="1000"/>
    <s v="A"/>
    <s v="A8"/>
    <x v="3"/>
    <x v="0"/>
    <x v="0"/>
    <x v="0"/>
    <x v="0"/>
  </r>
  <r>
    <n v="270"/>
    <s v="Segment 1 / Cohort A"/>
    <n v="9"/>
    <x v="0"/>
    <n v="0.3"/>
    <n v="0.3"/>
    <n v="0.4"/>
    <n v="0"/>
    <s v="US"/>
    <x v="1"/>
    <n v="4000"/>
    <n v="1000"/>
    <s v="A"/>
    <s v="A9"/>
    <x v="1"/>
    <x v="1"/>
    <x v="2"/>
    <x v="1"/>
    <x v="1"/>
  </r>
  <r>
    <n v="270"/>
    <s v="Segment 1 / Cohort A"/>
    <n v="9"/>
    <x v="1"/>
    <n v="0.3"/>
    <n v="0.3"/>
    <n v="0.4"/>
    <n v="0"/>
    <s v="US"/>
    <x v="1"/>
    <n v="4000"/>
    <n v="1000"/>
    <s v="A"/>
    <s v="A9"/>
    <x v="1"/>
    <x v="1"/>
    <x v="2"/>
    <x v="1"/>
    <x v="1"/>
  </r>
  <r>
    <n v="270"/>
    <s v="Segment 1 / Cohort A"/>
    <n v="10"/>
    <x v="0"/>
    <n v="0.3"/>
    <n v="0.3"/>
    <n v="0.4"/>
    <n v="0"/>
    <s v="US"/>
    <x v="1"/>
    <n v="4000"/>
    <n v="1000"/>
    <s v="A"/>
    <s v="A10"/>
    <x v="2"/>
    <x v="1"/>
    <x v="0"/>
    <x v="0"/>
    <x v="0"/>
  </r>
  <r>
    <n v="270"/>
    <s v="Segment 1 / Cohort A"/>
    <n v="10"/>
    <x v="1"/>
    <n v="0.3"/>
    <n v="0.3"/>
    <n v="0.4"/>
    <n v="0"/>
    <s v="US"/>
    <x v="1"/>
    <n v="4000"/>
    <n v="1000"/>
    <s v="A"/>
    <s v="A10"/>
    <x v="2"/>
    <x v="1"/>
    <x v="0"/>
    <x v="0"/>
    <x v="0"/>
  </r>
  <r>
    <n v="270"/>
    <s v="Segment 1 / Cohort A"/>
    <n v="11"/>
    <x v="0"/>
    <n v="0.3"/>
    <n v="0.3"/>
    <n v="0.4"/>
    <n v="0"/>
    <s v="US"/>
    <x v="1"/>
    <n v="4000"/>
    <n v="1000"/>
    <s v="A"/>
    <s v="A11"/>
    <x v="0"/>
    <x v="0"/>
    <x v="0"/>
    <x v="0"/>
    <x v="1"/>
  </r>
  <r>
    <n v="270"/>
    <s v="Segment 1 / Cohort A"/>
    <n v="11"/>
    <x v="1"/>
    <n v="0.3"/>
    <n v="0.3"/>
    <n v="0.4"/>
    <n v="0"/>
    <s v="US"/>
    <x v="1"/>
    <n v="4000"/>
    <n v="1000"/>
    <s v="A"/>
    <s v="A11"/>
    <x v="0"/>
    <x v="0"/>
    <x v="0"/>
    <x v="0"/>
    <x v="1"/>
  </r>
  <r>
    <n v="270"/>
    <s v="Segment 1 / Cohort A"/>
    <n v="12"/>
    <x v="0"/>
    <n v="0.3"/>
    <n v="0.3"/>
    <n v="0.4"/>
    <n v="0"/>
    <s v="US"/>
    <x v="1"/>
    <n v="4000"/>
    <n v="1000"/>
    <s v="A"/>
    <s v="A12"/>
    <x v="1"/>
    <x v="0"/>
    <x v="0"/>
    <x v="0"/>
    <x v="0"/>
  </r>
  <r>
    <n v="270"/>
    <s v="Segment 1 / Cohort A"/>
    <n v="12"/>
    <x v="1"/>
    <n v="0.3"/>
    <n v="0.3"/>
    <n v="0.4"/>
    <n v="0"/>
    <s v="US"/>
    <x v="1"/>
    <n v="4000"/>
    <n v="1000"/>
    <s v="A"/>
    <s v="A12"/>
    <x v="1"/>
    <x v="0"/>
    <x v="0"/>
    <x v="0"/>
    <x v="0"/>
  </r>
  <r>
    <n v="271"/>
    <s v="Segment 4 / Cohort D"/>
    <n v="1"/>
    <x v="0"/>
    <n v="0.5"/>
    <n v="0.5"/>
    <n v="0"/>
    <n v="0"/>
    <s v="US"/>
    <x v="1"/>
    <n v="6000"/>
    <n v="4000"/>
    <s v="D"/>
    <s v="D1"/>
    <x v="2"/>
    <x v="0"/>
    <x v="0"/>
    <x v="0"/>
    <x v="0"/>
  </r>
  <r>
    <n v="271"/>
    <s v="Segment 4 / Cohort D"/>
    <n v="1"/>
    <x v="1"/>
    <n v="0.5"/>
    <n v="0.5"/>
    <n v="0"/>
    <n v="0"/>
    <s v="US"/>
    <x v="1"/>
    <n v="6000"/>
    <n v="4000"/>
    <s v="D"/>
    <s v="D1"/>
    <x v="2"/>
    <x v="0"/>
    <x v="0"/>
    <x v="0"/>
    <x v="0"/>
  </r>
  <r>
    <n v="271"/>
    <s v="Segment 4 / Cohort D"/>
    <n v="2"/>
    <x v="0"/>
    <n v="0.5"/>
    <n v="0.5"/>
    <n v="0"/>
    <n v="0"/>
    <s v="US"/>
    <x v="1"/>
    <n v="6000"/>
    <n v="4000"/>
    <s v="D"/>
    <s v="D2"/>
    <x v="1"/>
    <x v="0"/>
    <x v="1"/>
    <x v="0"/>
    <x v="1"/>
  </r>
  <r>
    <n v="271"/>
    <s v="Segment 4 / Cohort D"/>
    <n v="2"/>
    <x v="1"/>
    <n v="0.5"/>
    <n v="0.5"/>
    <n v="0"/>
    <n v="0"/>
    <s v="US"/>
    <x v="1"/>
    <n v="6000"/>
    <n v="4000"/>
    <s v="D"/>
    <s v="D2"/>
    <x v="1"/>
    <x v="0"/>
    <x v="1"/>
    <x v="0"/>
    <x v="1"/>
  </r>
  <r>
    <n v="271"/>
    <s v="Segment 4 / Cohort D"/>
    <n v="3"/>
    <x v="0"/>
    <n v="0.5"/>
    <n v="0.5"/>
    <n v="0"/>
    <n v="0"/>
    <s v="US"/>
    <x v="1"/>
    <n v="6000"/>
    <n v="4000"/>
    <s v="D"/>
    <s v="D3"/>
    <x v="3"/>
    <x v="0"/>
    <x v="1"/>
    <x v="0"/>
    <x v="0"/>
  </r>
  <r>
    <n v="271"/>
    <s v="Segment 4 / Cohort D"/>
    <n v="3"/>
    <x v="1"/>
    <n v="0.5"/>
    <n v="0.5"/>
    <n v="0"/>
    <n v="0"/>
    <s v="US"/>
    <x v="1"/>
    <n v="6000"/>
    <n v="4000"/>
    <s v="D"/>
    <s v="D3"/>
    <x v="3"/>
    <x v="0"/>
    <x v="1"/>
    <x v="0"/>
    <x v="0"/>
  </r>
  <r>
    <n v="271"/>
    <s v="Segment 4 / Cohort D"/>
    <n v="4"/>
    <x v="0"/>
    <n v="0.5"/>
    <n v="0.5"/>
    <n v="0"/>
    <n v="0"/>
    <s v="US"/>
    <x v="1"/>
    <n v="6000"/>
    <n v="4000"/>
    <s v="D"/>
    <s v="D4"/>
    <x v="3"/>
    <x v="1"/>
    <x v="0"/>
    <x v="0"/>
    <x v="1"/>
  </r>
  <r>
    <n v="271"/>
    <s v="Segment 4 / Cohort D"/>
    <n v="4"/>
    <x v="1"/>
    <n v="0.5"/>
    <n v="0.5"/>
    <n v="0"/>
    <n v="0"/>
    <s v="US"/>
    <x v="1"/>
    <n v="6000"/>
    <n v="4000"/>
    <s v="D"/>
    <s v="D4"/>
    <x v="3"/>
    <x v="1"/>
    <x v="0"/>
    <x v="0"/>
    <x v="1"/>
  </r>
  <r>
    <n v="271"/>
    <s v="Segment 4 / Cohort D"/>
    <n v="5"/>
    <x v="0"/>
    <n v="0.5"/>
    <n v="0.5"/>
    <n v="0"/>
    <n v="0"/>
    <s v="US"/>
    <x v="1"/>
    <n v="6000"/>
    <n v="4000"/>
    <s v="D"/>
    <s v="D5"/>
    <x v="3"/>
    <x v="1"/>
    <x v="2"/>
    <x v="1"/>
    <x v="1"/>
  </r>
  <r>
    <n v="271"/>
    <s v="Segment 4 / Cohort D"/>
    <n v="5"/>
    <x v="1"/>
    <n v="0.5"/>
    <n v="0.5"/>
    <n v="0"/>
    <n v="0"/>
    <s v="US"/>
    <x v="1"/>
    <n v="6000"/>
    <n v="4000"/>
    <s v="D"/>
    <s v="D5"/>
    <x v="3"/>
    <x v="1"/>
    <x v="2"/>
    <x v="1"/>
    <x v="1"/>
  </r>
  <r>
    <n v="271"/>
    <s v="Segment 4 / Cohort D"/>
    <n v="6"/>
    <x v="0"/>
    <n v="0.5"/>
    <n v="0.5"/>
    <n v="0"/>
    <n v="0"/>
    <s v="US"/>
    <x v="1"/>
    <n v="6000"/>
    <n v="4000"/>
    <s v="D"/>
    <s v="D6"/>
    <x v="2"/>
    <x v="1"/>
    <x v="1"/>
    <x v="0"/>
    <x v="0"/>
  </r>
  <r>
    <n v="271"/>
    <s v="Segment 4 / Cohort D"/>
    <n v="6"/>
    <x v="1"/>
    <n v="0.5"/>
    <n v="0.5"/>
    <n v="0"/>
    <n v="0"/>
    <s v="US"/>
    <x v="1"/>
    <n v="6000"/>
    <n v="4000"/>
    <s v="D"/>
    <s v="D6"/>
    <x v="2"/>
    <x v="1"/>
    <x v="1"/>
    <x v="0"/>
    <x v="0"/>
  </r>
  <r>
    <n v="271"/>
    <s v="Segment 4 / Cohort D"/>
    <n v="7"/>
    <x v="0"/>
    <n v="0.5"/>
    <n v="0.5"/>
    <n v="0"/>
    <n v="0"/>
    <s v="US"/>
    <x v="1"/>
    <n v="6000"/>
    <n v="4000"/>
    <s v="D"/>
    <s v="D7"/>
    <x v="1"/>
    <x v="1"/>
    <x v="0"/>
    <x v="0"/>
    <x v="0"/>
  </r>
  <r>
    <n v="271"/>
    <s v="Segment 4 / Cohort D"/>
    <n v="7"/>
    <x v="1"/>
    <n v="0.5"/>
    <n v="0.5"/>
    <n v="0"/>
    <n v="0"/>
    <s v="US"/>
    <x v="1"/>
    <n v="6000"/>
    <n v="4000"/>
    <s v="D"/>
    <s v="D7"/>
    <x v="1"/>
    <x v="1"/>
    <x v="0"/>
    <x v="0"/>
    <x v="0"/>
  </r>
  <r>
    <n v="271"/>
    <s v="Segment 4 / Cohort D"/>
    <n v="8"/>
    <x v="0"/>
    <n v="0.5"/>
    <n v="0.5"/>
    <n v="0"/>
    <n v="0"/>
    <s v="US"/>
    <x v="1"/>
    <n v="6000"/>
    <n v="4000"/>
    <s v="D"/>
    <s v="D8"/>
    <x v="0"/>
    <x v="0"/>
    <x v="1"/>
    <x v="0"/>
    <x v="1"/>
  </r>
  <r>
    <n v="271"/>
    <s v="Segment 4 / Cohort D"/>
    <n v="8"/>
    <x v="1"/>
    <n v="0.5"/>
    <n v="0.5"/>
    <n v="0"/>
    <n v="0"/>
    <s v="US"/>
    <x v="1"/>
    <n v="6000"/>
    <n v="4000"/>
    <s v="D"/>
    <s v="D8"/>
    <x v="0"/>
    <x v="0"/>
    <x v="1"/>
    <x v="0"/>
    <x v="1"/>
  </r>
  <r>
    <n v="271"/>
    <s v="Segment 4 / Cohort D"/>
    <n v="9"/>
    <x v="0"/>
    <n v="0.5"/>
    <n v="0.5"/>
    <n v="0"/>
    <n v="0"/>
    <s v="US"/>
    <x v="1"/>
    <n v="6000"/>
    <n v="4000"/>
    <s v="D"/>
    <s v="D9"/>
    <x v="3"/>
    <x v="1"/>
    <x v="2"/>
    <x v="0"/>
    <x v="0"/>
  </r>
  <r>
    <n v="271"/>
    <s v="Segment 4 / Cohort D"/>
    <n v="9"/>
    <x v="1"/>
    <n v="0.5"/>
    <n v="0.5"/>
    <n v="0"/>
    <n v="0"/>
    <s v="US"/>
    <x v="1"/>
    <n v="6000"/>
    <n v="4000"/>
    <s v="D"/>
    <s v="D9"/>
    <x v="3"/>
    <x v="1"/>
    <x v="2"/>
    <x v="0"/>
    <x v="0"/>
  </r>
  <r>
    <n v="271"/>
    <s v="Segment 4 / Cohort D"/>
    <n v="10"/>
    <x v="0"/>
    <n v="0.5"/>
    <n v="0.5"/>
    <n v="0"/>
    <n v="0"/>
    <s v="US"/>
    <x v="1"/>
    <n v="6000"/>
    <n v="4000"/>
    <s v="D"/>
    <s v="D10"/>
    <x v="1"/>
    <x v="0"/>
    <x v="1"/>
    <x v="0"/>
    <x v="0"/>
  </r>
  <r>
    <n v="271"/>
    <s v="Segment 4 / Cohort D"/>
    <n v="10"/>
    <x v="1"/>
    <n v="0.5"/>
    <n v="0.5"/>
    <n v="0"/>
    <n v="0"/>
    <s v="US"/>
    <x v="1"/>
    <n v="6000"/>
    <n v="4000"/>
    <s v="D"/>
    <s v="D10"/>
    <x v="1"/>
    <x v="0"/>
    <x v="1"/>
    <x v="0"/>
    <x v="0"/>
  </r>
  <r>
    <n v="271"/>
    <s v="Segment 4 / Cohort D"/>
    <n v="11"/>
    <x v="0"/>
    <n v="0.5"/>
    <n v="0.5"/>
    <n v="0"/>
    <n v="0"/>
    <s v="US"/>
    <x v="1"/>
    <n v="6000"/>
    <n v="4000"/>
    <s v="D"/>
    <s v="D11"/>
    <x v="0"/>
    <x v="1"/>
    <x v="2"/>
    <x v="1"/>
    <x v="0"/>
  </r>
  <r>
    <n v="271"/>
    <s v="Segment 4 / Cohort D"/>
    <n v="11"/>
    <x v="1"/>
    <n v="0.5"/>
    <n v="0.5"/>
    <n v="0"/>
    <n v="0"/>
    <s v="US"/>
    <x v="1"/>
    <n v="6000"/>
    <n v="4000"/>
    <s v="D"/>
    <s v="D11"/>
    <x v="0"/>
    <x v="1"/>
    <x v="2"/>
    <x v="1"/>
    <x v="0"/>
  </r>
  <r>
    <n v="271"/>
    <s v="Segment 4 / Cohort D"/>
    <n v="12"/>
    <x v="0"/>
    <n v="0.5"/>
    <n v="0.5"/>
    <n v="0"/>
    <n v="0"/>
    <s v="US"/>
    <x v="1"/>
    <n v="6000"/>
    <n v="4000"/>
    <s v="D"/>
    <s v="D12"/>
    <x v="0"/>
    <x v="0"/>
    <x v="1"/>
    <x v="0"/>
    <x v="0"/>
  </r>
  <r>
    <n v="271"/>
    <s v="Segment 4 / Cohort D"/>
    <n v="12"/>
    <x v="1"/>
    <n v="0.5"/>
    <n v="0.5"/>
    <n v="0"/>
    <n v="0"/>
    <s v="US"/>
    <x v="1"/>
    <n v="6000"/>
    <n v="4000"/>
    <s v="D"/>
    <s v="D12"/>
    <x v="0"/>
    <x v="0"/>
    <x v="1"/>
    <x v="0"/>
    <x v="0"/>
  </r>
  <r>
    <n v="273"/>
    <s v="Segment 1 / Cohort A"/>
    <n v="1"/>
    <x v="0"/>
    <n v="1"/>
    <n v="0"/>
    <n v="0"/>
    <n v="0"/>
    <s v="US"/>
    <x v="1"/>
    <n v="2200"/>
    <n v="1100"/>
    <s v="A"/>
    <s v="A1"/>
    <x v="0"/>
    <x v="0"/>
    <x v="0"/>
    <x v="0"/>
    <x v="0"/>
  </r>
  <r>
    <n v="273"/>
    <s v="Segment 1 / Cohort A"/>
    <n v="1"/>
    <x v="1"/>
    <n v="0"/>
    <n v="0"/>
    <n v="1"/>
    <n v="0"/>
    <s v="US"/>
    <x v="1"/>
    <n v="2200"/>
    <n v="1100"/>
    <s v="A"/>
    <s v="A1"/>
    <x v="0"/>
    <x v="0"/>
    <x v="0"/>
    <x v="0"/>
    <x v="0"/>
  </r>
  <r>
    <n v="273"/>
    <s v="Segment 1 / Cohort A"/>
    <n v="2"/>
    <x v="0"/>
    <n v="1"/>
    <n v="0"/>
    <n v="0"/>
    <n v="0"/>
    <s v="US"/>
    <x v="1"/>
    <n v="2200"/>
    <n v="1100"/>
    <s v="A"/>
    <s v="A2"/>
    <x v="1"/>
    <x v="1"/>
    <x v="1"/>
    <x v="0"/>
    <x v="1"/>
  </r>
  <r>
    <n v="273"/>
    <s v="Segment 1 / Cohort A"/>
    <n v="2"/>
    <x v="1"/>
    <n v="0"/>
    <n v="0.8"/>
    <n v="0.2"/>
    <n v="0"/>
    <s v="US"/>
    <x v="1"/>
    <n v="2200"/>
    <n v="1100"/>
    <s v="A"/>
    <s v="A2"/>
    <x v="1"/>
    <x v="1"/>
    <x v="1"/>
    <x v="0"/>
    <x v="1"/>
  </r>
  <r>
    <n v="273"/>
    <s v="Segment 1 / Cohort A"/>
    <n v="3"/>
    <x v="0"/>
    <n v="1"/>
    <n v="0"/>
    <n v="0"/>
    <n v="0"/>
    <s v="US"/>
    <x v="1"/>
    <n v="2200"/>
    <n v="1100"/>
    <s v="A"/>
    <s v="A3"/>
    <x v="2"/>
    <x v="1"/>
    <x v="2"/>
    <x v="0"/>
    <x v="1"/>
  </r>
  <r>
    <n v="273"/>
    <s v="Segment 1 / Cohort A"/>
    <n v="3"/>
    <x v="1"/>
    <n v="0"/>
    <n v="0.8"/>
    <n v="0.2"/>
    <n v="0"/>
    <s v="US"/>
    <x v="1"/>
    <n v="2200"/>
    <n v="1100"/>
    <s v="A"/>
    <s v="A3"/>
    <x v="2"/>
    <x v="1"/>
    <x v="2"/>
    <x v="0"/>
    <x v="1"/>
  </r>
  <r>
    <n v="273"/>
    <s v="Segment 1 / Cohort A"/>
    <n v="4"/>
    <x v="0"/>
    <n v="1"/>
    <n v="0"/>
    <n v="0"/>
    <n v="0"/>
    <s v="US"/>
    <x v="1"/>
    <n v="2200"/>
    <n v="1100"/>
    <s v="A"/>
    <s v="A4"/>
    <x v="2"/>
    <x v="0"/>
    <x v="0"/>
    <x v="0"/>
    <x v="1"/>
  </r>
  <r>
    <n v="273"/>
    <s v="Segment 1 / Cohort A"/>
    <n v="4"/>
    <x v="1"/>
    <n v="0"/>
    <n v="0"/>
    <n v="1"/>
    <n v="0"/>
    <s v="US"/>
    <x v="1"/>
    <n v="2200"/>
    <n v="1100"/>
    <s v="A"/>
    <s v="A4"/>
    <x v="2"/>
    <x v="0"/>
    <x v="0"/>
    <x v="0"/>
    <x v="1"/>
  </r>
  <r>
    <n v="273"/>
    <s v="Segment 1 / Cohort A"/>
    <n v="5"/>
    <x v="0"/>
    <n v="1"/>
    <n v="0"/>
    <n v="0"/>
    <n v="0"/>
    <s v="US"/>
    <x v="1"/>
    <n v="2200"/>
    <n v="1100"/>
    <s v="A"/>
    <s v="A5"/>
    <x v="2"/>
    <x v="1"/>
    <x v="2"/>
    <x v="1"/>
    <x v="1"/>
  </r>
  <r>
    <n v="273"/>
    <s v="Segment 1 / Cohort A"/>
    <n v="5"/>
    <x v="1"/>
    <n v="0"/>
    <n v="0.8"/>
    <n v="0.2"/>
    <n v="0"/>
    <s v="US"/>
    <x v="1"/>
    <n v="2200"/>
    <n v="1100"/>
    <s v="A"/>
    <s v="A5"/>
    <x v="2"/>
    <x v="1"/>
    <x v="2"/>
    <x v="1"/>
    <x v="1"/>
  </r>
  <r>
    <n v="273"/>
    <s v="Segment 1 / Cohort A"/>
    <n v="6"/>
    <x v="0"/>
    <n v="1"/>
    <n v="0"/>
    <n v="0"/>
    <n v="0"/>
    <s v="US"/>
    <x v="1"/>
    <n v="2200"/>
    <n v="1100"/>
    <s v="A"/>
    <s v="A6"/>
    <x v="3"/>
    <x v="0"/>
    <x v="0"/>
    <x v="0"/>
    <x v="1"/>
  </r>
  <r>
    <n v="273"/>
    <s v="Segment 1 / Cohort A"/>
    <n v="6"/>
    <x v="1"/>
    <n v="0"/>
    <n v="0"/>
    <n v="1"/>
    <n v="0"/>
    <s v="US"/>
    <x v="1"/>
    <n v="2200"/>
    <n v="1100"/>
    <s v="A"/>
    <s v="A6"/>
    <x v="3"/>
    <x v="0"/>
    <x v="0"/>
    <x v="0"/>
    <x v="1"/>
  </r>
  <r>
    <n v="273"/>
    <s v="Segment 1 / Cohort A"/>
    <n v="7"/>
    <x v="0"/>
    <n v="1"/>
    <n v="0"/>
    <n v="0"/>
    <n v="0"/>
    <s v="US"/>
    <x v="1"/>
    <n v="2200"/>
    <n v="1100"/>
    <s v="A"/>
    <s v="A7"/>
    <x v="1"/>
    <x v="0"/>
    <x v="0"/>
    <x v="0"/>
    <x v="1"/>
  </r>
  <r>
    <n v="273"/>
    <s v="Segment 1 / Cohort A"/>
    <n v="7"/>
    <x v="1"/>
    <n v="0"/>
    <n v="0"/>
    <n v="1"/>
    <n v="0"/>
    <s v="US"/>
    <x v="1"/>
    <n v="2200"/>
    <n v="1100"/>
    <s v="A"/>
    <s v="A7"/>
    <x v="1"/>
    <x v="0"/>
    <x v="0"/>
    <x v="0"/>
    <x v="1"/>
  </r>
  <r>
    <n v="273"/>
    <s v="Segment 1 / Cohort A"/>
    <n v="8"/>
    <x v="0"/>
    <n v="1"/>
    <n v="0"/>
    <n v="0"/>
    <n v="0"/>
    <s v="US"/>
    <x v="1"/>
    <n v="2200"/>
    <n v="1100"/>
    <s v="A"/>
    <s v="A8"/>
    <x v="3"/>
    <x v="0"/>
    <x v="0"/>
    <x v="0"/>
    <x v="0"/>
  </r>
  <r>
    <n v="273"/>
    <s v="Segment 1 / Cohort A"/>
    <n v="8"/>
    <x v="1"/>
    <n v="0"/>
    <n v="0"/>
    <n v="1"/>
    <n v="0"/>
    <s v="US"/>
    <x v="1"/>
    <n v="2200"/>
    <n v="1100"/>
    <s v="A"/>
    <s v="A8"/>
    <x v="3"/>
    <x v="0"/>
    <x v="0"/>
    <x v="0"/>
    <x v="0"/>
  </r>
  <r>
    <n v="273"/>
    <s v="Segment 1 / Cohort A"/>
    <n v="9"/>
    <x v="0"/>
    <n v="1"/>
    <n v="0"/>
    <n v="0"/>
    <n v="0"/>
    <s v="US"/>
    <x v="1"/>
    <n v="2200"/>
    <n v="1100"/>
    <s v="A"/>
    <s v="A9"/>
    <x v="1"/>
    <x v="1"/>
    <x v="2"/>
    <x v="1"/>
    <x v="1"/>
  </r>
  <r>
    <n v="273"/>
    <s v="Segment 1 / Cohort A"/>
    <n v="9"/>
    <x v="1"/>
    <n v="0"/>
    <n v="0.6"/>
    <n v="0.4"/>
    <n v="0"/>
    <s v="US"/>
    <x v="1"/>
    <n v="2200"/>
    <n v="1100"/>
    <s v="A"/>
    <s v="A9"/>
    <x v="1"/>
    <x v="1"/>
    <x v="2"/>
    <x v="1"/>
    <x v="1"/>
  </r>
  <r>
    <n v="273"/>
    <s v="Segment 1 / Cohort A"/>
    <n v="10"/>
    <x v="0"/>
    <n v="1"/>
    <n v="0"/>
    <n v="0"/>
    <n v="0"/>
    <s v="US"/>
    <x v="1"/>
    <n v="2200"/>
    <n v="1100"/>
    <s v="A"/>
    <s v="A10"/>
    <x v="2"/>
    <x v="1"/>
    <x v="0"/>
    <x v="0"/>
    <x v="0"/>
  </r>
  <r>
    <n v="273"/>
    <s v="Segment 1 / Cohort A"/>
    <n v="10"/>
    <x v="1"/>
    <n v="0"/>
    <n v="0.8"/>
    <n v="0.2"/>
    <n v="0"/>
    <s v="US"/>
    <x v="1"/>
    <n v="2200"/>
    <n v="1100"/>
    <s v="A"/>
    <s v="A10"/>
    <x v="2"/>
    <x v="1"/>
    <x v="0"/>
    <x v="0"/>
    <x v="0"/>
  </r>
  <r>
    <n v="273"/>
    <s v="Segment 1 / Cohort A"/>
    <n v="11"/>
    <x v="0"/>
    <n v="1"/>
    <n v="0"/>
    <n v="0"/>
    <n v="0"/>
    <s v="US"/>
    <x v="1"/>
    <n v="2200"/>
    <n v="1100"/>
    <s v="A"/>
    <s v="A11"/>
    <x v="0"/>
    <x v="0"/>
    <x v="0"/>
    <x v="0"/>
    <x v="1"/>
  </r>
  <r>
    <n v="273"/>
    <s v="Segment 1 / Cohort A"/>
    <n v="11"/>
    <x v="1"/>
    <n v="0"/>
    <n v="0"/>
    <n v="1"/>
    <n v="0"/>
    <s v="US"/>
    <x v="1"/>
    <n v="2200"/>
    <n v="1100"/>
    <s v="A"/>
    <s v="A11"/>
    <x v="0"/>
    <x v="0"/>
    <x v="0"/>
    <x v="0"/>
    <x v="1"/>
  </r>
  <r>
    <n v="273"/>
    <s v="Segment 1 / Cohort A"/>
    <n v="12"/>
    <x v="0"/>
    <n v="1"/>
    <n v="0"/>
    <n v="0"/>
    <n v="0"/>
    <s v="US"/>
    <x v="1"/>
    <n v="2200"/>
    <n v="1100"/>
    <s v="A"/>
    <s v="A12"/>
    <x v="1"/>
    <x v="0"/>
    <x v="0"/>
    <x v="0"/>
    <x v="0"/>
  </r>
  <r>
    <n v="273"/>
    <s v="Segment 1 / Cohort A"/>
    <n v="12"/>
    <x v="1"/>
    <n v="0"/>
    <n v="0"/>
    <n v="1"/>
    <n v="0"/>
    <s v="US"/>
    <x v="1"/>
    <n v="2200"/>
    <n v="1100"/>
    <s v="A"/>
    <s v="A12"/>
    <x v="1"/>
    <x v="0"/>
    <x v="0"/>
    <x v="0"/>
    <x v="0"/>
  </r>
  <r>
    <n v="274"/>
    <s v="Segment 2 / Cohort B"/>
    <n v="1"/>
    <x v="0"/>
    <n v="0.3"/>
    <n v="0.3"/>
    <n v="0.4"/>
    <n v="0"/>
    <s v="US"/>
    <x v="1"/>
    <n v="7000"/>
    <n v="5600"/>
    <s v="B"/>
    <s v="B1"/>
    <x v="1"/>
    <x v="1"/>
    <x v="1"/>
    <x v="0"/>
    <x v="0"/>
  </r>
  <r>
    <n v="274"/>
    <s v="Segment 2 / Cohort B"/>
    <n v="1"/>
    <x v="1"/>
    <n v="0.2"/>
    <n v="0.3"/>
    <n v="0.5"/>
    <n v="0"/>
    <s v="US"/>
    <x v="1"/>
    <n v="7000"/>
    <n v="5600"/>
    <s v="B"/>
    <s v="B1"/>
    <x v="1"/>
    <x v="1"/>
    <x v="1"/>
    <x v="0"/>
    <x v="0"/>
  </r>
  <r>
    <n v="274"/>
    <s v="Segment 2 / Cohort B"/>
    <n v="2"/>
    <x v="0"/>
    <n v="0.5"/>
    <n v="0.3"/>
    <n v="0.2"/>
    <n v="0"/>
    <s v="US"/>
    <x v="1"/>
    <n v="7000"/>
    <n v="5600"/>
    <s v="B"/>
    <s v="B2"/>
    <x v="0"/>
    <x v="1"/>
    <x v="0"/>
    <x v="0"/>
    <x v="0"/>
  </r>
  <r>
    <n v="274"/>
    <s v="Segment 2 / Cohort B"/>
    <n v="2"/>
    <x v="1"/>
    <n v="0.3"/>
    <n v="0.3"/>
    <n v="0.4"/>
    <n v="0"/>
    <s v="US"/>
    <x v="1"/>
    <n v="7000"/>
    <n v="5600"/>
    <s v="B"/>
    <s v="B2"/>
    <x v="0"/>
    <x v="1"/>
    <x v="0"/>
    <x v="0"/>
    <x v="0"/>
  </r>
  <r>
    <n v="274"/>
    <s v="Segment 2 / Cohort B"/>
    <n v="3"/>
    <x v="0"/>
    <n v="0.7"/>
    <n v="0.2"/>
    <n v="0.1"/>
    <n v="0"/>
    <s v="US"/>
    <x v="1"/>
    <n v="7000"/>
    <n v="5600"/>
    <s v="B"/>
    <s v="B3"/>
    <x v="2"/>
    <x v="1"/>
    <x v="2"/>
    <x v="0"/>
    <x v="0"/>
  </r>
  <r>
    <n v="274"/>
    <s v="Segment 2 / Cohort B"/>
    <n v="3"/>
    <x v="1"/>
    <n v="0.3"/>
    <n v="0.5"/>
    <n v="0.2"/>
    <n v="0"/>
    <s v="US"/>
    <x v="1"/>
    <n v="7000"/>
    <n v="5600"/>
    <s v="B"/>
    <s v="B3"/>
    <x v="2"/>
    <x v="1"/>
    <x v="2"/>
    <x v="0"/>
    <x v="0"/>
  </r>
  <r>
    <n v="274"/>
    <s v="Segment 2 / Cohort B"/>
    <n v="4"/>
    <x v="0"/>
    <n v="0.4"/>
    <n v="0.2"/>
    <n v="0.4"/>
    <n v="0"/>
    <s v="US"/>
    <x v="1"/>
    <n v="7000"/>
    <n v="5600"/>
    <s v="B"/>
    <s v="B4"/>
    <x v="1"/>
    <x v="1"/>
    <x v="0"/>
    <x v="0"/>
    <x v="1"/>
  </r>
  <r>
    <n v="274"/>
    <s v="Segment 2 / Cohort B"/>
    <n v="4"/>
    <x v="1"/>
    <n v="0.2"/>
    <n v="0.2"/>
    <n v="0.6"/>
    <n v="0"/>
    <s v="US"/>
    <x v="1"/>
    <n v="7000"/>
    <n v="5600"/>
    <s v="B"/>
    <s v="B4"/>
    <x v="1"/>
    <x v="1"/>
    <x v="0"/>
    <x v="0"/>
    <x v="1"/>
  </r>
  <r>
    <n v="274"/>
    <s v="Segment 2 / Cohort B"/>
    <n v="5"/>
    <x v="0"/>
    <n v="0.5"/>
    <n v="0.3"/>
    <n v="0.2"/>
    <n v="0"/>
    <s v="US"/>
    <x v="1"/>
    <n v="7000"/>
    <n v="5600"/>
    <s v="B"/>
    <s v="B5"/>
    <x v="0"/>
    <x v="1"/>
    <x v="0"/>
    <x v="0"/>
    <x v="1"/>
  </r>
  <r>
    <n v="274"/>
    <s v="Segment 2 / Cohort B"/>
    <n v="5"/>
    <x v="1"/>
    <n v="0.3"/>
    <n v="0.4"/>
    <n v="0.3"/>
    <n v="0"/>
    <s v="US"/>
    <x v="1"/>
    <n v="7000"/>
    <n v="5600"/>
    <s v="B"/>
    <s v="B5"/>
    <x v="0"/>
    <x v="1"/>
    <x v="0"/>
    <x v="0"/>
    <x v="1"/>
  </r>
  <r>
    <n v="274"/>
    <s v="Segment 2 / Cohort B"/>
    <n v="6"/>
    <x v="0"/>
    <n v="0.5"/>
    <n v="0.3"/>
    <n v="0.2"/>
    <n v="0"/>
    <s v="US"/>
    <x v="1"/>
    <n v="7000"/>
    <n v="5600"/>
    <s v="B"/>
    <s v="B6"/>
    <x v="0"/>
    <x v="1"/>
    <x v="1"/>
    <x v="0"/>
    <x v="1"/>
  </r>
  <r>
    <n v="274"/>
    <s v="Segment 2 / Cohort B"/>
    <n v="6"/>
    <x v="1"/>
    <n v="0.3"/>
    <n v="0.4"/>
    <n v="0.3"/>
    <n v="0"/>
    <s v="US"/>
    <x v="1"/>
    <n v="7000"/>
    <n v="5600"/>
    <s v="B"/>
    <s v="B6"/>
    <x v="0"/>
    <x v="1"/>
    <x v="1"/>
    <x v="0"/>
    <x v="1"/>
  </r>
  <r>
    <n v="274"/>
    <s v="Segment 2 / Cohort B"/>
    <n v="7"/>
    <x v="0"/>
    <n v="0.6"/>
    <n v="0.3"/>
    <n v="0.1"/>
    <n v="0"/>
    <s v="US"/>
    <x v="1"/>
    <n v="7000"/>
    <n v="5600"/>
    <s v="B"/>
    <s v="B7"/>
    <x v="0"/>
    <x v="1"/>
    <x v="2"/>
    <x v="0"/>
    <x v="0"/>
  </r>
  <r>
    <n v="274"/>
    <s v="Segment 2 / Cohort B"/>
    <n v="7"/>
    <x v="1"/>
    <n v="0.3"/>
    <n v="0.5"/>
    <n v="0.2"/>
    <n v="0"/>
    <s v="US"/>
    <x v="1"/>
    <n v="7000"/>
    <n v="5600"/>
    <s v="B"/>
    <s v="B7"/>
    <x v="0"/>
    <x v="1"/>
    <x v="2"/>
    <x v="0"/>
    <x v="0"/>
  </r>
  <r>
    <n v="274"/>
    <s v="Segment 2 / Cohort B"/>
    <n v="8"/>
    <x v="0"/>
    <n v="0.5"/>
    <n v="0.3"/>
    <n v="0.2"/>
    <n v="0"/>
    <s v="US"/>
    <x v="1"/>
    <n v="7000"/>
    <n v="5600"/>
    <s v="B"/>
    <s v="B8"/>
    <x v="2"/>
    <x v="1"/>
    <x v="1"/>
    <x v="0"/>
    <x v="1"/>
  </r>
  <r>
    <n v="274"/>
    <s v="Segment 2 / Cohort B"/>
    <n v="8"/>
    <x v="1"/>
    <n v="0.4"/>
    <n v="0.4"/>
    <n v="0.2"/>
    <n v="0"/>
    <s v="US"/>
    <x v="1"/>
    <n v="7000"/>
    <n v="5600"/>
    <s v="B"/>
    <s v="B8"/>
    <x v="2"/>
    <x v="1"/>
    <x v="1"/>
    <x v="0"/>
    <x v="1"/>
  </r>
  <r>
    <n v="274"/>
    <s v="Segment 2 / Cohort B"/>
    <n v="9"/>
    <x v="0"/>
    <n v="0.6"/>
    <n v="0.2"/>
    <n v="0.2"/>
    <n v="0"/>
    <s v="US"/>
    <x v="1"/>
    <n v="7000"/>
    <n v="5600"/>
    <s v="B"/>
    <s v="B9"/>
    <x v="1"/>
    <x v="1"/>
    <x v="2"/>
    <x v="0"/>
    <x v="0"/>
  </r>
  <r>
    <n v="274"/>
    <s v="Segment 2 / Cohort B"/>
    <n v="9"/>
    <x v="1"/>
    <n v="0.2"/>
    <n v="0.5"/>
    <n v="0.3"/>
    <n v="0"/>
    <s v="US"/>
    <x v="1"/>
    <n v="7000"/>
    <n v="5600"/>
    <s v="B"/>
    <s v="B9"/>
    <x v="1"/>
    <x v="1"/>
    <x v="2"/>
    <x v="0"/>
    <x v="0"/>
  </r>
  <r>
    <n v="274"/>
    <s v="Segment 2 / Cohort B"/>
    <n v="10"/>
    <x v="0"/>
    <n v="0.6"/>
    <n v="0.3"/>
    <n v="0.1"/>
    <n v="0"/>
    <s v="US"/>
    <x v="1"/>
    <n v="7000"/>
    <n v="5600"/>
    <s v="B"/>
    <s v="B10"/>
    <x v="0"/>
    <x v="1"/>
    <x v="2"/>
    <x v="1"/>
    <x v="1"/>
  </r>
  <r>
    <n v="274"/>
    <s v="Segment 2 / Cohort B"/>
    <n v="10"/>
    <x v="1"/>
    <n v="0.3"/>
    <n v="0.5"/>
    <n v="0.2"/>
    <n v="0"/>
    <s v="US"/>
    <x v="1"/>
    <n v="7000"/>
    <n v="5600"/>
    <s v="B"/>
    <s v="B10"/>
    <x v="0"/>
    <x v="1"/>
    <x v="2"/>
    <x v="1"/>
    <x v="1"/>
  </r>
  <r>
    <n v="274"/>
    <s v="Segment 2 / Cohort B"/>
    <n v="11"/>
    <x v="0"/>
    <n v="0.6"/>
    <n v="0.3"/>
    <n v="0.1"/>
    <n v="0"/>
    <s v="US"/>
    <x v="1"/>
    <n v="7000"/>
    <n v="5600"/>
    <s v="B"/>
    <s v="B11"/>
    <x v="3"/>
    <x v="1"/>
    <x v="2"/>
    <x v="1"/>
    <x v="0"/>
  </r>
  <r>
    <n v="274"/>
    <s v="Segment 2 / Cohort B"/>
    <n v="11"/>
    <x v="1"/>
    <n v="0.2"/>
    <n v="0.6"/>
    <n v="0.2"/>
    <n v="0"/>
    <s v="US"/>
    <x v="1"/>
    <n v="7000"/>
    <n v="5600"/>
    <s v="B"/>
    <s v="B11"/>
    <x v="3"/>
    <x v="1"/>
    <x v="2"/>
    <x v="1"/>
    <x v="0"/>
  </r>
  <r>
    <n v="274"/>
    <s v="Segment 2 / Cohort B"/>
    <n v="12"/>
    <x v="0"/>
    <n v="0.6"/>
    <n v="0.2"/>
    <n v="0.2"/>
    <n v="0"/>
    <s v="US"/>
    <x v="1"/>
    <n v="7000"/>
    <n v="5600"/>
    <s v="B"/>
    <s v="B12"/>
    <x v="3"/>
    <x v="1"/>
    <x v="1"/>
    <x v="0"/>
    <x v="1"/>
  </r>
  <r>
    <n v="274"/>
    <s v="Segment 2 / Cohort B"/>
    <n v="12"/>
    <x v="1"/>
    <n v="0.3"/>
    <n v="0.4"/>
    <n v="0.3"/>
    <n v="0"/>
    <s v="US"/>
    <x v="1"/>
    <n v="7000"/>
    <n v="5600"/>
    <s v="B"/>
    <s v="B12"/>
    <x v="3"/>
    <x v="1"/>
    <x v="1"/>
    <x v="0"/>
    <x v="1"/>
  </r>
  <r>
    <n v="280"/>
    <s v="Segment 4 / Cohort D"/>
    <n v="1"/>
    <x v="0"/>
    <n v="0.4"/>
    <n v="0.3"/>
    <n v="0.3"/>
    <n v="0"/>
    <s v="US"/>
    <x v="1"/>
    <n v="2250"/>
    <n v="1500"/>
    <s v="D"/>
    <s v="D1"/>
    <x v="2"/>
    <x v="0"/>
    <x v="0"/>
    <x v="0"/>
    <x v="0"/>
  </r>
  <r>
    <n v="280"/>
    <s v="Segment 4 / Cohort D"/>
    <n v="1"/>
    <x v="1"/>
    <n v="0.4"/>
    <n v="0.3"/>
    <n v="0.3"/>
    <n v="0"/>
    <s v="US"/>
    <x v="1"/>
    <n v="2250"/>
    <n v="1500"/>
    <s v="D"/>
    <s v="D1"/>
    <x v="2"/>
    <x v="0"/>
    <x v="0"/>
    <x v="0"/>
    <x v="0"/>
  </r>
  <r>
    <n v="280"/>
    <s v="Segment 4 / Cohort D"/>
    <n v="2"/>
    <x v="0"/>
    <n v="0.3"/>
    <n v="0.3"/>
    <n v="0.4"/>
    <n v="0"/>
    <s v="US"/>
    <x v="1"/>
    <n v="2250"/>
    <n v="1500"/>
    <s v="D"/>
    <s v="D2"/>
    <x v="1"/>
    <x v="0"/>
    <x v="1"/>
    <x v="0"/>
    <x v="1"/>
  </r>
  <r>
    <n v="280"/>
    <s v="Segment 4 / Cohort D"/>
    <n v="2"/>
    <x v="1"/>
    <n v="0.3"/>
    <n v="0.3"/>
    <n v="0.4"/>
    <n v="0"/>
    <s v="US"/>
    <x v="1"/>
    <n v="2250"/>
    <n v="1500"/>
    <s v="D"/>
    <s v="D2"/>
    <x v="1"/>
    <x v="0"/>
    <x v="1"/>
    <x v="0"/>
    <x v="1"/>
  </r>
  <r>
    <n v="280"/>
    <s v="Segment 4 / Cohort D"/>
    <n v="3"/>
    <x v="0"/>
    <n v="0.5"/>
    <n v="0.4"/>
    <n v="0.1"/>
    <n v="0"/>
    <s v="US"/>
    <x v="1"/>
    <n v="2250"/>
    <n v="1500"/>
    <s v="D"/>
    <s v="D3"/>
    <x v="3"/>
    <x v="0"/>
    <x v="1"/>
    <x v="0"/>
    <x v="0"/>
  </r>
  <r>
    <n v="280"/>
    <s v="Segment 4 / Cohort D"/>
    <n v="3"/>
    <x v="1"/>
    <n v="0.5"/>
    <n v="0.4"/>
    <n v="0.1"/>
    <n v="0"/>
    <s v="US"/>
    <x v="1"/>
    <n v="2250"/>
    <n v="1500"/>
    <s v="D"/>
    <s v="D3"/>
    <x v="3"/>
    <x v="0"/>
    <x v="1"/>
    <x v="0"/>
    <x v="0"/>
  </r>
  <r>
    <n v="280"/>
    <s v="Segment 4 / Cohort D"/>
    <n v="4"/>
    <x v="0"/>
    <n v="0.4"/>
    <n v="0.4"/>
    <n v="0.2"/>
    <n v="0"/>
    <s v="US"/>
    <x v="1"/>
    <n v="2250"/>
    <n v="1500"/>
    <s v="D"/>
    <s v="D4"/>
    <x v="3"/>
    <x v="1"/>
    <x v="0"/>
    <x v="0"/>
    <x v="1"/>
  </r>
  <r>
    <n v="280"/>
    <s v="Segment 4 / Cohort D"/>
    <n v="4"/>
    <x v="1"/>
    <n v="0.4"/>
    <n v="0.4"/>
    <n v="0.2"/>
    <n v="0"/>
    <s v="US"/>
    <x v="1"/>
    <n v="2250"/>
    <n v="1500"/>
    <s v="D"/>
    <s v="D4"/>
    <x v="3"/>
    <x v="1"/>
    <x v="0"/>
    <x v="0"/>
    <x v="1"/>
  </r>
  <r>
    <n v="280"/>
    <s v="Segment 4 / Cohort D"/>
    <n v="5"/>
    <x v="0"/>
    <n v="0.4"/>
    <n v="0.4"/>
    <n v="0.2"/>
    <n v="0"/>
    <s v="US"/>
    <x v="1"/>
    <n v="2250"/>
    <n v="1500"/>
    <s v="D"/>
    <s v="D5"/>
    <x v="3"/>
    <x v="1"/>
    <x v="2"/>
    <x v="1"/>
    <x v="1"/>
  </r>
  <r>
    <n v="280"/>
    <s v="Segment 4 / Cohort D"/>
    <n v="5"/>
    <x v="1"/>
    <n v="0.4"/>
    <n v="0.4"/>
    <n v="0.2"/>
    <n v="0"/>
    <s v="US"/>
    <x v="1"/>
    <n v="2250"/>
    <n v="1500"/>
    <s v="D"/>
    <s v="D5"/>
    <x v="3"/>
    <x v="1"/>
    <x v="2"/>
    <x v="1"/>
    <x v="1"/>
  </r>
  <r>
    <n v="280"/>
    <s v="Segment 4 / Cohort D"/>
    <n v="6"/>
    <x v="0"/>
    <n v="0.5"/>
    <n v="0.5"/>
    <n v="0"/>
    <n v="0"/>
    <s v="US"/>
    <x v="1"/>
    <n v="2250"/>
    <n v="1500"/>
    <s v="D"/>
    <s v="D6"/>
    <x v="2"/>
    <x v="1"/>
    <x v="1"/>
    <x v="0"/>
    <x v="0"/>
  </r>
  <r>
    <n v="280"/>
    <s v="Segment 4 / Cohort D"/>
    <n v="6"/>
    <x v="1"/>
    <n v="0.5"/>
    <n v="0.5"/>
    <n v="0"/>
    <n v="0"/>
    <s v="US"/>
    <x v="1"/>
    <n v="2250"/>
    <n v="1500"/>
    <s v="D"/>
    <s v="D6"/>
    <x v="2"/>
    <x v="1"/>
    <x v="1"/>
    <x v="0"/>
    <x v="0"/>
  </r>
  <r>
    <n v="280"/>
    <s v="Segment 4 / Cohort D"/>
    <n v="7"/>
    <x v="0"/>
    <n v="0.6"/>
    <n v="0.3"/>
    <n v="0.1"/>
    <n v="0"/>
    <s v="US"/>
    <x v="1"/>
    <n v="2250"/>
    <n v="1500"/>
    <s v="D"/>
    <s v="D7"/>
    <x v="1"/>
    <x v="1"/>
    <x v="0"/>
    <x v="0"/>
    <x v="0"/>
  </r>
  <r>
    <n v="280"/>
    <s v="Segment 4 / Cohort D"/>
    <n v="7"/>
    <x v="1"/>
    <n v="0.5"/>
    <n v="0.4"/>
    <n v="0.1"/>
    <n v="0"/>
    <s v="US"/>
    <x v="1"/>
    <n v="2250"/>
    <n v="1500"/>
    <s v="D"/>
    <s v="D7"/>
    <x v="1"/>
    <x v="1"/>
    <x v="0"/>
    <x v="0"/>
    <x v="0"/>
  </r>
  <r>
    <n v="280"/>
    <s v="Segment 4 / Cohort D"/>
    <n v="8"/>
    <x v="0"/>
    <n v="0.2"/>
    <n v="0.4"/>
    <n v="0.4"/>
    <n v="0"/>
    <s v="US"/>
    <x v="1"/>
    <n v="2250"/>
    <n v="1500"/>
    <s v="D"/>
    <s v="D8"/>
    <x v="0"/>
    <x v="0"/>
    <x v="1"/>
    <x v="0"/>
    <x v="1"/>
  </r>
  <r>
    <n v="280"/>
    <s v="Segment 4 / Cohort D"/>
    <n v="8"/>
    <x v="1"/>
    <n v="0.3"/>
    <n v="0.4"/>
    <n v="0.3"/>
    <n v="0"/>
    <s v="US"/>
    <x v="1"/>
    <n v="2250"/>
    <n v="1500"/>
    <s v="D"/>
    <s v="D8"/>
    <x v="0"/>
    <x v="0"/>
    <x v="1"/>
    <x v="0"/>
    <x v="1"/>
  </r>
  <r>
    <n v="280"/>
    <s v="Segment 4 / Cohort D"/>
    <n v="9"/>
    <x v="0"/>
    <n v="0.4"/>
    <n v="0.5"/>
    <n v="0.1"/>
    <n v="0"/>
    <s v="US"/>
    <x v="1"/>
    <n v="2250"/>
    <n v="1500"/>
    <s v="D"/>
    <s v="D9"/>
    <x v="3"/>
    <x v="1"/>
    <x v="2"/>
    <x v="0"/>
    <x v="0"/>
  </r>
  <r>
    <n v="280"/>
    <s v="Segment 4 / Cohort D"/>
    <n v="9"/>
    <x v="1"/>
    <n v="0.4"/>
    <n v="0.5"/>
    <n v="0.1"/>
    <n v="0"/>
    <s v="US"/>
    <x v="1"/>
    <n v="2250"/>
    <n v="1500"/>
    <s v="D"/>
    <s v="D9"/>
    <x v="3"/>
    <x v="1"/>
    <x v="2"/>
    <x v="0"/>
    <x v="0"/>
  </r>
  <r>
    <n v="280"/>
    <s v="Segment 4 / Cohort D"/>
    <n v="10"/>
    <x v="0"/>
    <n v="0.4"/>
    <n v="0.5"/>
    <n v="0.1"/>
    <n v="0"/>
    <s v="US"/>
    <x v="1"/>
    <n v="2250"/>
    <n v="1500"/>
    <s v="D"/>
    <s v="D10"/>
    <x v="1"/>
    <x v="0"/>
    <x v="1"/>
    <x v="0"/>
    <x v="0"/>
  </r>
  <r>
    <n v="280"/>
    <s v="Segment 4 / Cohort D"/>
    <n v="10"/>
    <x v="1"/>
    <n v="0.5"/>
    <n v="0.4"/>
    <n v="0.1"/>
    <n v="0"/>
    <s v="US"/>
    <x v="1"/>
    <n v="2250"/>
    <n v="1500"/>
    <s v="D"/>
    <s v="D10"/>
    <x v="1"/>
    <x v="0"/>
    <x v="1"/>
    <x v="0"/>
    <x v="0"/>
  </r>
  <r>
    <n v="280"/>
    <s v="Segment 4 / Cohort D"/>
    <n v="11"/>
    <x v="0"/>
    <n v="0.5"/>
    <n v="0.4"/>
    <n v="0.1"/>
    <n v="0"/>
    <s v="US"/>
    <x v="1"/>
    <n v="2250"/>
    <n v="1500"/>
    <s v="D"/>
    <s v="D11"/>
    <x v="0"/>
    <x v="1"/>
    <x v="2"/>
    <x v="1"/>
    <x v="0"/>
  </r>
  <r>
    <n v="280"/>
    <s v="Segment 4 / Cohort D"/>
    <n v="11"/>
    <x v="1"/>
    <n v="0.5"/>
    <n v="0.4"/>
    <n v="0.1"/>
    <n v="0"/>
    <s v="US"/>
    <x v="1"/>
    <n v="2250"/>
    <n v="1500"/>
    <s v="D"/>
    <s v="D11"/>
    <x v="0"/>
    <x v="1"/>
    <x v="2"/>
    <x v="1"/>
    <x v="0"/>
  </r>
  <r>
    <n v="280"/>
    <s v="Segment 4 / Cohort D"/>
    <n v="12"/>
    <x v="0"/>
    <n v="0.5"/>
    <n v="0.4"/>
    <n v="0.1"/>
    <n v="0"/>
    <s v="US"/>
    <x v="1"/>
    <n v="2250"/>
    <n v="1500"/>
    <s v="D"/>
    <s v="D12"/>
    <x v="0"/>
    <x v="0"/>
    <x v="1"/>
    <x v="0"/>
    <x v="0"/>
  </r>
  <r>
    <n v="280"/>
    <s v="Segment 4 / Cohort D"/>
    <n v="12"/>
    <x v="1"/>
    <n v="0.5"/>
    <n v="0.4"/>
    <n v="0.1"/>
    <n v="0"/>
    <s v="US"/>
    <x v="1"/>
    <n v="2250"/>
    <n v="1500"/>
    <s v="D"/>
    <s v="D12"/>
    <x v="0"/>
    <x v="0"/>
    <x v="1"/>
    <x v="0"/>
    <x v="0"/>
  </r>
  <r>
    <n v="285"/>
    <s v="Segment 3 / Cohort C"/>
    <n v="1"/>
    <x v="0"/>
    <n v="0.9"/>
    <n v="0"/>
    <n v="0.1"/>
    <n v="0"/>
    <s v="US"/>
    <x v="1"/>
    <n v="420"/>
    <n v="30"/>
    <s v="C"/>
    <s v="C1"/>
    <x v="2"/>
    <x v="0"/>
    <x v="1"/>
    <x v="0"/>
    <x v="1"/>
  </r>
  <r>
    <n v="285"/>
    <s v="Segment 3 / Cohort C"/>
    <n v="1"/>
    <x v="1"/>
    <n v="0.8"/>
    <n v="0"/>
    <n v="0.2"/>
    <n v="0"/>
    <s v="US"/>
    <x v="1"/>
    <n v="420"/>
    <n v="30"/>
    <s v="C"/>
    <s v="C1"/>
    <x v="2"/>
    <x v="0"/>
    <x v="1"/>
    <x v="0"/>
    <x v="1"/>
  </r>
  <r>
    <n v="285"/>
    <s v="Segment 3 / Cohort C"/>
    <n v="2"/>
    <x v="0"/>
    <n v="0.9"/>
    <n v="0"/>
    <n v="0.1"/>
    <n v="0"/>
    <s v="US"/>
    <x v="1"/>
    <n v="420"/>
    <n v="30"/>
    <s v="C"/>
    <s v="C2"/>
    <x v="2"/>
    <x v="1"/>
    <x v="2"/>
    <x v="1"/>
    <x v="0"/>
  </r>
  <r>
    <n v="285"/>
    <s v="Segment 3 / Cohort C"/>
    <n v="2"/>
    <x v="1"/>
    <n v="0.8"/>
    <n v="0"/>
    <n v="0.2"/>
    <n v="0"/>
    <s v="US"/>
    <x v="1"/>
    <n v="420"/>
    <n v="30"/>
    <s v="C"/>
    <s v="C2"/>
    <x v="2"/>
    <x v="1"/>
    <x v="2"/>
    <x v="1"/>
    <x v="0"/>
  </r>
  <r>
    <n v="285"/>
    <s v="Segment 3 / Cohort C"/>
    <n v="3"/>
    <x v="0"/>
    <n v="0.9"/>
    <n v="0"/>
    <n v="0.1"/>
    <n v="0"/>
    <s v="US"/>
    <x v="1"/>
    <n v="420"/>
    <n v="30"/>
    <s v="C"/>
    <s v="C3"/>
    <x v="3"/>
    <x v="0"/>
    <x v="1"/>
    <x v="0"/>
    <x v="1"/>
  </r>
  <r>
    <n v="285"/>
    <s v="Segment 3 / Cohort C"/>
    <n v="3"/>
    <x v="1"/>
    <n v="0.8"/>
    <n v="0"/>
    <n v="0.2"/>
    <n v="0"/>
    <s v="US"/>
    <x v="1"/>
    <n v="420"/>
    <n v="30"/>
    <s v="C"/>
    <s v="C3"/>
    <x v="3"/>
    <x v="0"/>
    <x v="1"/>
    <x v="0"/>
    <x v="1"/>
  </r>
  <r>
    <n v="285"/>
    <s v="Segment 3 / Cohort C"/>
    <n v="4"/>
    <x v="0"/>
    <n v="0.9"/>
    <n v="0"/>
    <n v="0.1"/>
    <n v="0"/>
    <s v="US"/>
    <x v="1"/>
    <n v="420"/>
    <n v="30"/>
    <s v="C"/>
    <s v="C4"/>
    <x v="3"/>
    <x v="1"/>
    <x v="0"/>
    <x v="0"/>
    <x v="0"/>
  </r>
  <r>
    <n v="285"/>
    <s v="Segment 3 / Cohort C"/>
    <n v="4"/>
    <x v="1"/>
    <n v="0.8"/>
    <n v="0"/>
    <n v="0.2"/>
    <n v="0"/>
    <s v="US"/>
    <x v="1"/>
    <n v="420"/>
    <n v="30"/>
    <s v="C"/>
    <s v="C4"/>
    <x v="3"/>
    <x v="1"/>
    <x v="0"/>
    <x v="0"/>
    <x v="0"/>
  </r>
  <r>
    <n v="285"/>
    <s v="Segment 3 / Cohort C"/>
    <n v="5"/>
    <x v="0"/>
    <n v="0.9"/>
    <n v="0"/>
    <n v="0.1"/>
    <n v="0"/>
    <s v="US"/>
    <x v="1"/>
    <n v="420"/>
    <n v="30"/>
    <s v="C"/>
    <s v="C5"/>
    <x v="2"/>
    <x v="0"/>
    <x v="1"/>
    <x v="0"/>
    <x v="0"/>
  </r>
  <r>
    <n v="285"/>
    <s v="Segment 3 / Cohort C"/>
    <n v="5"/>
    <x v="1"/>
    <n v="0.8"/>
    <n v="0"/>
    <n v="0.2"/>
    <n v="0"/>
    <s v="US"/>
    <x v="1"/>
    <n v="420"/>
    <n v="30"/>
    <s v="C"/>
    <s v="C5"/>
    <x v="2"/>
    <x v="0"/>
    <x v="1"/>
    <x v="0"/>
    <x v="0"/>
  </r>
  <r>
    <n v="285"/>
    <s v="Segment 3 / Cohort C"/>
    <n v="6"/>
    <x v="0"/>
    <n v="0.9"/>
    <n v="0"/>
    <n v="0.1"/>
    <n v="0"/>
    <s v="US"/>
    <x v="1"/>
    <n v="420"/>
    <n v="30"/>
    <s v="C"/>
    <s v="C6"/>
    <x v="3"/>
    <x v="1"/>
    <x v="1"/>
    <x v="0"/>
    <x v="0"/>
  </r>
  <r>
    <n v="285"/>
    <s v="Segment 3 / Cohort C"/>
    <n v="6"/>
    <x v="1"/>
    <n v="0.8"/>
    <n v="0"/>
    <n v="0.2"/>
    <n v="0"/>
    <s v="US"/>
    <x v="1"/>
    <n v="420"/>
    <n v="30"/>
    <s v="C"/>
    <s v="C6"/>
    <x v="3"/>
    <x v="1"/>
    <x v="1"/>
    <x v="0"/>
    <x v="0"/>
  </r>
  <r>
    <n v="285"/>
    <s v="Segment 3 / Cohort C"/>
    <n v="7"/>
    <x v="0"/>
    <n v="0.9"/>
    <n v="0"/>
    <n v="0.1"/>
    <n v="0"/>
    <s v="US"/>
    <x v="1"/>
    <n v="420"/>
    <n v="30"/>
    <s v="C"/>
    <s v="C7"/>
    <x v="0"/>
    <x v="1"/>
    <x v="1"/>
    <x v="0"/>
    <x v="0"/>
  </r>
  <r>
    <n v="285"/>
    <s v="Segment 3 / Cohort C"/>
    <n v="7"/>
    <x v="1"/>
    <n v="0.8"/>
    <n v="0"/>
    <n v="0.2"/>
    <n v="0"/>
    <s v="US"/>
    <x v="1"/>
    <n v="420"/>
    <n v="30"/>
    <s v="C"/>
    <s v="C7"/>
    <x v="0"/>
    <x v="1"/>
    <x v="1"/>
    <x v="0"/>
    <x v="0"/>
  </r>
  <r>
    <n v="285"/>
    <s v="Segment 3 / Cohort C"/>
    <n v="8"/>
    <x v="0"/>
    <n v="0.9"/>
    <n v="0"/>
    <n v="0.1"/>
    <n v="0"/>
    <s v="US"/>
    <x v="1"/>
    <n v="420"/>
    <n v="30"/>
    <s v="C"/>
    <s v="C8"/>
    <x v="1"/>
    <x v="1"/>
    <x v="2"/>
    <x v="1"/>
    <x v="0"/>
  </r>
  <r>
    <n v="285"/>
    <s v="Segment 3 / Cohort C"/>
    <n v="8"/>
    <x v="1"/>
    <n v="0.9"/>
    <n v="0"/>
    <n v="0.1"/>
    <n v="0"/>
    <s v="US"/>
    <x v="1"/>
    <n v="420"/>
    <n v="30"/>
    <s v="C"/>
    <s v="C8"/>
    <x v="1"/>
    <x v="1"/>
    <x v="2"/>
    <x v="1"/>
    <x v="0"/>
  </r>
  <r>
    <n v="285"/>
    <s v="Segment 3 / Cohort C"/>
    <n v="9"/>
    <x v="0"/>
    <n v="0.9"/>
    <n v="0"/>
    <n v="0.1"/>
    <n v="0"/>
    <s v="US"/>
    <x v="1"/>
    <n v="420"/>
    <n v="30"/>
    <s v="C"/>
    <s v="C9"/>
    <x v="0"/>
    <x v="1"/>
    <x v="2"/>
    <x v="0"/>
    <x v="1"/>
  </r>
  <r>
    <n v="285"/>
    <s v="Segment 3 / Cohort C"/>
    <n v="9"/>
    <x v="1"/>
    <n v="0.8"/>
    <n v="0"/>
    <n v="0.2"/>
    <n v="0"/>
    <s v="US"/>
    <x v="1"/>
    <n v="420"/>
    <n v="30"/>
    <s v="C"/>
    <s v="C9"/>
    <x v="0"/>
    <x v="1"/>
    <x v="2"/>
    <x v="0"/>
    <x v="1"/>
  </r>
  <r>
    <n v="285"/>
    <s v="Segment 3 / Cohort C"/>
    <n v="10"/>
    <x v="0"/>
    <n v="0.9"/>
    <n v="0"/>
    <n v="0.1"/>
    <n v="0"/>
    <s v="US"/>
    <x v="1"/>
    <n v="420"/>
    <n v="30"/>
    <s v="C"/>
    <s v="C10"/>
    <x v="3"/>
    <x v="1"/>
    <x v="2"/>
    <x v="0"/>
    <x v="1"/>
  </r>
  <r>
    <n v="285"/>
    <s v="Segment 3 / Cohort C"/>
    <n v="10"/>
    <x v="1"/>
    <n v="0.8"/>
    <n v="0"/>
    <n v="0.2"/>
    <n v="0"/>
    <s v="US"/>
    <x v="1"/>
    <n v="420"/>
    <n v="30"/>
    <s v="C"/>
    <s v="C10"/>
    <x v="3"/>
    <x v="1"/>
    <x v="2"/>
    <x v="0"/>
    <x v="1"/>
  </r>
  <r>
    <n v="285"/>
    <s v="Segment 3 / Cohort C"/>
    <n v="11"/>
    <x v="0"/>
    <n v="0.9"/>
    <n v="0"/>
    <n v="0.1"/>
    <n v="0"/>
    <s v="US"/>
    <x v="1"/>
    <n v="420"/>
    <n v="30"/>
    <s v="C"/>
    <s v="C11"/>
    <x v="1"/>
    <x v="1"/>
    <x v="2"/>
    <x v="0"/>
    <x v="1"/>
  </r>
  <r>
    <n v="285"/>
    <s v="Segment 3 / Cohort C"/>
    <n v="11"/>
    <x v="1"/>
    <n v="0.8"/>
    <n v="0"/>
    <n v="0.2"/>
    <n v="0"/>
    <s v="US"/>
    <x v="1"/>
    <n v="420"/>
    <n v="30"/>
    <s v="C"/>
    <s v="C11"/>
    <x v="1"/>
    <x v="1"/>
    <x v="2"/>
    <x v="0"/>
    <x v="1"/>
  </r>
  <r>
    <n v="285"/>
    <s v="Segment 3 / Cohort C"/>
    <n v="12"/>
    <x v="0"/>
    <n v="0.9"/>
    <n v="0"/>
    <n v="0.1"/>
    <n v="0"/>
    <s v="US"/>
    <x v="1"/>
    <n v="420"/>
    <n v="30"/>
    <s v="C"/>
    <s v="C12"/>
    <x v="2"/>
    <x v="1"/>
    <x v="0"/>
    <x v="0"/>
    <x v="1"/>
  </r>
  <r>
    <n v="285"/>
    <s v="Segment 3 / Cohort C"/>
    <n v="12"/>
    <x v="1"/>
    <n v="0.8"/>
    <n v="0"/>
    <n v="0.2"/>
    <n v="0"/>
    <s v="US"/>
    <x v="1"/>
    <n v="420"/>
    <n v="30"/>
    <s v="C"/>
    <s v="C12"/>
    <x v="2"/>
    <x v="1"/>
    <x v="0"/>
    <x v="0"/>
    <x v="1"/>
  </r>
  <r>
    <n v="288"/>
    <s v="Segment 3 / Cohort C"/>
    <n v="1"/>
    <x v="0"/>
    <n v="0.2"/>
    <n v="0.1"/>
    <n v="0.7"/>
    <n v="0"/>
    <s v="US"/>
    <x v="1"/>
    <n v="4000"/>
    <n v="1500"/>
    <s v="C"/>
    <s v="C1"/>
    <x v="2"/>
    <x v="0"/>
    <x v="1"/>
    <x v="0"/>
    <x v="1"/>
  </r>
  <r>
    <n v="288"/>
    <s v="Segment 3 / Cohort C"/>
    <n v="1"/>
    <x v="1"/>
    <n v="0.1"/>
    <n v="0.1"/>
    <n v="0.8"/>
    <n v="0"/>
    <s v="US"/>
    <x v="1"/>
    <n v="4000"/>
    <n v="1500"/>
    <s v="C"/>
    <s v="C1"/>
    <x v="2"/>
    <x v="0"/>
    <x v="1"/>
    <x v="0"/>
    <x v="1"/>
  </r>
  <r>
    <n v="288"/>
    <s v="Segment 3 / Cohort C"/>
    <n v="2"/>
    <x v="0"/>
    <n v="0.2"/>
    <n v="0.1"/>
    <n v="0.7"/>
    <n v="0"/>
    <s v="US"/>
    <x v="1"/>
    <n v="4000"/>
    <n v="1500"/>
    <s v="C"/>
    <s v="C2"/>
    <x v="2"/>
    <x v="1"/>
    <x v="2"/>
    <x v="1"/>
    <x v="0"/>
  </r>
  <r>
    <n v="288"/>
    <s v="Segment 3 / Cohort C"/>
    <n v="2"/>
    <x v="1"/>
    <n v="0.2"/>
    <n v="0.1"/>
    <n v="0.7"/>
    <n v="0"/>
    <s v="US"/>
    <x v="1"/>
    <n v="4000"/>
    <n v="1500"/>
    <s v="C"/>
    <s v="C2"/>
    <x v="2"/>
    <x v="1"/>
    <x v="2"/>
    <x v="1"/>
    <x v="0"/>
  </r>
  <r>
    <n v="288"/>
    <s v="Segment 3 / Cohort C"/>
    <n v="3"/>
    <x v="0"/>
    <n v="0.2"/>
    <n v="0.1"/>
    <n v="0.7"/>
    <n v="0"/>
    <s v="US"/>
    <x v="1"/>
    <n v="4000"/>
    <n v="1500"/>
    <s v="C"/>
    <s v="C3"/>
    <x v="3"/>
    <x v="0"/>
    <x v="1"/>
    <x v="0"/>
    <x v="1"/>
  </r>
  <r>
    <n v="288"/>
    <s v="Segment 3 / Cohort C"/>
    <n v="3"/>
    <x v="1"/>
    <n v="0.1"/>
    <n v="0.1"/>
    <n v="0.8"/>
    <n v="0"/>
    <s v="US"/>
    <x v="1"/>
    <n v="4000"/>
    <n v="1500"/>
    <s v="C"/>
    <s v="C3"/>
    <x v="3"/>
    <x v="0"/>
    <x v="1"/>
    <x v="0"/>
    <x v="1"/>
  </r>
  <r>
    <n v="288"/>
    <s v="Segment 3 / Cohort C"/>
    <n v="4"/>
    <x v="0"/>
    <n v="0.2"/>
    <n v="0.1"/>
    <n v="0.7"/>
    <n v="0"/>
    <s v="US"/>
    <x v="1"/>
    <n v="4000"/>
    <n v="1500"/>
    <s v="C"/>
    <s v="C4"/>
    <x v="3"/>
    <x v="1"/>
    <x v="0"/>
    <x v="0"/>
    <x v="0"/>
  </r>
  <r>
    <n v="288"/>
    <s v="Segment 3 / Cohort C"/>
    <n v="4"/>
    <x v="1"/>
    <n v="0.2"/>
    <n v="0.1"/>
    <n v="0.7"/>
    <n v="0"/>
    <s v="US"/>
    <x v="1"/>
    <n v="4000"/>
    <n v="1500"/>
    <s v="C"/>
    <s v="C4"/>
    <x v="3"/>
    <x v="1"/>
    <x v="0"/>
    <x v="0"/>
    <x v="0"/>
  </r>
  <r>
    <n v="288"/>
    <s v="Segment 3 / Cohort C"/>
    <n v="5"/>
    <x v="0"/>
    <n v="0.2"/>
    <n v="0.1"/>
    <n v="0.7"/>
    <n v="0"/>
    <s v="US"/>
    <x v="1"/>
    <n v="4000"/>
    <n v="1500"/>
    <s v="C"/>
    <s v="C5"/>
    <x v="2"/>
    <x v="0"/>
    <x v="1"/>
    <x v="0"/>
    <x v="0"/>
  </r>
  <r>
    <n v="288"/>
    <s v="Segment 3 / Cohort C"/>
    <n v="5"/>
    <x v="1"/>
    <n v="0.2"/>
    <n v="0.1"/>
    <n v="0.7"/>
    <n v="0"/>
    <s v="US"/>
    <x v="1"/>
    <n v="4000"/>
    <n v="1500"/>
    <s v="C"/>
    <s v="C5"/>
    <x v="2"/>
    <x v="0"/>
    <x v="1"/>
    <x v="0"/>
    <x v="0"/>
  </r>
  <r>
    <n v="288"/>
    <s v="Segment 3 / Cohort C"/>
    <n v="6"/>
    <x v="0"/>
    <n v="0.2"/>
    <n v="0.1"/>
    <n v="0.7"/>
    <n v="0"/>
    <s v="US"/>
    <x v="1"/>
    <n v="4000"/>
    <n v="1500"/>
    <s v="C"/>
    <s v="C6"/>
    <x v="3"/>
    <x v="1"/>
    <x v="1"/>
    <x v="0"/>
    <x v="0"/>
  </r>
  <r>
    <n v="288"/>
    <s v="Segment 3 / Cohort C"/>
    <n v="6"/>
    <x v="1"/>
    <n v="0.2"/>
    <n v="0.1"/>
    <n v="0.7"/>
    <n v="0"/>
    <s v="US"/>
    <x v="1"/>
    <n v="4000"/>
    <n v="1500"/>
    <s v="C"/>
    <s v="C6"/>
    <x v="3"/>
    <x v="1"/>
    <x v="1"/>
    <x v="0"/>
    <x v="0"/>
  </r>
  <r>
    <n v="288"/>
    <s v="Segment 3 / Cohort C"/>
    <n v="7"/>
    <x v="0"/>
    <n v="0.1"/>
    <n v="0.2"/>
    <n v="0.7"/>
    <n v="0"/>
    <s v="US"/>
    <x v="1"/>
    <n v="4000"/>
    <n v="1500"/>
    <s v="C"/>
    <s v="C7"/>
    <x v="0"/>
    <x v="1"/>
    <x v="1"/>
    <x v="0"/>
    <x v="0"/>
  </r>
  <r>
    <n v="288"/>
    <s v="Segment 3 / Cohort C"/>
    <n v="7"/>
    <x v="1"/>
    <n v="0.1"/>
    <n v="0.1"/>
    <n v="0.8"/>
    <n v="0"/>
    <s v="US"/>
    <x v="1"/>
    <n v="4000"/>
    <n v="1500"/>
    <s v="C"/>
    <s v="C7"/>
    <x v="0"/>
    <x v="1"/>
    <x v="1"/>
    <x v="0"/>
    <x v="0"/>
  </r>
  <r>
    <n v="288"/>
    <s v="Segment 3 / Cohort C"/>
    <n v="8"/>
    <x v="0"/>
    <n v="0.4"/>
    <n v="0.5"/>
    <n v="0.1"/>
    <n v="0"/>
    <s v="US"/>
    <x v="1"/>
    <n v="4000"/>
    <n v="1500"/>
    <s v="C"/>
    <s v="C8"/>
    <x v="1"/>
    <x v="1"/>
    <x v="2"/>
    <x v="1"/>
    <x v="0"/>
  </r>
  <r>
    <n v="288"/>
    <s v="Segment 3 / Cohort C"/>
    <n v="8"/>
    <x v="1"/>
    <n v="0.4"/>
    <n v="0.5"/>
    <n v="0.1"/>
    <n v="0"/>
    <s v="US"/>
    <x v="1"/>
    <n v="4000"/>
    <n v="1500"/>
    <s v="C"/>
    <s v="C8"/>
    <x v="1"/>
    <x v="1"/>
    <x v="2"/>
    <x v="1"/>
    <x v="0"/>
  </r>
  <r>
    <n v="288"/>
    <s v="Segment 3 / Cohort C"/>
    <n v="9"/>
    <x v="0"/>
    <n v="0.2"/>
    <n v="0.1"/>
    <n v="0.7"/>
    <n v="0"/>
    <s v="US"/>
    <x v="1"/>
    <n v="4000"/>
    <n v="1500"/>
    <s v="C"/>
    <s v="C9"/>
    <x v="0"/>
    <x v="1"/>
    <x v="2"/>
    <x v="0"/>
    <x v="1"/>
  </r>
  <r>
    <n v="288"/>
    <s v="Segment 3 / Cohort C"/>
    <n v="9"/>
    <x v="1"/>
    <n v="0.2"/>
    <n v="0.1"/>
    <n v="0.7"/>
    <n v="0"/>
    <s v="US"/>
    <x v="1"/>
    <n v="4000"/>
    <n v="1500"/>
    <s v="C"/>
    <s v="C9"/>
    <x v="0"/>
    <x v="1"/>
    <x v="2"/>
    <x v="0"/>
    <x v="1"/>
  </r>
  <r>
    <n v="288"/>
    <s v="Segment 3 / Cohort C"/>
    <n v="10"/>
    <x v="0"/>
    <n v="0.2"/>
    <n v="0.1"/>
    <n v="0.7"/>
    <n v="0"/>
    <s v="US"/>
    <x v="1"/>
    <n v="4000"/>
    <n v="1500"/>
    <s v="C"/>
    <s v="C10"/>
    <x v="3"/>
    <x v="1"/>
    <x v="2"/>
    <x v="0"/>
    <x v="1"/>
  </r>
  <r>
    <n v="288"/>
    <s v="Segment 3 / Cohort C"/>
    <n v="10"/>
    <x v="1"/>
    <n v="0.2"/>
    <n v="0.1"/>
    <n v="0.7"/>
    <n v="0"/>
    <s v="US"/>
    <x v="1"/>
    <n v="4000"/>
    <n v="1500"/>
    <s v="C"/>
    <s v="C10"/>
    <x v="3"/>
    <x v="1"/>
    <x v="2"/>
    <x v="0"/>
    <x v="1"/>
  </r>
  <r>
    <n v="288"/>
    <s v="Segment 3 / Cohort C"/>
    <n v="11"/>
    <x v="0"/>
    <n v="0.4"/>
    <n v="0.4"/>
    <n v="0.2"/>
    <n v="0"/>
    <s v="US"/>
    <x v="1"/>
    <n v="4000"/>
    <n v="1500"/>
    <s v="C"/>
    <s v="C11"/>
    <x v="1"/>
    <x v="1"/>
    <x v="2"/>
    <x v="0"/>
    <x v="1"/>
  </r>
  <r>
    <n v="288"/>
    <s v="Segment 3 / Cohort C"/>
    <n v="11"/>
    <x v="1"/>
    <n v="0.4"/>
    <n v="0.4"/>
    <n v="0.2"/>
    <n v="0"/>
    <s v="US"/>
    <x v="1"/>
    <n v="4000"/>
    <n v="1500"/>
    <s v="C"/>
    <s v="C11"/>
    <x v="1"/>
    <x v="1"/>
    <x v="2"/>
    <x v="0"/>
    <x v="1"/>
  </r>
  <r>
    <n v="288"/>
    <s v="Segment 3 / Cohort C"/>
    <n v="12"/>
    <x v="0"/>
    <n v="0.1"/>
    <n v="0.1"/>
    <n v="0.8"/>
    <n v="0"/>
    <s v="US"/>
    <x v="1"/>
    <n v="4000"/>
    <n v="1500"/>
    <s v="C"/>
    <s v="C12"/>
    <x v="2"/>
    <x v="1"/>
    <x v="0"/>
    <x v="0"/>
    <x v="1"/>
  </r>
  <r>
    <n v="288"/>
    <s v="Segment 3 / Cohort C"/>
    <n v="12"/>
    <x v="1"/>
    <n v="0.1"/>
    <n v="0.1"/>
    <n v="0.8"/>
    <n v="0"/>
    <s v="US"/>
    <x v="1"/>
    <n v="4000"/>
    <n v="1500"/>
    <s v="C"/>
    <s v="C12"/>
    <x v="2"/>
    <x v="1"/>
    <x v="0"/>
    <x v="0"/>
    <x v="1"/>
  </r>
  <r>
    <n v="289"/>
    <s v="Segment 4 / Cohort D"/>
    <n v="1"/>
    <x v="0"/>
    <n v="0.6"/>
    <n v="0.3"/>
    <n v="0.1"/>
    <n v="0"/>
    <s v="US"/>
    <x v="1"/>
    <n v="1000"/>
    <n v="200"/>
    <s v="D"/>
    <s v="D1"/>
    <x v="2"/>
    <x v="0"/>
    <x v="0"/>
    <x v="0"/>
    <x v="0"/>
  </r>
  <r>
    <n v="289"/>
    <s v="Segment 4 / Cohort D"/>
    <n v="1"/>
    <x v="1"/>
    <n v="0.5"/>
    <n v="0.4"/>
    <n v="0.1"/>
    <n v="0"/>
    <s v="US"/>
    <x v="1"/>
    <n v="1000"/>
    <n v="200"/>
    <s v="D"/>
    <s v="D1"/>
    <x v="2"/>
    <x v="0"/>
    <x v="0"/>
    <x v="0"/>
    <x v="0"/>
  </r>
  <r>
    <n v="289"/>
    <s v="Segment 4 / Cohort D"/>
    <n v="2"/>
    <x v="0"/>
    <n v="0.4"/>
    <n v="0.2"/>
    <n v="0.4"/>
    <n v="0"/>
    <s v="US"/>
    <x v="1"/>
    <n v="1000"/>
    <n v="200"/>
    <s v="D"/>
    <s v="D2"/>
    <x v="1"/>
    <x v="0"/>
    <x v="1"/>
    <x v="0"/>
    <x v="1"/>
  </r>
  <r>
    <n v="289"/>
    <s v="Segment 4 / Cohort D"/>
    <n v="2"/>
    <x v="1"/>
    <n v="0.4"/>
    <n v="0.1"/>
    <n v="0.5"/>
    <n v="0"/>
    <s v="US"/>
    <x v="1"/>
    <n v="1000"/>
    <n v="200"/>
    <s v="D"/>
    <s v="D2"/>
    <x v="1"/>
    <x v="0"/>
    <x v="1"/>
    <x v="0"/>
    <x v="1"/>
  </r>
  <r>
    <n v="289"/>
    <s v="Segment 4 / Cohort D"/>
    <n v="3"/>
    <x v="0"/>
    <n v="0.5"/>
    <n v="0.2"/>
    <n v="0.3"/>
    <n v="0"/>
    <s v="US"/>
    <x v="1"/>
    <n v="1000"/>
    <n v="200"/>
    <s v="D"/>
    <s v="D3"/>
    <x v="3"/>
    <x v="0"/>
    <x v="1"/>
    <x v="0"/>
    <x v="0"/>
  </r>
  <r>
    <n v="289"/>
    <s v="Segment 4 / Cohort D"/>
    <n v="3"/>
    <x v="1"/>
    <n v="0.4"/>
    <n v="0.2"/>
    <n v="0.4"/>
    <n v="0"/>
    <s v="US"/>
    <x v="1"/>
    <n v="1000"/>
    <n v="200"/>
    <s v="D"/>
    <s v="D3"/>
    <x v="3"/>
    <x v="0"/>
    <x v="1"/>
    <x v="0"/>
    <x v="0"/>
  </r>
  <r>
    <n v="289"/>
    <s v="Segment 4 / Cohort D"/>
    <n v="4"/>
    <x v="0"/>
    <n v="0.5"/>
    <n v="0.2"/>
    <n v="0.3"/>
    <n v="0"/>
    <s v="US"/>
    <x v="1"/>
    <n v="1000"/>
    <n v="200"/>
    <s v="D"/>
    <s v="D4"/>
    <x v="3"/>
    <x v="1"/>
    <x v="0"/>
    <x v="0"/>
    <x v="1"/>
  </r>
  <r>
    <n v="289"/>
    <s v="Segment 4 / Cohort D"/>
    <n v="4"/>
    <x v="1"/>
    <n v="0.5"/>
    <n v="0.1"/>
    <n v="0.4"/>
    <n v="0"/>
    <s v="US"/>
    <x v="1"/>
    <n v="1000"/>
    <n v="200"/>
    <s v="D"/>
    <s v="D4"/>
    <x v="3"/>
    <x v="1"/>
    <x v="0"/>
    <x v="0"/>
    <x v="1"/>
  </r>
  <r>
    <n v="289"/>
    <s v="Segment 4 / Cohort D"/>
    <n v="5"/>
    <x v="0"/>
    <n v="0.5"/>
    <n v="0.2"/>
    <n v="0.3"/>
    <n v="0"/>
    <s v="US"/>
    <x v="1"/>
    <n v="1000"/>
    <n v="200"/>
    <s v="D"/>
    <s v="D5"/>
    <x v="3"/>
    <x v="1"/>
    <x v="2"/>
    <x v="1"/>
    <x v="1"/>
  </r>
  <r>
    <n v="289"/>
    <s v="Segment 4 / Cohort D"/>
    <n v="5"/>
    <x v="1"/>
    <n v="0.2"/>
    <n v="0"/>
    <n v="0.8"/>
    <n v="0"/>
    <s v="US"/>
    <x v="1"/>
    <n v="1000"/>
    <n v="200"/>
    <s v="D"/>
    <s v="D5"/>
    <x v="3"/>
    <x v="1"/>
    <x v="2"/>
    <x v="1"/>
    <x v="1"/>
  </r>
  <r>
    <n v="289"/>
    <s v="Segment 4 / Cohort D"/>
    <n v="6"/>
    <x v="0"/>
    <n v="0.6"/>
    <n v="0.2"/>
    <n v="0.2"/>
    <n v="0"/>
    <s v="US"/>
    <x v="1"/>
    <n v="1000"/>
    <n v="200"/>
    <s v="D"/>
    <s v="D6"/>
    <x v="2"/>
    <x v="1"/>
    <x v="1"/>
    <x v="0"/>
    <x v="0"/>
  </r>
  <r>
    <n v="289"/>
    <s v="Segment 4 / Cohort D"/>
    <n v="6"/>
    <x v="1"/>
    <n v="0.6"/>
    <n v="0.2"/>
    <n v="0.2"/>
    <n v="0"/>
    <s v="US"/>
    <x v="1"/>
    <n v="1000"/>
    <n v="200"/>
    <s v="D"/>
    <s v="D6"/>
    <x v="2"/>
    <x v="1"/>
    <x v="1"/>
    <x v="0"/>
    <x v="0"/>
  </r>
  <r>
    <n v="289"/>
    <s v="Segment 4 / Cohort D"/>
    <n v="7"/>
    <x v="0"/>
    <n v="0.6"/>
    <n v="0.3"/>
    <n v="0.1"/>
    <n v="0"/>
    <s v="US"/>
    <x v="1"/>
    <n v="1000"/>
    <n v="200"/>
    <s v="D"/>
    <s v="D7"/>
    <x v="1"/>
    <x v="1"/>
    <x v="0"/>
    <x v="0"/>
    <x v="0"/>
  </r>
  <r>
    <n v="289"/>
    <s v="Segment 4 / Cohort D"/>
    <n v="7"/>
    <x v="1"/>
    <n v="0.6"/>
    <n v="0.2"/>
    <n v="0.2"/>
    <n v="0"/>
    <s v="US"/>
    <x v="1"/>
    <n v="1000"/>
    <n v="200"/>
    <s v="D"/>
    <s v="D7"/>
    <x v="1"/>
    <x v="1"/>
    <x v="0"/>
    <x v="0"/>
    <x v="0"/>
  </r>
  <r>
    <n v="289"/>
    <s v="Segment 4 / Cohort D"/>
    <n v="8"/>
    <x v="0"/>
    <n v="0.6"/>
    <n v="0.3"/>
    <n v="0.1"/>
    <n v="0"/>
    <s v="US"/>
    <x v="1"/>
    <n v="1000"/>
    <n v="200"/>
    <s v="D"/>
    <s v="D8"/>
    <x v="0"/>
    <x v="0"/>
    <x v="1"/>
    <x v="0"/>
    <x v="1"/>
  </r>
  <r>
    <n v="289"/>
    <s v="Segment 4 / Cohort D"/>
    <n v="8"/>
    <x v="1"/>
    <n v="0.5"/>
    <n v="0.4"/>
    <n v="0.1"/>
    <n v="0"/>
    <s v="US"/>
    <x v="1"/>
    <n v="1000"/>
    <n v="200"/>
    <s v="D"/>
    <s v="D8"/>
    <x v="0"/>
    <x v="0"/>
    <x v="1"/>
    <x v="0"/>
    <x v="1"/>
  </r>
  <r>
    <n v="289"/>
    <s v="Segment 4 / Cohort D"/>
    <n v="9"/>
    <x v="0"/>
    <n v="0.6"/>
    <n v="0.2"/>
    <n v="0.2"/>
    <n v="0"/>
    <s v="US"/>
    <x v="1"/>
    <n v="1000"/>
    <n v="200"/>
    <s v="D"/>
    <s v="D9"/>
    <x v="3"/>
    <x v="1"/>
    <x v="2"/>
    <x v="0"/>
    <x v="0"/>
  </r>
  <r>
    <n v="289"/>
    <s v="Segment 4 / Cohort D"/>
    <n v="9"/>
    <x v="1"/>
    <n v="0.4"/>
    <n v="0"/>
    <n v="0.6"/>
    <n v="0"/>
    <s v="US"/>
    <x v="1"/>
    <n v="1000"/>
    <n v="200"/>
    <s v="D"/>
    <s v="D9"/>
    <x v="3"/>
    <x v="1"/>
    <x v="2"/>
    <x v="0"/>
    <x v="0"/>
  </r>
  <r>
    <n v="289"/>
    <s v="Segment 4 / Cohort D"/>
    <n v="10"/>
    <x v="0"/>
    <n v="0.5"/>
    <n v="0.2"/>
    <n v="0.3"/>
    <n v="0"/>
    <s v="US"/>
    <x v="1"/>
    <n v="1000"/>
    <n v="200"/>
    <s v="D"/>
    <s v="D10"/>
    <x v="1"/>
    <x v="0"/>
    <x v="1"/>
    <x v="0"/>
    <x v="0"/>
  </r>
  <r>
    <n v="289"/>
    <s v="Segment 4 / Cohort D"/>
    <n v="10"/>
    <x v="1"/>
    <n v="0.4"/>
    <n v="0.1"/>
    <n v="0.5"/>
    <n v="0"/>
    <s v="US"/>
    <x v="1"/>
    <n v="1000"/>
    <n v="200"/>
    <s v="D"/>
    <s v="D10"/>
    <x v="1"/>
    <x v="0"/>
    <x v="1"/>
    <x v="0"/>
    <x v="0"/>
  </r>
  <r>
    <n v="289"/>
    <s v="Segment 4 / Cohort D"/>
    <n v="11"/>
    <x v="0"/>
    <n v="0.6"/>
    <n v="0.4"/>
    <n v="0"/>
    <n v="0"/>
    <s v="US"/>
    <x v="1"/>
    <n v="1000"/>
    <n v="200"/>
    <s v="D"/>
    <s v="D11"/>
    <x v="0"/>
    <x v="1"/>
    <x v="2"/>
    <x v="1"/>
    <x v="0"/>
  </r>
  <r>
    <n v="289"/>
    <s v="Segment 4 / Cohort D"/>
    <n v="11"/>
    <x v="1"/>
    <n v="0.6"/>
    <n v="0.4"/>
    <n v="0"/>
    <n v="0"/>
    <s v="US"/>
    <x v="1"/>
    <n v="1000"/>
    <n v="200"/>
    <s v="D"/>
    <s v="D11"/>
    <x v="0"/>
    <x v="1"/>
    <x v="2"/>
    <x v="1"/>
    <x v="0"/>
  </r>
  <r>
    <n v="289"/>
    <s v="Segment 4 / Cohort D"/>
    <n v="12"/>
    <x v="0"/>
    <n v="0.8"/>
    <n v="0.2"/>
    <n v="0"/>
    <n v="0"/>
    <s v="US"/>
    <x v="1"/>
    <n v="1000"/>
    <n v="200"/>
    <s v="D"/>
    <s v="D12"/>
    <x v="0"/>
    <x v="0"/>
    <x v="1"/>
    <x v="0"/>
    <x v="0"/>
  </r>
  <r>
    <n v="289"/>
    <s v="Segment 4 / Cohort D"/>
    <n v="12"/>
    <x v="1"/>
    <n v="0.8"/>
    <n v="0.2"/>
    <n v="0"/>
    <n v="0"/>
    <s v="US"/>
    <x v="1"/>
    <n v="1000"/>
    <n v="200"/>
    <s v="D"/>
    <s v="D12"/>
    <x v="0"/>
    <x v="0"/>
    <x v="1"/>
    <x v="0"/>
    <x v="0"/>
  </r>
  <r>
    <n v="290"/>
    <s v="Segment 4 / Cohort D"/>
    <n v="1"/>
    <x v="0"/>
    <n v="1"/>
    <n v="0"/>
    <n v="0"/>
    <n v="0"/>
    <s v="US"/>
    <x v="1"/>
    <n v="0"/>
    <n v="600"/>
    <s v="D"/>
    <s v="D1"/>
    <x v="2"/>
    <x v="0"/>
    <x v="0"/>
    <x v="0"/>
    <x v="0"/>
  </r>
  <r>
    <n v="290"/>
    <s v="Segment 4 / Cohort D"/>
    <n v="1"/>
    <x v="1"/>
    <n v="0"/>
    <n v="1"/>
    <n v="0"/>
    <n v="0"/>
    <s v="US"/>
    <x v="1"/>
    <n v="0"/>
    <n v="600"/>
    <s v="D"/>
    <s v="D1"/>
    <x v="2"/>
    <x v="0"/>
    <x v="0"/>
    <x v="0"/>
    <x v="0"/>
  </r>
  <r>
    <n v="290"/>
    <s v="Segment 4 / Cohort D"/>
    <n v="2"/>
    <x v="0"/>
    <n v="1"/>
    <n v="0"/>
    <n v="0"/>
    <n v="0"/>
    <s v="US"/>
    <x v="1"/>
    <n v="0"/>
    <n v="600"/>
    <s v="D"/>
    <s v="D2"/>
    <x v="1"/>
    <x v="0"/>
    <x v="1"/>
    <x v="0"/>
    <x v="1"/>
  </r>
  <r>
    <n v="290"/>
    <s v="Segment 4 / Cohort D"/>
    <n v="2"/>
    <x v="1"/>
    <n v="0"/>
    <n v="1"/>
    <n v="0"/>
    <n v="0"/>
    <s v="US"/>
    <x v="1"/>
    <n v="0"/>
    <n v="600"/>
    <s v="D"/>
    <s v="D2"/>
    <x v="1"/>
    <x v="0"/>
    <x v="1"/>
    <x v="0"/>
    <x v="1"/>
  </r>
  <r>
    <n v="290"/>
    <s v="Segment 4 / Cohort D"/>
    <n v="3"/>
    <x v="0"/>
    <n v="1"/>
    <n v="0"/>
    <n v="0"/>
    <n v="0"/>
    <s v="US"/>
    <x v="1"/>
    <n v="0"/>
    <n v="600"/>
    <s v="D"/>
    <s v="D3"/>
    <x v="3"/>
    <x v="0"/>
    <x v="1"/>
    <x v="0"/>
    <x v="0"/>
  </r>
  <r>
    <n v="290"/>
    <s v="Segment 4 / Cohort D"/>
    <n v="3"/>
    <x v="1"/>
    <n v="0"/>
    <n v="0"/>
    <n v="1"/>
    <n v="0"/>
    <s v="US"/>
    <x v="1"/>
    <n v="0"/>
    <n v="600"/>
    <s v="D"/>
    <s v="D3"/>
    <x v="3"/>
    <x v="0"/>
    <x v="1"/>
    <x v="0"/>
    <x v="0"/>
  </r>
  <r>
    <n v="290"/>
    <s v="Segment 4 / Cohort D"/>
    <n v="4"/>
    <x v="0"/>
    <n v="1"/>
    <n v="0"/>
    <n v="0"/>
    <n v="0"/>
    <s v="US"/>
    <x v="1"/>
    <n v="0"/>
    <n v="600"/>
    <s v="D"/>
    <s v="D4"/>
    <x v="3"/>
    <x v="1"/>
    <x v="0"/>
    <x v="0"/>
    <x v="1"/>
  </r>
  <r>
    <n v="290"/>
    <s v="Segment 4 / Cohort D"/>
    <n v="4"/>
    <x v="1"/>
    <n v="0"/>
    <n v="0"/>
    <n v="1"/>
    <n v="0"/>
    <s v="US"/>
    <x v="1"/>
    <n v="0"/>
    <n v="600"/>
    <s v="D"/>
    <s v="D4"/>
    <x v="3"/>
    <x v="1"/>
    <x v="0"/>
    <x v="0"/>
    <x v="1"/>
  </r>
  <r>
    <n v="290"/>
    <s v="Segment 4 / Cohort D"/>
    <n v="5"/>
    <x v="0"/>
    <n v="1"/>
    <n v="0"/>
    <n v="0"/>
    <n v="0"/>
    <s v="US"/>
    <x v="1"/>
    <n v="0"/>
    <n v="600"/>
    <s v="D"/>
    <s v="D5"/>
    <x v="3"/>
    <x v="1"/>
    <x v="2"/>
    <x v="1"/>
    <x v="1"/>
  </r>
  <r>
    <n v="290"/>
    <s v="Segment 4 / Cohort D"/>
    <n v="5"/>
    <x v="1"/>
    <n v="0"/>
    <n v="0"/>
    <n v="1"/>
    <n v="0"/>
    <s v="US"/>
    <x v="1"/>
    <n v="0"/>
    <n v="600"/>
    <s v="D"/>
    <s v="D5"/>
    <x v="3"/>
    <x v="1"/>
    <x v="2"/>
    <x v="1"/>
    <x v="1"/>
  </r>
  <r>
    <n v="290"/>
    <s v="Segment 4 / Cohort D"/>
    <n v="6"/>
    <x v="0"/>
    <n v="1"/>
    <n v="0"/>
    <n v="0"/>
    <n v="0"/>
    <s v="US"/>
    <x v="1"/>
    <n v="0"/>
    <n v="600"/>
    <s v="D"/>
    <s v="D6"/>
    <x v="2"/>
    <x v="1"/>
    <x v="1"/>
    <x v="0"/>
    <x v="0"/>
  </r>
  <r>
    <n v="290"/>
    <s v="Segment 4 / Cohort D"/>
    <n v="6"/>
    <x v="1"/>
    <n v="0"/>
    <n v="1"/>
    <n v="0"/>
    <n v="0"/>
    <s v="US"/>
    <x v="1"/>
    <n v="0"/>
    <n v="600"/>
    <s v="D"/>
    <s v="D6"/>
    <x v="2"/>
    <x v="1"/>
    <x v="1"/>
    <x v="0"/>
    <x v="0"/>
  </r>
  <r>
    <n v="290"/>
    <s v="Segment 4 / Cohort D"/>
    <n v="7"/>
    <x v="0"/>
    <n v="1"/>
    <n v="0"/>
    <n v="0"/>
    <n v="0"/>
    <s v="US"/>
    <x v="1"/>
    <n v="0"/>
    <n v="600"/>
    <s v="D"/>
    <s v="D7"/>
    <x v="1"/>
    <x v="1"/>
    <x v="0"/>
    <x v="0"/>
    <x v="0"/>
  </r>
  <r>
    <n v="290"/>
    <s v="Segment 4 / Cohort D"/>
    <n v="7"/>
    <x v="1"/>
    <n v="0"/>
    <n v="1"/>
    <n v="0"/>
    <n v="0"/>
    <s v="US"/>
    <x v="1"/>
    <n v="0"/>
    <n v="600"/>
    <s v="D"/>
    <s v="D7"/>
    <x v="1"/>
    <x v="1"/>
    <x v="0"/>
    <x v="0"/>
    <x v="0"/>
  </r>
  <r>
    <n v="290"/>
    <s v="Segment 4 / Cohort D"/>
    <n v="8"/>
    <x v="0"/>
    <n v="1"/>
    <n v="0"/>
    <n v="0"/>
    <n v="0"/>
    <s v="US"/>
    <x v="1"/>
    <n v="0"/>
    <n v="600"/>
    <s v="D"/>
    <s v="D8"/>
    <x v="0"/>
    <x v="0"/>
    <x v="1"/>
    <x v="0"/>
    <x v="1"/>
  </r>
  <r>
    <n v="290"/>
    <s v="Segment 4 / Cohort D"/>
    <n v="8"/>
    <x v="1"/>
    <n v="0"/>
    <n v="1"/>
    <n v="0"/>
    <n v="0"/>
    <s v="US"/>
    <x v="1"/>
    <n v="0"/>
    <n v="600"/>
    <s v="D"/>
    <s v="D8"/>
    <x v="0"/>
    <x v="0"/>
    <x v="1"/>
    <x v="0"/>
    <x v="1"/>
  </r>
  <r>
    <n v="290"/>
    <s v="Segment 4 / Cohort D"/>
    <n v="9"/>
    <x v="0"/>
    <n v="1"/>
    <n v="0"/>
    <n v="0"/>
    <n v="0"/>
    <s v="US"/>
    <x v="1"/>
    <n v="0"/>
    <n v="600"/>
    <s v="D"/>
    <s v="D9"/>
    <x v="3"/>
    <x v="1"/>
    <x v="2"/>
    <x v="0"/>
    <x v="0"/>
  </r>
  <r>
    <n v="290"/>
    <s v="Segment 4 / Cohort D"/>
    <n v="9"/>
    <x v="1"/>
    <n v="0"/>
    <n v="0"/>
    <n v="1"/>
    <n v="0"/>
    <s v="US"/>
    <x v="1"/>
    <n v="0"/>
    <n v="600"/>
    <s v="D"/>
    <s v="D9"/>
    <x v="3"/>
    <x v="1"/>
    <x v="2"/>
    <x v="0"/>
    <x v="0"/>
  </r>
  <r>
    <n v="290"/>
    <s v="Segment 4 / Cohort D"/>
    <n v="10"/>
    <x v="0"/>
    <n v="1"/>
    <n v="0"/>
    <n v="0"/>
    <n v="0"/>
    <s v="US"/>
    <x v="1"/>
    <n v="0"/>
    <n v="600"/>
    <s v="D"/>
    <s v="D10"/>
    <x v="1"/>
    <x v="0"/>
    <x v="1"/>
    <x v="0"/>
    <x v="0"/>
  </r>
  <r>
    <n v="290"/>
    <s v="Segment 4 / Cohort D"/>
    <n v="10"/>
    <x v="1"/>
    <n v="0"/>
    <n v="1"/>
    <n v="0"/>
    <n v="0"/>
    <s v="US"/>
    <x v="1"/>
    <n v="0"/>
    <n v="600"/>
    <s v="D"/>
    <s v="D10"/>
    <x v="1"/>
    <x v="0"/>
    <x v="1"/>
    <x v="0"/>
    <x v="0"/>
  </r>
  <r>
    <n v="290"/>
    <s v="Segment 4 / Cohort D"/>
    <n v="11"/>
    <x v="0"/>
    <n v="1"/>
    <n v="0"/>
    <n v="0"/>
    <n v="0"/>
    <s v="US"/>
    <x v="1"/>
    <n v="0"/>
    <n v="600"/>
    <s v="D"/>
    <s v="D11"/>
    <x v="0"/>
    <x v="1"/>
    <x v="2"/>
    <x v="1"/>
    <x v="0"/>
  </r>
  <r>
    <n v="290"/>
    <s v="Segment 4 / Cohort D"/>
    <n v="11"/>
    <x v="1"/>
    <n v="0"/>
    <n v="1"/>
    <n v="0"/>
    <n v="0"/>
    <s v="US"/>
    <x v="1"/>
    <n v="0"/>
    <n v="600"/>
    <s v="D"/>
    <s v="D11"/>
    <x v="0"/>
    <x v="1"/>
    <x v="2"/>
    <x v="1"/>
    <x v="0"/>
  </r>
  <r>
    <n v="290"/>
    <s v="Segment 4 / Cohort D"/>
    <n v="12"/>
    <x v="0"/>
    <n v="1"/>
    <n v="0"/>
    <n v="0"/>
    <n v="0"/>
    <s v="US"/>
    <x v="1"/>
    <n v="0"/>
    <n v="600"/>
    <s v="D"/>
    <s v="D12"/>
    <x v="0"/>
    <x v="0"/>
    <x v="1"/>
    <x v="0"/>
    <x v="0"/>
  </r>
  <r>
    <n v="290"/>
    <s v="Segment 4 / Cohort D"/>
    <n v="12"/>
    <x v="1"/>
    <n v="0"/>
    <n v="1"/>
    <n v="0"/>
    <n v="0"/>
    <s v="US"/>
    <x v="1"/>
    <n v="0"/>
    <n v="600"/>
    <s v="D"/>
    <s v="D12"/>
    <x v="0"/>
    <x v="0"/>
    <x v="1"/>
    <x v="0"/>
    <x v="0"/>
  </r>
  <r>
    <n v="291"/>
    <s v="Segment 1 / Cohort A"/>
    <n v="1"/>
    <x v="0"/>
    <n v="0.3"/>
    <n v="0"/>
    <n v="0.7"/>
    <n v="0"/>
    <s v="US"/>
    <x v="1"/>
    <n v="700"/>
    <n v="50"/>
    <s v="A"/>
    <s v="A1"/>
    <x v="0"/>
    <x v="0"/>
    <x v="0"/>
    <x v="0"/>
    <x v="0"/>
  </r>
  <r>
    <n v="291"/>
    <s v="Segment 1 / Cohort A"/>
    <n v="1"/>
    <x v="1"/>
    <n v="0.3"/>
    <n v="0"/>
    <n v="0.7"/>
    <n v="0"/>
    <s v="US"/>
    <x v="1"/>
    <n v="700"/>
    <n v="50"/>
    <s v="A"/>
    <s v="A1"/>
    <x v="0"/>
    <x v="0"/>
    <x v="0"/>
    <x v="0"/>
    <x v="0"/>
  </r>
  <r>
    <n v="291"/>
    <s v="Segment 1 / Cohort A"/>
    <n v="2"/>
    <x v="0"/>
    <n v="0.9"/>
    <n v="0"/>
    <n v="0.1"/>
    <n v="0"/>
    <s v="US"/>
    <x v="1"/>
    <n v="700"/>
    <n v="50"/>
    <s v="A"/>
    <s v="A2"/>
    <x v="1"/>
    <x v="1"/>
    <x v="1"/>
    <x v="0"/>
    <x v="1"/>
  </r>
  <r>
    <n v="291"/>
    <s v="Segment 1 / Cohort A"/>
    <n v="2"/>
    <x v="1"/>
    <n v="0.8"/>
    <n v="0"/>
    <n v="0.2"/>
    <n v="0"/>
    <s v="US"/>
    <x v="1"/>
    <n v="700"/>
    <n v="50"/>
    <s v="A"/>
    <s v="A2"/>
    <x v="1"/>
    <x v="1"/>
    <x v="1"/>
    <x v="0"/>
    <x v="1"/>
  </r>
  <r>
    <n v="291"/>
    <s v="Segment 1 / Cohort A"/>
    <n v="3"/>
    <x v="0"/>
    <n v="0.4"/>
    <n v="0"/>
    <n v="0.6"/>
    <n v="0"/>
    <s v="US"/>
    <x v="1"/>
    <n v="700"/>
    <n v="50"/>
    <s v="A"/>
    <s v="A3"/>
    <x v="2"/>
    <x v="1"/>
    <x v="2"/>
    <x v="0"/>
    <x v="1"/>
  </r>
  <r>
    <n v="291"/>
    <s v="Segment 1 / Cohort A"/>
    <n v="3"/>
    <x v="1"/>
    <n v="0.2"/>
    <n v="0"/>
    <n v="0.8"/>
    <n v="0"/>
    <s v="US"/>
    <x v="1"/>
    <n v="700"/>
    <n v="50"/>
    <s v="A"/>
    <s v="A3"/>
    <x v="2"/>
    <x v="1"/>
    <x v="2"/>
    <x v="0"/>
    <x v="1"/>
  </r>
  <r>
    <n v="291"/>
    <s v="Segment 1 / Cohort A"/>
    <n v="4"/>
    <x v="0"/>
    <n v="0.1"/>
    <n v="0"/>
    <n v="0.9"/>
    <n v="0"/>
    <s v="US"/>
    <x v="1"/>
    <n v="700"/>
    <n v="50"/>
    <s v="A"/>
    <s v="A4"/>
    <x v="2"/>
    <x v="0"/>
    <x v="0"/>
    <x v="0"/>
    <x v="1"/>
  </r>
  <r>
    <n v="291"/>
    <s v="Segment 1 / Cohort A"/>
    <n v="4"/>
    <x v="1"/>
    <n v="0.1"/>
    <n v="0"/>
    <n v="0.9"/>
    <n v="0"/>
    <s v="US"/>
    <x v="1"/>
    <n v="700"/>
    <n v="50"/>
    <s v="A"/>
    <s v="A4"/>
    <x v="2"/>
    <x v="0"/>
    <x v="0"/>
    <x v="0"/>
    <x v="1"/>
  </r>
  <r>
    <n v="291"/>
    <s v="Segment 1 / Cohort A"/>
    <n v="5"/>
    <x v="0"/>
    <n v="0.5"/>
    <n v="0"/>
    <n v="0.5"/>
    <n v="0"/>
    <s v="US"/>
    <x v="1"/>
    <n v="700"/>
    <n v="50"/>
    <s v="A"/>
    <s v="A5"/>
    <x v="2"/>
    <x v="1"/>
    <x v="2"/>
    <x v="1"/>
    <x v="1"/>
  </r>
  <r>
    <n v="291"/>
    <s v="Segment 1 / Cohort A"/>
    <n v="5"/>
    <x v="1"/>
    <n v="0.2"/>
    <n v="0"/>
    <n v="0.8"/>
    <n v="0"/>
    <s v="US"/>
    <x v="1"/>
    <n v="700"/>
    <n v="50"/>
    <s v="A"/>
    <s v="A5"/>
    <x v="2"/>
    <x v="1"/>
    <x v="2"/>
    <x v="1"/>
    <x v="1"/>
  </r>
  <r>
    <n v="291"/>
    <s v="Segment 1 / Cohort A"/>
    <n v="6"/>
    <x v="0"/>
    <n v="0.4"/>
    <n v="0.1"/>
    <n v="0.5"/>
    <n v="0"/>
    <s v="US"/>
    <x v="1"/>
    <n v="700"/>
    <n v="50"/>
    <s v="A"/>
    <s v="A6"/>
    <x v="3"/>
    <x v="0"/>
    <x v="0"/>
    <x v="0"/>
    <x v="1"/>
  </r>
  <r>
    <n v="291"/>
    <s v="Segment 1 / Cohort A"/>
    <n v="6"/>
    <x v="1"/>
    <n v="0.1"/>
    <n v="0.1"/>
    <n v="0.8"/>
    <n v="0"/>
    <s v="US"/>
    <x v="1"/>
    <n v="700"/>
    <n v="50"/>
    <s v="A"/>
    <s v="A6"/>
    <x v="3"/>
    <x v="0"/>
    <x v="0"/>
    <x v="0"/>
    <x v="1"/>
  </r>
  <r>
    <n v="291"/>
    <s v="Segment 1 / Cohort A"/>
    <n v="7"/>
    <x v="0"/>
    <n v="0.9"/>
    <n v="0"/>
    <n v="0.1"/>
    <n v="0"/>
    <s v="US"/>
    <x v="1"/>
    <n v="700"/>
    <n v="50"/>
    <s v="A"/>
    <s v="A7"/>
    <x v="1"/>
    <x v="0"/>
    <x v="0"/>
    <x v="0"/>
    <x v="1"/>
  </r>
  <r>
    <n v="291"/>
    <s v="Segment 1 / Cohort A"/>
    <n v="7"/>
    <x v="1"/>
    <n v="0.8"/>
    <n v="0"/>
    <n v="0.2"/>
    <n v="0"/>
    <s v="US"/>
    <x v="1"/>
    <n v="700"/>
    <n v="50"/>
    <s v="A"/>
    <s v="A7"/>
    <x v="1"/>
    <x v="0"/>
    <x v="0"/>
    <x v="0"/>
    <x v="1"/>
  </r>
  <r>
    <n v="291"/>
    <s v="Segment 1 / Cohort A"/>
    <n v="8"/>
    <x v="0"/>
    <n v="0.6"/>
    <n v="0"/>
    <n v="0.4"/>
    <n v="0"/>
    <s v="US"/>
    <x v="1"/>
    <n v="700"/>
    <n v="50"/>
    <s v="A"/>
    <s v="A8"/>
    <x v="3"/>
    <x v="0"/>
    <x v="0"/>
    <x v="0"/>
    <x v="0"/>
  </r>
  <r>
    <n v="291"/>
    <s v="Segment 1 / Cohort A"/>
    <n v="8"/>
    <x v="1"/>
    <n v="0.4"/>
    <n v="0"/>
    <n v="0.6"/>
    <n v="0"/>
    <s v="US"/>
    <x v="1"/>
    <n v="700"/>
    <n v="50"/>
    <s v="A"/>
    <s v="A8"/>
    <x v="3"/>
    <x v="0"/>
    <x v="0"/>
    <x v="0"/>
    <x v="0"/>
  </r>
  <r>
    <n v="291"/>
    <s v="Segment 1 / Cohort A"/>
    <n v="9"/>
    <x v="0"/>
    <n v="0.8"/>
    <n v="0"/>
    <n v="0.2"/>
    <n v="0"/>
    <s v="US"/>
    <x v="1"/>
    <n v="700"/>
    <n v="50"/>
    <s v="A"/>
    <s v="A9"/>
    <x v="1"/>
    <x v="1"/>
    <x v="2"/>
    <x v="1"/>
    <x v="1"/>
  </r>
  <r>
    <n v="291"/>
    <s v="Segment 1 / Cohort A"/>
    <n v="9"/>
    <x v="1"/>
    <n v="0.6"/>
    <n v="0.1"/>
    <n v="0.3"/>
    <n v="0"/>
    <s v="US"/>
    <x v="1"/>
    <n v="700"/>
    <n v="50"/>
    <s v="A"/>
    <s v="A9"/>
    <x v="1"/>
    <x v="1"/>
    <x v="2"/>
    <x v="1"/>
    <x v="1"/>
  </r>
  <r>
    <n v="291"/>
    <s v="Segment 1 / Cohort A"/>
    <n v="10"/>
    <x v="0"/>
    <n v="0.3"/>
    <n v="0"/>
    <n v="0.7"/>
    <n v="0"/>
    <s v="US"/>
    <x v="1"/>
    <n v="700"/>
    <n v="50"/>
    <s v="A"/>
    <s v="A10"/>
    <x v="2"/>
    <x v="1"/>
    <x v="0"/>
    <x v="0"/>
    <x v="0"/>
  </r>
  <r>
    <n v="291"/>
    <s v="Segment 1 / Cohort A"/>
    <n v="10"/>
    <x v="1"/>
    <n v="0.2"/>
    <n v="0"/>
    <n v="0.8"/>
    <n v="0"/>
    <s v="US"/>
    <x v="1"/>
    <n v="700"/>
    <n v="50"/>
    <s v="A"/>
    <s v="A10"/>
    <x v="2"/>
    <x v="1"/>
    <x v="0"/>
    <x v="0"/>
    <x v="0"/>
  </r>
  <r>
    <n v="291"/>
    <s v="Segment 1 / Cohort A"/>
    <n v="11"/>
    <x v="0"/>
    <n v="0.8"/>
    <n v="0"/>
    <n v="0.2"/>
    <n v="0"/>
    <s v="US"/>
    <x v="1"/>
    <n v="700"/>
    <n v="50"/>
    <s v="A"/>
    <s v="A11"/>
    <x v="0"/>
    <x v="0"/>
    <x v="0"/>
    <x v="0"/>
    <x v="1"/>
  </r>
  <r>
    <n v="291"/>
    <s v="Segment 1 / Cohort A"/>
    <n v="11"/>
    <x v="1"/>
    <n v="0.7"/>
    <n v="0"/>
    <n v="0.3"/>
    <n v="0"/>
    <s v="US"/>
    <x v="1"/>
    <n v="700"/>
    <n v="50"/>
    <s v="A"/>
    <s v="A11"/>
    <x v="0"/>
    <x v="0"/>
    <x v="0"/>
    <x v="0"/>
    <x v="1"/>
  </r>
  <r>
    <n v="291"/>
    <s v="Segment 1 / Cohort A"/>
    <n v="12"/>
    <x v="0"/>
    <n v="0.9"/>
    <n v="0.1"/>
    <n v="0"/>
    <n v="0"/>
    <s v="US"/>
    <x v="1"/>
    <n v="700"/>
    <n v="50"/>
    <s v="A"/>
    <s v="A12"/>
    <x v="1"/>
    <x v="0"/>
    <x v="0"/>
    <x v="0"/>
    <x v="0"/>
  </r>
  <r>
    <n v="291"/>
    <s v="Segment 1 / Cohort A"/>
    <n v="12"/>
    <x v="1"/>
    <n v="0.8"/>
    <n v="0.1"/>
    <n v="0.1"/>
    <n v="0"/>
    <s v="US"/>
    <x v="1"/>
    <n v="700"/>
    <n v="50"/>
    <s v="A"/>
    <s v="A12"/>
    <x v="1"/>
    <x v="0"/>
    <x v="0"/>
    <x v="0"/>
    <x v="0"/>
  </r>
  <r>
    <n v="292"/>
    <s v="Segment 1 / Cohort A"/>
    <n v="1"/>
    <x v="0"/>
    <n v="0.6"/>
    <n v="0.3"/>
    <n v="0"/>
    <n v="0.1"/>
    <s v="US"/>
    <x v="1"/>
    <n v="1250"/>
    <n v="1250"/>
    <s v="A"/>
    <s v="A1"/>
    <x v="0"/>
    <x v="0"/>
    <x v="0"/>
    <x v="0"/>
    <x v="0"/>
  </r>
  <r>
    <n v="292"/>
    <s v="Segment 1 / Cohort A"/>
    <n v="1"/>
    <x v="1"/>
    <n v="0.5"/>
    <n v="0.4"/>
    <n v="0"/>
    <n v="0.1"/>
    <s v="US"/>
    <x v="1"/>
    <n v="1250"/>
    <n v="1250"/>
    <s v="A"/>
    <s v="A1"/>
    <x v="0"/>
    <x v="0"/>
    <x v="0"/>
    <x v="0"/>
    <x v="0"/>
  </r>
  <r>
    <n v="292"/>
    <s v="Segment 1 / Cohort A"/>
    <n v="2"/>
    <x v="0"/>
    <n v="0.5"/>
    <n v="0.3"/>
    <n v="0.1"/>
    <n v="0.1"/>
    <s v="US"/>
    <x v="1"/>
    <n v="1250"/>
    <n v="1250"/>
    <s v="A"/>
    <s v="A2"/>
    <x v="1"/>
    <x v="1"/>
    <x v="1"/>
    <x v="0"/>
    <x v="1"/>
  </r>
  <r>
    <n v="292"/>
    <s v="Segment 1 / Cohort A"/>
    <n v="2"/>
    <x v="1"/>
    <n v="0.5"/>
    <n v="0.3"/>
    <n v="0.1"/>
    <n v="0.1"/>
    <s v="US"/>
    <x v="1"/>
    <n v="1250"/>
    <n v="1250"/>
    <s v="A"/>
    <s v="A2"/>
    <x v="1"/>
    <x v="1"/>
    <x v="1"/>
    <x v="0"/>
    <x v="1"/>
  </r>
  <r>
    <n v="292"/>
    <s v="Segment 1 / Cohort A"/>
    <n v="3"/>
    <x v="0"/>
    <n v="0.6"/>
    <n v="0.3"/>
    <n v="0"/>
    <n v="0.1"/>
    <s v="US"/>
    <x v="1"/>
    <n v="1250"/>
    <n v="1250"/>
    <s v="A"/>
    <s v="A3"/>
    <x v="2"/>
    <x v="1"/>
    <x v="2"/>
    <x v="0"/>
    <x v="1"/>
  </r>
  <r>
    <n v="292"/>
    <s v="Segment 1 / Cohort A"/>
    <n v="3"/>
    <x v="1"/>
    <n v="0.5"/>
    <n v="0.4"/>
    <n v="0"/>
    <n v="0.1"/>
    <s v="US"/>
    <x v="1"/>
    <n v="1250"/>
    <n v="1250"/>
    <s v="A"/>
    <s v="A3"/>
    <x v="2"/>
    <x v="1"/>
    <x v="2"/>
    <x v="0"/>
    <x v="1"/>
  </r>
  <r>
    <n v="292"/>
    <s v="Segment 1 / Cohort A"/>
    <n v="4"/>
    <x v="0"/>
    <n v="0.5"/>
    <n v="0.3"/>
    <n v="0.1"/>
    <n v="0.1"/>
    <s v="US"/>
    <x v="1"/>
    <n v="1250"/>
    <n v="1250"/>
    <s v="A"/>
    <s v="A4"/>
    <x v="2"/>
    <x v="0"/>
    <x v="0"/>
    <x v="0"/>
    <x v="1"/>
  </r>
  <r>
    <n v="292"/>
    <s v="Segment 1 / Cohort A"/>
    <n v="4"/>
    <x v="1"/>
    <n v="0.5"/>
    <n v="0.3"/>
    <n v="0.1"/>
    <n v="0.1"/>
    <s v="US"/>
    <x v="1"/>
    <n v="1250"/>
    <n v="1250"/>
    <s v="A"/>
    <s v="A4"/>
    <x v="2"/>
    <x v="0"/>
    <x v="0"/>
    <x v="0"/>
    <x v="1"/>
  </r>
  <r>
    <n v="292"/>
    <s v="Segment 1 / Cohort A"/>
    <n v="5"/>
    <x v="0"/>
    <n v="0.6"/>
    <n v="0.3"/>
    <n v="0.1"/>
    <n v="0"/>
    <s v="US"/>
    <x v="1"/>
    <n v="1250"/>
    <n v="1250"/>
    <s v="A"/>
    <s v="A5"/>
    <x v="2"/>
    <x v="1"/>
    <x v="2"/>
    <x v="1"/>
    <x v="1"/>
  </r>
  <r>
    <n v="292"/>
    <s v="Segment 1 / Cohort A"/>
    <n v="5"/>
    <x v="1"/>
    <n v="0.5"/>
    <n v="0.4"/>
    <n v="0.1"/>
    <n v="0"/>
    <s v="US"/>
    <x v="1"/>
    <n v="1250"/>
    <n v="1250"/>
    <s v="A"/>
    <s v="A5"/>
    <x v="2"/>
    <x v="1"/>
    <x v="2"/>
    <x v="1"/>
    <x v="1"/>
  </r>
  <r>
    <n v="292"/>
    <s v="Segment 1 / Cohort A"/>
    <n v="6"/>
    <x v="0"/>
    <n v="0.5"/>
    <n v="0.3"/>
    <n v="0.1"/>
    <n v="0.1"/>
    <s v="US"/>
    <x v="1"/>
    <n v="1250"/>
    <n v="1250"/>
    <s v="A"/>
    <s v="A6"/>
    <x v="3"/>
    <x v="0"/>
    <x v="0"/>
    <x v="0"/>
    <x v="1"/>
  </r>
  <r>
    <n v="292"/>
    <s v="Segment 1 / Cohort A"/>
    <n v="6"/>
    <x v="1"/>
    <n v="0.4"/>
    <n v="0.3"/>
    <n v="0.2"/>
    <n v="0.1"/>
    <s v="US"/>
    <x v="1"/>
    <n v="1250"/>
    <n v="1250"/>
    <s v="A"/>
    <s v="A6"/>
    <x v="3"/>
    <x v="0"/>
    <x v="0"/>
    <x v="0"/>
    <x v="1"/>
  </r>
  <r>
    <n v="292"/>
    <s v="Segment 1 / Cohort A"/>
    <n v="7"/>
    <x v="0"/>
    <n v="0.6"/>
    <n v="0.3"/>
    <n v="0.1"/>
    <n v="0"/>
    <s v="US"/>
    <x v="1"/>
    <n v="1250"/>
    <n v="1250"/>
    <s v="A"/>
    <s v="A7"/>
    <x v="1"/>
    <x v="0"/>
    <x v="0"/>
    <x v="0"/>
    <x v="1"/>
  </r>
  <r>
    <n v="292"/>
    <s v="Segment 1 / Cohort A"/>
    <n v="7"/>
    <x v="1"/>
    <n v="0.5"/>
    <n v="0.4"/>
    <n v="0.1"/>
    <n v="0"/>
    <s v="US"/>
    <x v="1"/>
    <n v="1250"/>
    <n v="1250"/>
    <s v="A"/>
    <s v="A7"/>
    <x v="1"/>
    <x v="0"/>
    <x v="0"/>
    <x v="0"/>
    <x v="1"/>
  </r>
  <r>
    <n v="292"/>
    <s v="Segment 1 / Cohort A"/>
    <n v="8"/>
    <x v="0"/>
    <n v="0.6"/>
    <n v="0.3"/>
    <n v="0.1"/>
    <n v="0"/>
    <s v="US"/>
    <x v="1"/>
    <n v="1250"/>
    <n v="1250"/>
    <s v="A"/>
    <s v="A8"/>
    <x v="3"/>
    <x v="0"/>
    <x v="0"/>
    <x v="0"/>
    <x v="0"/>
  </r>
  <r>
    <n v="292"/>
    <s v="Segment 1 / Cohort A"/>
    <n v="8"/>
    <x v="1"/>
    <n v="0.5"/>
    <n v="0.4"/>
    <n v="0.1"/>
    <n v="0"/>
    <s v="US"/>
    <x v="1"/>
    <n v="1250"/>
    <n v="1250"/>
    <s v="A"/>
    <s v="A8"/>
    <x v="3"/>
    <x v="0"/>
    <x v="0"/>
    <x v="0"/>
    <x v="0"/>
  </r>
  <r>
    <n v="292"/>
    <s v="Segment 1 / Cohort A"/>
    <n v="9"/>
    <x v="0"/>
    <n v="0.7"/>
    <n v="0.2"/>
    <n v="0.1"/>
    <n v="0"/>
    <s v="US"/>
    <x v="1"/>
    <n v="1250"/>
    <n v="1250"/>
    <s v="A"/>
    <s v="A9"/>
    <x v="1"/>
    <x v="1"/>
    <x v="2"/>
    <x v="1"/>
    <x v="1"/>
  </r>
  <r>
    <n v="292"/>
    <s v="Segment 1 / Cohort A"/>
    <n v="9"/>
    <x v="1"/>
    <n v="0.6"/>
    <n v="0.3"/>
    <n v="0.1"/>
    <n v="0"/>
    <s v="US"/>
    <x v="1"/>
    <n v="1250"/>
    <n v="1250"/>
    <s v="A"/>
    <s v="A9"/>
    <x v="1"/>
    <x v="1"/>
    <x v="2"/>
    <x v="1"/>
    <x v="1"/>
  </r>
  <r>
    <n v="292"/>
    <s v="Segment 1 / Cohort A"/>
    <n v="10"/>
    <x v="0"/>
    <n v="0.6"/>
    <n v="0.3"/>
    <n v="0.1"/>
    <n v="0"/>
    <s v="US"/>
    <x v="1"/>
    <n v="1250"/>
    <n v="1250"/>
    <s v="A"/>
    <s v="A10"/>
    <x v="2"/>
    <x v="1"/>
    <x v="0"/>
    <x v="0"/>
    <x v="0"/>
  </r>
  <r>
    <n v="292"/>
    <s v="Segment 1 / Cohort A"/>
    <n v="10"/>
    <x v="1"/>
    <n v="0.5"/>
    <n v="0.4"/>
    <n v="0.1"/>
    <n v="0"/>
    <s v="US"/>
    <x v="1"/>
    <n v="1250"/>
    <n v="1250"/>
    <s v="A"/>
    <s v="A10"/>
    <x v="2"/>
    <x v="1"/>
    <x v="0"/>
    <x v="0"/>
    <x v="0"/>
  </r>
  <r>
    <n v="292"/>
    <s v="Segment 1 / Cohort A"/>
    <n v="11"/>
    <x v="0"/>
    <n v="0.5"/>
    <n v="0.3"/>
    <n v="0.1"/>
    <n v="0.1"/>
    <s v="US"/>
    <x v="1"/>
    <n v="1250"/>
    <n v="1250"/>
    <s v="A"/>
    <s v="A11"/>
    <x v="0"/>
    <x v="0"/>
    <x v="0"/>
    <x v="0"/>
    <x v="1"/>
  </r>
  <r>
    <n v="292"/>
    <s v="Segment 1 / Cohort A"/>
    <n v="11"/>
    <x v="1"/>
    <n v="0.4"/>
    <n v="0.4"/>
    <n v="0.1"/>
    <n v="0.1"/>
    <s v="US"/>
    <x v="1"/>
    <n v="1250"/>
    <n v="1250"/>
    <s v="A"/>
    <s v="A11"/>
    <x v="0"/>
    <x v="0"/>
    <x v="0"/>
    <x v="0"/>
    <x v="1"/>
  </r>
  <r>
    <n v="292"/>
    <s v="Segment 1 / Cohort A"/>
    <n v="12"/>
    <x v="0"/>
    <n v="0.6"/>
    <n v="0.4"/>
    <n v="0"/>
    <n v="0"/>
    <s v="US"/>
    <x v="1"/>
    <n v="1250"/>
    <n v="1250"/>
    <s v="A"/>
    <s v="A12"/>
    <x v="1"/>
    <x v="0"/>
    <x v="0"/>
    <x v="0"/>
    <x v="0"/>
  </r>
  <r>
    <n v="292"/>
    <s v="Segment 1 / Cohort A"/>
    <n v="12"/>
    <x v="1"/>
    <n v="0.5"/>
    <n v="0.5"/>
    <n v="0"/>
    <n v="0"/>
    <s v="US"/>
    <x v="1"/>
    <n v="1250"/>
    <n v="1250"/>
    <s v="A"/>
    <s v="A12"/>
    <x v="1"/>
    <x v="0"/>
    <x v="0"/>
    <x v="0"/>
    <x v="0"/>
  </r>
  <r>
    <n v="293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</r>
  <r>
    <n v="293"/>
    <s v="Segment 2 / Cohort B"/>
    <n v="1"/>
    <x v="1"/>
    <n v="1"/>
    <n v="0"/>
    <n v="0"/>
    <n v="0"/>
    <s v="US"/>
    <x v="1"/>
    <n v="2500"/>
    <n v="2500"/>
    <s v="B"/>
    <s v="B1"/>
    <x v="1"/>
    <x v="1"/>
    <x v="1"/>
    <x v="0"/>
    <x v="0"/>
  </r>
  <r>
    <n v="293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</r>
  <r>
    <n v="293"/>
    <s v="Segment 2 / Cohort B"/>
    <n v="2"/>
    <x v="1"/>
    <n v="1"/>
    <n v="0"/>
    <n v="0"/>
    <n v="0"/>
    <s v="US"/>
    <x v="1"/>
    <n v="2500"/>
    <n v="2500"/>
    <s v="B"/>
    <s v="B2"/>
    <x v="0"/>
    <x v="1"/>
    <x v="0"/>
    <x v="0"/>
    <x v="0"/>
  </r>
  <r>
    <n v="293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</r>
  <r>
    <n v="293"/>
    <s v="Segment 2 / Cohort B"/>
    <n v="3"/>
    <x v="1"/>
    <n v="1"/>
    <n v="0"/>
    <n v="0"/>
    <n v="0"/>
    <s v="US"/>
    <x v="1"/>
    <n v="2500"/>
    <n v="2500"/>
    <s v="B"/>
    <s v="B3"/>
    <x v="2"/>
    <x v="1"/>
    <x v="2"/>
    <x v="0"/>
    <x v="0"/>
  </r>
  <r>
    <n v="293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</r>
  <r>
    <n v="293"/>
    <s v="Segment 2 / Cohort B"/>
    <n v="4"/>
    <x v="1"/>
    <n v="1"/>
    <n v="0"/>
    <n v="0"/>
    <n v="0"/>
    <s v="US"/>
    <x v="1"/>
    <n v="2500"/>
    <n v="2500"/>
    <s v="B"/>
    <s v="B4"/>
    <x v="1"/>
    <x v="1"/>
    <x v="0"/>
    <x v="0"/>
    <x v="1"/>
  </r>
  <r>
    <n v="293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</r>
  <r>
    <n v="293"/>
    <s v="Segment 2 / Cohort B"/>
    <n v="5"/>
    <x v="1"/>
    <n v="1"/>
    <n v="0"/>
    <n v="0"/>
    <n v="0"/>
    <s v="US"/>
    <x v="1"/>
    <n v="2500"/>
    <n v="2500"/>
    <s v="B"/>
    <s v="B5"/>
    <x v="0"/>
    <x v="1"/>
    <x v="0"/>
    <x v="0"/>
    <x v="1"/>
  </r>
  <r>
    <n v="293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</r>
  <r>
    <n v="293"/>
    <s v="Segment 2 / Cohort B"/>
    <n v="6"/>
    <x v="1"/>
    <n v="1"/>
    <n v="0"/>
    <n v="0"/>
    <n v="0"/>
    <s v="US"/>
    <x v="1"/>
    <n v="2500"/>
    <n v="2500"/>
    <s v="B"/>
    <s v="B6"/>
    <x v="0"/>
    <x v="1"/>
    <x v="1"/>
    <x v="0"/>
    <x v="1"/>
  </r>
  <r>
    <n v="293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</r>
  <r>
    <n v="293"/>
    <s v="Segment 2 / Cohort B"/>
    <n v="7"/>
    <x v="1"/>
    <n v="1"/>
    <n v="0"/>
    <n v="0"/>
    <n v="0"/>
    <s v="US"/>
    <x v="1"/>
    <n v="2500"/>
    <n v="2500"/>
    <s v="B"/>
    <s v="B7"/>
    <x v="0"/>
    <x v="1"/>
    <x v="2"/>
    <x v="0"/>
    <x v="0"/>
  </r>
  <r>
    <n v="293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</r>
  <r>
    <n v="293"/>
    <s v="Segment 2 / Cohort B"/>
    <n v="8"/>
    <x v="1"/>
    <n v="1"/>
    <n v="0"/>
    <n v="0"/>
    <n v="0"/>
    <s v="US"/>
    <x v="1"/>
    <n v="2500"/>
    <n v="2500"/>
    <s v="B"/>
    <s v="B8"/>
    <x v="2"/>
    <x v="1"/>
    <x v="1"/>
    <x v="0"/>
    <x v="1"/>
  </r>
  <r>
    <n v="293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</r>
  <r>
    <n v="293"/>
    <s v="Segment 2 / Cohort B"/>
    <n v="9"/>
    <x v="1"/>
    <n v="1"/>
    <n v="0"/>
    <n v="0"/>
    <n v="0"/>
    <s v="US"/>
    <x v="1"/>
    <n v="2500"/>
    <n v="2500"/>
    <s v="B"/>
    <s v="B9"/>
    <x v="1"/>
    <x v="1"/>
    <x v="2"/>
    <x v="0"/>
    <x v="0"/>
  </r>
  <r>
    <n v="293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</r>
  <r>
    <n v="293"/>
    <s v="Segment 2 / Cohort B"/>
    <n v="10"/>
    <x v="1"/>
    <n v="1"/>
    <n v="0"/>
    <n v="0"/>
    <n v="0"/>
    <s v="US"/>
    <x v="1"/>
    <n v="2500"/>
    <n v="2500"/>
    <s v="B"/>
    <s v="B10"/>
    <x v="0"/>
    <x v="1"/>
    <x v="2"/>
    <x v="1"/>
    <x v="1"/>
  </r>
  <r>
    <n v="293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</r>
  <r>
    <n v="293"/>
    <s v="Segment 2 / Cohort B"/>
    <n v="11"/>
    <x v="1"/>
    <n v="1"/>
    <n v="0"/>
    <n v="0"/>
    <n v="0"/>
    <s v="US"/>
    <x v="1"/>
    <n v="2500"/>
    <n v="2500"/>
    <s v="B"/>
    <s v="B11"/>
    <x v="3"/>
    <x v="1"/>
    <x v="2"/>
    <x v="1"/>
    <x v="0"/>
  </r>
  <r>
    <n v="293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</r>
  <r>
    <n v="293"/>
    <s v="Segment 2 / Cohort B"/>
    <n v="12"/>
    <x v="1"/>
    <n v="1"/>
    <n v="0"/>
    <n v="0"/>
    <n v="0"/>
    <s v="US"/>
    <x v="1"/>
    <n v="2500"/>
    <n v="2500"/>
    <s v="B"/>
    <s v="B12"/>
    <x v="3"/>
    <x v="1"/>
    <x v="1"/>
    <x v="0"/>
    <x v="1"/>
  </r>
  <r>
    <n v="295"/>
    <s v="Segment 4 / Cohort D"/>
    <n v="1"/>
    <x v="0"/>
    <n v="0.5"/>
    <n v="0.5"/>
    <n v="0"/>
    <n v="0"/>
    <s v="US"/>
    <x v="1"/>
    <n v="1800"/>
    <n v="1200"/>
    <s v="D"/>
    <s v="D1"/>
    <x v="2"/>
    <x v="0"/>
    <x v="0"/>
    <x v="0"/>
    <x v="0"/>
  </r>
  <r>
    <n v="295"/>
    <s v="Segment 4 / Cohort D"/>
    <n v="1"/>
    <x v="1"/>
    <n v="0.5"/>
    <n v="0.5"/>
    <n v="0"/>
    <n v="0"/>
    <s v="US"/>
    <x v="1"/>
    <n v="1800"/>
    <n v="1200"/>
    <s v="D"/>
    <s v="D1"/>
    <x v="2"/>
    <x v="0"/>
    <x v="0"/>
    <x v="0"/>
    <x v="0"/>
  </r>
  <r>
    <n v="295"/>
    <s v="Segment 4 / Cohort D"/>
    <n v="2"/>
    <x v="0"/>
    <n v="0.6"/>
    <n v="0.4"/>
    <n v="0"/>
    <n v="0"/>
    <s v="US"/>
    <x v="1"/>
    <n v="1800"/>
    <n v="1200"/>
    <s v="D"/>
    <s v="D2"/>
    <x v="1"/>
    <x v="0"/>
    <x v="1"/>
    <x v="0"/>
    <x v="1"/>
  </r>
  <r>
    <n v="295"/>
    <s v="Segment 4 / Cohort D"/>
    <n v="2"/>
    <x v="1"/>
    <n v="0.6"/>
    <n v="0.4"/>
    <n v="0"/>
    <n v="0"/>
    <s v="US"/>
    <x v="1"/>
    <n v="1800"/>
    <n v="1200"/>
    <s v="D"/>
    <s v="D2"/>
    <x v="1"/>
    <x v="0"/>
    <x v="1"/>
    <x v="0"/>
    <x v="1"/>
  </r>
  <r>
    <n v="295"/>
    <s v="Segment 4 / Cohort D"/>
    <n v="3"/>
    <x v="0"/>
    <n v="0.6"/>
    <n v="0.4"/>
    <n v="0"/>
    <n v="0"/>
    <s v="US"/>
    <x v="1"/>
    <n v="1800"/>
    <n v="1200"/>
    <s v="D"/>
    <s v="D3"/>
    <x v="3"/>
    <x v="0"/>
    <x v="1"/>
    <x v="0"/>
    <x v="0"/>
  </r>
  <r>
    <n v="295"/>
    <s v="Segment 4 / Cohort D"/>
    <n v="3"/>
    <x v="1"/>
    <n v="0.4"/>
    <n v="0.6"/>
    <n v="0"/>
    <n v="0"/>
    <s v="US"/>
    <x v="1"/>
    <n v="1800"/>
    <n v="1200"/>
    <s v="D"/>
    <s v="D3"/>
    <x v="3"/>
    <x v="0"/>
    <x v="1"/>
    <x v="0"/>
    <x v="0"/>
  </r>
  <r>
    <n v="295"/>
    <s v="Segment 4 / Cohort D"/>
    <n v="4"/>
    <x v="0"/>
    <n v="0.5"/>
    <n v="0.4"/>
    <n v="0.1"/>
    <n v="0"/>
    <s v="US"/>
    <x v="1"/>
    <n v="1800"/>
    <n v="1200"/>
    <s v="D"/>
    <s v="D4"/>
    <x v="3"/>
    <x v="1"/>
    <x v="0"/>
    <x v="0"/>
    <x v="1"/>
  </r>
  <r>
    <n v="295"/>
    <s v="Segment 4 / Cohort D"/>
    <n v="4"/>
    <x v="1"/>
    <n v="0.5"/>
    <n v="0.3"/>
    <n v="0.2"/>
    <n v="0"/>
    <s v="US"/>
    <x v="1"/>
    <n v="1800"/>
    <n v="1200"/>
    <s v="D"/>
    <s v="D4"/>
    <x v="3"/>
    <x v="1"/>
    <x v="0"/>
    <x v="0"/>
    <x v="1"/>
  </r>
  <r>
    <n v="295"/>
    <s v="Segment 4 / Cohort D"/>
    <n v="5"/>
    <x v="0"/>
    <n v="0.6"/>
    <n v="0.4"/>
    <n v="0"/>
    <n v="0"/>
    <s v="US"/>
    <x v="1"/>
    <n v="1800"/>
    <n v="1200"/>
    <s v="D"/>
    <s v="D5"/>
    <x v="3"/>
    <x v="1"/>
    <x v="2"/>
    <x v="1"/>
    <x v="1"/>
  </r>
  <r>
    <n v="295"/>
    <s v="Segment 4 / Cohort D"/>
    <n v="5"/>
    <x v="1"/>
    <n v="0.4"/>
    <n v="0.6"/>
    <n v="0"/>
    <n v="0"/>
    <s v="US"/>
    <x v="1"/>
    <n v="1800"/>
    <n v="1200"/>
    <s v="D"/>
    <s v="D5"/>
    <x v="3"/>
    <x v="1"/>
    <x v="2"/>
    <x v="1"/>
    <x v="1"/>
  </r>
  <r>
    <n v="295"/>
    <s v="Segment 4 / Cohort D"/>
    <n v="6"/>
    <x v="0"/>
    <n v="0.5"/>
    <n v="0.5"/>
    <n v="0"/>
    <n v="0"/>
    <s v="US"/>
    <x v="1"/>
    <n v="1800"/>
    <n v="1200"/>
    <s v="D"/>
    <s v="D6"/>
    <x v="2"/>
    <x v="1"/>
    <x v="1"/>
    <x v="0"/>
    <x v="0"/>
  </r>
  <r>
    <n v="295"/>
    <s v="Segment 4 / Cohort D"/>
    <n v="6"/>
    <x v="1"/>
    <n v="0.6"/>
    <n v="0.4"/>
    <n v="0"/>
    <n v="0"/>
    <s v="US"/>
    <x v="1"/>
    <n v="1800"/>
    <n v="1200"/>
    <s v="D"/>
    <s v="D6"/>
    <x v="2"/>
    <x v="1"/>
    <x v="1"/>
    <x v="0"/>
    <x v="0"/>
  </r>
  <r>
    <n v="295"/>
    <s v="Segment 4 / Cohort D"/>
    <n v="7"/>
    <x v="0"/>
    <n v="0.6"/>
    <n v="0.4"/>
    <n v="0"/>
    <n v="0"/>
    <s v="US"/>
    <x v="1"/>
    <n v="1800"/>
    <n v="1200"/>
    <s v="D"/>
    <s v="D7"/>
    <x v="1"/>
    <x v="1"/>
    <x v="0"/>
    <x v="0"/>
    <x v="0"/>
  </r>
  <r>
    <n v="295"/>
    <s v="Segment 4 / Cohort D"/>
    <n v="7"/>
    <x v="1"/>
    <n v="0.6"/>
    <n v="0.4"/>
    <n v="0"/>
    <n v="0"/>
    <s v="US"/>
    <x v="1"/>
    <n v="1800"/>
    <n v="1200"/>
    <s v="D"/>
    <s v="D7"/>
    <x v="1"/>
    <x v="1"/>
    <x v="0"/>
    <x v="0"/>
    <x v="0"/>
  </r>
  <r>
    <n v="295"/>
    <s v="Segment 4 / Cohort D"/>
    <n v="8"/>
    <x v="0"/>
    <n v="0.6"/>
    <n v="0.4"/>
    <n v="0"/>
    <n v="0"/>
    <s v="US"/>
    <x v="1"/>
    <n v="1800"/>
    <n v="1200"/>
    <s v="D"/>
    <s v="D8"/>
    <x v="0"/>
    <x v="0"/>
    <x v="1"/>
    <x v="0"/>
    <x v="1"/>
  </r>
  <r>
    <n v="295"/>
    <s v="Segment 4 / Cohort D"/>
    <n v="8"/>
    <x v="1"/>
    <n v="0.5"/>
    <n v="0.5"/>
    <n v="0"/>
    <n v="0"/>
    <s v="US"/>
    <x v="1"/>
    <n v="1800"/>
    <n v="1200"/>
    <s v="D"/>
    <s v="D8"/>
    <x v="0"/>
    <x v="0"/>
    <x v="1"/>
    <x v="0"/>
    <x v="1"/>
  </r>
  <r>
    <n v="295"/>
    <s v="Segment 4 / Cohort D"/>
    <n v="9"/>
    <x v="0"/>
    <n v="0.6"/>
    <n v="0.4"/>
    <n v="0"/>
    <n v="0"/>
    <s v="US"/>
    <x v="1"/>
    <n v="1800"/>
    <n v="1200"/>
    <s v="D"/>
    <s v="D9"/>
    <x v="3"/>
    <x v="1"/>
    <x v="2"/>
    <x v="0"/>
    <x v="0"/>
  </r>
  <r>
    <n v="295"/>
    <s v="Segment 4 / Cohort D"/>
    <n v="9"/>
    <x v="1"/>
    <n v="0.5"/>
    <n v="0.5"/>
    <n v="0"/>
    <n v="0"/>
    <s v="US"/>
    <x v="1"/>
    <n v="1800"/>
    <n v="1200"/>
    <s v="D"/>
    <s v="D9"/>
    <x v="3"/>
    <x v="1"/>
    <x v="2"/>
    <x v="0"/>
    <x v="0"/>
  </r>
  <r>
    <n v="295"/>
    <s v="Segment 4 / Cohort D"/>
    <n v="10"/>
    <x v="0"/>
    <n v="0.6"/>
    <n v="0.4"/>
    <n v="0"/>
    <n v="0"/>
    <s v="US"/>
    <x v="1"/>
    <n v="1800"/>
    <n v="1200"/>
    <s v="D"/>
    <s v="D10"/>
    <x v="1"/>
    <x v="0"/>
    <x v="1"/>
    <x v="0"/>
    <x v="0"/>
  </r>
  <r>
    <n v="295"/>
    <s v="Segment 4 / Cohort D"/>
    <n v="10"/>
    <x v="1"/>
    <n v="0.4"/>
    <n v="0.6"/>
    <n v="0"/>
    <n v="0"/>
    <s v="US"/>
    <x v="1"/>
    <n v="1800"/>
    <n v="1200"/>
    <s v="D"/>
    <s v="D10"/>
    <x v="1"/>
    <x v="0"/>
    <x v="1"/>
    <x v="0"/>
    <x v="0"/>
  </r>
  <r>
    <n v="295"/>
    <s v="Segment 4 / Cohort D"/>
    <n v="11"/>
    <x v="0"/>
    <n v="0.6"/>
    <n v="0.4"/>
    <n v="0"/>
    <n v="0"/>
    <s v="US"/>
    <x v="1"/>
    <n v="1800"/>
    <n v="1200"/>
    <s v="D"/>
    <s v="D11"/>
    <x v="0"/>
    <x v="1"/>
    <x v="2"/>
    <x v="1"/>
    <x v="0"/>
  </r>
  <r>
    <n v="295"/>
    <s v="Segment 4 / Cohort D"/>
    <n v="11"/>
    <x v="1"/>
    <n v="0.6"/>
    <n v="0.4"/>
    <n v="0"/>
    <n v="0"/>
    <s v="US"/>
    <x v="1"/>
    <n v="1800"/>
    <n v="1200"/>
    <s v="D"/>
    <s v="D11"/>
    <x v="0"/>
    <x v="1"/>
    <x v="2"/>
    <x v="1"/>
    <x v="0"/>
  </r>
  <r>
    <n v="295"/>
    <s v="Segment 4 / Cohort D"/>
    <n v="12"/>
    <x v="0"/>
    <n v="0.6"/>
    <n v="0.4"/>
    <n v="0"/>
    <n v="0"/>
    <s v="US"/>
    <x v="1"/>
    <n v="1800"/>
    <n v="1200"/>
    <s v="D"/>
    <s v="D12"/>
    <x v="0"/>
    <x v="0"/>
    <x v="1"/>
    <x v="0"/>
    <x v="0"/>
  </r>
  <r>
    <n v="295"/>
    <s v="Segment 4 / Cohort D"/>
    <n v="12"/>
    <x v="1"/>
    <n v="0.4"/>
    <n v="0.6"/>
    <n v="0"/>
    <n v="0"/>
    <s v="US"/>
    <x v="1"/>
    <n v="1800"/>
    <n v="1200"/>
    <s v="D"/>
    <s v="D12"/>
    <x v="0"/>
    <x v="0"/>
    <x v="1"/>
    <x v="0"/>
    <x v="0"/>
  </r>
  <r>
    <n v="296"/>
    <s v="Segment 2 / Cohort B"/>
    <n v="1"/>
    <x v="0"/>
    <n v="0.8"/>
    <n v="0.2"/>
    <n v="0"/>
    <n v="0"/>
    <s v="US"/>
    <x v="1"/>
    <n v="625"/>
    <n v="125"/>
    <s v="B"/>
    <s v="B1"/>
    <x v="1"/>
    <x v="1"/>
    <x v="1"/>
    <x v="0"/>
    <x v="0"/>
  </r>
  <r>
    <n v="296"/>
    <s v="Segment 2 / Cohort B"/>
    <n v="1"/>
    <x v="1"/>
    <n v="0.3"/>
    <n v="0.5"/>
    <n v="0.2"/>
    <n v="0"/>
    <s v="US"/>
    <x v="1"/>
    <n v="625"/>
    <n v="125"/>
    <s v="B"/>
    <s v="B1"/>
    <x v="1"/>
    <x v="1"/>
    <x v="1"/>
    <x v="0"/>
    <x v="0"/>
  </r>
  <r>
    <n v="296"/>
    <s v="Segment 2 / Cohort B"/>
    <n v="2"/>
    <x v="0"/>
    <n v="0.8"/>
    <n v="0.2"/>
    <n v="0"/>
    <n v="0"/>
    <s v="US"/>
    <x v="1"/>
    <n v="625"/>
    <n v="125"/>
    <s v="B"/>
    <s v="B2"/>
    <x v="0"/>
    <x v="1"/>
    <x v="0"/>
    <x v="0"/>
    <x v="0"/>
  </r>
  <r>
    <n v="296"/>
    <s v="Segment 2 / Cohort B"/>
    <n v="2"/>
    <x v="1"/>
    <n v="0.5"/>
    <n v="0.5"/>
    <n v="0"/>
    <n v="0"/>
    <s v="US"/>
    <x v="1"/>
    <n v="625"/>
    <n v="125"/>
    <s v="B"/>
    <s v="B2"/>
    <x v="0"/>
    <x v="1"/>
    <x v="0"/>
    <x v="0"/>
    <x v="0"/>
  </r>
  <r>
    <n v="296"/>
    <s v="Segment 2 / Cohort B"/>
    <n v="3"/>
    <x v="0"/>
    <n v="0.8"/>
    <n v="0.1"/>
    <n v="0.1"/>
    <n v="0"/>
    <s v="US"/>
    <x v="1"/>
    <n v="625"/>
    <n v="125"/>
    <s v="B"/>
    <s v="B3"/>
    <x v="2"/>
    <x v="1"/>
    <x v="2"/>
    <x v="0"/>
    <x v="0"/>
  </r>
  <r>
    <n v="296"/>
    <s v="Segment 2 / Cohort B"/>
    <n v="3"/>
    <x v="1"/>
    <n v="0.4"/>
    <n v="0.4"/>
    <n v="0.2"/>
    <n v="0"/>
    <s v="US"/>
    <x v="1"/>
    <n v="625"/>
    <n v="125"/>
    <s v="B"/>
    <s v="B3"/>
    <x v="2"/>
    <x v="1"/>
    <x v="2"/>
    <x v="0"/>
    <x v="0"/>
  </r>
  <r>
    <n v="296"/>
    <s v="Segment 2 / Cohort B"/>
    <n v="4"/>
    <x v="0"/>
    <n v="0.8"/>
    <n v="0.2"/>
    <n v="0"/>
    <n v="0"/>
    <s v="US"/>
    <x v="1"/>
    <n v="625"/>
    <n v="125"/>
    <s v="B"/>
    <s v="B4"/>
    <x v="1"/>
    <x v="1"/>
    <x v="0"/>
    <x v="0"/>
    <x v="1"/>
  </r>
  <r>
    <n v="296"/>
    <s v="Segment 2 / Cohort B"/>
    <n v="4"/>
    <x v="1"/>
    <n v="0.5"/>
    <n v="0.3"/>
    <n v="0.2"/>
    <n v="0"/>
    <s v="US"/>
    <x v="1"/>
    <n v="625"/>
    <n v="125"/>
    <s v="B"/>
    <s v="B4"/>
    <x v="1"/>
    <x v="1"/>
    <x v="0"/>
    <x v="0"/>
    <x v="1"/>
  </r>
  <r>
    <n v="296"/>
    <s v="Segment 2 / Cohort B"/>
    <n v="5"/>
    <x v="0"/>
    <n v="0.8"/>
    <n v="0.2"/>
    <n v="0"/>
    <n v="0"/>
    <s v="US"/>
    <x v="1"/>
    <n v="625"/>
    <n v="125"/>
    <s v="B"/>
    <s v="B5"/>
    <x v="0"/>
    <x v="1"/>
    <x v="0"/>
    <x v="0"/>
    <x v="1"/>
  </r>
  <r>
    <n v="296"/>
    <s v="Segment 2 / Cohort B"/>
    <n v="5"/>
    <x v="1"/>
    <n v="0.5"/>
    <n v="0.5"/>
    <n v="0"/>
    <n v="0"/>
    <s v="US"/>
    <x v="1"/>
    <n v="625"/>
    <n v="125"/>
    <s v="B"/>
    <s v="B5"/>
    <x v="0"/>
    <x v="1"/>
    <x v="0"/>
    <x v="0"/>
    <x v="1"/>
  </r>
  <r>
    <n v="296"/>
    <s v="Segment 2 / Cohort B"/>
    <n v="6"/>
    <x v="0"/>
    <n v="0.8"/>
    <n v="0.2"/>
    <n v="0"/>
    <n v="0"/>
    <s v="US"/>
    <x v="1"/>
    <n v="625"/>
    <n v="125"/>
    <s v="B"/>
    <s v="B6"/>
    <x v="0"/>
    <x v="1"/>
    <x v="1"/>
    <x v="0"/>
    <x v="1"/>
  </r>
  <r>
    <n v="296"/>
    <s v="Segment 2 / Cohort B"/>
    <n v="6"/>
    <x v="1"/>
    <n v="0.5"/>
    <n v="0.5"/>
    <n v="0"/>
    <n v="0"/>
    <s v="US"/>
    <x v="1"/>
    <n v="625"/>
    <n v="125"/>
    <s v="B"/>
    <s v="B6"/>
    <x v="0"/>
    <x v="1"/>
    <x v="1"/>
    <x v="0"/>
    <x v="1"/>
  </r>
  <r>
    <n v="296"/>
    <s v="Segment 2 / Cohort B"/>
    <n v="7"/>
    <x v="0"/>
    <n v="0.8"/>
    <n v="0.2"/>
    <n v="0"/>
    <n v="0"/>
    <s v="US"/>
    <x v="1"/>
    <n v="625"/>
    <n v="125"/>
    <s v="B"/>
    <s v="B7"/>
    <x v="0"/>
    <x v="1"/>
    <x v="2"/>
    <x v="0"/>
    <x v="0"/>
  </r>
  <r>
    <n v="296"/>
    <s v="Segment 2 / Cohort B"/>
    <n v="7"/>
    <x v="1"/>
    <n v="0.5"/>
    <n v="0.5"/>
    <n v="0"/>
    <n v="0"/>
    <s v="US"/>
    <x v="1"/>
    <n v="625"/>
    <n v="125"/>
    <s v="B"/>
    <s v="B7"/>
    <x v="0"/>
    <x v="1"/>
    <x v="2"/>
    <x v="0"/>
    <x v="0"/>
  </r>
  <r>
    <n v="296"/>
    <s v="Segment 2 / Cohort B"/>
    <n v="8"/>
    <x v="0"/>
    <n v="0.8"/>
    <n v="0.1"/>
    <n v="0.1"/>
    <n v="0"/>
    <s v="US"/>
    <x v="1"/>
    <n v="625"/>
    <n v="125"/>
    <s v="B"/>
    <s v="B8"/>
    <x v="2"/>
    <x v="1"/>
    <x v="1"/>
    <x v="0"/>
    <x v="1"/>
  </r>
  <r>
    <n v="296"/>
    <s v="Segment 2 / Cohort B"/>
    <n v="8"/>
    <x v="1"/>
    <n v="0.5"/>
    <n v="0.3"/>
    <n v="0.2"/>
    <n v="0"/>
    <s v="US"/>
    <x v="1"/>
    <n v="625"/>
    <n v="125"/>
    <s v="B"/>
    <s v="B8"/>
    <x v="2"/>
    <x v="1"/>
    <x v="1"/>
    <x v="0"/>
    <x v="1"/>
  </r>
  <r>
    <n v="296"/>
    <s v="Segment 2 / Cohort B"/>
    <n v="9"/>
    <x v="0"/>
    <n v="0.8"/>
    <n v="0.2"/>
    <n v="0"/>
    <n v="0"/>
    <s v="US"/>
    <x v="1"/>
    <n v="625"/>
    <n v="125"/>
    <s v="B"/>
    <s v="B9"/>
    <x v="1"/>
    <x v="1"/>
    <x v="2"/>
    <x v="0"/>
    <x v="0"/>
  </r>
  <r>
    <n v="296"/>
    <s v="Segment 2 / Cohort B"/>
    <n v="9"/>
    <x v="1"/>
    <n v="0.5"/>
    <n v="0.5"/>
    <n v="0"/>
    <n v="0"/>
    <s v="US"/>
    <x v="1"/>
    <n v="625"/>
    <n v="125"/>
    <s v="B"/>
    <s v="B9"/>
    <x v="1"/>
    <x v="1"/>
    <x v="2"/>
    <x v="0"/>
    <x v="0"/>
  </r>
  <r>
    <n v="296"/>
    <s v="Segment 2 / Cohort B"/>
    <n v="10"/>
    <x v="0"/>
    <n v="0.8"/>
    <n v="0.2"/>
    <n v="0"/>
    <n v="0"/>
    <s v="US"/>
    <x v="1"/>
    <n v="625"/>
    <n v="125"/>
    <s v="B"/>
    <s v="B10"/>
    <x v="0"/>
    <x v="1"/>
    <x v="2"/>
    <x v="1"/>
    <x v="1"/>
  </r>
  <r>
    <n v="296"/>
    <s v="Segment 2 / Cohort B"/>
    <n v="10"/>
    <x v="1"/>
    <n v="0.5"/>
    <n v="0.5"/>
    <n v="0"/>
    <n v="0"/>
    <s v="US"/>
    <x v="1"/>
    <n v="625"/>
    <n v="125"/>
    <s v="B"/>
    <s v="B10"/>
    <x v="0"/>
    <x v="1"/>
    <x v="2"/>
    <x v="1"/>
    <x v="1"/>
  </r>
  <r>
    <n v="296"/>
    <s v="Segment 2 / Cohort B"/>
    <n v="11"/>
    <x v="0"/>
    <n v="0.8"/>
    <n v="0.2"/>
    <n v="0"/>
    <n v="0"/>
    <s v="US"/>
    <x v="1"/>
    <n v="625"/>
    <n v="125"/>
    <s v="B"/>
    <s v="B11"/>
    <x v="3"/>
    <x v="1"/>
    <x v="2"/>
    <x v="1"/>
    <x v="0"/>
  </r>
  <r>
    <n v="296"/>
    <s v="Segment 2 / Cohort B"/>
    <n v="11"/>
    <x v="1"/>
    <n v="0.3"/>
    <n v="0.6"/>
    <n v="0.1"/>
    <n v="0"/>
    <s v="US"/>
    <x v="1"/>
    <n v="625"/>
    <n v="125"/>
    <s v="B"/>
    <s v="B11"/>
    <x v="3"/>
    <x v="1"/>
    <x v="2"/>
    <x v="1"/>
    <x v="0"/>
  </r>
  <r>
    <n v="296"/>
    <s v="Segment 2 / Cohort B"/>
    <n v="12"/>
    <x v="0"/>
    <n v="0.6"/>
    <n v="0.2"/>
    <n v="0.2"/>
    <n v="0"/>
    <s v="US"/>
    <x v="1"/>
    <n v="625"/>
    <n v="125"/>
    <s v="B"/>
    <s v="B12"/>
    <x v="3"/>
    <x v="1"/>
    <x v="1"/>
    <x v="0"/>
    <x v="1"/>
  </r>
  <r>
    <n v="296"/>
    <s v="Segment 2 / Cohort B"/>
    <n v="12"/>
    <x v="1"/>
    <n v="0.1"/>
    <n v="0.3"/>
    <n v="0.6"/>
    <n v="0"/>
    <s v="US"/>
    <x v="1"/>
    <n v="625"/>
    <n v="125"/>
    <s v="B"/>
    <s v="B12"/>
    <x v="3"/>
    <x v="1"/>
    <x v="1"/>
    <x v="0"/>
    <x v="1"/>
  </r>
  <r>
    <n v="303"/>
    <s v="Segment 4 / Cohort D"/>
    <n v="1"/>
    <x v="0"/>
    <n v="0.2"/>
    <n v="0.2"/>
    <n v="0.6"/>
    <n v="0"/>
    <s v="US"/>
    <x v="1"/>
    <n v="7500"/>
    <n v="0"/>
    <s v="D"/>
    <s v="D1"/>
    <x v="2"/>
    <x v="0"/>
    <x v="0"/>
    <x v="0"/>
    <x v="0"/>
  </r>
  <r>
    <n v="303"/>
    <s v="Segment 4 / Cohort D"/>
    <n v="1"/>
    <x v="1"/>
    <n v="0"/>
    <n v="0.3"/>
    <n v="0.7"/>
    <n v="0"/>
    <s v="US"/>
    <x v="1"/>
    <n v="7500"/>
    <n v="0"/>
    <s v="D"/>
    <s v="D1"/>
    <x v="2"/>
    <x v="0"/>
    <x v="0"/>
    <x v="0"/>
    <x v="0"/>
  </r>
  <r>
    <n v="303"/>
    <s v="Segment 4 / Cohort D"/>
    <n v="2"/>
    <x v="0"/>
    <n v="0.2"/>
    <n v="0.2"/>
    <n v="0.6"/>
    <n v="0"/>
    <s v="US"/>
    <x v="1"/>
    <n v="7500"/>
    <n v="0"/>
    <s v="D"/>
    <s v="D2"/>
    <x v="1"/>
    <x v="0"/>
    <x v="1"/>
    <x v="0"/>
    <x v="1"/>
  </r>
  <r>
    <n v="303"/>
    <s v="Segment 4 / Cohort D"/>
    <n v="2"/>
    <x v="1"/>
    <n v="0"/>
    <n v="0.3"/>
    <n v="0.7"/>
    <n v="0"/>
    <s v="US"/>
    <x v="1"/>
    <n v="7500"/>
    <n v="0"/>
    <s v="D"/>
    <s v="D2"/>
    <x v="1"/>
    <x v="0"/>
    <x v="1"/>
    <x v="0"/>
    <x v="1"/>
  </r>
  <r>
    <n v="303"/>
    <s v="Segment 4 / Cohort D"/>
    <n v="3"/>
    <x v="0"/>
    <n v="0.2"/>
    <n v="0.2"/>
    <n v="0.6"/>
    <n v="0"/>
    <s v="US"/>
    <x v="1"/>
    <n v="7500"/>
    <n v="0"/>
    <s v="D"/>
    <s v="D3"/>
    <x v="3"/>
    <x v="0"/>
    <x v="1"/>
    <x v="0"/>
    <x v="0"/>
  </r>
  <r>
    <n v="303"/>
    <s v="Segment 4 / Cohort D"/>
    <n v="3"/>
    <x v="1"/>
    <n v="0"/>
    <n v="0.4"/>
    <n v="0.6"/>
    <n v="0"/>
    <s v="US"/>
    <x v="1"/>
    <n v="7500"/>
    <n v="0"/>
    <s v="D"/>
    <s v="D3"/>
    <x v="3"/>
    <x v="0"/>
    <x v="1"/>
    <x v="0"/>
    <x v="0"/>
  </r>
  <r>
    <n v="303"/>
    <s v="Segment 4 / Cohort D"/>
    <n v="4"/>
    <x v="0"/>
    <n v="0.2"/>
    <n v="0.3"/>
    <n v="0.5"/>
    <n v="0"/>
    <s v="US"/>
    <x v="1"/>
    <n v="7500"/>
    <n v="0"/>
    <s v="D"/>
    <s v="D4"/>
    <x v="3"/>
    <x v="1"/>
    <x v="0"/>
    <x v="0"/>
    <x v="1"/>
  </r>
  <r>
    <n v="303"/>
    <s v="Segment 4 / Cohort D"/>
    <n v="4"/>
    <x v="1"/>
    <n v="0"/>
    <n v="0.5"/>
    <n v="0.5"/>
    <n v="0"/>
    <s v="US"/>
    <x v="1"/>
    <n v="7500"/>
    <n v="0"/>
    <s v="D"/>
    <s v="D4"/>
    <x v="3"/>
    <x v="1"/>
    <x v="0"/>
    <x v="0"/>
    <x v="1"/>
  </r>
  <r>
    <n v="303"/>
    <s v="Segment 4 / Cohort D"/>
    <n v="5"/>
    <x v="0"/>
    <n v="0.2"/>
    <n v="0.4"/>
    <n v="0.4"/>
    <n v="0"/>
    <s v="US"/>
    <x v="1"/>
    <n v="7500"/>
    <n v="0"/>
    <s v="D"/>
    <s v="D5"/>
    <x v="3"/>
    <x v="1"/>
    <x v="2"/>
    <x v="1"/>
    <x v="1"/>
  </r>
  <r>
    <n v="303"/>
    <s v="Segment 4 / Cohort D"/>
    <n v="5"/>
    <x v="1"/>
    <n v="0"/>
    <n v="0.5"/>
    <n v="0.5"/>
    <n v="0"/>
    <s v="US"/>
    <x v="1"/>
    <n v="7500"/>
    <n v="0"/>
    <s v="D"/>
    <s v="D5"/>
    <x v="3"/>
    <x v="1"/>
    <x v="2"/>
    <x v="1"/>
    <x v="1"/>
  </r>
  <r>
    <n v="303"/>
    <s v="Segment 4 / Cohort D"/>
    <n v="6"/>
    <x v="0"/>
    <n v="0.3"/>
    <n v="0.3"/>
    <n v="0.4"/>
    <n v="0"/>
    <s v="US"/>
    <x v="1"/>
    <n v="7500"/>
    <n v="0"/>
    <s v="D"/>
    <s v="D6"/>
    <x v="2"/>
    <x v="1"/>
    <x v="1"/>
    <x v="0"/>
    <x v="0"/>
  </r>
  <r>
    <n v="303"/>
    <s v="Segment 4 / Cohort D"/>
    <n v="6"/>
    <x v="1"/>
    <n v="0"/>
    <n v="0.5"/>
    <n v="0.5"/>
    <n v="0"/>
    <s v="US"/>
    <x v="1"/>
    <n v="7500"/>
    <n v="0"/>
    <s v="D"/>
    <s v="D6"/>
    <x v="2"/>
    <x v="1"/>
    <x v="1"/>
    <x v="0"/>
    <x v="0"/>
  </r>
  <r>
    <n v="303"/>
    <s v="Segment 4 / Cohort D"/>
    <n v="7"/>
    <x v="0"/>
    <n v="0.3"/>
    <n v="0.4"/>
    <n v="0.3"/>
    <n v="0"/>
    <s v="US"/>
    <x v="1"/>
    <n v="7500"/>
    <n v="0"/>
    <s v="D"/>
    <s v="D7"/>
    <x v="1"/>
    <x v="1"/>
    <x v="0"/>
    <x v="0"/>
    <x v="0"/>
  </r>
  <r>
    <n v="303"/>
    <s v="Segment 4 / Cohort D"/>
    <n v="7"/>
    <x v="1"/>
    <n v="0"/>
    <n v="0.5"/>
    <n v="0.5"/>
    <n v="0"/>
    <s v="US"/>
    <x v="1"/>
    <n v="7500"/>
    <n v="0"/>
    <s v="D"/>
    <s v="D7"/>
    <x v="1"/>
    <x v="1"/>
    <x v="0"/>
    <x v="0"/>
    <x v="0"/>
  </r>
  <r>
    <n v="303"/>
    <s v="Segment 4 / Cohort D"/>
    <n v="8"/>
    <x v="0"/>
    <n v="0.2"/>
    <n v="0.2"/>
    <n v="0.6"/>
    <n v="0"/>
    <s v="US"/>
    <x v="1"/>
    <n v="7500"/>
    <n v="0"/>
    <s v="D"/>
    <s v="D8"/>
    <x v="0"/>
    <x v="0"/>
    <x v="1"/>
    <x v="0"/>
    <x v="1"/>
  </r>
  <r>
    <n v="303"/>
    <s v="Segment 4 / Cohort D"/>
    <n v="8"/>
    <x v="1"/>
    <n v="0"/>
    <n v="0.1"/>
    <n v="0.9"/>
    <n v="0"/>
    <s v="US"/>
    <x v="1"/>
    <n v="7500"/>
    <n v="0"/>
    <s v="D"/>
    <s v="D8"/>
    <x v="0"/>
    <x v="0"/>
    <x v="1"/>
    <x v="0"/>
    <x v="1"/>
  </r>
  <r>
    <n v="303"/>
    <s v="Segment 4 / Cohort D"/>
    <n v="9"/>
    <x v="0"/>
    <n v="0.2"/>
    <n v="0.3"/>
    <n v="0.5"/>
    <n v="0"/>
    <s v="US"/>
    <x v="1"/>
    <n v="7500"/>
    <n v="0"/>
    <s v="D"/>
    <s v="D9"/>
    <x v="3"/>
    <x v="1"/>
    <x v="2"/>
    <x v="0"/>
    <x v="0"/>
  </r>
  <r>
    <n v="303"/>
    <s v="Segment 4 / Cohort D"/>
    <n v="9"/>
    <x v="1"/>
    <n v="0"/>
    <n v="0.5"/>
    <n v="0.5"/>
    <n v="0"/>
    <s v="US"/>
    <x v="1"/>
    <n v="7500"/>
    <n v="0"/>
    <s v="D"/>
    <s v="D9"/>
    <x v="3"/>
    <x v="1"/>
    <x v="2"/>
    <x v="0"/>
    <x v="0"/>
  </r>
  <r>
    <n v="303"/>
    <s v="Segment 4 / Cohort D"/>
    <n v="10"/>
    <x v="0"/>
    <n v="0.2"/>
    <n v="0.3"/>
    <n v="0.5"/>
    <n v="0"/>
    <s v="US"/>
    <x v="1"/>
    <n v="7500"/>
    <n v="0"/>
    <s v="D"/>
    <s v="D10"/>
    <x v="1"/>
    <x v="0"/>
    <x v="1"/>
    <x v="0"/>
    <x v="0"/>
  </r>
  <r>
    <n v="303"/>
    <s v="Segment 4 / Cohort D"/>
    <n v="10"/>
    <x v="1"/>
    <n v="0"/>
    <n v="0.4"/>
    <n v="0.6"/>
    <n v="0"/>
    <s v="US"/>
    <x v="1"/>
    <n v="7500"/>
    <n v="0"/>
    <s v="D"/>
    <s v="D10"/>
    <x v="1"/>
    <x v="0"/>
    <x v="1"/>
    <x v="0"/>
    <x v="0"/>
  </r>
  <r>
    <n v="303"/>
    <s v="Segment 4 / Cohort D"/>
    <n v="11"/>
    <x v="0"/>
    <n v="0.3"/>
    <n v="0.3"/>
    <n v="0.4"/>
    <n v="0"/>
    <s v="US"/>
    <x v="1"/>
    <n v="7500"/>
    <n v="0"/>
    <s v="D"/>
    <s v="D11"/>
    <x v="0"/>
    <x v="1"/>
    <x v="2"/>
    <x v="1"/>
    <x v="0"/>
  </r>
  <r>
    <n v="303"/>
    <s v="Segment 4 / Cohort D"/>
    <n v="11"/>
    <x v="1"/>
    <n v="0"/>
    <n v="0.4"/>
    <n v="0.6"/>
    <n v="0"/>
    <s v="US"/>
    <x v="1"/>
    <n v="7500"/>
    <n v="0"/>
    <s v="D"/>
    <s v="D11"/>
    <x v="0"/>
    <x v="1"/>
    <x v="2"/>
    <x v="1"/>
    <x v="0"/>
  </r>
  <r>
    <n v="303"/>
    <s v="Segment 4 / Cohort D"/>
    <n v="12"/>
    <x v="0"/>
    <n v="0.2"/>
    <n v="0.2"/>
    <n v="0.6"/>
    <n v="0"/>
    <s v="US"/>
    <x v="1"/>
    <n v="7500"/>
    <n v="0"/>
    <s v="D"/>
    <s v="D12"/>
    <x v="0"/>
    <x v="0"/>
    <x v="1"/>
    <x v="0"/>
    <x v="0"/>
  </r>
  <r>
    <n v="303"/>
    <s v="Segment 4 / Cohort D"/>
    <n v="12"/>
    <x v="1"/>
    <n v="0"/>
    <n v="0.3"/>
    <n v="0.7"/>
    <n v="0"/>
    <s v="US"/>
    <x v="1"/>
    <n v="7500"/>
    <n v="0"/>
    <s v="D"/>
    <s v="D12"/>
    <x v="0"/>
    <x v="0"/>
    <x v="1"/>
    <x v="0"/>
    <x v="0"/>
  </r>
  <r>
    <n v="304"/>
    <s v="Segment 4 / Cohort D"/>
    <n v="1"/>
    <x v="0"/>
    <n v="1"/>
    <n v="0"/>
    <n v="0"/>
    <n v="0"/>
    <s v="US"/>
    <x v="1"/>
    <n v="2700"/>
    <n v="300"/>
    <s v="D"/>
    <s v="D1"/>
    <x v="2"/>
    <x v="0"/>
    <x v="0"/>
    <x v="0"/>
    <x v="0"/>
  </r>
  <r>
    <n v="304"/>
    <s v="Segment 4 / Cohort D"/>
    <n v="1"/>
    <x v="1"/>
    <n v="1"/>
    <n v="0"/>
    <n v="0"/>
    <n v="0"/>
    <s v="US"/>
    <x v="1"/>
    <n v="2700"/>
    <n v="300"/>
    <s v="D"/>
    <s v="D1"/>
    <x v="2"/>
    <x v="0"/>
    <x v="0"/>
    <x v="0"/>
    <x v="0"/>
  </r>
  <r>
    <n v="304"/>
    <s v="Segment 4 / Cohort D"/>
    <n v="2"/>
    <x v="0"/>
    <n v="1"/>
    <n v="0"/>
    <n v="0"/>
    <n v="0"/>
    <s v="US"/>
    <x v="1"/>
    <n v="2700"/>
    <n v="300"/>
    <s v="D"/>
    <s v="D2"/>
    <x v="1"/>
    <x v="0"/>
    <x v="1"/>
    <x v="0"/>
    <x v="1"/>
  </r>
  <r>
    <n v="304"/>
    <s v="Segment 4 / Cohort D"/>
    <n v="2"/>
    <x v="1"/>
    <n v="1"/>
    <n v="0"/>
    <n v="0"/>
    <n v="0"/>
    <s v="US"/>
    <x v="1"/>
    <n v="2700"/>
    <n v="300"/>
    <s v="D"/>
    <s v="D2"/>
    <x v="1"/>
    <x v="0"/>
    <x v="1"/>
    <x v="0"/>
    <x v="1"/>
  </r>
  <r>
    <n v="304"/>
    <s v="Segment 4 / Cohort D"/>
    <n v="3"/>
    <x v="0"/>
    <n v="1"/>
    <n v="0"/>
    <n v="0"/>
    <n v="0"/>
    <s v="US"/>
    <x v="1"/>
    <n v="2700"/>
    <n v="300"/>
    <s v="D"/>
    <s v="D3"/>
    <x v="3"/>
    <x v="0"/>
    <x v="1"/>
    <x v="0"/>
    <x v="0"/>
  </r>
  <r>
    <n v="304"/>
    <s v="Segment 4 / Cohort D"/>
    <n v="3"/>
    <x v="1"/>
    <n v="1"/>
    <n v="0"/>
    <n v="0"/>
    <n v="0"/>
    <s v="US"/>
    <x v="1"/>
    <n v="2700"/>
    <n v="300"/>
    <s v="D"/>
    <s v="D3"/>
    <x v="3"/>
    <x v="0"/>
    <x v="1"/>
    <x v="0"/>
    <x v="0"/>
  </r>
  <r>
    <n v="304"/>
    <s v="Segment 4 / Cohort D"/>
    <n v="4"/>
    <x v="0"/>
    <n v="1"/>
    <n v="0"/>
    <n v="0"/>
    <n v="0"/>
    <s v="US"/>
    <x v="1"/>
    <n v="2700"/>
    <n v="300"/>
    <s v="D"/>
    <s v="D4"/>
    <x v="3"/>
    <x v="1"/>
    <x v="0"/>
    <x v="0"/>
    <x v="1"/>
  </r>
  <r>
    <n v="304"/>
    <s v="Segment 4 / Cohort D"/>
    <n v="4"/>
    <x v="1"/>
    <n v="1"/>
    <n v="0"/>
    <n v="0"/>
    <n v="0"/>
    <s v="US"/>
    <x v="1"/>
    <n v="2700"/>
    <n v="300"/>
    <s v="D"/>
    <s v="D4"/>
    <x v="3"/>
    <x v="1"/>
    <x v="0"/>
    <x v="0"/>
    <x v="1"/>
  </r>
  <r>
    <n v="304"/>
    <s v="Segment 4 / Cohort D"/>
    <n v="5"/>
    <x v="0"/>
    <n v="1"/>
    <n v="0"/>
    <n v="0"/>
    <n v="0"/>
    <s v="US"/>
    <x v="1"/>
    <n v="2700"/>
    <n v="300"/>
    <s v="D"/>
    <s v="D5"/>
    <x v="3"/>
    <x v="1"/>
    <x v="2"/>
    <x v="1"/>
    <x v="1"/>
  </r>
  <r>
    <n v="304"/>
    <s v="Segment 4 / Cohort D"/>
    <n v="5"/>
    <x v="1"/>
    <n v="1"/>
    <n v="0"/>
    <n v="0"/>
    <n v="0"/>
    <s v="US"/>
    <x v="1"/>
    <n v="2700"/>
    <n v="300"/>
    <s v="D"/>
    <s v="D5"/>
    <x v="3"/>
    <x v="1"/>
    <x v="2"/>
    <x v="1"/>
    <x v="1"/>
  </r>
  <r>
    <n v="304"/>
    <s v="Segment 4 / Cohort D"/>
    <n v="6"/>
    <x v="0"/>
    <n v="1"/>
    <n v="0"/>
    <n v="0"/>
    <n v="0"/>
    <s v="US"/>
    <x v="1"/>
    <n v="2700"/>
    <n v="300"/>
    <s v="D"/>
    <s v="D6"/>
    <x v="2"/>
    <x v="1"/>
    <x v="1"/>
    <x v="0"/>
    <x v="0"/>
  </r>
  <r>
    <n v="304"/>
    <s v="Segment 4 / Cohort D"/>
    <n v="6"/>
    <x v="1"/>
    <n v="1"/>
    <n v="0"/>
    <n v="0"/>
    <n v="0"/>
    <s v="US"/>
    <x v="1"/>
    <n v="2700"/>
    <n v="300"/>
    <s v="D"/>
    <s v="D6"/>
    <x v="2"/>
    <x v="1"/>
    <x v="1"/>
    <x v="0"/>
    <x v="0"/>
  </r>
  <r>
    <n v="304"/>
    <s v="Segment 4 / Cohort D"/>
    <n v="7"/>
    <x v="0"/>
    <n v="1"/>
    <n v="0"/>
    <n v="0"/>
    <n v="0"/>
    <s v="US"/>
    <x v="1"/>
    <n v="2700"/>
    <n v="300"/>
    <s v="D"/>
    <s v="D7"/>
    <x v="1"/>
    <x v="1"/>
    <x v="0"/>
    <x v="0"/>
    <x v="0"/>
  </r>
  <r>
    <n v="304"/>
    <s v="Segment 4 / Cohort D"/>
    <n v="7"/>
    <x v="1"/>
    <n v="1"/>
    <n v="0"/>
    <n v="0"/>
    <n v="0"/>
    <s v="US"/>
    <x v="1"/>
    <n v="2700"/>
    <n v="300"/>
    <s v="D"/>
    <s v="D7"/>
    <x v="1"/>
    <x v="1"/>
    <x v="0"/>
    <x v="0"/>
    <x v="0"/>
  </r>
  <r>
    <n v="304"/>
    <s v="Segment 4 / Cohort D"/>
    <n v="8"/>
    <x v="0"/>
    <n v="1"/>
    <n v="0"/>
    <n v="0"/>
    <n v="0"/>
    <s v="US"/>
    <x v="1"/>
    <n v="2700"/>
    <n v="300"/>
    <s v="D"/>
    <s v="D8"/>
    <x v="0"/>
    <x v="0"/>
    <x v="1"/>
    <x v="0"/>
    <x v="1"/>
  </r>
  <r>
    <n v="304"/>
    <s v="Segment 4 / Cohort D"/>
    <n v="8"/>
    <x v="1"/>
    <n v="1"/>
    <n v="0"/>
    <n v="0"/>
    <n v="0"/>
    <s v="US"/>
    <x v="1"/>
    <n v="2700"/>
    <n v="300"/>
    <s v="D"/>
    <s v="D8"/>
    <x v="0"/>
    <x v="0"/>
    <x v="1"/>
    <x v="0"/>
    <x v="1"/>
  </r>
  <r>
    <n v="304"/>
    <s v="Segment 4 / Cohort D"/>
    <n v="9"/>
    <x v="0"/>
    <n v="1"/>
    <n v="0"/>
    <n v="0"/>
    <n v="0"/>
    <s v="US"/>
    <x v="1"/>
    <n v="2700"/>
    <n v="300"/>
    <s v="D"/>
    <s v="D9"/>
    <x v="3"/>
    <x v="1"/>
    <x v="2"/>
    <x v="0"/>
    <x v="0"/>
  </r>
  <r>
    <n v="304"/>
    <s v="Segment 4 / Cohort D"/>
    <n v="9"/>
    <x v="1"/>
    <n v="1"/>
    <n v="0"/>
    <n v="0"/>
    <n v="0"/>
    <s v="US"/>
    <x v="1"/>
    <n v="2700"/>
    <n v="300"/>
    <s v="D"/>
    <s v="D9"/>
    <x v="3"/>
    <x v="1"/>
    <x v="2"/>
    <x v="0"/>
    <x v="0"/>
  </r>
  <r>
    <n v="304"/>
    <s v="Segment 4 / Cohort D"/>
    <n v="10"/>
    <x v="0"/>
    <n v="1"/>
    <n v="0"/>
    <n v="0"/>
    <n v="0"/>
    <s v="US"/>
    <x v="1"/>
    <n v="2700"/>
    <n v="300"/>
    <s v="D"/>
    <s v="D10"/>
    <x v="1"/>
    <x v="0"/>
    <x v="1"/>
    <x v="0"/>
    <x v="0"/>
  </r>
  <r>
    <n v="304"/>
    <s v="Segment 4 / Cohort D"/>
    <n v="10"/>
    <x v="1"/>
    <n v="1"/>
    <n v="0"/>
    <n v="0"/>
    <n v="0"/>
    <s v="US"/>
    <x v="1"/>
    <n v="2700"/>
    <n v="300"/>
    <s v="D"/>
    <s v="D10"/>
    <x v="1"/>
    <x v="0"/>
    <x v="1"/>
    <x v="0"/>
    <x v="0"/>
  </r>
  <r>
    <n v="304"/>
    <s v="Segment 4 / Cohort D"/>
    <n v="11"/>
    <x v="0"/>
    <n v="1"/>
    <n v="0"/>
    <n v="0"/>
    <n v="0"/>
    <s v="US"/>
    <x v="1"/>
    <n v="2700"/>
    <n v="300"/>
    <s v="D"/>
    <s v="D11"/>
    <x v="0"/>
    <x v="1"/>
    <x v="2"/>
    <x v="1"/>
    <x v="0"/>
  </r>
  <r>
    <n v="304"/>
    <s v="Segment 4 / Cohort D"/>
    <n v="11"/>
    <x v="1"/>
    <n v="1"/>
    <n v="0"/>
    <n v="0"/>
    <n v="0"/>
    <s v="US"/>
    <x v="1"/>
    <n v="2700"/>
    <n v="300"/>
    <s v="D"/>
    <s v="D11"/>
    <x v="0"/>
    <x v="1"/>
    <x v="2"/>
    <x v="1"/>
    <x v="0"/>
  </r>
  <r>
    <n v="304"/>
    <s v="Segment 4 / Cohort D"/>
    <n v="12"/>
    <x v="0"/>
    <n v="1"/>
    <n v="0"/>
    <n v="0"/>
    <n v="0"/>
    <s v="US"/>
    <x v="1"/>
    <n v="2700"/>
    <n v="300"/>
    <s v="D"/>
    <s v="D12"/>
    <x v="0"/>
    <x v="0"/>
    <x v="1"/>
    <x v="0"/>
    <x v="0"/>
  </r>
  <r>
    <n v="304"/>
    <s v="Segment 4 / Cohort D"/>
    <n v="12"/>
    <x v="1"/>
    <n v="1"/>
    <n v="0"/>
    <n v="0"/>
    <n v="0"/>
    <s v="US"/>
    <x v="1"/>
    <n v="2700"/>
    <n v="300"/>
    <s v="D"/>
    <s v="D12"/>
    <x v="0"/>
    <x v="0"/>
    <x v="1"/>
    <x v="0"/>
    <x v="0"/>
  </r>
  <r>
    <n v="305"/>
    <s v="Segment 1 / Cohort A"/>
    <n v="1"/>
    <x v="0"/>
    <n v="0.4"/>
    <n v="0.6"/>
    <n v="0"/>
    <n v="0"/>
    <s v="US"/>
    <x v="1"/>
    <n v="1500"/>
    <n v="500"/>
    <s v="A"/>
    <s v="A1"/>
    <x v="0"/>
    <x v="0"/>
    <x v="0"/>
    <x v="0"/>
    <x v="0"/>
  </r>
  <r>
    <n v="305"/>
    <s v="Segment 1 / Cohort A"/>
    <n v="1"/>
    <x v="1"/>
    <n v="0.2"/>
    <n v="0.6"/>
    <n v="0.2"/>
    <n v="0"/>
    <s v="US"/>
    <x v="1"/>
    <n v="1500"/>
    <n v="500"/>
    <s v="A"/>
    <s v="A1"/>
    <x v="0"/>
    <x v="0"/>
    <x v="0"/>
    <x v="0"/>
    <x v="0"/>
  </r>
  <r>
    <n v="305"/>
    <s v="Segment 1 / Cohort A"/>
    <n v="2"/>
    <x v="0"/>
    <n v="0.4"/>
    <n v="0.6"/>
    <n v="0"/>
    <n v="0"/>
    <s v="US"/>
    <x v="1"/>
    <n v="1500"/>
    <n v="500"/>
    <s v="A"/>
    <s v="A2"/>
    <x v="1"/>
    <x v="1"/>
    <x v="1"/>
    <x v="0"/>
    <x v="1"/>
  </r>
  <r>
    <n v="305"/>
    <s v="Segment 1 / Cohort A"/>
    <n v="2"/>
    <x v="1"/>
    <n v="0.1"/>
    <n v="0.6"/>
    <n v="0.3"/>
    <n v="0"/>
    <s v="US"/>
    <x v="1"/>
    <n v="1500"/>
    <n v="500"/>
    <s v="A"/>
    <s v="A2"/>
    <x v="1"/>
    <x v="1"/>
    <x v="1"/>
    <x v="0"/>
    <x v="1"/>
  </r>
  <r>
    <n v="305"/>
    <s v="Segment 1 / Cohort A"/>
    <n v="3"/>
    <x v="0"/>
    <n v="0.3"/>
    <n v="0.6"/>
    <n v="0.1"/>
    <n v="0"/>
    <s v="US"/>
    <x v="1"/>
    <n v="1500"/>
    <n v="500"/>
    <s v="A"/>
    <s v="A3"/>
    <x v="2"/>
    <x v="1"/>
    <x v="2"/>
    <x v="0"/>
    <x v="1"/>
  </r>
  <r>
    <n v="305"/>
    <s v="Segment 1 / Cohort A"/>
    <n v="3"/>
    <x v="1"/>
    <n v="0.2"/>
    <n v="0.6"/>
    <n v="0.2"/>
    <n v="0"/>
    <s v="US"/>
    <x v="1"/>
    <n v="1500"/>
    <n v="500"/>
    <s v="A"/>
    <s v="A3"/>
    <x v="2"/>
    <x v="1"/>
    <x v="2"/>
    <x v="0"/>
    <x v="1"/>
  </r>
  <r>
    <n v="305"/>
    <s v="Segment 1 / Cohort A"/>
    <n v="4"/>
    <x v="0"/>
    <n v="0.3"/>
    <n v="0.6"/>
    <n v="0.1"/>
    <n v="0"/>
    <s v="US"/>
    <x v="1"/>
    <n v="1500"/>
    <n v="500"/>
    <s v="A"/>
    <s v="A4"/>
    <x v="2"/>
    <x v="0"/>
    <x v="0"/>
    <x v="0"/>
    <x v="1"/>
  </r>
  <r>
    <n v="305"/>
    <s v="Segment 1 / Cohort A"/>
    <n v="4"/>
    <x v="1"/>
    <n v="0.1"/>
    <n v="0.6"/>
    <n v="0.3"/>
    <n v="0"/>
    <s v="US"/>
    <x v="1"/>
    <n v="1500"/>
    <n v="500"/>
    <s v="A"/>
    <s v="A4"/>
    <x v="2"/>
    <x v="0"/>
    <x v="0"/>
    <x v="0"/>
    <x v="1"/>
  </r>
  <r>
    <n v="305"/>
    <s v="Segment 1 / Cohort A"/>
    <n v="5"/>
    <x v="0"/>
    <n v="0.4"/>
    <n v="0.5"/>
    <n v="0.1"/>
    <n v="0"/>
    <s v="US"/>
    <x v="1"/>
    <n v="1500"/>
    <n v="500"/>
    <s v="A"/>
    <s v="A5"/>
    <x v="2"/>
    <x v="1"/>
    <x v="2"/>
    <x v="1"/>
    <x v="1"/>
  </r>
  <r>
    <n v="305"/>
    <s v="Segment 1 / Cohort A"/>
    <n v="5"/>
    <x v="1"/>
    <n v="0.2"/>
    <n v="0.5"/>
    <n v="0.3"/>
    <n v="0"/>
    <s v="US"/>
    <x v="1"/>
    <n v="1500"/>
    <n v="500"/>
    <s v="A"/>
    <s v="A5"/>
    <x v="2"/>
    <x v="1"/>
    <x v="2"/>
    <x v="1"/>
    <x v="1"/>
  </r>
  <r>
    <n v="305"/>
    <s v="Segment 1 / Cohort A"/>
    <n v="6"/>
    <x v="0"/>
    <n v="0.2"/>
    <n v="0.6"/>
    <n v="0.2"/>
    <n v="0"/>
    <s v="US"/>
    <x v="1"/>
    <n v="1500"/>
    <n v="500"/>
    <s v="A"/>
    <s v="A6"/>
    <x v="3"/>
    <x v="0"/>
    <x v="0"/>
    <x v="0"/>
    <x v="1"/>
  </r>
  <r>
    <n v="305"/>
    <s v="Segment 1 / Cohort A"/>
    <n v="6"/>
    <x v="1"/>
    <n v="0.1"/>
    <n v="0.4"/>
    <n v="0.5"/>
    <n v="0"/>
    <s v="US"/>
    <x v="1"/>
    <n v="1500"/>
    <n v="500"/>
    <s v="A"/>
    <s v="A6"/>
    <x v="3"/>
    <x v="0"/>
    <x v="0"/>
    <x v="0"/>
    <x v="1"/>
  </r>
  <r>
    <n v="305"/>
    <s v="Segment 1 / Cohort A"/>
    <n v="7"/>
    <x v="0"/>
    <n v="0.3"/>
    <n v="0.6"/>
    <n v="0.1"/>
    <n v="0"/>
    <s v="US"/>
    <x v="1"/>
    <n v="1500"/>
    <n v="500"/>
    <s v="A"/>
    <s v="A7"/>
    <x v="1"/>
    <x v="0"/>
    <x v="0"/>
    <x v="0"/>
    <x v="1"/>
  </r>
  <r>
    <n v="305"/>
    <s v="Segment 1 / Cohort A"/>
    <n v="7"/>
    <x v="1"/>
    <n v="0.1"/>
    <n v="0.6"/>
    <n v="0.3"/>
    <n v="0"/>
    <s v="US"/>
    <x v="1"/>
    <n v="1500"/>
    <n v="500"/>
    <s v="A"/>
    <s v="A7"/>
    <x v="1"/>
    <x v="0"/>
    <x v="0"/>
    <x v="0"/>
    <x v="1"/>
  </r>
  <r>
    <n v="305"/>
    <s v="Segment 1 / Cohort A"/>
    <n v="8"/>
    <x v="0"/>
    <n v="0.2"/>
    <n v="0.6"/>
    <n v="0.2"/>
    <n v="0"/>
    <s v="US"/>
    <x v="1"/>
    <n v="1500"/>
    <n v="500"/>
    <s v="A"/>
    <s v="A8"/>
    <x v="3"/>
    <x v="0"/>
    <x v="0"/>
    <x v="0"/>
    <x v="0"/>
  </r>
  <r>
    <n v="305"/>
    <s v="Segment 1 / Cohort A"/>
    <n v="8"/>
    <x v="1"/>
    <n v="0.1"/>
    <n v="0.5"/>
    <n v="0.4"/>
    <n v="0"/>
    <s v="US"/>
    <x v="1"/>
    <n v="1500"/>
    <n v="500"/>
    <s v="A"/>
    <s v="A8"/>
    <x v="3"/>
    <x v="0"/>
    <x v="0"/>
    <x v="0"/>
    <x v="0"/>
  </r>
  <r>
    <n v="305"/>
    <s v="Segment 1 / Cohort A"/>
    <n v="9"/>
    <x v="0"/>
    <n v="0.2"/>
    <n v="0.6"/>
    <n v="0.2"/>
    <n v="0"/>
    <s v="US"/>
    <x v="1"/>
    <n v="1500"/>
    <n v="500"/>
    <s v="A"/>
    <s v="A9"/>
    <x v="1"/>
    <x v="1"/>
    <x v="2"/>
    <x v="1"/>
    <x v="1"/>
  </r>
  <r>
    <n v="305"/>
    <s v="Segment 1 / Cohort A"/>
    <n v="9"/>
    <x v="1"/>
    <n v="0.1"/>
    <n v="0.6"/>
    <n v="0.3"/>
    <n v="0"/>
    <s v="US"/>
    <x v="1"/>
    <n v="1500"/>
    <n v="500"/>
    <s v="A"/>
    <s v="A9"/>
    <x v="1"/>
    <x v="1"/>
    <x v="2"/>
    <x v="1"/>
    <x v="1"/>
  </r>
  <r>
    <n v="305"/>
    <s v="Segment 1 / Cohort A"/>
    <n v="10"/>
    <x v="0"/>
    <n v="0.4"/>
    <n v="0.6"/>
    <n v="0"/>
    <n v="0"/>
    <s v="US"/>
    <x v="1"/>
    <n v="1500"/>
    <n v="500"/>
    <s v="A"/>
    <s v="A10"/>
    <x v="2"/>
    <x v="1"/>
    <x v="0"/>
    <x v="0"/>
    <x v="0"/>
  </r>
  <r>
    <n v="305"/>
    <s v="Segment 1 / Cohort A"/>
    <n v="10"/>
    <x v="1"/>
    <n v="0.2"/>
    <n v="0.6"/>
    <n v="0.2"/>
    <n v="0"/>
    <s v="US"/>
    <x v="1"/>
    <n v="1500"/>
    <n v="500"/>
    <s v="A"/>
    <s v="A10"/>
    <x v="2"/>
    <x v="1"/>
    <x v="0"/>
    <x v="0"/>
    <x v="0"/>
  </r>
  <r>
    <n v="305"/>
    <s v="Segment 1 / Cohort A"/>
    <n v="11"/>
    <x v="0"/>
    <n v="0.2"/>
    <n v="0.6"/>
    <n v="0.2"/>
    <n v="0"/>
    <s v="US"/>
    <x v="1"/>
    <n v="1500"/>
    <n v="500"/>
    <s v="A"/>
    <s v="A11"/>
    <x v="0"/>
    <x v="0"/>
    <x v="0"/>
    <x v="0"/>
    <x v="1"/>
  </r>
  <r>
    <n v="305"/>
    <s v="Segment 1 / Cohort A"/>
    <n v="11"/>
    <x v="1"/>
    <n v="0.1"/>
    <n v="0.5"/>
    <n v="0.4"/>
    <n v="0"/>
    <s v="US"/>
    <x v="1"/>
    <n v="1500"/>
    <n v="500"/>
    <s v="A"/>
    <s v="A11"/>
    <x v="0"/>
    <x v="0"/>
    <x v="0"/>
    <x v="0"/>
    <x v="1"/>
  </r>
  <r>
    <n v="305"/>
    <s v="Segment 1 / Cohort A"/>
    <n v="12"/>
    <x v="0"/>
    <n v="0.3"/>
    <n v="0.5"/>
    <n v="0.2"/>
    <n v="0"/>
    <s v="US"/>
    <x v="1"/>
    <n v="1500"/>
    <n v="500"/>
    <s v="A"/>
    <s v="A12"/>
    <x v="1"/>
    <x v="0"/>
    <x v="0"/>
    <x v="0"/>
    <x v="0"/>
  </r>
  <r>
    <n v="305"/>
    <s v="Segment 1 / Cohort A"/>
    <n v="12"/>
    <x v="1"/>
    <n v="0.1"/>
    <n v="0.5"/>
    <n v="0.4"/>
    <n v="0"/>
    <s v="US"/>
    <x v="1"/>
    <n v="1500"/>
    <n v="500"/>
    <s v="A"/>
    <s v="A12"/>
    <x v="1"/>
    <x v="0"/>
    <x v="0"/>
    <x v="0"/>
    <x v="0"/>
  </r>
  <r>
    <n v="306"/>
    <s v="Segment 2 / Cohort B"/>
    <n v="1"/>
    <x v="0"/>
    <n v="0.3"/>
    <n v="0.5"/>
    <n v="0.2"/>
    <n v="0"/>
    <s v="US"/>
    <x v="1"/>
    <n v="2000"/>
    <n v="800"/>
    <s v="B"/>
    <s v="B1"/>
    <x v="1"/>
    <x v="1"/>
    <x v="1"/>
    <x v="0"/>
    <x v="0"/>
  </r>
  <r>
    <n v="306"/>
    <s v="Segment 2 / Cohort B"/>
    <n v="1"/>
    <x v="1"/>
    <n v="0.2"/>
    <n v="0.4"/>
    <n v="0.4"/>
    <n v="0"/>
    <s v="US"/>
    <x v="1"/>
    <n v="2000"/>
    <n v="800"/>
    <s v="B"/>
    <s v="B1"/>
    <x v="1"/>
    <x v="1"/>
    <x v="1"/>
    <x v="0"/>
    <x v="0"/>
  </r>
  <r>
    <n v="306"/>
    <s v="Segment 2 / Cohort B"/>
    <n v="2"/>
    <x v="0"/>
    <n v="0.3"/>
    <n v="0.7"/>
    <n v="0"/>
    <n v="0"/>
    <s v="US"/>
    <x v="1"/>
    <n v="2000"/>
    <n v="800"/>
    <s v="B"/>
    <s v="B2"/>
    <x v="0"/>
    <x v="1"/>
    <x v="0"/>
    <x v="0"/>
    <x v="0"/>
  </r>
  <r>
    <n v="306"/>
    <s v="Segment 2 / Cohort B"/>
    <n v="2"/>
    <x v="1"/>
    <n v="0.2"/>
    <n v="0.8"/>
    <n v="0"/>
    <n v="0"/>
    <s v="US"/>
    <x v="1"/>
    <n v="2000"/>
    <n v="800"/>
    <s v="B"/>
    <s v="B2"/>
    <x v="0"/>
    <x v="1"/>
    <x v="0"/>
    <x v="0"/>
    <x v="0"/>
  </r>
  <r>
    <n v="306"/>
    <s v="Segment 2 / Cohort B"/>
    <n v="3"/>
    <x v="0"/>
    <n v="0.3"/>
    <n v="0.4"/>
    <n v="0.3"/>
    <n v="0"/>
    <s v="US"/>
    <x v="1"/>
    <n v="2000"/>
    <n v="800"/>
    <s v="B"/>
    <s v="B3"/>
    <x v="2"/>
    <x v="1"/>
    <x v="2"/>
    <x v="0"/>
    <x v="0"/>
  </r>
  <r>
    <n v="306"/>
    <s v="Segment 2 / Cohort B"/>
    <n v="3"/>
    <x v="1"/>
    <n v="0.2"/>
    <n v="0.5"/>
    <n v="0.3"/>
    <n v="0"/>
    <s v="US"/>
    <x v="1"/>
    <n v="2000"/>
    <n v="800"/>
    <s v="B"/>
    <s v="B3"/>
    <x v="2"/>
    <x v="1"/>
    <x v="2"/>
    <x v="0"/>
    <x v="0"/>
  </r>
  <r>
    <n v="306"/>
    <s v="Segment 2 / Cohort B"/>
    <n v="4"/>
    <x v="0"/>
    <n v="0.3"/>
    <n v="0.2"/>
    <n v="0.5"/>
    <n v="0"/>
    <s v="US"/>
    <x v="1"/>
    <n v="2000"/>
    <n v="800"/>
    <s v="B"/>
    <s v="B4"/>
    <x v="1"/>
    <x v="1"/>
    <x v="0"/>
    <x v="0"/>
    <x v="1"/>
  </r>
  <r>
    <n v="306"/>
    <s v="Segment 2 / Cohort B"/>
    <n v="4"/>
    <x v="1"/>
    <n v="0"/>
    <n v="0.2"/>
    <n v="0.8"/>
    <n v="0"/>
    <s v="US"/>
    <x v="1"/>
    <n v="2000"/>
    <n v="800"/>
    <s v="B"/>
    <s v="B4"/>
    <x v="1"/>
    <x v="1"/>
    <x v="0"/>
    <x v="0"/>
    <x v="1"/>
  </r>
  <r>
    <n v="306"/>
    <s v="Segment 2 / Cohort B"/>
    <n v="5"/>
    <x v="0"/>
    <n v="0.2"/>
    <n v="0.3"/>
    <n v="0.5"/>
    <n v="0"/>
    <s v="US"/>
    <x v="1"/>
    <n v="2000"/>
    <n v="800"/>
    <s v="B"/>
    <s v="B5"/>
    <x v="0"/>
    <x v="1"/>
    <x v="0"/>
    <x v="0"/>
    <x v="1"/>
  </r>
  <r>
    <n v="306"/>
    <s v="Segment 2 / Cohort B"/>
    <n v="5"/>
    <x v="1"/>
    <n v="0.2"/>
    <n v="0.3"/>
    <n v="0.5"/>
    <n v="0"/>
    <s v="US"/>
    <x v="1"/>
    <n v="2000"/>
    <n v="800"/>
    <s v="B"/>
    <s v="B5"/>
    <x v="0"/>
    <x v="1"/>
    <x v="0"/>
    <x v="0"/>
    <x v="1"/>
  </r>
  <r>
    <n v="306"/>
    <s v="Segment 2 / Cohort B"/>
    <n v="6"/>
    <x v="0"/>
    <n v="0.4"/>
    <n v="0.6"/>
    <n v="0"/>
    <n v="0"/>
    <s v="US"/>
    <x v="1"/>
    <n v="2000"/>
    <n v="800"/>
    <s v="B"/>
    <s v="B6"/>
    <x v="0"/>
    <x v="1"/>
    <x v="1"/>
    <x v="0"/>
    <x v="1"/>
  </r>
  <r>
    <n v="306"/>
    <s v="Segment 2 / Cohort B"/>
    <n v="6"/>
    <x v="1"/>
    <n v="0.2"/>
    <n v="0.8"/>
    <n v="0"/>
    <n v="0"/>
    <s v="US"/>
    <x v="1"/>
    <n v="2000"/>
    <n v="800"/>
    <s v="B"/>
    <s v="B6"/>
    <x v="0"/>
    <x v="1"/>
    <x v="1"/>
    <x v="0"/>
    <x v="1"/>
  </r>
  <r>
    <n v="306"/>
    <s v="Segment 2 / Cohort B"/>
    <n v="7"/>
    <x v="0"/>
    <n v="0.3"/>
    <n v="0.7"/>
    <n v="0"/>
    <n v="0"/>
    <s v="US"/>
    <x v="1"/>
    <n v="2000"/>
    <n v="800"/>
    <s v="B"/>
    <s v="B7"/>
    <x v="0"/>
    <x v="1"/>
    <x v="2"/>
    <x v="0"/>
    <x v="0"/>
  </r>
  <r>
    <n v="306"/>
    <s v="Segment 2 / Cohort B"/>
    <n v="7"/>
    <x v="1"/>
    <n v="0.2"/>
    <n v="0.8"/>
    <n v="0"/>
    <n v="0"/>
    <s v="US"/>
    <x v="1"/>
    <n v="2000"/>
    <n v="800"/>
    <s v="B"/>
    <s v="B7"/>
    <x v="0"/>
    <x v="1"/>
    <x v="2"/>
    <x v="0"/>
    <x v="0"/>
  </r>
  <r>
    <n v="306"/>
    <s v="Segment 2 / Cohort B"/>
    <n v="8"/>
    <x v="0"/>
    <n v="0.3"/>
    <n v="0.7"/>
    <n v="0"/>
    <n v="0"/>
    <s v="US"/>
    <x v="1"/>
    <n v="2000"/>
    <n v="800"/>
    <s v="B"/>
    <s v="B8"/>
    <x v="2"/>
    <x v="1"/>
    <x v="1"/>
    <x v="0"/>
    <x v="1"/>
  </r>
  <r>
    <n v="306"/>
    <s v="Segment 2 / Cohort B"/>
    <n v="8"/>
    <x v="1"/>
    <n v="0.5"/>
    <n v="0.5"/>
    <n v="0"/>
    <n v="0"/>
    <s v="US"/>
    <x v="1"/>
    <n v="2000"/>
    <n v="800"/>
    <s v="B"/>
    <s v="B8"/>
    <x v="2"/>
    <x v="1"/>
    <x v="1"/>
    <x v="0"/>
    <x v="1"/>
  </r>
  <r>
    <n v="306"/>
    <s v="Segment 2 / Cohort B"/>
    <n v="9"/>
    <x v="0"/>
    <n v="0.4"/>
    <n v="0.6"/>
    <n v="0"/>
    <n v="0"/>
    <s v="US"/>
    <x v="1"/>
    <n v="2000"/>
    <n v="800"/>
    <s v="B"/>
    <s v="B9"/>
    <x v="1"/>
    <x v="1"/>
    <x v="2"/>
    <x v="0"/>
    <x v="0"/>
  </r>
  <r>
    <n v="306"/>
    <s v="Segment 2 / Cohort B"/>
    <n v="9"/>
    <x v="1"/>
    <n v="0.2"/>
    <n v="0.8"/>
    <n v="0"/>
    <n v="0"/>
    <s v="US"/>
    <x v="1"/>
    <n v="2000"/>
    <n v="800"/>
    <s v="B"/>
    <s v="B9"/>
    <x v="1"/>
    <x v="1"/>
    <x v="2"/>
    <x v="0"/>
    <x v="0"/>
  </r>
  <r>
    <n v="306"/>
    <s v="Segment 2 / Cohort B"/>
    <n v="10"/>
    <x v="0"/>
    <n v="0.6"/>
    <n v="0.4"/>
    <n v="0"/>
    <n v="0"/>
    <s v="US"/>
    <x v="1"/>
    <n v="2000"/>
    <n v="800"/>
    <s v="B"/>
    <s v="B10"/>
    <x v="0"/>
    <x v="1"/>
    <x v="2"/>
    <x v="1"/>
    <x v="1"/>
  </r>
  <r>
    <n v="306"/>
    <s v="Segment 2 / Cohort B"/>
    <n v="10"/>
    <x v="1"/>
    <n v="0.2"/>
    <n v="0.8"/>
    <n v="0"/>
    <n v="0"/>
    <s v="US"/>
    <x v="1"/>
    <n v="2000"/>
    <n v="800"/>
    <s v="B"/>
    <s v="B10"/>
    <x v="0"/>
    <x v="1"/>
    <x v="2"/>
    <x v="1"/>
    <x v="1"/>
  </r>
  <r>
    <n v="306"/>
    <s v="Segment 2 / Cohort B"/>
    <n v="11"/>
    <x v="0"/>
    <n v="0.2"/>
    <n v="0.2"/>
    <n v="0.6"/>
    <n v="0"/>
    <s v="US"/>
    <x v="1"/>
    <n v="2000"/>
    <n v="800"/>
    <s v="B"/>
    <s v="B11"/>
    <x v="3"/>
    <x v="1"/>
    <x v="2"/>
    <x v="1"/>
    <x v="0"/>
  </r>
  <r>
    <n v="306"/>
    <s v="Segment 2 / Cohort B"/>
    <n v="11"/>
    <x v="1"/>
    <n v="0"/>
    <n v="0.4"/>
    <n v="0.6"/>
    <n v="0"/>
    <s v="US"/>
    <x v="1"/>
    <n v="2000"/>
    <n v="800"/>
    <s v="B"/>
    <s v="B11"/>
    <x v="3"/>
    <x v="1"/>
    <x v="2"/>
    <x v="1"/>
    <x v="0"/>
  </r>
  <r>
    <n v="306"/>
    <s v="Segment 2 / Cohort B"/>
    <n v="12"/>
    <x v="0"/>
    <n v="0.3"/>
    <n v="0.7"/>
    <n v="0"/>
    <n v="0"/>
    <s v="US"/>
    <x v="1"/>
    <n v="2000"/>
    <n v="800"/>
    <s v="B"/>
    <s v="B12"/>
    <x v="3"/>
    <x v="1"/>
    <x v="1"/>
    <x v="0"/>
    <x v="1"/>
  </r>
  <r>
    <n v="306"/>
    <s v="Segment 2 / Cohort B"/>
    <n v="12"/>
    <x v="1"/>
    <n v="0.5"/>
    <n v="0.5"/>
    <n v="0"/>
    <n v="0"/>
    <s v="US"/>
    <x v="1"/>
    <n v="2000"/>
    <n v="800"/>
    <s v="B"/>
    <s v="B12"/>
    <x v="3"/>
    <x v="1"/>
    <x v="1"/>
    <x v="0"/>
    <x v="1"/>
  </r>
  <r>
    <n v="308"/>
    <s v="Segment 3 / Cohort C"/>
    <n v="1"/>
    <x v="0"/>
    <n v="0.4"/>
    <n v="0.4"/>
    <n v="0.2"/>
    <n v="0"/>
    <s v="US"/>
    <x v="1"/>
    <n v="1050"/>
    <n v="600"/>
    <s v="C"/>
    <s v="C1"/>
    <x v="2"/>
    <x v="0"/>
    <x v="1"/>
    <x v="0"/>
    <x v="1"/>
  </r>
  <r>
    <n v="308"/>
    <s v="Segment 3 / Cohort C"/>
    <n v="1"/>
    <x v="1"/>
    <n v="0.4"/>
    <n v="0.4"/>
    <n v="0.2"/>
    <n v="0"/>
    <s v="US"/>
    <x v="1"/>
    <n v="1050"/>
    <n v="600"/>
    <s v="C"/>
    <s v="C1"/>
    <x v="2"/>
    <x v="0"/>
    <x v="1"/>
    <x v="0"/>
    <x v="1"/>
  </r>
  <r>
    <n v="308"/>
    <s v="Segment 3 / Cohort C"/>
    <n v="2"/>
    <x v="0"/>
    <n v="0.5"/>
    <n v="0.5"/>
    <n v="0"/>
    <n v="0"/>
    <s v="US"/>
    <x v="1"/>
    <n v="1050"/>
    <n v="600"/>
    <s v="C"/>
    <s v="C2"/>
    <x v="2"/>
    <x v="1"/>
    <x v="2"/>
    <x v="1"/>
    <x v="0"/>
  </r>
  <r>
    <n v="308"/>
    <s v="Segment 3 / Cohort C"/>
    <n v="2"/>
    <x v="1"/>
    <n v="0.5"/>
    <n v="0.5"/>
    <n v="0"/>
    <n v="0"/>
    <s v="US"/>
    <x v="1"/>
    <n v="1050"/>
    <n v="600"/>
    <s v="C"/>
    <s v="C2"/>
    <x v="2"/>
    <x v="1"/>
    <x v="2"/>
    <x v="1"/>
    <x v="0"/>
  </r>
  <r>
    <n v="308"/>
    <s v="Segment 3 / Cohort C"/>
    <n v="3"/>
    <x v="0"/>
    <n v="0.4"/>
    <n v="0.4"/>
    <n v="0.2"/>
    <n v="0"/>
    <s v="US"/>
    <x v="1"/>
    <n v="1050"/>
    <n v="600"/>
    <s v="C"/>
    <s v="C3"/>
    <x v="3"/>
    <x v="0"/>
    <x v="1"/>
    <x v="0"/>
    <x v="1"/>
  </r>
  <r>
    <n v="308"/>
    <s v="Segment 3 / Cohort C"/>
    <n v="3"/>
    <x v="1"/>
    <n v="0.4"/>
    <n v="0.4"/>
    <n v="0.2"/>
    <n v="0"/>
    <s v="US"/>
    <x v="1"/>
    <n v="1050"/>
    <n v="600"/>
    <s v="C"/>
    <s v="C3"/>
    <x v="3"/>
    <x v="0"/>
    <x v="1"/>
    <x v="0"/>
    <x v="1"/>
  </r>
  <r>
    <n v="308"/>
    <s v="Segment 3 / Cohort C"/>
    <n v="4"/>
    <x v="0"/>
    <n v="0.5"/>
    <n v="0.5"/>
    <n v="0"/>
    <n v="0"/>
    <s v="US"/>
    <x v="1"/>
    <n v="1050"/>
    <n v="600"/>
    <s v="C"/>
    <s v="C4"/>
    <x v="3"/>
    <x v="1"/>
    <x v="0"/>
    <x v="0"/>
    <x v="0"/>
  </r>
  <r>
    <n v="308"/>
    <s v="Segment 3 / Cohort C"/>
    <n v="4"/>
    <x v="1"/>
    <n v="0.5"/>
    <n v="0.5"/>
    <n v="0"/>
    <n v="0"/>
    <s v="US"/>
    <x v="1"/>
    <n v="1050"/>
    <n v="600"/>
    <s v="C"/>
    <s v="C4"/>
    <x v="3"/>
    <x v="1"/>
    <x v="0"/>
    <x v="0"/>
    <x v="0"/>
  </r>
  <r>
    <n v="308"/>
    <s v="Segment 3 / Cohort C"/>
    <n v="5"/>
    <x v="0"/>
    <n v="0.5"/>
    <n v="0.4"/>
    <n v="0.1"/>
    <n v="0"/>
    <s v="US"/>
    <x v="1"/>
    <n v="1050"/>
    <n v="600"/>
    <s v="C"/>
    <s v="C5"/>
    <x v="2"/>
    <x v="0"/>
    <x v="1"/>
    <x v="0"/>
    <x v="0"/>
  </r>
  <r>
    <n v="308"/>
    <s v="Segment 3 / Cohort C"/>
    <n v="5"/>
    <x v="1"/>
    <n v="0.5"/>
    <n v="0.4"/>
    <n v="0.1"/>
    <n v="0"/>
    <s v="US"/>
    <x v="1"/>
    <n v="1050"/>
    <n v="600"/>
    <s v="C"/>
    <s v="C5"/>
    <x v="2"/>
    <x v="0"/>
    <x v="1"/>
    <x v="0"/>
    <x v="0"/>
  </r>
  <r>
    <n v="308"/>
    <s v="Segment 3 / Cohort C"/>
    <n v="6"/>
    <x v="0"/>
    <n v="0.5"/>
    <n v="0.5"/>
    <n v="0"/>
    <n v="0"/>
    <s v="US"/>
    <x v="1"/>
    <n v="1050"/>
    <n v="600"/>
    <s v="C"/>
    <s v="C6"/>
    <x v="3"/>
    <x v="1"/>
    <x v="1"/>
    <x v="0"/>
    <x v="0"/>
  </r>
  <r>
    <n v="308"/>
    <s v="Segment 3 / Cohort C"/>
    <n v="6"/>
    <x v="1"/>
    <n v="0.5"/>
    <n v="0.5"/>
    <n v="0"/>
    <n v="0"/>
    <s v="US"/>
    <x v="1"/>
    <n v="1050"/>
    <n v="600"/>
    <s v="C"/>
    <s v="C6"/>
    <x v="3"/>
    <x v="1"/>
    <x v="1"/>
    <x v="0"/>
    <x v="0"/>
  </r>
  <r>
    <n v="308"/>
    <s v="Segment 3 / Cohort C"/>
    <n v="7"/>
    <x v="0"/>
    <n v="0.5"/>
    <n v="0.5"/>
    <n v="0"/>
    <n v="0"/>
    <s v="US"/>
    <x v="1"/>
    <n v="1050"/>
    <n v="600"/>
    <s v="C"/>
    <s v="C7"/>
    <x v="0"/>
    <x v="1"/>
    <x v="1"/>
    <x v="0"/>
    <x v="0"/>
  </r>
  <r>
    <n v="308"/>
    <s v="Segment 3 / Cohort C"/>
    <n v="7"/>
    <x v="1"/>
    <n v="0.5"/>
    <n v="0.5"/>
    <n v="0"/>
    <n v="0"/>
    <s v="US"/>
    <x v="1"/>
    <n v="1050"/>
    <n v="600"/>
    <s v="C"/>
    <s v="C7"/>
    <x v="0"/>
    <x v="1"/>
    <x v="1"/>
    <x v="0"/>
    <x v="0"/>
  </r>
  <r>
    <n v="308"/>
    <s v="Segment 3 / Cohort C"/>
    <n v="8"/>
    <x v="0"/>
    <n v="0.5"/>
    <n v="0.5"/>
    <n v="0"/>
    <n v="0"/>
    <s v="US"/>
    <x v="1"/>
    <n v="1050"/>
    <n v="600"/>
    <s v="C"/>
    <s v="C8"/>
    <x v="1"/>
    <x v="1"/>
    <x v="2"/>
    <x v="1"/>
    <x v="0"/>
  </r>
  <r>
    <n v="308"/>
    <s v="Segment 3 / Cohort C"/>
    <n v="8"/>
    <x v="1"/>
    <n v="0.5"/>
    <n v="0.5"/>
    <n v="0"/>
    <n v="0"/>
    <s v="US"/>
    <x v="1"/>
    <n v="1050"/>
    <n v="600"/>
    <s v="C"/>
    <s v="C8"/>
    <x v="1"/>
    <x v="1"/>
    <x v="2"/>
    <x v="1"/>
    <x v="0"/>
  </r>
  <r>
    <n v="308"/>
    <s v="Segment 3 / Cohort C"/>
    <n v="9"/>
    <x v="0"/>
    <n v="0.5"/>
    <n v="0.5"/>
    <n v="0"/>
    <n v="0"/>
    <s v="US"/>
    <x v="1"/>
    <n v="1050"/>
    <n v="600"/>
    <s v="C"/>
    <s v="C9"/>
    <x v="0"/>
    <x v="1"/>
    <x v="2"/>
    <x v="0"/>
    <x v="1"/>
  </r>
  <r>
    <n v="308"/>
    <s v="Segment 3 / Cohort C"/>
    <n v="9"/>
    <x v="1"/>
    <n v="0.5"/>
    <n v="0.5"/>
    <n v="0"/>
    <n v="0"/>
    <s v="US"/>
    <x v="1"/>
    <n v="1050"/>
    <n v="600"/>
    <s v="C"/>
    <s v="C9"/>
    <x v="0"/>
    <x v="1"/>
    <x v="2"/>
    <x v="0"/>
    <x v="1"/>
  </r>
  <r>
    <n v="308"/>
    <s v="Segment 3 / Cohort C"/>
    <n v="10"/>
    <x v="0"/>
    <n v="0.5"/>
    <n v="0.5"/>
    <n v="0"/>
    <n v="0"/>
    <s v="US"/>
    <x v="1"/>
    <n v="1050"/>
    <n v="600"/>
    <s v="C"/>
    <s v="C10"/>
    <x v="3"/>
    <x v="1"/>
    <x v="2"/>
    <x v="0"/>
    <x v="1"/>
  </r>
  <r>
    <n v="308"/>
    <s v="Segment 3 / Cohort C"/>
    <n v="10"/>
    <x v="1"/>
    <n v="0.5"/>
    <n v="0.5"/>
    <n v="0"/>
    <n v="0"/>
    <s v="US"/>
    <x v="1"/>
    <n v="1050"/>
    <n v="600"/>
    <s v="C"/>
    <s v="C10"/>
    <x v="3"/>
    <x v="1"/>
    <x v="2"/>
    <x v="0"/>
    <x v="1"/>
  </r>
  <r>
    <n v="308"/>
    <s v="Segment 3 / Cohort C"/>
    <n v="11"/>
    <x v="0"/>
    <n v="0.5"/>
    <n v="0.5"/>
    <n v="0"/>
    <n v="0"/>
    <s v="US"/>
    <x v="1"/>
    <n v="1050"/>
    <n v="600"/>
    <s v="C"/>
    <s v="C11"/>
    <x v="1"/>
    <x v="1"/>
    <x v="2"/>
    <x v="0"/>
    <x v="1"/>
  </r>
  <r>
    <n v="308"/>
    <s v="Segment 3 / Cohort C"/>
    <n v="11"/>
    <x v="1"/>
    <n v="0.5"/>
    <n v="0.5"/>
    <n v="0"/>
    <n v="0"/>
    <s v="US"/>
    <x v="1"/>
    <n v="1050"/>
    <n v="600"/>
    <s v="C"/>
    <s v="C11"/>
    <x v="1"/>
    <x v="1"/>
    <x v="2"/>
    <x v="0"/>
    <x v="1"/>
  </r>
  <r>
    <n v="308"/>
    <s v="Segment 3 / Cohort C"/>
    <n v="12"/>
    <x v="0"/>
    <n v="0.5"/>
    <n v="0.5"/>
    <n v="0"/>
    <n v="0"/>
    <s v="US"/>
    <x v="1"/>
    <n v="1050"/>
    <n v="600"/>
    <s v="C"/>
    <s v="C12"/>
    <x v="2"/>
    <x v="1"/>
    <x v="0"/>
    <x v="0"/>
    <x v="1"/>
  </r>
  <r>
    <n v="308"/>
    <s v="Segment 3 / Cohort C"/>
    <n v="12"/>
    <x v="1"/>
    <n v="0.5"/>
    <n v="0.5"/>
    <n v="0"/>
    <n v="0"/>
    <s v="US"/>
    <x v="1"/>
    <n v="1050"/>
    <n v="600"/>
    <s v="C"/>
    <s v="C12"/>
    <x v="2"/>
    <x v="1"/>
    <x v="0"/>
    <x v="0"/>
    <x v="1"/>
  </r>
  <r>
    <n v="311"/>
    <s v="Segment 1 / Cohort A"/>
    <n v="1"/>
    <x v="0"/>
    <n v="0.5"/>
    <n v="0.5"/>
    <n v="0"/>
    <n v="0"/>
    <s v="US"/>
    <x v="1"/>
    <n v="2000"/>
    <n v="2000"/>
    <s v="A"/>
    <s v="A1"/>
    <x v="0"/>
    <x v="0"/>
    <x v="0"/>
    <x v="0"/>
    <x v="0"/>
  </r>
  <r>
    <n v="311"/>
    <s v="Segment 1 / Cohort A"/>
    <n v="1"/>
    <x v="1"/>
    <n v="0.5"/>
    <n v="0.5"/>
    <n v="0"/>
    <n v="0"/>
    <s v="US"/>
    <x v="1"/>
    <n v="2000"/>
    <n v="2000"/>
    <s v="A"/>
    <s v="A1"/>
    <x v="0"/>
    <x v="0"/>
    <x v="0"/>
    <x v="0"/>
    <x v="0"/>
  </r>
  <r>
    <n v="311"/>
    <s v="Segment 1 / Cohort A"/>
    <n v="2"/>
    <x v="0"/>
    <n v="0.5"/>
    <n v="0.5"/>
    <n v="0"/>
    <n v="0"/>
    <s v="US"/>
    <x v="1"/>
    <n v="2000"/>
    <n v="2000"/>
    <s v="A"/>
    <s v="A2"/>
    <x v="1"/>
    <x v="1"/>
    <x v="1"/>
    <x v="0"/>
    <x v="1"/>
  </r>
  <r>
    <n v="311"/>
    <s v="Segment 1 / Cohort A"/>
    <n v="2"/>
    <x v="1"/>
    <n v="0.5"/>
    <n v="0.5"/>
    <n v="0"/>
    <n v="0"/>
    <s v="US"/>
    <x v="1"/>
    <n v="2000"/>
    <n v="2000"/>
    <s v="A"/>
    <s v="A2"/>
    <x v="1"/>
    <x v="1"/>
    <x v="1"/>
    <x v="0"/>
    <x v="1"/>
  </r>
  <r>
    <n v="311"/>
    <s v="Segment 1 / Cohort A"/>
    <n v="3"/>
    <x v="0"/>
    <n v="0.3"/>
    <n v="0.7"/>
    <n v="0"/>
    <n v="0"/>
    <s v="US"/>
    <x v="1"/>
    <n v="2000"/>
    <n v="2000"/>
    <s v="A"/>
    <s v="A3"/>
    <x v="2"/>
    <x v="1"/>
    <x v="2"/>
    <x v="0"/>
    <x v="1"/>
  </r>
  <r>
    <n v="311"/>
    <s v="Segment 1 / Cohort A"/>
    <n v="3"/>
    <x v="1"/>
    <n v="0.5"/>
    <n v="0.5"/>
    <n v="0"/>
    <n v="0"/>
    <s v="US"/>
    <x v="1"/>
    <n v="2000"/>
    <n v="2000"/>
    <s v="A"/>
    <s v="A3"/>
    <x v="2"/>
    <x v="1"/>
    <x v="2"/>
    <x v="0"/>
    <x v="1"/>
  </r>
  <r>
    <n v="311"/>
    <s v="Segment 1 / Cohort A"/>
    <n v="4"/>
    <x v="0"/>
    <n v="0.5"/>
    <n v="0.5"/>
    <n v="0"/>
    <n v="0"/>
    <s v="US"/>
    <x v="1"/>
    <n v="2000"/>
    <n v="2000"/>
    <s v="A"/>
    <s v="A4"/>
    <x v="2"/>
    <x v="0"/>
    <x v="0"/>
    <x v="0"/>
    <x v="1"/>
  </r>
  <r>
    <n v="311"/>
    <s v="Segment 1 / Cohort A"/>
    <n v="4"/>
    <x v="1"/>
    <n v="0.5"/>
    <n v="0.5"/>
    <n v="0"/>
    <n v="0"/>
    <s v="US"/>
    <x v="1"/>
    <n v="2000"/>
    <n v="2000"/>
    <s v="A"/>
    <s v="A4"/>
    <x v="2"/>
    <x v="0"/>
    <x v="0"/>
    <x v="0"/>
    <x v="1"/>
  </r>
  <r>
    <n v="311"/>
    <s v="Segment 1 / Cohort A"/>
    <n v="5"/>
    <x v="0"/>
    <n v="0.5"/>
    <n v="0.5"/>
    <n v="0"/>
    <n v="0"/>
    <s v="US"/>
    <x v="1"/>
    <n v="2000"/>
    <n v="2000"/>
    <s v="A"/>
    <s v="A5"/>
    <x v="2"/>
    <x v="1"/>
    <x v="2"/>
    <x v="1"/>
    <x v="1"/>
  </r>
  <r>
    <n v="311"/>
    <s v="Segment 1 / Cohort A"/>
    <n v="5"/>
    <x v="1"/>
    <n v="0.5"/>
    <n v="0.5"/>
    <n v="0"/>
    <n v="0"/>
    <s v="US"/>
    <x v="1"/>
    <n v="2000"/>
    <n v="2000"/>
    <s v="A"/>
    <s v="A5"/>
    <x v="2"/>
    <x v="1"/>
    <x v="2"/>
    <x v="1"/>
    <x v="1"/>
  </r>
  <r>
    <n v="311"/>
    <s v="Segment 1 / Cohort A"/>
    <n v="6"/>
    <x v="0"/>
    <n v="0.3"/>
    <n v="0.5"/>
    <n v="0.2"/>
    <n v="0"/>
    <s v="US"/>
    <x v="1"/>
    <n v="2000"/>
    <n v="2000"/>
    <s v="A"/>
    <s v="A6"/>
    <x v="3"/>
    <x v="0"/>
    <x v="0"/>
    <x v="0"/>
    <x v="1"/>
  </r>
  <r>
    <n v="311"/>
    <s v="Segment 1 / Cohort A"/>
    <n v="6"/>
    <x v="1"/>
    <n v="0.3"/>
    <n v="0.5"/>
    <n v="0.2"/>
    <n v="0"/>
    <s v="US"/>
    <x v="1"/>
    <n v="2000"/>
    <n v="2000"/>
    <s v="A"/>
    <s v="A6"/>
    <x v="3"/>
    <x v="0"/>
    <x v="0"/>
    <x v="0"/>
    <x v="1"/>
  </r>
  <r>
    <n v="311"/>
    <s v="Segment 1 / Cohort A"/>
    <n v="7"/>
    <x v="0"/>
    <n v="0.4"/>
    <n v="0.4"/>
    <n v="0.2"/>
    <n v="0"/>
    <s v="US"/>
    <x v="1"/>
    <n v="2000"/>
    <n v="2000"/>
    <s v="A"/>
    <s v="A7"/>
    <x v="1"/>
    <x v="0"/>
    <x v="0"/>
    <x v="0"/>
    <x v="1"/>
  </r>
  <r>
    <n v="311"/>
    <s v="Segment 1 / Cohort A"/>
    <n v="7"/>
    <x v="1"/>
    <n v="0.3"/>
    <n v="0.5"/>
    <n v="0.2"/>
    <n v="0"/>
    <s v="US"/>
    <x v="1"/>
    <n v="2000"/>
    <n v="2000"/>
    <s v="A"/>
    <s v="A7"/>
    <x v="1"/>
    <x v="0"/>
    <x v="0"/>
    <x v="0"/>
    <x v="1"/>
  </r>
  <r>
    <n v="311"/>
    <s v="Segment 1 / Cohort A"/>
    <n v="8"/>
    <x v="0"/>
    <n v="0.3"/>
    <n v="0.4"/>
    <n v="0.3"/>
    <n v="0"/>
    <s v="US"/>
    <x v="1"/>
    <n v="2000"/>
    <n v="2000"/>
    <s v="A"/>
    <s v="A8"/>
    <x v="3"/>
    <x v="0"/>
    <x v="0"/>
    <x v="0"/>
    <x v="0"/>
  </r>
  <r>
    <n v="311"/>
    <s v="Segment 1 / Cohort A"/>
    <n v="8"/>
    <x v="1"/>
    <n v="0"/>
    <n v="0.5"/>
    <n v="0.5"/>
    <n v="0"/>
    <s v="US"/>
    <x v="1"/>
    <n v="2000"/>
    <n v="2000"/>
    <s v="A"/>
    <s v="A8"/>
    <x v="3"/>
    <x v="0"/>
    <x v="0"/>
    <x v="0"/>
    <x v="0"/>
  </r>
  <r>
    <n v="311"/>
    <s v="Segment 1 / Cohort A"/>
    <n v="9"/>
    <x v="0"/>
    <n v="0.5"/>
    <n v="0.5"/>
    <n v="0"/>
    <n v="0"/>
    <s v="US"/>
    <x v="1"/>
    <n v="2000"/>
    <n v="2000"/>
    <s v="A"/>
    <s v="A9"/>
    <x v="1"/>
    <x v="1"/>
    <x v="2"/>
    <x v="1"/>
    <x v="1"/>
  </r>
  <r>
    <n v="311"/>
    <s v="Segment 1 / Cohort A"/>
    <n v="9"/>
    <x v="1"/>
    <n v="0.4"/>
    <n v="0.4"/>
    <n v="0.2"/>
    <n v="0"/>
    <s v="US"/>
    <x v="1"/>
    <n v="2000"/>
    <n v="2000"/>
    <s v="A"/>
    <s v="A9"/>
    <x v="1"/>
    <x v="1"/>
    <x v="2"/>
    <x v="1"/>
    <x v="1"/>
  </r>
  <r>
    <n v="311"/>
    <s v="Segment 1 / Cohort A"/>
    <n v="10"/>
    <x v="0"/>
    <n v="0.5"/>
    <n v="0.5"/>
    <n v="0"/>
    <n v="0"/>
    <s v="US"/>
    <x v="1"/>
    <n v="2000"/>
    <n v="2000"/>
    <s v="A"/>
    <s v="A10"/>
    <x v="2"/>
    <x v="1"/>
    <x v="0"/>
    <x v="0"/>
    <x v="0"/>
  </r>
  <r>
    <n v="311"/>
    <s v="Segment 1 / Cohort A"/>
    <n v="10"/>
    <x v="1"/>
    <n v="0.5"/>
    <n v="0.5"/>
    <n v="0"/>
    <n v="0"/>
    <s v="US"/>
    <x v="1"/>
    <n v="2000"/>
    <n v="2000"/>
    <s v="A"/>
    <s v="A10"/>
    <x v="2"/>
    <x v="1"/>
    <x v="0"/>
    <x v="0"/>
    <x v="0"/>
  </r>
  <r>
    <n v="311"/>
    <s v="Segment 1 / Cohort A"/>
    <n v="11"/>
    <x v="0"/>
    <n v="0.3"/>
    <n v="0.6"/>
    <n v="0.1"/>
    <n v="0"/>
    <s v="US"/>
    <x v="1"/>
    <n v="2000"/>
    <n v="2000"/>
    <s v="A"/>
    <s v="A11"/>
    <x v="0"/>
    <x v="0"/>
    <x v="0"/>
    <x v="0"/>
    <x v="1"/>
  </r>
  <r>
    <n v="311"/>
    <s v="Segment 1 / Cohort A"/>
    <n v="11"/>
    <x v="1"/>
    <n v="0.2"/>
    <n v="0.7"/>
    <n v="0.1"/>
    <n v="0"/>
    <s v="US"/>
    <x v="1"/>
    <n v="2000"/>
    <n v="2000"/>
    <s v="A"/>
    <s v="A11"/>
    <x v="0"/>
    <x v="0"/>
    <x v="0"/>
    <x v="0"/>
    <x v="1"/>
  </r>
  <r>
    <n v="311"/>
    <s v="Segment 1 / Cohort A"/>
    <n v="12"/>
    <x v="0"/>
    <n v="0.5"/>
    <n v="0.5"/>
    <n v="0"/>
    <n v="0"/>
    <s v="US"/>
    <x v="1"/>
    <n v="2000"/>
    <n v="2000"/>
    <s v="A"/>
    <s v="A12"/>
    <x v="1"/>
    <x v="0"/>
    <x v="0"/>
    <x v="0"/>
    <x v="0"/>
  </r>
  <r>
    <n v="311"/>
    <s v="Segment 1 / Cohort A"/>
    <n v="12"/>
    <x v="1"/>
    <n v="0.5"/>
    <n v="0.5"/>
    <n v="0"/>
    <n v="0"/>
    <s v="US"/>
    <x v="1"/>
    <n v="2000"/>
    <n v="2000"/>
    <s v="A"/>
    <s v="A12"/>
    <x v="1"/>
    <x v="0"/>
    <x v="0"/>
    <x v="0"/>
    <x v="0"/>
  </r>
  <r>
    <n v="314"/>
    <s v="Segment 3 / Cohort C"/>
    <n v="1"/>
    <x v="0"/>
    <n v="0.5"/>
    <n v="0.4"/>
    <n v="0.1"/>
    <n v="0"/>
    <s v="US"/>
    <x v="1"/>
    <n v="2000"/>
    <n v="500"/>
    <s v="C"/>
    <s v="C1"/>
    <x v="2"/>
    <x v="0"/>
    <x v="1"/>
    <x v="0"/>
    <x v="1"/>
  </r>
  <r>
    <n v="314"/>
    <s v="Segment 3 / Cohort C"/>
    <n v="1"/>
    <x v="1"/>
    <n v="0.6"/>
    <n v="0.3"/>
    <n v="0.1"/>
    <n v="0"/>
    <s v="US"/>
    <x v="1"/>
    <n v="2000"/>
    <n v="500"/>
    <s v="C"/>
    <s v="C1"/>
    <x v="2"/>
    <x v="0"/>
    <x v="1"/>
    <x v="0"/>
    <x v="1"/>
  </r>
  <r>
    <n v="314"/>
    <s v="Segment 3 / Cohort C"/>
    <n v="2"/>
    <x v="0"/>
    <n v="0.7"/>
    <n v="0.3"/>
    <n v="0"/>
    <n v="0"/>
    <s v="US"/>
    <x v="1"/>
    <n v="2000"/>
    <n v="500"/>
    <s v="C"/>
    <s v="C2"/>
    <x v="2"/>
    <x v="1"/>
    <x v="2"/>
    <x v="1"/>
    <x v="0"/>
  </r>
  <r>
    <n v="314"/>
    <s v="Segment 3 / Cohort C"/>
    <n v="2"/>
    <x v="1"/>
    <n v="0.7"/>
    <n v="0.3"/>
    <n v="0"/>
    <n v="0"/>
    <s v="US"/>
    <x v="1"/>
    <n v="2000"/>
    <n v="500"/>
    <s v="C"/>
    <s v="C2"/>
    <x v="2"/>
    <x v="1"/>
    <x v="2"/>
    <x v="1"/>
    <x v="0"/>
  </r>
  <r>
    <n v="314"/>
    <s v="Segment 3 / Cohort C"/>
    <n v="3"/>
    <x v="0"/>
    <n v="0.6"/>
    <n v="0.4"/>
    <n v="0"/>
    <n v="0"/>
    <s v="US"/>
    <x v="1"/>
    <n v="2000"/>
    <n v="500"/>
    <s v="C"/>
    <s v="C3"/>
    <x v="3"/>
    <x v="0"/>
    <x v="1"/>
    <x v="0"/>
    <x v="1"/>
  </r>
  <r>
    <n v="314"/>
    <s v="Segment 3 / Cohort C"/>
    <n v="3"/>
    <x v="1"/>
    <n v="0.7"/>
    <n v="0.3"/>
    <n v="0"/>
    <n v="0"/>
    <s v="US"/>
    <x v="1"/>
    <n v="2000"/>
    <n v="500"/>
    <s v="C"/>
    <s v="C3"/>
    <x v="3"/>
    <x v="0"/>
    <x v="1"/>
    <x v="0"/>
    <x v="1"/>
  </r>
  <r>
    <n v="314"/>
    <s v="Segment 3 / Cohort C"/>
    <n v="4"/>
    <x v="0"/>
    <n v="0.5"/>
    <n v="0.4"/>
    <n v="0.1"/>
    <n v="0"/>
    <s v="US"/>
    <x v="1"/>
    <n v="2000"/>
    <n v="500"/>
    <s v="C"/>
    <s v="C4"/>
    <x v="3"/>
    <x v="1"/>
    <x v="0"/>
    <x v="0"/>
    <x v="0"/>
  </r>
  <r>
    <n v="314"/>
    <s v="Segment 3 / Cohort C"/>
    <n v="4"/>
    <x v="1"/>
    <n v="0.6"/>
    <n v="0.3"/>
    <n v="0.1"/>
    <n v="0"/>
    <s v="US"/>
    <x v="1"/>
    <n v="2000"/>
    <n v="500"/>
    <s v="C"/>
    <s v="C4"/>
    <x v="3"/>
    <x v="1"/>
    <x v="0"/>
    <x v="0"/>
    <x v="0"/>
  </r>
  <r>
    <n v="314"/>
    <s v="Segment 3 / Cohort C"/>
    <n v="5"/>
    <x v="0"/>
    <n v="0.7"/>
    <n v="0.3"/>
    <n v="0"/>
    <n v="0"/>
    <s v="US"/>
    <x v="1"/>
    <n v="2000"/>
    <n v="500"/>
    <s v="C"/>
    <s v="C5"/>
    <x v="2"/>
    <x v="0"/>
    <x v="1"/>
    <x v="0"/>
    <x v="0"/>
  </r>
  <r>
    <n v="314"/>
    <s v="Segment 3 / Cohort C"/>
    <n v="5"/>
    <x v="1"/>
    <n v="0.7"/>
    <n v="0.3"/>
    <n v="0"/>
    <n v="0"/>
    <s v="US"/>
    <x v="1"/>
    <n v="2000"/>
    <n v="500"/>
    <s v="C"/>
    <s v="C5"/>
    <x v="2"/>
    <x v="0"/>
    <x v="1"/>
    <x v="0"/>
    <x v="0"/>
  </r>
  <r>
    <n v="314"/>
    <s v="Segment 3 / Cohort C"/>
    <n v="6"/>
    <x v="0"/>
    <n v="0.8"/>
    <n v="0.2"/>
    <n v="0"/>
    <n v="0"/>
    <s v="US"/>
    <x v="1"/>
    <n v="2000"/>
    <n v="500"/>
    <s v="C"/>
    <s v="C6"/>
    <x v="3"/>
    <x v="1"/>
    <x v="1"/>
    <x v="0"/>
    <x v="0"/>
  </r>
  <r>
    <n v="314"/>
    <s v="Segment 3 / Cohort C"/>
    <n v="6"/>
    <x v="1"/>
    <n v="0.7"/>
    <n v="0.3"/>
    <n v="0"/>
    <n v="0"/>
    <s v="US"/>
    <x v="1"/>
    <n v="2000"/>
    <n v="500"/>
    <s v="C"/>
    <s v="C6"/>
    <x v="3"/>
    <x v="1"/>
    <x v="1"/>
    <x v="0"/>
    <x v="0"/>
  </r>
  <r>
    <n v="314"/>
    <s v="Segment 3 / Cohort C"/>
    <n v="7"/>
    <x v="0"/>
    <n v="0.6"/>
    <n v="0.4"/>
    <n v="0"/>
    <n v="0"/>
    <s v="US"/>
    <x v="1"/>
    <n v="2000"/>
    <n v="500"/>
    <s v="C"/>
    <s v="C7"/>
    <x v="0"/>
    <x v="1"/>
    <x v="1"/>
    <x v="0"/>
    <x v="0"/>
  </r>
  <r>
    <n v="314"/>
    <s v="Segment 3 / Cohort C"/>
    <n v="7"/>
    <x v="1"/>
    <n v="0.7"/>
    <n v="0.3"/>
    <n v="0"/>
    <n v="0"/>
    <s v="US"/>
    <x v="1"/>
    <n v="2000"/>
    <n v="500"/>
    <s v="C"/>
    <s v="C7"/>
    <x v="0"/>
    <x v="1"/>
    <x v="1"/>
    <x v="0"/>
    <x v="0"/>
  </r>
  <r>
    <n v="314"/>
    <s v="Segment 3 / Cohort C"/>
    <n v="8"/>
    <x v="0"/>
    <n v="0.7"/>
    <n v="0.3"/>
    <n v="0"/>
    <n v="0"/>
    <s v="US"/>
    <x v="1"/>
    <n v="2000"/>
    <n v="500"/>
    <s v="C"/>
    <s v="C8"/>
    <x v="1"/>
    <x v="1"/>
    <x v="2"/>
    <x v="1"/>
    <x v="0"/>
  </r>
  <r>
    <n v="314"/>
    <s v="Segment 3 / Cohort C"/>
    <n v="8"/>
    <x v="1"/>
    <n v="0.6"/>
    <n v="0.4"/>
    <n v="0"/>
    <n v="0"/>
    <s v="US"/>
    <x v="1"/>
    <n v="2000"/>
    <n v="500"/>
    <s v="C"/>
    <s v="C8"/>
    <x v="1"/>
    <x v="1"/>
    <x v="2"/>
    <x v="1"/>
    <x v="0"/>
  </r>
  <r>
    <n v="314"/>
    <s v="Segment 3 / Cohort C"/>
    <n v="9"/>
    <x v="0"/>
    <n v="0.7"/>
    <n v="0.3"/>
    <n v="0"/>
    <n v="0"/>
    <s v="US"/>
    <x v="1"/>
    <n v="2000"/>
    <n v="500"/>
    <s v="C"/>
    <s v="C9"/>
    <x v="0"/>
    <x v="1"/>
    <x v="2"/>
    <x v="0"/>
    <x v="1"/>
  </r>
  <r>
    <n v="314"/>
    <s v="Segment 3 / Cohort C"/>
    <n v="9"/>
    <x v="1"/>
    <n v="0.6"/>
    <n v="0.4"/>
    <n v="0"/>
    <n v="0"/>
    <s v="US"/>
    <x v="1"/>
    <n v="2000"/>
    <n v="500"/>
    <s v="C"/>
    <s v="C9"/>
    <x v="0"/>
    <x v="1"/>
    <x v="2"/>
    <x v="0"/>
    <x v="1"/>
  </r>
  <r>
    <n v="314"/>
    <s v="Segment 3 / Cohort C"/>
    <n v="10"/>
    <x v="0"/>
    <n v="0.8"/>
    <n v="0.2"/>
    <n v="0"/>
    <n v="0"/>
    <s v="US"/>
    <x v="1"/>
    <n v="2000"/>
    <n v="500"/>
    <s v="C"/>
    <s v="C10"/>
    <x v="3"/>
    <x v="1"/>
    <x v="2"/>
    <x v="0"/>
    <x v="1"/>
  </r>
  <r>
    <n v="314"/>
    <s v="Segment 3 / Cohort C"/>
    <n v="10"/>
    <x v="1"/>
    <n v="0.6"/>
    <n v="0.4"/>
    <n v="0"/>
    <n v="0"/>
    <s v="US"/>
    <x v="1"/>
    <n v="2000"/>
    <n v="500"/>
    <s v="C"/>
    <s v="C10"/>
    <x v="3"/>
    <x v="1"/>
    <x v="2"/>
    <x v="0"/>
    <x v="1"/>
  </r>
  <r>
    <n v="314"/>
    <s v="Segment 3 / Cohort C"/>
    <n v="11"/>
    <x v="0"/>
    <n v="0.6"/>
    <n v="0.4"/>
    <n v="0"/>
    <n v="0"/>
    <s v="US"/>
    <x v="1"/>
    <n v="2000"/>
    <n v="500"/>
    <s v="C"/>
    <s v="C11"/>
    <x v="1"/>
    <x v="1"/>
    <x v="2"/>
    <x v="0"/>
    <x v="1"/>
  </r>
  <r>
    <n v="314"/>
    <s v="Segment 3 / Cohort C"/>
    <n v="11"/>
    <x v="1"/>
    <n v="0.7"/>
    <n v="0.3"/>
    <n v="0"/>
    <n v="0"/>
    <s v="US"/>
    <x v="1"/>
    <n v="2000"/>
    <n v="500"/>
    <s v="C"/>
    <s v="C11"/>
    <x v="1"/>
    <x v="1"/>
    <x v="2"/>
    <x v="0"/>
    <x v="1"/>
  </r>
  <r>
    <n v="314"/>
    <s v="Segment 3 / Cohort C"/>
    <n v="12"/>
    <x v="0"/>
    <n v="0.5"/>
    <n v="0.4"/>
    <n v="0.1"/>
    <n v="0"/>
    <s v="US"/>
    <x v="1"/>
    <n v="2000"/>
    <n v="500"/>
    <s v="C"/>
    <s v="C12"/>
    <x v="2"/>
    <x v="1"/>
    <x v="0"/>
    <x v="0"/>
    <x v="1"/>
  </r>
  <r>
    <n v="314"/>
    <s v="Segment 3 / Cohort C"/>
    <n v="12"/>
    <x v="1"/>
    <n v="0.6"/>
    <n v="0.3"/>
    <n v="0.1"/>
    <n v="0"/>
    <s v="US"/>
    <x v="1"/>
    <n v="2000"/>
    <n v="500"/>
    <s v="C"/>
    <s v="C12"/>
    <x v="2"/>
    <x v="1"/>
    <x v="0"/>
    <x v="0"/>
    <x v="1"/>
  </r>
  <r>
    <n v="320"/>
    <s v="Segment 3 / Cohort C"/>
    <n v="1"/>
    <x v="0"/>
    <n v="0.5"/>
    <n v="0.4"/>
    <n v="0.1"/>
    <n v="0"/>
    <s v="US"/>
    <x v="1"/>
    <n v="750"/>
    <n v="250"/>
    <s v="C"/>
    <s v="C1"/>
    <x v="2"/>
    <x v="0"/>
    <x v="1"/>
    <x v="0"/>
    <x v="1"/>
  </r>
  <r>
    <n v="320"/>
    <s v="Segment 3 / Cohort C"/>
    <n v="1"/>
    <x v="1"/>
    <n v="0.4"/>
    <n v="0.5"/>
    <n v="0.1"/>
    <n v="0"/>
    <s v="US"/>
    <x v="1"/>
    <n v="750"/>
    <n v="250"/>
    <s v="C"/>
    <s v="C1"/>
    <x v="2"/>
    <x v="0"/>
    <x v="1"/>
    <x v="0"/>
    <x v="1"/>
  </r>
  <r>
    <n v="320"/>
    <s v="Segment 3 / Cohort C"/>
    <n v="2"/>
    <x v="0"/>
    <n v="0.6"/>
    <n v="0.4"/>
    <n v="0"/>
    <n v="0"/>
    <s v="US"/>
    <x v="1"/>
    <n v="750"/>
    <n v="250"/>
    <s v="C"/>
    <s v="C2"/>
    <x v="2"/>
    <x v="1"/>
    <x v="2"/>
    <x v="1"/>
    <x v="0"/>
  </r>
  <r>
    <n v="320"/>
    <s v="Segment 3 / Cohort C"/>
    <n v="2"/>
    <x v="1"/>
    <n v="0.5"/>
    <n v="0.5"/>
    <n v="0"/>
    <n v="0"/>
    <s v="US"/>
    <x v="1"/>
    <n v="750"/>
    <n v="250"/>
    <s v="C"/>
    <s v="C2"/>
    <x v="2"/>
    <x v="1"/>
    <x v="2"/>
    <x v="1"/>
    <x v="0"/>
  </r>
  <r>
    <n v="320"/>
    <s v="Segment 3 / Cohort C"/>
    <n v="3"/>
    <x v="0"/>
    <n v="0.5"/>
    <n v="0.3"/>
    <n v="0.2"/>
    <n v="0"/>
    <s v="US"/>
    <x v="1"/>
    <n v="750"/>
    <n v="250"/>
    <s v="C"/>
    <s v="C3"/>
    <x v="3"/>
    <x v="0"/>
    <x v="1"/>
    <x v="0"/>
    <x v="1"/>
  </r>
  <r>
    <n v="320"/>
    <s v="Segment 3 / Cohort C"/>
    <n v="3"/>
    <x v="1"/>
    <n v="0.4"/>
    <n v="0.3"/>
    <n v="0.3"/>
    <n v="0"/>
    <s v="US"/>
    <x v="1"/>
    <n v="750"/>
    <n v="250"/>
    <s v="C"/>
    <s v="C3"/>
    <x v="3"/>
    <x v="0"/>
    <x v="1"/>
    <x v="0"/>
    <x v="1"/>
  </r>
  <r>
    <n v="320"/>
    <s v="Segment 3 / Cohort C"/>
    <n v="4"/>
    <x v="0"/>
    <n v="0.4"/>
    <n v="0.4"/>
    <n v="0.2"/>
    <n v="0"/>
    <s v="US"/>
    <x v="1"/>
    <n v="750"/>
    <n v="250"/>
    <s v="C"/>
    <s v="C4"/>
    <x v="3"/>
    <x v="1"/>
    <x v="0"/>
    <x v="0"/>
    <x v="0"/>
  </r>
  <r>
    <n v="320"/>
    <s v="Segment 3 / Cohort C"/>
    <n v="4"/>
    <x v="1"/>
    <n v="0.3"/>
    <n v="0.4"/>
    <n v="0.3"/>
    <n v="0"/>
    <s v="US"/>
    <x v="1"/>
    <n v="750"/>
    <n v="250"/>
    <s v="C"/>
    <s v="C4"/>
    <x v="3"/>
    <x v="1"/>
    <x v="0"/>
    <x v="0"/>
    <x v="0"/>
  </r>
  <r>
    <n v="320"/>
    <s v="Segment 3 / Cohort C"/>
    <n v="5"/>
    <x v="0"/>
    <n v="0.6"/>
    <n v="0.3"/>
    <n v="0.1"/>
    <n v="0"/>
    <s v="US"/>
    <x v="1"/>
    <n v="750"/>
    <n v="250"/>
    <s v="C"/>
    <s v="C5"/>
    <x v="2"/>
    <x v="0"/>
    <x v="1"/>
    <x v="0"/>
    <x v="0"/>
  </r>
  <r>
    <n v="320"/>
    <s v="Segment 3 / Cohort C"/>
    <n v="5"/>
    <x v="1"/>
    <n v="0.5"/>
    <n v="0.3"/>
    <n v="0.2"/>
    <n v="0"/>
    <s v="US"/>
    <x v="1"/>
    <n v="750"/>
    <n v="250"/>
    <s v="C"/>
    <s v="C5"/>
    <x v="2"/>
    <x v="0"/>
    <x v="1"/>
    <x v="0"/>
    <x v="0"/>
  </r>
  <r>
    <n v="320"/>
    <s v="Segment 3 / Cohort C"/>
    <n v="6"/>
    <x v="0"/>
    <n v="0.5"/>
    <n v="0.3"/>
    <n v="0.2"/>
    <n v="0"/>
    <s v="US"/>
    <x v="1"/>
    <n v="750"/>
    <n v="250"/>
    <s v="C"/>
    <s v="C6"/>
    <x v="3"/>
    <x v="1"/>
    <x v="1"/>
    <x v="0"/>
    <x v="0"/>
  </r>
  <r>
    <n v="320"/>
    <s v="Segment 3 / Cohort C"/>
    <n v="6"/>
    <x v="1"/>
    <n v="0.4"/>
    <n v="0.3"/>
    <n v="0.3"/>
    <n v="0"/>
    <s v="US"/>
    <x v="1"/>
    <n v="750"/>
    <n v="250"/>
    <s v="C"/>
    <s v="C6"/>
    <x v="3"/>
    <x v="1"/>
    <x v="1"/>
    <x v="0"/>
    <x v="0"/>
  </r>
  <r>
    <n v="320"/>
    <s v="Segment 3 / Cohort C"/>
    <n v="7"/>
    <x v="0"/>
    <n v="0.6"/>
    <n v="0.3"/>
    <n v="0.1"/>
    <n v="0"/>
    <s v="US"/>
    <x v="1"/>
    <n v="750"/>
    <n v="250"/>
    <s v="C"/>
    <s v="C7"/>
    <x v="0"/>
    <x v="1"/>
    <x v="1"/>
    <x v="0"/>
    <x v="0"/>
  </r>
  <r>
    <n v="320"/>
    <s v="Segment 3 / Cohort C"/>
    <n v="7"/>
    <x v="1"/>
    <n v="0.5"/>
    <n v="0.4"/>
    <n v="0.1"/>
    <n v="0"/>
    <s v="US"/>
    <x v="1"/>
    <n v="750"/>
    <n v="250"/>
    <s v="C"/>
    <s v="C7"/>
    <x v="0"/>
    <x v="1"/>
    <x v="1"/>
    <x v="0"/>
    <x v="0"/>
  </r>
  <r>
    <n v="320"/>
    <s v="Segment 3 / Cohort C"/>
    <n v="8"/>
    <x v="0"/>
    <n v="0.6"/>
    <n v="0.4"/>
    <n v="0"/>
    <n v="0"/>
    <s v="US"/>
    <x v="1"/>
    <n v="750"/>
    <n v="250"/>
    <s v="C"/>
    <s v="C8"/>
    <x v="1"/>
    <x v="1"/>
    <x v="2"/>
    <x v="1"/>
    <x v="0"/>
  </r>
  <r>
    <n v="320"/>
    <s v="Segment 3 / Cohort C"/>
    <n v="8"/>
    <x v="1"/>
    <n v="0.5"/>
    <n v="0.5"/>
    <n v="0"/>
    <n v="0"/>
    <s v="US"/>
    <x v="1"/>
    <n v="750"/>
    <n v="250"/>
    <s v="C"/>
    <s v="C8"/>
    <x v="1"/>
    <x v="1"/>
    <x v="2"/>
    <x v="1"/>
    <x v="0"/>
  </r>
  <r>
    <n v="320"/>
    <s v="Segment 3 / Cohort C"/>
    <n v="9"/>
    <x v="0"/>
    <n v="0.6"/>
    <n v="0.4"/>
    <n v="0"/>
    <n v="0"/>
    <s v="US"/>
    <x v="1"/>
    <n v="750"/>
    <n v="250"/>
    <s v="C"/>
    <s v="C9"/>
    <x v="0"/>
    <x v="1"/>
    <x v="2"/>
    <x v="0"/>
    <x v="1"/>
  </r>
  <r>
    <n v="320"/>
    <s v="Segment 3 / Cohort C"/>
    <n v="9"/>
    <x v="1"/>
    <n v="0.5"/>
    <n v="0.5"/>
    <n v="0"/>
    <n v="0"/>
    <s v="US"/>
    <x v="1"/>
    <n v="750"/>
    <n v="250"/>
    <s v="C"/>
    <s v="C9"/>
    <x v="0"/>
    <x v="1"/>
    <x v="2"/>
    <x v="0"/>
    <x v="1"/>
  </r>
  <r>
    <n v="320"/>
    <s v="Segment 3 / Cohort C"/>
    <n v="10"/>
    <x v="0"/>
    <n v="0.6"/>
    <n v="0.4"/>
    <n v="0"/>
    <n v="0"/>
    <s v="US"/>
    <x v="1"/>
    <n v="750"/>
    <n v="250"/>
    <s v="C"/>
    <s v="C10"/>
    <x v="3"/>
    <x v="1"/>
    <x v="2"/>
    <x v="0"/>
    <x v="1"/>
  </r>
  <r>
    <n v="320"/>
    <s v="Segment 3 / Cohort C"/>
    <n v="10"/>
    <x v="1"/>
    <n v="0.5"/>
    <n v="0.5"/>
    <n v="0"/>
    <n v="0"/>
    <s v="US"/>
    <x v="1"/>
    <n v="750"/>
    <n v="250"/>
    <s v="C"/>
    <s v="C10"/>
    <x v="3"/>
    <x v="1"/>
    <x v="2"/>
    <x v="0"/>
    <x v="1"/>
  </r>
  <r>
    <n v="320"/>
    <s v="Segment 3 / Cohort C"/>
    <n v="11"/>
    <x v="0"/>
    <n v="0.6"/>
    <n v="0.3"/>
    <n v="0.1"/>
    <n v="0"/>
    <s v="US"/>
    <x v="1"/>
    <n v="750"/>
    <n v="250"/>
    <s v="C"/>
    <s v="C11"/>
    <x v="1"/>
    <x v="1"/>
    <x v="2"/>
    <x v="0"/>
    <x v="1"/>
  </r>
  <r>
    <n v="320"/>
    <s v="Segment 3 / Cohort C"/>
    <n v="11"/>
    <x v="1"/>
    <n v="0.4"/>
    <n v="0.4"/>
    <n v="0.2"/>
    <n v="0"/>
    <s v="US"/>
    <x v="1"/>
    <n v="750"/>
    <n v="250"/>
    <s v="C"/>
    <s v="C11"/>
    <x v="1"/>
    <x v="1"/>
    <x v="2"/>
    <x v="0"/>
    <x v="1"/>
  </r>
  <r>
    <n v="320"/>
    <s v="Segment 3 / Cohort C"/>
    <n v="12"/>
    <x v="0"/>
    <n v="0.5"/>
    <n v="0.3"/>
    <n v="0.2"/>
    <n v="0"/>
    <s v="US"/>
    <x v="1"/>
    <n v="750"/>
    <n v="250"/>
    <s v="C"/>
    <s v="C12"/>
    <x v="2"/>
    <x v="1"/>
    <x v="0"/>
    <x v="0"/>
    <x v="1"/>
  </r>
  <r>
    <n v="320"/>
    <s v="Segment 3 / Cohort C"/>
    <n v="12"/>
    <x v="1"/>
    <n v="0.5"/>
    <n v="0.3"/>
    <n v="0.2"/>
    <n v="0"/>
    <s v="US"/>
    <x v="1"/>
    <n v="750"/>
    <n v="250"/>
    <s v="C"/>
    <s v="C12"/>
    <x v="2"/>
    <x v="1"/>
    <x v="0"/>
    <x v="0"/>
    <x v="1"/>
  </r>
  <r>
    <n v="321"/>
    <s v="Segment 3 / Cohort C"/>
    <n v="1"/>
    <x v="0"/>
    <n v="1"/>
    <n v="0"/>
    <n v="0"/>
    <n v="0"/>
    <s v="US"/>
    <x v="1"/>
    <n v="2000"/>
    <n v="2000"/>
    <s v="C"/>
    <s v="C1"/>
    <x v="2"/>
    <x v="0"/>
    <x v="1"/>
    <x v="0"/>
    <x v="1"/>
  </r>
  <r>
    <n v="321"/>
    <s v="Segment 3 / Cohort C"/>
    <n v="1"/>
    <x v="1"/>
    <n v="0"/>
    <n v="0"/>
    <n v="1"/>
    <n v="0"/>
    <s v="US"/>
    <x v="1"/>
    <n v="2000"/>
    <n v="2000"/>
    <s v="C"/>
    <s v="C1"/>
    <x v="2"/>
    <x v="0"/>
    <x v="1"/>
    <x v="0"/>
    <x v="1"/>
  </r>
  <r>
    <n v="321"/>
    <s v="Segment 3 / Cohort C"/>
    <n v="2"/>
    <x v="0"/>
    <n v="1"/>
    <n v="0"/>
    <n v="0"/>
    <n v="0"/>
    <s v="US"/>
    <x v="1"/>
    <n v="2000"/>
    <n v="2000"/>
    <s v="C"/>
    <s v="C2"/>
    <x v="2"/>
    <x v="1"/>
    <x v="2"/>
    <x v="1"/>
    <x v="0"/>
  </r>
  <r>
    <n v="321"/>
    <s v="Segment 3 / Cohort C"/>
    <n v="2"/>
    <x v="1"/>
    <n v="0"/>
    <n v="0"/>
    <n v="0"/>
    <n v="1"/>
    <s v="US"/>
    <x v="1"/>
    <n v="2000"/>
    <n v="2000"/>
    <s v="C"/>
    <s v="C2"/>
    <x v="2"/>
    <x v="1"/>
    <x v="2"/>
    <x v="1"/>
    <x v="0"/>
  </r>
  <r>
    <n v="321"/>
    <s v="Segment 3 / Cohort C"/>
    <n v="3"/>
    <x v="0"/>
    <n v="1"/>
    <n v="0"/>
    <n v="0"/>
    <n v="0"/>
    <s v="US"/>
    <x v="1"/>
    <n v="2000"/>
    <n v="2000"/>
    <s v="C"/>
    <s v="C3"/>
    <x v="3"/>
    <x v="0"/>
    <x v="1"/>
    <x v="0"/>
    <x v="1"/>
  </r>
  <r>
    <n v="321"/>
    <s v="Segment 3 / Cohort C"/>
    <n v="3"/>
    <x v="1"/>
    <n v="0"/>
    <n v="0"/>
    <n v="1"/>
    <n v="0"/>
    <s v="US"/>
    <x v="1"/>
    <n v="2000"/>
    <n v="2000"/>
    <s v="C"/>
    <s v="C3"/>
    <x v="3"/>
    <x v="0"/>
    <x v="1"/>
    <x v="0"/>
    <x v="1"/>
  </r>
  <r>
    <n v="321"/>
    <s v="Segment 3 / Cohort C"/>
    <n v="4"/>
    <x v="0"/>
    <n v="1"/>
    <n v="0"/>
    <n v="0"/>
    <n v="0"/>
    <s v="US"/>
    <x v="1"/>
    <n v="2000"/>
    <n v="2000"/>
    <s v="C"/>
    <s v="C4"/>
    <x v="3"/>
    <x v="1"/>
    <x v="0"/>
    <x v="0"/>
    <x v="0"/>
  </r>
  <r>
    <n v="321"/>
    <s v="Segment 3 / Cohort C"/>
    <n v="4"/>
    <x v="1"/>
    <n v="0"/>
    <n v="0"/>
    <n v="0"/>
    <n v="1"/>
    <s v="US"/>
    <x v="1"/>
    <n v="2000"/>
    <n v="2000"/>
    <s v="C"/>
    <s v="C4"/>
    <x v="3"/>
    <x v="1"/>
    <x v="0"/>
    <x v="0"/>
    <x v="0"/>
  </r>
  <r>
    <n v="321"/>
    <s v="Segment 3 / Cohort C"/>
    <n v="5"/>
    <x v="0"/>
    <n v="1"/>
    <n v="0"/>
    <n v="0"/>
    <n v="0"/>
    <s v="US"/>
    <x v="1"/>
    <n v="2000"/>
    <n v="2000"/>
    <s v="C"/>
    <s v="C5"/>
    <x v="2"/>
    <x v="0"/>
    <x v="1"/>
    <x v="0"/>
    <x v="0"/>
  </r>
  <r>
    <n v="321"/>
    <s v="Segment 3 / Cohort C"/>
    <n v="5"/>
    <x v="1"/>
    <n v="0"/>
    <n v="0"/>
    <n v="0"/>
    <n v="1"/>
    <s v="US"/>
    <x v="1"/>
    <n v="2000"/>
    <n v="2000"/>
    <s v="C"/>
    <s v="C5"/>
    <x v="2"/>
    <x v="0"/>
    <x v="1"/>
    <x v="0"/>
    <x v="0"/>
  </r>
  <r>
    <n v="321"/>
    <s v="Segment 3 / Cohort C"/>
    <n v="6"/>
    <x v="0"/>
    <n v="1"/>
    <n v="0"/>
    <n v="0"/>
    <n v="0"/>
    <s v="US"/>
    <x v="1"/>
    <n v="2000"/>
    <n v="2000"/>
    <s v="C"/>
    <s v="C6"/>
    <x v="3"/>
    <x v="1"/>
    <x v="1"/>
    <x v="0"/>
    <x v="0"/>
  </r>
  <r>
    <n v="321"/>
    <s v="Segment 3 / Cohort C"/>
    <n v="6"/>
    <x v="1"/>
    <n v="0"/>
    <n v="0"/>
    <n v="0"/>
    <n v="1"/>
    <s v="US"/>
    <x v="1"/>
    <n v="2000"/>
    <n v="2000"/>
    <s v="C"/>
    <s v="C6"/>
    <x v="3"/>
    <x v="1"/>
    <x v="1"/>
    <x v="0"/>
    <x v="0"/>
  </r>
  <r>
    <n v="321"/>
    <s v="Segment 3 / Cohort C"/>
    <n v="7"/>
    <x v="0"/>
    <n v="1"/>
    <n v="0"/>
    <n v="0"/>
    <n v="0"/>
    <s v="US"/>
    <x v="1"/>
    <n v="2000"/>
    <n v="2000"/>
    <s v="C"/>
    <s v="C7"/>
    <x v="0"/>
    <x v="1"/>
    <x v="1"/>
    <x v="0"/>
    <x v="0"/>
  </r>
  <r>
    <n v="321"/>
    <s v="Segment 3 / Cohort C"/>
    <n v="7"/>
    <x v="1"/>
    <n v="0"/>
    <n v="0"/>
    <n v="0"/>
    <n v="1"/>
    <s v="US"/>
    <x v="1"/>
    <n v="2000"/>
    <n v="2000"/>
    <s v="C"/>
    <s v="C7"/>
    <x v="0"/>
    <x v="1"/>
    <x v="1"/>
    <x v="0"/>
    <x v="0"/>
  </r>
  <r>
    <n v="321"/>
    <s v="Segment 3 / Cohort C"/>
    <n v="8"/>
    <x v="0"/>
    <n v="1"/>
    <n v="0"/>
    <n v="0"/>
    <n v="0"/>
    <s v="US"/>
    <x v="1"/>
    <n v="2000"/>
    <n v="2000"/>
    <s v="C"/>
    <s v="C8"/>
    <x v="1"/>
    <x v="1"/>
    <x v="2"/>
    <x v="1"/>
    <x v="0"/>
  </r>
  <r>
    <n v="321"/>
    <s v="Segment 3 / Cohort C"/>
    <n v="8"/>
    <x v="1"/>
    <n v="0"/>
    <n v="0"/>
    <n v="0"/>
    <n v="1"/>
    <s v="US"/>
    <x v="1"/>
    <n v="2000"/>
    <n v="2000"/>
    <s v="C"/>
    <s v="C8"/>
    <x v="1"/>
    <x v="1"/>
    <x v="2"/>
    <x v="1"/>
    <x v="0"/>
  </r>
  <r>
    <n v="321"/>
    <s v="Segment 3 / Cohort C"/>
    <n v="9"/>
    <x v="0"/>
    <n v="1"/>
    <n v="0"/>
    <n v="0"/>
    <n v="0"/>
    <s v="US"/>
    <x v="1"/>
    <n v="2000"/>
    <n v="2000"/>
    <s v="C"/>
    <s v="C9"/>
    <x v="0"/>
    <x v="1"/>
    <x v="2"/>
    <x v="0"/>
    <x v="1"/>
  </r>
  <r>
    <n v="321"/>
    <s v="Segment 3 / Cohort C"/>
    <n v="9"/>
    <x v="1"/>
    <n v="0"/>
    <n v="0"/>
    <n v="0"/>
    <n v="1"/>
    <s v="US"/>
    <x v="1"/>
    <n v="2000"/>
    <n v="2000"/>
    <s v="C"/>
    <s v="C9"/>
    <x v="0"/>
    <x v="1"/>
    <x v="2"/>
    <x v="0"/>
    <x v="1"/>
  </r>
  <r>
    <n v="321"/>
    <s v="Segment 3 / Cohort C"/>
    <n v="10"/>
    <x v="0"/>
    <n v="1"/>
    <n v="0"/>
    <n v="0"/>
    <n v="0"/>
    <s v="US"/>
    <x v="1"/>
    <n v="2000"/>
    <n v="2000"/>
    <s v="C"/>
    <s v="C10"/>
    <x v="3"/>
    <x v="1"/>
    <x v="2"/>
    <x v="0"/>
    <x v="1"/>
  </r>
  <r>
    <n v="321"/>
    <s v="Segment 3 / Cohort C"/>
    <n v="10"/>
    <x v="1"/>
    <n v="0"/>
    <n v="0"/>
    <n v="0"/>
    <n v="1"/>
    <s v="US"/>
    <x v="1"/>
    <n v="2000"/>
    <n v="2000"/>
    <s v="C"/>
    <s v="C10"/>
    <x v="3"/>
    <x v="1"/>
    <x v="2"/>
    <x v="0"/>
    <x v="1"/>
  </r>
  <r>
    <n v="321"/>
    <s v="Segment 3 / Cohort C"/>
    <n v="11"/>
    <x v="0"/>
    <n v="1"/>
    <n v="0"/>
    <n v="0"/>
    <n v="0"/>
    <s v="US"/>
    <x v="1"/>
    <n v="2000"/>
    <n v="2000"/>
    <s v="C"/>
    <s v="C11"/>
    <x v="1"/>
    <x v="1"/>
    <x v="2"/>
    <x v="0"/>
    <x v="1"/>
  </r>
  <r>
    <n v="321"/>
    <s v="Segment 3 / Cohort C"/>
    <n v="11"/>
    <x v="1"/>
    <n v="0"/>
    <n v="0"/>
    <n v="0"/>
    <n v="1"/>
    <s v="US"/>
    <x v="1"/>
    <n v="2000"/>
    <n v="2000"/>
    <s v="C"/>
    <s v="C11"/>
    <x v="1"/>
    <x v="1"/>
    <x v="2"/>
    <x v="0"/>
    <x v="1"/>
  </r>
  <r>
    <n v="321"/>
    <s v="Segment 3 / Cohort C"/>
    <n v="12"/>
    <x v="0"/>
    <n v="1"/>
    <n v="0"/>
    <n v="0"/>
    <n v="0"/>
    <s v="US"/>
    <x v="1"/>
    <n v="2000"/>
    <n v="2000"/>
    <s v="C"/>
    <s v="C12"/>
    <x v="2"/>
    <x v="1"/>
    <x v="0"/>
    <x v="0"/>
    <x v="1"/>
  </r>
  <r>
    <n v="321"/>
    <s v="Segment 3 / Cohort C"/>
    <n v="12"/>
    <x v="1"/>
    <n v="0"/>
    <n v="0"/>
    <n v="0"/>
    <n v="1"/>
    <s v="US"/>
    <x v="1"/>
    <n v="2000"/>
    <n v="2000"/>
    <s v="C"/>
    <s v="C12"/>
    <x v="2"/>
    <x v="1"/>
    <x v="0"/>
    <x v="0"/>
    <x v="1"/>
  </r>
  <r>
    <n v="322"/>
    <s v="Segment 4 / Cohort D"/>
    <n v="1"/>
    <x v="0"/>
    <n v="1"/>
    <n v="0"/>
    <n v="0"/>
    <n v="0"/>
    <s v="US"/>
    <x v="1"/>
    <n v="0"/>
    <n v="0"/>
    <s v="D"/>
    <s v="D1"/>
    <x v="2"/>
    <x v="0"/>
    <x v="0"/>
    <x v="0"/>
    <x v="0"/>
  </r>
  <r>
    <n v="322"/>
    <s v="Segment 4 / Cohort D"/>
    <n v="1"/>
    <x v="1"/>
    <n v="1"/>
    <n v="0"/>
    <n v="0"/>
    <n v="0"/>
    <s v="US"/>
    <x v="1"/>
    <n v="0"/>
    <n v="0"/>
    <s v="D"/>
    <s v="D1"/>
    <x v="2"/>
    <x v="0"/>
    <x v="0"/>
    <x v="0"/>
    <x v="0"/>
  </r>
  <r>
    <n v="322"/>
    <s v="Segment 4 / Cohort D"/>
    <n v="2"/>
    <x v="0"/>
    <n v="1"/>
    <n v="0"/>
    <n v="0"/>
    <n v="0"/>
    <s v="US"/>
    <x v="1"/>
    <n v="0"/>
    <n v="0"/>
    <s v="D"/>
    <s v="D2"/>
    <x v="1"/>
    <x v="0"/>
    <x v="1"/>
    <x v="0"/>
    <x v="1"/>
  </r>
  <r>
    <n v="322"/>
    <s v="Segment 4 / Cohort D"/>
    <n v="2"/>
    <x v="1"/>
    <n v="1"/>
    <n v="0"/>
    <n v="0"/>
    <n v="0"/>
    <s v="US"/>
    <x v="1"/>
    <n v="0"/>
    <n v="0"/>
    <s v="D"/>
    <s v="D2"/>
    <x v="1"/>
    <x v="0"/>
    <x v="1"/>
    <x v="0"/>
    <x v="1"/>
  </r>
  <r>
    <n v="322"/>
    <s v="Segment 4 / Cohort D"/>
    <n v="3"/>
    <x v="0"/>
    <n v="1"/>
    <n v="0"/>
    <n v="0"/>
    <n v="0"/>
    <s v="US"/>
    <x v="1"/>
    <n v="0"/>
    <n v="0"/>
    <s v="D"/>
    <s v="D3"/>
    <x v="3"/>
    <x v="0"/>
    <x v="1"/>
    <x v="0"/>
    <x v="0"/>
  </r>
  <r>
    <n v="322"/>
    <s v="Segment 4 / Cohort D"/>
    <n v="3"/>
    <x v="1"/>
    <n v="1"/>
    <n v="0"/>
    <n v="0"/>
    <n v="0"/>
    <s v="US"/>
    <x v="1"/>
    <n v="0"/>
    <n v="0"/>
    <s v="D"/>
    <s v="D3"/>
    <x v="3"/>
    <x v="0"/>
    <x v="1"/>
    <x v="0"/>
    <x v="0"/>
  </r>
  <r>
    <n v="322"/>
    <s v="Segment 4 / Cohort D"/>
    <n v="4"/>
    <x v="0"/>
    <n v="1"/>
    <n v="0"/>
    <n v="0"/>
    <n v="0"/>
    <s v="US"/>
    <x v="1"/>
    <n v="0"/>
    <n v="0"/>
    <s v="D"/>
    <s v="D4"/>
    <x v="3"/>
    <x v="1"/>
    <x v="0"/>
    <x v="0"/>
    <x v="1"/>
  </r>
  <r>
    <n v="322"/>
    <s v="Segment 4 / Cohort D"/>
    <n v="4"/>
    <x v="1"/>
    <n v="1"/>
    <n v="0"/>
    <n v="0"/>
    <n v="0"/>
    <s v="US"/>
    <x v="1"/>
    <n v="0"/>
    <n v="0"/>
    <s v="D"/>
    <s v="D4"/>
    <x v="3"/>
    <x v="1"/>
    <x v="0"/>
    <x v="0"/>
    <x v="1"/>
  </r>
  <r>
    <n v="322"/>
    <s v="Segment 4 / Cohort D"/>
    <n v="5"/>
    <x v="0"/>
    <n v="1"/>
    <n v="0"/>
    <n v="0"/>
    <n v="0"/>
    <s v="US"/>
    <x v="1"/>
    <n v="0"/>
    <n v="0"/>
    <s v="D"/>
    <s v="D5"/>
    <x v="3"/>
    <x v="1"/>
    <x v="2"/>
    <x v="1"/>
    <x v="1"/>
  </r>
  <r>
    <n v="322"/>
    <s v="Segment 4 / Cohort D"/>
    <n v="5"/>
    <x v="1"/>
    <n v="1"/>
    <n v="0"/>
    <n v="0"/>
    <n v="0"/>
    <s v="US"/>
    <x v="1"/>
    <n v="0"/>
    <n v="0"/>
    <s v="D"/>
    <s v="D5"/>
    <x v="3"/>
    <x v="1"/>
    <x v="2"/>
    <x v="1"/>
    <x v="1"/>
  </r>
  <r>
    <n v="322"/>
    <s v="Segment 4 / Cohort D"/>
    <n v="6"/>
    <x v="0"/>
    <n v="1"/>
    <n v="0"/>
    <n v="0"/>
    <n v="0"/>
    <s v="US"/>
    <x v="1"/>
    <n v="0"/>
    <n v="0"/>
    <s v="D"/>
    <s v="D6"/>
    <x v="2"/>
    <x v="1"/>
    <x v="1"/>
    <x v="0"/>
    <x v="0"/>
  </r>
  <r>
    <n v="322"/>
    <s v="Segment 4 / Cohort D"/>
    <n v="6"/>
    <x v="1"/>
    <n v="1"/>
    <n v="0"/>
    <n v="0"/>
    <n v="0"/>
    <s v="US"/>
    <x v="1"/>
    <n v="0"/>
    <n v="0"/>
    <s v="D"/>
    <s v="D6"/>
    <x v="2"/>
    <x v="1"/>
    <x v="1"/>
    <x v="0"/>
    <x v="0"/>
  </r>
  <r>
    <n v="322"/>
    <s v="Segment 4 / Cohort D"/>
    <n v="7"/>
    <x v="0"/>
    <n v="1"/>
    <n v="0"/>
    <n v="0"/>
    <n v="0"/>
    <s v="US"/>
    <x v="1"/>
    <n v="0"/>
    <n v="0"/>
    <s v="D"/>
    <s v="D7"/>
    <x v="1"/>
    <x v="1"/>
    <x v="0"/>
    <x v="0"/>
    <x v="0"/>
  </r>
  <r>
    <n v="322"/>
    <s v="Segment 4 / Cohort D"/>
    <n v="7"/>
    <x v="1"/>
    <n v="1"/>
    <n v="0"/>
    <n v="0"/>
    <n v="0"/>
    <s v="US"/>
    <x v="1"/>
    <n v="0"/>
    <n v="0"/>
    <s v="D"/>
    <s v="D7"/>
    <x v="1"/>
    <x v="1"/>
    <x v="0"/>
    <x v="0"/>
    <x v="0"/>
  </r>
  <r>
    <n v="322"/>
    <s v="Segment 4 / Cohort D"/>
    <n v="8"/>
    <x v="0"/>
    <n v="1"/>
    <n v="0"/>
    <n v="0"/>
    <n v="0"/>
    <s v="US"/>
    <x v="1"/>
    <n v="0"/>
    <n v="0"/>
    <s v="D"/>
    <s v="D8"/>
    <x v="0"/>
    <x v="0"/>
    <x v="1"/>
    <x v="0"/>
    <x v="1"/>
  </r>
  <r>
    <n v="322"/>
    <s v="Segment 4 / Cohort D"/>
    <n v="8"/>
    <x v="1"/>
    <n v="1"/>
    <n v="0"/>
    <n v="0"/>
    <n v="0"/>
    <s v="US"/>
    <x v="1"/>
    <n v="0"/>
    <n v="0"/>
    <s v="D"/>
    <s v="D8"/>
    <x v="0"/>
    <x v="0"/>
    <x v="1"/>
    <x v="0"/>
    <x v="1"/>
  </r>
  <r>
    <n v="322"/>
    <s v="Segment 4 / Cohort D"/>
    <n v="9"/>
    <x v="0"/>
    <n v="1"/>
    <n v="0"/>
    <n v="0"/>
    <n v="0"/>
    <s v="US"/>
    <x v="1"/>
    <n v="0"/>
    <n v="0"/>
    <s v="D"/>
    <s v="D9"/>
    <x v="3"/>
    <x v="1"/>
    <x v="2"/>
    <x v="0"/>
    <x v="0"/>
  </r>
  <r>
    <n v="322"/>
    <s v="Segment 4 / Cohort D"/>
    <n v="9"/>
    <x v="1"/>
    <n v="1"/>
    <n v="0"/>
    <n v="0"/>
    <n v="0"/>
    <s v="US"/>
    <x v="1"/>
    <n v="0"/>
    <n v="0"/>
    <s v="D"/>
    <s v="D9"/>
    <x v="3"/>
    <x v="1"/>
    <x v="2"/>
    <x v="0"/>
    <x v="0"/>
  </r>
  <r>
    <n v="322"/>
    <s v="Segment 4 / Cohort D"/>
    <n v="10"/>
    <x v="0"/>
    <n v="1"/>
    <n v="0"/>
    <n v="0"/>
    <n v="0"/>
    <s v="US"/>
    <x v="1"/>
    <n v="0"/>
    <n v="0"/>
    <s v="D"/>
    <s v="D10"/>
    <x v="1"/>
    <x v="0"/>
    <x v="1"/>
    <x v="0"/>
    <x v="0"/>
  </r>
  <r>
    <n v="322"/>
    <s v="Segment 4 / Cohort D"/>
    <n v="10"/>
    <x v="1"/>
    <n v="1"/>
    <n v="0"/>
    <n v="0"/>
    <n v="0"/>
    <s v="US"/>
    <x v="1"/>
    <n v="0"/>
    <n v="0"/>
    <s v="D"/>
    <s v="D10"/>
    <x v="1"/>
    <x v="0"/>
    <x v="1"/>
    <x v="0"/>
    <x v="0"/>
  </r>
  <r>
    <n v="322"/>
    <s v="Segment 4 / Cohort D"/>
    <n v="11"/>
    <x v="0"/>
    <n v="1"/>
    <n v="0"/>
    <n v="0"/>
    <n v="0"/>
    <s v="US"/>
    <x v="1"/>
    <n v="0"/>
    <n v="0"/>
    <s v="D"/>
    <s v="D11"/>
    <x v="0"/>
    <x v="1"/>
    <x v="2"/>
    <x v="1"/>
    <x v="0"/>
  </r>
  <r>
    <n v="322"/>
    <s v="Segment 4 / Cohort D"/>
    <n v="11"/>
    <x v="1"/>
    <n v="1"/>
    <n v="0"/>
    <n v="0"/>
    <n v="0"/>
    <s v="US"/>
    <x v="1"/>
    <n v="0"/>
    <n v="0"/>
    <s v="D"/>
    <s v="D11"/>
    <x v="0"/>
    <x v="1"/>
    <x v="2"/>
    <x v="1"/>
    <x v="0"/>
  </r>
  <r>
    <n v="322"/>
    <s v="Segment 4 / Cohort D"/>
    <n v="12"/>
    <x v="0"/>
    <n v="1"/>
    <n v="0"/>
    <n v="0"/>
    <n v="0"/>
    <s v="US"/>
    <x v="1"/>
    <n v="0"/>
    <n v="0"/>
    <s v="D"/>
    <s v="D12"/>
    <x v="0"/>
    <x v="0"/>
    <x v="1"/>
    <x v="0"/>
    <x v="0"/>
  </r>
  <r>
    <n v="322"/>
    <s v="Segment 4 / Cohort D"/>
    <n v="12"/>
    <x v="1"/>
    <n v="1"/>
    <n v="0"/>
    <n v="0"/>
    <n v="0"/>
    <s v="US"/>
    <x v="1"/>
    <n v="0"/>
    <n v="0"/>
    <s v="D"/>
    <s v="D12"/>
    <x v="0"/>
    <x v="0"/>
    <x v="1"/>
    <x v="0"/>
    <x v="0"/>
  </r>
  <r>
    <n v="323"/>
    <s v="Segment 1 / Cohort A"/>
    <n v="1"/>
    <x v="0"/>
    <n v="0.8"/>
    <n v="0.2"/>
    <n v="0"/>
    <n v="0"/>
    <s v="US"/>
    <x v="1"/>
    <n v="400"/>
    <n v="100"/>
    <s v="A"/>
    <s v="A1"/>
    <x v="0"/>
    <x v="0"/>
    <x v="0"/>
    <x v="0"/>
    <x v="0"/>
  </r>
  <r>
    <n v="323"/>
    <s v="Segment 1 / Cohort A"/>
    <n v="1"/>
    <x v="1"/>
    <n v="0.6"/>
    <n v="0.2"/>
    <n v="0.2"/>
    <n v="0"/>
    <s v="US"/>
    <x v="1"/>
    <n v="400"/>
    <n v="100"/>
    <s v="A"/>
    <s v="A1"/>
    <x v="0"/>
    <x v="0"/>
    <x v="0"/>
    <x v="0"/>
    <x v="0"/>
  </r>
  <r>
    <n v="323"/>
    <s v="Segment 1 / Cohort A"/>
    <n v="2"/>
    <x v="0"/>
    <n v="0.8"/>
    <n v="0.2"/>
    <n v="0"/>
    <n v="0"/>
    <s v="US"/>
    <x v="1"/>
    <n v="400"/>
    <n v="100"/>
    <s v="A"/>
    <s v="A2"/>
    <x v="1"/>
    <x v="1"/>
    <x v="1"/>
    <x v="0"/>
    <x v="1"/>
  </r>
  <r>
    <n v="323"/>
    <s v="Segment 1 / Cohort A"/>
    <n v="2"/>
    <x v="1"/>
    <n v="0.8"/>
    <n v="0.2"/>
    <n v="0"/>
    <n v="0"/>
    <s v="US"/>
    <x v="1"/>
    <n v="400"/>
    <n v="100"/>
    <s v="A"/>
    <s v="A2"/>
    <x v="1"/>
    <x v="1"/>
    <x v="1"/>
    <x v="0"/>
    <x v="1"/>
  </r>
  <r>
    <n v="323"/>
    <s v="Segment 1 / Cohort A"/>
    <n v="3"/>
    <x v="0"/>
    <n v="0.8"/>
    <n v="0.2"/>
    <n v="0"/>
    <n v="0"/>
    <s v="US"/>
    <x v="1"/>
    <n v="400"/>
    <n v="100"/>
    <s v="A"/>
    <s v="A3"/>
    <x v="2"/>
    <x v="1"/>
    <x v="2"/>
    <x v="0"/>
    <x v="1"/>
  </r>
  <r>
    <n v="323"/>
    <s v="Segment 1 / Cohort A"/>
    <n v="3"/>
    <x v="1"/>
    <n v="0.6"/>
    <n v="0.2"/>
    <n v="0.2"/>
    <n v="0"/>
    <s v="US"/>
    <x v="1"/>
    <n v="400"/>
    <n v="100"/>
    <s v="A"/>
    <s v="A3"/>
    <x v="2"/>
    <x v="1"/>
    <x v="2"/>
    <x v="0"/>
    <x v="1"/>
  </r>
  <r>
    <n v="323"/>
    <s v="Segment 1 / Cohort A"/>
    <n v="4"/>
    <x v="0"/>
    <n v="0.8"/>
    <n v="0.2"/>
    <n v="0"/>
    <n v="0"/>
    <s v="US"/>
    <x v="1"/>
    <n v="400"/>
    <n v="100"/>
    <s v="A"/>
    <s v="A4"/>
    <x v="2"/>
    <x v="0"/>
    <x v="0"/>
    <x v="0"/>
    <x v="1"/>
  </r>
  <r>
    <n v="323"/>
    <s v="Segment 1 / Cohort A"/>
    <n v="4"/>
    <x v="1"/>
    <n v="0.4"/>
    <n v="0.3"/>
    <n v="0.3"/>
    <n v="0"/>
    <s v="US"/>
    <x v="1"/>
    <n v="400"/>
    <n v="100"/>
    <s v="A"/>
    <s v="A4"/>
    <x v="2"/>
    <x v="0"/>
    <x v="0"/>
    <x v="0"/>
    <x v="1"/>
  </r>
  <r>
    <n v="323"/>
    <s v="Segment 1 / Cohort A"/>
    <n v="5"/>
    <x v="0"/>
    <n v="0.8"/>
    <n v="0.2"/>
    <n v="0"/>
    <n v="0"/>
    <s v="US"/>
    <x v="1"/>
    <n v="400"/>
    <n v="100"/>
    <s v="A"/>
    <s v="A5"/>
    <x v="2"/>
    <x v="1"/>
    <x v="2"/>
    <x v="1"/>
    <x v="1"/>
  </r>
  <r>
    <n v="323"/>
    <s v="Segment 1 / Cohort A"/>
    <n v="5"/>
    <x v="1"/>
    <n v="0.4"/>
    <n v="0.4"/>
    <n v="0.2"/>
    <n v="0"/>
    <s v="US"/>
    <x v="1"/>
    <n v="400"/>
    <n v="100"/>
    <s v="A"/>
    <s v="A5"/>
    <x v="2"/>
    <x v="1"/>
    <x v="2"/>
    <x v="1"/>
    <x v="1"/>
  </r>
  <r>
    <n v="323"/>
    <s v="Segment 1 / Cohort A"/>
    <n v="6"/>
    <x v="0"/>
    <n v="0.8"/>
    <n v="0.2"/>
    <n v="0"/>
    <n v="0"/>
    <s v="US"/>
    <x v="1"/>
    <n v="400"/>
    <n v="100"/>
    <s v="A"/>
    <s v="A6"/>
    <x v="3"/>
    <x v="0"/>
    <x v="0"/>
    <x v="0"/>
    <x v="1"/>
  </r>
  <r>
    <n v="323"/>
    <s v="Segment 1 / Cohort A"/>
    <n v="6"/>
    <x v="1"/>
    <n v="0.6"/>
    <n v="0.2"/>
    <n v="0.2"/>
    <n v="0"/>
    <s v="US"/>
    <x v="1"/>
    <n v="400"/>
    <n v="100"/>
    <s v="A"/>
    <s v="A6"/>
    <x v="3"/>
    <x v="0"/>
    <x v="0"/>
    <x v="0"/>
    <x v="1"/>
  </r>
  <r>
    <n v="323"/>
    <s v="Segment 1 / Cohort A"/>
    <n v="7"/>
    <x v="0"/>
    <n v="0.8"/>
    <n v="0.2"/>
    <n v="0"/>
    <n v="0"/>
    <s v="US"/>
    <x v="1"/>
    <n v="400"/>
    <n v="100"/>
    <s v="A"/>
    <s v="A7"/>
    <x v="1"/>
    <x v="0"/>
    <x v="0"/>
    <x v="0"/>
    <x v="1"/>
  </r>
  <r>
    <n v="323"/>
    <s v="Segment 1 / Cohort A"/>
    <n v="7"/>
    <x v="1"/>
    <n v="0.8"/>
    <n v="0.2"/>
    <n v="0"/>
    <n v="0"/>
    <s v="US"/>
    <x v="1"/>
    <n v="400"/>
    <n v="100"/>
    <s v="A"/>
    <s v="A7"/>
    <x v="1"/>
    <x v="0"/>
    <x v="0"/>
    <x v="0"/>
    <x v="1"/>
  </r>
  <r>
    <n v="323"/>
    <s v="Segment 1 / Cohort A"/>
    <n v="8"/>
    <x v="0"/>
    <n v="0.8"/>
    <n v="0.2"/>
    <n v="0"/>
    <n v="0"/>
    <s v="US"/>
    <x v="1"/>
    <n v="400"/>
    <n v="100"/>
    <s v="A"/>
    <s v="A8"/>
    <x v="3"/>
    <x v="0"/>
    <x v="0"/>
    <x v="0"/>
    <x v="0"/>
  </r>
  <r>
    <n v="323"/>
    <s v="Segment 1 / Cohort A"/>
    <n v="8"/>
    <x v="1"/>
    <n v="0.6"/>
    <n v="0.2"/>
    <n v="0.2"/>
    <n v="0"/>
    <s v="US"/>
    <x v="1"/>
    <n v="400"/>
    <n v="100"/>
    <s v="A"/>
    <s v="A8"/>
    <x v="3"/>
    <x v="0"/>
    <x v="0"/>
    <x v="0"/>
    <x v="0"/>
  </r>
  <r>
    <n v="323"/>
    <s v="Segment 1 / Cohort A"/>
    <n v="9"/>
    <x v="0"/>
    <n v="0.8"/>
    <n v="0.2"/>
    <n v="0"/>
    <n v="0"/>
    <s v="US"/>
    <x v="1"/>
    <n v="400"/>
    <n v="100"/>
    <s v="A"/>
    <s v="A9"/>
    <x v="1"/>
    <x v="1"/>
    <x v="2"/>
    <x v="1"/>
    <x v="1"/>
  </r>
  <r>
    <n v="323"/>
    <s v="Segment 1 / Cohort A"/>
    <n v="9"/>
    <x v="1"/>
    <n v="0.8"/>
    <n v="0.2"/>
    <n v="0"/>
    <n v="0"/>
    <s v="US"/>
    <x v="1"/>
    <n v="400"/>
    <n v="100"/>
    <s v="A"/>
    <s v="A9"/>
    <x v="1"/>
    <x v="1"/>
    <x v="2"/>
    <x v="1"/>
    <x v="1"/>
  </r>
  <r>
    <n v="323"/>
    <s v="Segment 1 / Cohort A"/>
    <n v="10"/>
    <x v="0"/>
    <n v="0.8"/>
    <n v="0.2"/>
    <n v="0"/>
    <n v="0"/>
    <s v="US"/>
    <x v="1"/>
    <n v="400"/>
    <n v="100"/>
    <s v="A"/>
    <s v="A10"/>
    <x v="2"/>
    <x v="1"/>
    <x v="0"/>
    <x v="0"/>
    <x v="0"/>
  </r>
  <r>
    <n v="323"/>
    <s v="Segment 1 / Cohort A"/>
    <n v="10"/>
    <x v="1"/>
    <n v="0.4"/>
    <n v="0.3"/>
    <n v="0.3"/>
    <n v="0"/>
    <s v="US"/>
    <x v="1"/>
    <n v="400"/>
    <n v="100"/>
    <s v="A"/>
    <s v="A10"/>
    <x v="2"/>
    <x v="1"/>
    <x v="0"/>
    <x v="0"/>
    <x v="0"/>
  </r>
  <r>
    <n v="323"/>
    <s v="Segment 1 / Cohort A"/>
    <n v="11"/>
    <x v="0"/>
    <n v="0.8"/>
    <n v="0.2"/>
    <n v="0"/>
    <n v="0"/>
    <s v="US"/>
    <x v="1"/>
    <n v="400"/>
    <n v="100"/>
    <s v="A"/>
    <s v="A11"/>
    <x v="0"/>
    <x v="0"/>
    <x v="0"/>
    <x v="0"/>
    <x v="1"/>
  </r>
  <r>
    <n v="323"/>
    <s v="Segment 1 / Cohort A"/>
    <n v="11"/>
    <x v="1"/>
    <n v="0.6"/>
    <n v="0.2"/>
    <n v="0.2"/>
    <n v="0"/>
    <s v="US"/>
    <x v="1"/>
    <n v="400"/>
    <n v="100"/>
    <s v="A"/>
    <s v="A11"/>
    <x v="0"/>
    <x v="0"/>
    <x v="0"/>
    <x v="0"/>
    <x v="1"/>
  </r>
  <r>
    <n v="323"/>
    <s v="Segment 1 / Cohort A"/>
    <n v="12"/>
    <x v="0"/>
    <n v="0.8"/>
    <n v="0.2"/>
    <n v="0"/>
    <n v="0"/>
    <s v="US"/>
    <x v="1"/>
    <n v="400"/>
    <n v="100"/>
    <s v="A"/>
    <s v="A12"/>
    <x v="1"/>
    <x v="0"/>
    <x v="0"/>
    <x v="0"/>
    <x v="0"/>
  </r>
  <r>
    <n v="323"/>
    <s v="Segment 1 / Cohort A"/>
    <n v="12"/>
    <x v="1"/>
    <n v="0.6"/>
    <n v="0.4"/>
    <n v="0"/>
    <n v="0"/>
    <s v="US"/>
    <x v="1"/>
    <n v="400"/>
    <n v="100"/>
    <s v="A"/>
    <s v="A12"/>
    <x v="1"/>
    <x v="0"/>
    <x v="0"/>
    <x v="0"/>
    <x v="0"/>
  </r>
  <r>
    <n v="325"/>
    <s v="Segment 1 / Cohort A"/>
    <n v="1"/>
    <x v="0"/>
    <n v="0.5"/>
    <n v="0"/>
    <n v="0"/>
    <n v="0.5"/>
    <s v="US"/>
    <x v="1"/>
    <n v="1800"/>
    <n v="1200"/>
    <s v="A"/>
    <s v="A1"/>
    <x v="0"/>
    <x v="0"/>
    <x v="0"/>
    <x v="0"/>
    <x v="0"/>
  </r>
  <r>
    <n v="325"/>
    <s v="Segment 1 / Cohort A"/>
    <n v="1"/>
    <x v="1"/>
    <n v="0.5"/>
    <n v="0"/>
    <n v="0"/>
    <n v="0.5"/>
    <s v="US"/>
    <x v="1"/>
    <n v="1800"/>
    <n v="1200"/>
    <s v="A"/>
    <s v="A1"/>
    <x v="0"/>
    <x v="0"/>
    <x v="0"/>
    <x v="0"/>
    <x v="0"/>
  </r>
  <r>
    <n v="325"/>
    <s v="Segment 1 / Cohort A"/>
    <n v="2"/>
    <x v="0"/>
    <n v="0.5"/>
    <n v="0"/>
    <n v="0"/>
    <n v="0.5"/>
    <s v="US"/>
    <x v="1"/>
    <n v="1800"/>
    <n v="1200"/>
    <s v="A"/>
    <s v="A2"/>
    <x v="1"/>
    <x v="1"/>
    <x v="1"/>
    <x v="0"/>
    <x v="1"/>
  </r>
  <r>
    <n v="325"/>
    <s v="Segment 1 / Cohort A"/>
    <n v="2"/>
    <x v="1"/>
    <n v="0.5"/>
    <n v="0"/>
    <n v="0"/>
    <n v="0.5"/>
    <s v="US"/>
    <x v="1"/>
    <n v="1800"/>
    <n v="1200"/>
    <s v="A"/>
    <s v="A2"/>
    <x v="1"/>
    <x v="1"/>
    <x v="1"/>
    <x v="0"/>
    <x v="1"/>
  </r>
  <r>
    <n v="325"/>
    <s v="Segment 1 / Cohort A"/>
    <n v="3"/>
    <x v="0"/>
    <n v="0.5"/>
    <n v="0"/>
    <n v="0"/>
    <n v="0.5"/>
    <s v="US"/>
    <x v="1"/>
    <n v="1800"/>
    <n v="1200"/>
    <s v="A"/>
    <s v="A3"/>
    <x v="2"/>
    <x v="1"/>
    <x v="2"/>
    <x v="0"/>
    <x v="1"/>
  </r>
  <r>
    <n v="325"/>
    <s v="Segment 1 / Cohort A"/>
    <n v="3"/>
    <x v="1"/>
    <n v="0.5"/>
    <n v="0"/>
    <n v="0"/>
    <n v="0.5"/>
    <s v="US"/>
    <x v="1"/>
    <n v="1800"/>
    <n v="1200"/>
    <s v="A"/>
    <s v="A3"/>
    <x v="2"/>
    <x v="1"/>
    <x v="2"/>
    <x v="0"/>
    <x v="1"/>
  </r>
  <r>
    <n v="325"/>
    <s v="Segment 1 / Cohort A"/>
    <n v="4"/>
    <x v="0"/>
    <n v="0.5"/>
    <n v="0"/>
    <n v="0.2"/>
    <n v="0.3"/>
    <s v="US"/>
    <x v="1"/>
    <n v="1800"/>
    <n v="1200"/>
    <s v="A"/>
    <s v="A4"/>
    <x v="2"/>
    <x v="0"/>
    <x v="0"/>
    <x v="0"/>
    <x v="1"/>
  </r>
  <r>
    <n v="325"/>
    <s v="Segment 1 / Cohort A"/>
    <n v="4"/>
    <x v="1"/>
    <n v="0.5"/>
    <n v="0"/>
    <n v="0.2"/>
    <n v="0.3"/>
    <s v="US"/>
    <x v="1"/>
    <n v="1800"/>
    <n v="1200"/>
    <s v="A"/>
    <s v="A4"/>
    <x v="2"/>
    <x v="0"/>
    <x v="0"/>
    <x v="0"/>
    <x v="1"/>
  </r>
  <r>
    <n v="325"/>
    <s v="Segment 1 / Cohort A"/>
    <n v="5"/>
    <x v="0"/>
    <n v="0.5"/>
    <n v="0"/>
    <n v="0"/>
    <n v="0.5"/>
    <s v="US"/>
    <x v="1"/>
    <n v="1800"/>
    <n v="1200"/>
    <s v="A"/>
    <s v="A5"/>
    <x v="2"/>
    <x v="1"/>
    <x v="2"/>
    <x v="1"/>
    <x v="1"/>
  </r>
  <r>
    <n v="325"/>
    <s v="Segment 1 / Cohort A"/>
    <n v="5"/>
    <x v="1"/>
    <n v="0.5"/>
    <n v="0"/>
    <n v="0"/>
    <n v="0.5"/>
    <s v="US"/>
    <x v="1"/>
    <n v="1800"/>
    <n v="1200"/>
    <s v="A"/>
    <s v="A5"/>
    <x v="2"/>
    <x v="1"/>
    <x v="2"/>
    <x v="1"/>
    <x v="1"/>
  </r>
  <r>
    <n v="325"/>
    <s v="Segment 1 / Cohort A"/>
    <n v="6"/>
    <x v="0"/>
    <n v="0.5"/>
    <n v="0"/>
    <n v="0.3"/>
    <n v="0.2"/>
    <s v="US"/>
    <x v="1"/>
    <n v="1800"/>
    <n v="1200"/>
    <s v="A"/>
    <s v="A6"/>
    <x v="3"/>
    <x v="0"/>
    <x v="0"/>
    <x v="0"/>
    <x v="1"/>
  </r>
  <r>
    <n v="325"/>
    <s v="Segment 1 / Cohort A"/>
    <n v="6"/>
    <x v="1"/>
    <n v="0.5"/>
    <n v="0"/>
    <n v="0.3"/>
    <n v="0.2"/>
    <s v="US"/>
    <x v="1"/>
    <n v="1800"/>
    <n v="1200"/>
    <s v="A"/>
    <s v="A6"/>
    <x v="3"/>
    <x v="0"/>
    <x v="0"/>
    <x v="0"/>
    <x v="1"/>
  </r>
  <r>
    <n v="325"/>
    <s v="Segment 1 / Cohort A"/>
    <n v="7"/>
    <x v="0"/>
    <n v="0.5"/>
    <n v="0"/>
    <n v="0.3"/>
    <n v="0.2"/>
    <s v="US"/>
    <x v="1"/>
    <n v="1800"/>
    <n v="1200"/>
    <s v="A"/>
    <s v="A7"/>
    <x v="1"/>
    <x v="0"/>
    <x v="0"/>
    <x v="0"/>
    <x v="1"/>
  </r>
  <r>
    <n v="325"/>
    <s v="Segment 1 / Cohort A"/>
    <n v="7"/>
    <x v="1"/>
    <n v="0.5"/>
    <n v="0"/>
    <n v="0.3"/>
    <n v="0.2"/>
    <s v="US"/>
    <x v="1"/>
    <n v="1800"/>
    <n v="1200"/>
    <s v="A"/>
    <s v="A7"/>
    <x v="1"/>
    <x v="0"/>
    <x v="0"/>
    <x v="0"/>
    <x v="1"/>
  </r>
  <r>
    <n v="325"/>
    <s v="Segment 1 / Cohort A"/>
    <n v="8"/>
    <x v="0"/>
    <n v="0.5"/>
    <n v="0"/>
    <n v="0"/>
    <n v="0.5"/>
    <s v="US"/>
    <x v="1"/>
    <n v="1800"/>
    <n v="1200"/>
    <s v="A"/>
    <s v="A8"/>
    <x v="3"/>
    <x v="0"/>
    <x v="0"/>
    <x v="0"/>
    <x v="0"/>
  </r>
  <r>
    <n v="325"/>
    <s v="Segment 1 / Cohort A"/>
    <n v="8"/>
    <x v="1"/>
    <n v="0.5"/>
    <n v="0"/>
    <n v="0"/>
    <n v="0.5"/>
    <s v="US"/>
    <x v="1"/>
    <n v="1800"/>
    <n v="1200"/>
    <s v="A"/>
    <s v="A8"/>
    <x v="3"/>
    <x v="0"/>
    <x v="0"/>
    <x v="0"/>
    <x v="0"/>
  </r>
  <r>
    <n v="325"/>
    <s v="Segment 1 / Cohort A"/>
    <n v="9"/>
    <x v="0"/>
    <n v="0.5"/>
    <n v="0"/>
    <n v="0"/>
    <n v="0.5"/>
    <s v="US"/>
    <x v="1"/>
    <n v="1800"/>
    <n v="1200"/>
    <s v="A"/>
    <s v="A9"/>
    <x v="1"/>
    <x v="1"/>
    <x v="2"/>
    <x v="1"/>
    <x v="1"/>
  </r>
  <r>
    <n v="325"/>
    <s v="Segment 1 / Cohort A"/>
    <n v="9"/>
    <x v="1"/>
    <n v="0.5"/>
    <n v="0"/>
    <n v="0"/>
    <n v="0.5"/>
    <s v="US"/>
    <x v="1"/>
    <n v="1800"/>
    <n v="1200"/>
    <s v="A"/>
    <s v="A9"/>
    <x v="1"/>
    <x v="1"/>
    <x v="2"/>
    <x v="1"/>
    <x v="1"/>
  </r>
  <r>
    <n v="325"/>
    <s v="Segment 1 / Cohort A"/>
    <n v="10"/>
    <x v="0"/>
    <n v="0.5"/>
    <n v="0"/>
    <n v="0"/>
    <n v="0.5"/>
    <s v="US"/>
    <x v="1"/>
    <n v="1800"/>
    <n v="1200"/>
    <s v="A"/>
    <s v="A10"/>
    <x v="2"/>
    <x v="1"/>
    <x v="0"/>
    <x v="0"/>
    <x v="0"/>
  </r>
  <r>
    <n v="325"/>
    <s v="Segment 1 / Cohort A"/>
    <n v="10"/>
    <x v="1"/>
    <n v="0.5"/>
    <n v="0"/>
    <n v="0"/>
    <n v="0.5"/>
    <s v="US"/>
    <x v="1"/>
    <n v="1800"/>
    <n v="1200"/>
    <s v="A"/>
    <s v="A10"/>
    <x v="2"/>
    <x v="1"/>
    <x v="0"/>
    <x v="0"/>
    <x v="0"/>
  </r>
  <r>
    <n v="325"/>
    <s v="Segment 1 / Cohort A"/>
    <n v="11"/>
    <x v="0"/>
    <n v="0.5"/>
    <n v="0"/>
    <n v="0"/>
    <n v="0.5"/>
    <s v="US"/>
    <x v="1"/>
    <n v="1800"/>
    <n v="1200"/>
    <s v="A"/>
    <s v="A11"/>
    <x v="0"/>
    <x v="0"/>
    <x v="0"/>
    <x v="0"/>
    <x v="1"/>
  </r>
  <r>
    <n v="325"/>
    <s v="Segment 1 / Cohort A"/>
    <n v="11"/>
    <x v="1"/>
    <n v="0.5"/>
    <n v="0"/>
    <n v="0"/>
    <n v="0.5"/>
    <s v="US"/>
    <x v="1"/>
    <n v="1800"/>
    <n v="1200"/>
    <s v="A"/>
    <s v="A11"/>
    <x v="0"/>
    <x v="0"/>
    <x v="0"/>
    <x v="0"/>
    <x v="1"/>
  </r>
  <r>
    <n v="325"/>
    <s v="Segment 1 / Cohort A"/>
    <n v="12"/>
    <x v="0"/>
    <n v="0.5"/>
    <n v="0"/>
    <n v="0"/>
    <n v="0.5"/>
    <s v="US"/>
    <x v="1"/>
    <n v="1800"/>
    <n v="1200"/>
    <s v="A"/>
    <s v="A12"/>
    <x v="1"/>
    <x v="0"/>
    <x v="0"/>
    <x v="0"/>
    <x v="0"/>
  </r>
  <r>
    <n v="325"/>
    <s v="Segment 1 / Cohort A"/>
    <n v="12"/>
    <x v="1"/>
    <n v="0.5"/>
    <n v="0"/>
    <n v="0"/>
    <n v="0.5"/>
    <s v="US"/>
    <x v="1"/>
    <n v="1800"/>
    <n v="1200"/>
    <s v="A"/>
    <s v="A12"/>
    <x v="1"/>
    <x v="0"/>
    <x v="0"/>
    <x v="0"/>
    <x v="0"/>
  </r>
  <r>
    <n v="326"/>
    <s v="Segment 3 / Cohort C"/>
    <n v="1"/>
    <x v="0"/>
    <n v="0.1"/>
    <n v="0.3"/>
    <n v="0.6"/>
    <n v="0"/>
    <s v="US"/>
    <x v="1"/>
    <n v="4000"/>
    <n v="1500"/>
    <s v="C"/>
    <s v="C1"/>
    <x v="2"/>
    <x v="0"/>
    <x v="1"/>
    <x v="0"/>
    <x v="1"/>
  </r>
  <r>
    <n v="326"/>
    <s v="Segment 3 / Cohort C"/>
    <n v="1"/>
    <x v="1"/>
    <n v="0.1"/>
    <n v="0.2"/>
    <n v="0.7"/>
    <n v="0"/>
    <s v="US"/>
    <x v="1"/>
    <n v="4000"/>
    <n v="1500"/>
    <s v="C"/>
    <s v="C1"/>
    <x v="2"/>
    <x v="0"/>
    <x v="1"/>
    <x v="0"/>
    <x v="1"/>
  </r>
  <r>
    <n v="326"/>
    <s v="Segment 3 / Cohort C"/>
    <n v="2"/>
    <x v="0"/>
    <n v="0.3"/>
    <n v="0.3"/>
    <n v="0.4"/>
    <n v="0"/>
    <s v="US"/>
    <x v="1"/>
    <n v="4000"/>
    <n v="1500"/>
    <s v="C"/>
    <s v="C2"/>
    <x v="2"/>
    <x v="1"/>
    <x v="2"/>
    <x v="1"/>
    <x v="0"/>
  </r>
  <r>
    <n v="326"/>
    <s v="Segment 3 / Cohort C"/>
    <n v="2"/>
    <x v="1"/>
    <n v="0.2"/>
    <n v="0.3"/>
    <n v="0.5"/>
    <n v="0"/>
    <s v="US"/>
    <x v="1"/>
    <n v="4000"/>
    <n v="1500"/>
    <s v="C"/>
    <s v="C2"/>
    <x v="2"/>
    <x v="1"/>
    <x v="2"/>
    <x v="1"/>
    <x v="0"/>
  </r>
  <r>
    <n v="326"/>
    <s v="Segment 3 / Cohort C"/>
    <n v="3"/>
    <x v="0"/>
    <n v="0.1"/>
    <n v="0.2"/>
    <n v="0.7"/>
    <n v="0"/>
    <s v="US"/>
    <x v="1"/>
    <n v="4000"/>
    <n v="1500"/>
    <s v="C"/>
    <s v="C3"/>
    <x v="3"/>
    <x v="0"/>
    <x v="1"/>
    <x v="0"/>
    <x v="1"/>
  </r>
  <r>
    <n v="326"/>
    <s v="Segment 3 / Cohort C"/>
    <n v="3"/>
    <x v="1"/>
    <n v="0.1"/>
    <n v="0.3"/>
    <n v="0.6"/>
    <n v="0"/>
    <s v="US"/>
    <x v="1"/>
    <n v="4000"/>
    <n v="1500"/>
    <s v="C"/>
    <s v="C3"/>
    <x v="3"/>
    <x v="0"/>
    <x v="1"/>
    <x v="0"/>
    <x v="1"/>
  </r>
  <r>
    <n v="326"/>
    <s v="Segment 3 / Cohort C"/>
    <n v="4"/>
    <x v="0"/>
    <n v="0.2"/>
    <n v="0.3"/>
    <n v="0.5"/>
    <n v="0"/>
    <s v="US"/>
    <x v="1"/>
    <n v="4000"/>
    <n v="1500"/>
    <s v="C"/>
    <s v="C4"/>
    <x v="3"/>
    <x v="1"/>
    <x v="0"/>
    <x v="0"/>
    <x v="0"/>
  </r>
  <r>
    <n v="326"/>
    <s v="Segment 3 / Cohort C"/>
    <n v="4"/>
    <x v="1"/>
    <n v="0.3"/>
    <n v="0.4"/>
    <n v="0.3"/>
    <n v="0"/>
    <s v="US"/>
    <x v="1"/>
    <n v="4000"/>
    <n v="1500"/>
    <s v="C"/>
    <s v="C4"/>
    <x v="3"/>
    <x v="1"/>
    <x v="0"/>
    <x v="0"/>
    <x v="0"/>
  </r>
  <r>
    <n v="326"/>
    <s v="Segment 3 / Cohort C"/>
    <n v="5"/>
    <x v="0"/>
    <n v="0.1"/>
    <n v="0.2"/>
    <n v="0.7"/>
    <n v="0"/>
    <s v="US"/>
    <x v="1"/>
    <n v="4000"/>
    <n v="1500"/>
    <s v="C"/>
    <s v="C5"/>
    <x v="2"/>
    <x v="0"/>
    <x v="1"/>
    <x v="0"/>
    <x v="0"/>
  </r>
  <r>
    <n v="326"/>
    <s v="Segment 3 / Cohort C"/>
    <n v="5"/>
    <x v="1"/>
    <n v="0.2"/>
    <n v="0.2"/>
    <n v="0.6"/>
    <n v="0"/>
    <s v="US"/>
    <x v="1"/>
    <n v="4000"/>
    <n v="1500"/>
    <s v="C"/>
    <s v="C5"/>
    <x v="2"/>
    <x v="0"/>
    <x v="1"/>
    <x v="0"/>
    <x v="0"/>
  </r>
  <r>
    <n v="326"/>
    <s v="Segment 3 / Cohort C"/>
    <n v="6"/>
    <x v="0"/>
    <n v="0.2"/>
    <n v="0.3"/>
    <n v="0.5"/>
    <n v="0"/>
    <s v="US"/>
    <x v="1"/>
    <n v="4000"/>
    <n v="1500"/>
    <s v="C"/>
    <s v="C6"/>
    <x v="3"/>
    <x v="1"/>
    <x v="1"/>
    <x v="0"/>
    <x v="0"/>
  </r>
  <r>
    <n v="326"/>
    <s v="Segment 3 / Cohort C"/>
    <n v="6"/>
    <x v="1"/>
    <n v="0.2"/>
    <n v="0.2"/>
    <n v="0.6"/>
    <n v="0"/>
    <s v="US"/>
    <x v="1"/>
    <n v="4000"/>
    <n v="1500"/>
    <s v="C"/>
    <s v="C6"/>
    <x v="3"/>
    <x v="1"/>
    <x v="1"/>
    <x v="0"/>
    <x v="0"/>
  </r>
  <r>
    <n v="326"/>
    <s v="Segment 3 / Cohort C"/>
    <n v="7"/>
    <x v="0"/>
    <n v="0.4"/>
    <n v="0.2"/>
    <n v="0.4"/>
    <n v="0"/>
    <s v="US"/>
    <x v="1"/>
    <n v="4000"/>
    <n v="1500"/>
    <s v="C"/>
    <s v="C7"/>
    <x v="0"/>
    <x v="1"/>
    <x v="1"/>
    <x v="0"/>
    <x v="0"/>
  </r>
  <r>
    <n v="326"/>
    <s v="Segment 3 / Cohort C"/>
    <n v="7"/>
    <x v="1"/>
    <n v="0.2"/>
    <n v="0.4"/>
    <n v="0.4"/>
    <n v="0"/>
    <s v="US"/>
    <x v="1"/>
    <n v="4000"/>
    <n v="1500"/>
    <s v="C"/>
    <s v="C7"/>
    <x v="0"/>
    <x v="1"/>
    <x v="1"/>
    <x v="0"/>
    <x v="0"/>
  </r>
  <r>
    <n v="326"/>
    <s v="Segment 3 / Cohort C"/>
    <n v="8"/>
    <x v="0"/>
    <n v="0.3"/>
    <n v="0.3"/>
    <n v="0.4"/>
    <n v="0"/>
    <s v="US"/>
    <x v="1"/>
    <n v="4000"/>
    <n v="1500"/>
    <s v="C"/>
    <s v="C8"/>
    <x v="1"/>
    <x v="1"/>
    <x v="2"/>
    <x v="1"/>
    <x v="0"/>
  </r>
  <r>
    <n v="326"/>
    <s v="Segment 3 / Cohort C"/>
    <n v="8"/>
    <x v="1"/>
    <n v="0.3"/>
    <n v="0.3"/>
    <n v="0.4"/>
    <n v="0"/>
    <s v="US"/>
    <x v="1"/>
    <n v="4000"/>
    <n v="1500"/>
    <s v="C"/>
    <s v="C8"/>
    <x v="1"/>
    <x v="1"/>
    <x v="2"/>
    <x v="1"/>
    <x v="0"/>
  </r>
  <r>
    <n v="326"/>
    <s v="Segment 3 / Cohort C"/>
    <n v="9"/>
    <x v="0"/>
    <n v="0.3"/>
    <n v="0.3"/>
    <n v="0.4"/>
    <n v="0"/>
    <s v="US"/>
    <x v="1"/>
    <n v="4000"/>
    <n v="1500"/>
    <s v="C"/>
    <s v="C9"/>
    <x v="0"/>
    <x v="1"/>
    <x v="2"/>
    <x v="0"/>
    <x v="1"/>
  </r>
  <r>
    <n v="326"/>
    <s v="Segment 3 / Cohort C"/>
    <n v="9"/>
    <x v="1"/>
    <n v="0.3"/>
    <n v="0.3"/>
    <n v="0.4"/>
    <n v="0"/>
    <s v="US"/>
    <x v="1"/>
    <n v="4000"/>
    <n v="1500"/>
    <s v="C"/>
    <s v="C9"/>
    <x v="0"/>
    <x v="1"/>
    <x v="2"/>
    <x v="0"/>
    <x v="1"/>
  </r>
  <r>
    <n v="326"/>
    <s v="Segment 3 / Cohort C"/>
    <n v="10"/>
    <x v="0"/>
    <n v="0.4"/>
    <n v="0.3"/>
    <n v="0.3"/>
    <n v="0"/>
    <s v="US"/>
    <x v="1"/>
    <n v="4000"/>
    <n v="1500"/>
    <s v="C"/>
    <s v="C10"/>
    <x v="3"/>
    <x v="1"/>
    <x v="2"/>
    <x v="0"/>
    <x v="1"/>
  </r>
  <r>
    <n v="326"/>
    <s v="Segment 3 / Cohort C"/>
    <n v="10"/>
    <x v="1"/>
    <n v="0.3"/>
    <n v="0.3"/>
    <n v="0.4"/>
    <n v="0"/>
    <s v="US"/>
    <x v="1"/>
    <n v="4000"/>
    <n v="1500"/>
    <s v="C"/>
    <s v="C10"/>
    <x v="3"/>
    <x v="1"/>
    <x v="2"/>
    <x v="0"/>
    <x v="1"/>
  </r>
  <r>
    <n v="326"/>
    <s v="Segment 3 / Cohort C"/>
    <n v="11"/>
    <x v="0"/>
    <n v="0.3"/>
    <n v="0.3"/>
    <n v="0.4"/>
    <n v="0"/>
    <s v="US"/>
    <x v="1"/>
    <n v="4000"/>
    <n v="1500"/>
    <s v="C"/>
    <s v="C11"/>
    <x v="1"/>
    <x v="1"/>
    <x v="2"/>
    <x v="0"/>
    <x v="1"/>
  </r>
  <r>
    <n v="326"/>
    <s v="Segment 3 / Cohort C"/>
    <n v="11"/>
    <x v="1"/>
    <n v="0.2"/>
    <n v="0.4"/>
    <n v="0.4"/>
    <n v="0"/>
    <s v="US"/>
    <x v="1"/>
    <n v="4000"/>
    <n v="1500"/>
    <s v="C"/>
    <s v="C11"/>
    <x v="1"/>
    <x v="1"/>
    <x v="2"/>
    <x v="0"/>
    <x v="1"/>
  </r>
  <r>
    <n v="326"/>
    <s v="Segment 3 / Cohort C"/>
    <n v="12"/>
    <x v="0"/>
    <n v="0.2"/>
    <n v="0.3"/>
    <n v="0.5"/>
    <n v="0"/>
    <s v="US"/>
    <x v="1"/>
    <n v="4000"/>
    <n v="1500"/>
    <s v="C"/>
    <s v="C12"/>
    <x v="2"/>
    <x v="1"/>
    <x v="0"/>
    <x v="0"/>
    <x v="1"/>
  </r>
  <r>
    <n v="326"/>
    <s v="Segment 3 / Cohort C"/>
    <n v="12"/>
    <x v="1"/>
    <n v="0.1"/>
    <n v="0.2"/>
    <n v="0.7"/>
    <n v="0"/>
    <s v="US"/>
    <x v="1"/>
    <n v="4000"/>
    <n v="1500"/>
    <s v="C"/>
    <s v="C12"/>
    <x v="2"/>
    <x v="1"/>
    <x v="0"/>
    <x v="0"/>
    <x v="1"/>
  </r>
  <r>
    <n v="329"/>
    <s v="Segment 3 / Cohort C"/>
    <n v="1"/>
    <x v="0"/>
    <n v="1"/>
    <n v="0"/>
    <n v="0"/>
    <n v="0"/>
    <s v="US"/>
    <x v="1"/>
    <n v="2000"/>
    <n v="1750"/>
    <s v="C"/>
    <s v="C1"/>
    <x v="2"/>
    <x v="0"/>
    <x v="1"/>
    <x v="0"/>
    <x v="1"/>
  </r>
  <r>
    <n v="329"/>
    <s v="Segment 3 / Cohort C"/>
    <n v="1"/>
    <x v="1"/>
    <n v="1"/>
    <n v="0"/>
    <n v="0"/>
    <n v="0"/>
    <s v="US"/>
    <x v="1"/>
    <n v="2000"/>
    <n v="1750"/>
    <s v="C"/>
    <s v="C1"/>
    <x v="2"/>
    <x v="0"/>
    <x v="1"/>
    <x v="0"/>
    <x v="1"/>
  </r>
  <r>
    <n v="329"/>
    <s v="Segment 3 / Cohort C"/>
    <n v="2"/>
    <x v="0"/>
    <n v="1"/>
    <n v="0"/>
    <n v="0"/>
    <n v="0"/>
    <s v="US"/>
    <x v="1"/>
    <n v="2000"/>
    <n v="1750"/>
    <s v="C"/>
    <s v="C2"/>
    <x v="2"/>
    <x v="1"/>
    <x v="2"/>
    <x v="1"/>
    <x v="0"/>
  </r>
  <r>
    <n v="329"/>
    <s v="Segment 3 / Cohort C"/>
    <n v="2"/>
    <x v="1"/>
    <n v="1"/>
    <n v="0"/>
    <n v="0"/>
    <n v="0"/>
    <s v="US"/>
    <x v="1"/>
    <n v="2000"/>
    <n v="1750"/>
    <s v="C"/>
    <s v="C2"/>
    <x v="2"/>
    <x v="1"/>
    <x v="2"/>
    <x v="1"/>
    <x v="0"/>
  </r>
  <r>
    <n v="329"/>
    <s v="Segment 3 / Cohort C"/>
    <n v="3"/>
    <x v="0"/>
    <n v="1"/>
    <n v="0"/>
    <n v="0"/>
    <n v="0"/>
    <s v="US"/>
    <x v="1"/>
    <n v="2000"/>
    <n v="1750"/>
    <s v="C"/>
    <s v="C3"/>
    <x v="3"/>
    <x v="0"/>
    <x v="1"/>
    <x v="0"/>
    <x v="1"/>
  </r>
  <r>
    <n v="329"/>
    <s v="Segment 3 / Cohort C"/>
    <n v="3"/>
    <x v="1"/>
    <n v="1"/>
    <n v="0"/>
    <n v="0"/>
    <n v="0"/>
    <s v="US"/>
    <x v="1"/>
    <n v="2000"/>
    <n v="1750"/>
    <s v="C"/>
    <s v="C3"/>
    <x v="3"/>
    <x v="0"/>
    <x v="1"/>
    <x v="0"/>
    <x v="1"/>
  </r>
  <r>
    <n v="329"/>
    <s v="Segment 3 / Cohort C"/>
    <n v="4"/>
    <x v="0"/>
    <n v="1"/>
    <n v="0"/>
    <n v="0"/>
    <n v="0"/>
    <s v="US"/>
    <x v="1"/>
    <n v="2000"/>
    <n v="1750"/>
    <s v="C"/>
    <s v="C4"/>
    <x v="3"/>
    <x v="1"/>
    <x v="0"/>
    <x v="0"/>
    <x v="0"/>
  </r>
  <r>
    <n v="329"/>
    <s v="Segment 3 / Cohort C"/>
    <n v="4"/>
    <x v="1"/>
    <n v="1"/>
    <n v="0"/>
    <n v="0"/>
    <n v="0"/>
    <s v="US"/>
    <x v="1"/>
    <n v="2000"/>
    <n v="1750"/>
    <s v="C"/>
    <s v="C4"/>
    <x v="3"/>
    <x v="1"/>
    <x v="0"/>
    <x v="0"/>
    <x v="0"/>
  </r>
  <r>
    <n v="329"/>
    <s v="Segment 3 / Cohort C"/>
    <n v="5"/>
    <x v="0"/>
    <n v="1"/>
    <n v="0"/>
    <n v="0"/>
    <n v="0"/>
    <s v="US"/>
    <x v="1"/>
    <n v="2000"/>
    <n v="1750"/>
    <s v="C"/>
    <s v="C5"/>
    <x v="2"/>
    <x v="0"/>
    <x v="1"/>
    <x v="0"/>
    <x v="0"/>
  </r>
  <r>
    <n v="329"/>
    <s v="Segment 3 / Cohort C"/>
    <n v="5"/>
    <x v="1"/>
    <n v="1"/>
    <n v="0"/>
    <n v="0"/>
    <n v="0"/>
    <s v="US"/>
    <x v="1"/>
    <n v="2000"/>
    <n v="1750"/>
    <s v="C"/>
    <s v="C5"/>
    <x v="2"/>
    <x v="0"/>
    <x v="1"/>
    <x v="0"/>
    <x v="0"/>
  </r>
  <r>
    <n v="329"/>
    <s v="Segment 3 / Cohort C"/>
    <n v="6"/>
    <x v="0"/>
    <n v="1"/>
    <n v="0"/>
    <n v="0"/>
    <n v="0"/>
    <s v="US"/>
    <x v="1"/>
    <n v="2000"/>
    <n v="1750"/>
    <s v="C"/>
    <s v="C6"/>
    <x v="3"/>
    <x v="1"/>
    <x v="1"/>
    <x v="0"/>
    <x v="0"/>
  </r>
  <r>
    <n v="329"/>
    <s v="Segment 3 / Cohort C"/>
    <n v="6"/>
    <x v="1"/>
    <n v="1"/>
    <n v="0"/>
    <n v="0"/>
    <n v="0"/>
    <s v="US"/>
    <x v="1"/>
    <n v="2000"/>
    <n v="1750"/>
    <s v="C"/>
    <s v="C6"/>
    <x v="3"/>
    <x v="1"/>
    <x v="1"/>
    <x v="0"/>
    <x v="0"/>
  </r>
  <r>
    <n v="329"/>
    <s v="Segment 3 / Cohort C"/>
    <n v="7"/>
    <x v="0"/>
    <n v="1"/>
    <n v="0"/>
    <n v="0"/>
    <n v="0"/>
    <s v="US"/>
    <x v="1"/>
    <n v="2000"/>
    <n v="1750"/>
    <s v="C"/>
    <s v="C7"/>
    <x v="0"/>
    <x v="1"/>
    <x v="1"/>
    <x v="0"/>
    <x v="0"/>
  </r>
  <r>
    <n v="329"/>
    <s v="Segment 3 / Cohort C"/>
    <n v="7"/>
    <x v="1"/>
    <n v="1"/>
    <n v="0"/>
    <n v="0"/>
    <n v="0"/>
    <s v="US"/>
    <x v="1"/>
    <n v="2000"/>
    <n v="1750"/>
    <s v="C"/>
    <s v="C7"/>
    <x v="0"/>
    <x v="1"/>
    <x v="1"/>
    <x v="0"/>
    <x v="0"/>
  </r>
  <r>
    <n v="329"/>
    <s v="Segment 3 / Cohort C"/>
    <n v="8"/>
    <x v="0"/>
    <n v="1"/>
    <n v="0"/>
    <n v="0"/>
    <n v="0"/>
    <s v="US"/>
    <x v="1"/>
    <n v="2000"/>
    <n v="1750"/>
    <s v="C"/>
    <s v="C8"/>
    <x v="1"/>
    <x v="1"/>
    <x v="2"/>
    <x v="1"/>
    <x v="0"/>
  </r>
  <r>
    <n v="329"/>
    <s v="Segment 3 / Cohort C"/>
    <n v="8"/>
    <x v="1"/>
    <n v="1"/>
    <n v="0"/>
    <n v="0"/>
    <n v="0"/>
    <s v="US"/>
    <x v="1"/>
    <n v="2000"/>
    <n v="1750"/>
    <s v="C"/>
    <s v="C8"/>
    <x v="1"/>
    <x v="1"/>
    <x v="2"/>
    <x v="1"/>
    <x v="0"/>
  </r>
  <r>
    <n v="329"/>
    <s v="Segment 3 / Cohort C"/>
    <n v="9"/>
    <x v="0"/>
    <n v="1"/>
    <n v="0"/>
    <n v="0"/>
    <n v="0"/>
    <s v="US"/>
    <x v="1"/>
    <n v="2000"/>
    <n v="1750"/>
    <s v="C"/>
    <s v="C9"/>
    <x v="0"/>
    <x v="1"/>
    <x v="2"/>
    <x v="0"/>
    <x v="1"/>
  </r>
  <r>
    <n v="329"/>
    <s v="Segment 3 / Cohort C"/>
    <n v="9"/>
    <x v="1"/>
    <n v="1"/>
    <n v="0"/>
    <n v="0"/>
    <n v="0"/>
    <s v="US"/>
    <x v="1"/>
    <n v="2000"/>
    <n v="1750"/>
    <s v="C"/>
    <s v="C9"/>
    <x v="0"/>
    <x v="1"/>
    <x v="2"/>
    <x v="0"/>
    <x v="1"/>
  </r>
  <r>
    <n v="329"/>
    <s v="Segment 3 / Cohort C"/>
    <n v="10"/>
    <x v="0"/>
    <n v="1"/>
    <n v="0"/>
    <n v="0"/>
    <n v="0"/>
    <s v="US"/>
    <x v="1"/>
    <n v="2000"/>
    <n v="1750"/>
    <s v="C"/>
    <s v="C10"/>
    <x v="3"/>
    <x v="1"/>
    <x v="2"/>
    <x v="0"/>
    <x v="1"/>
  </r>
  <r>
    <n v="329"/>
    <s v="Segment 3 / Cohort C"/>
    <n v="10"/>
    <x v="1"/>
    <n v="1"/>
    <n v="0"/>
    <n v="0"/>
    <n v="0"/>
    <s v="US"/>
    <x v="1"/>
    <n v="2000"/>
    <n v="1750"/>
    <s v="C"/>
    <s v="C10"/>
    <x v="3"/>
    <x v="1"/>
    <x v="2"/>
    <x v="0"/>
    <x v="1"/>
  </r>
  <r>
    <n v="329"/>
    <s v="Segment 3 / Cohort C"/>
    <n v="11"/>
    <x v="0"/>
    <n v="1"/>
    <n v="0"/>
    <n v="0"/>
    <n v="0"/>
    <s v="US"/>
    <x v="1"/>
    <n v="2000"/>
    <n v="1750"/>
    <s v="C"/>
    <s v="C11"/>
    <x v="1"/>
    <x v="1"/>
    <x v="2"/>
    <x v="0"/>
    <x v="1"/>
  </r>
  <r>
    <n v="329"/>
    <s v="Segment 3 / Cohort C"/>
    <n v="11"/>
    <x v="1"/>
    <n v="1"/>
    <n v="0"/>
    <n v="0"/>
    <n v="0"/>
    <s v="US"/>
    <x v="1"/>
    <n v="2000"/>
    <n v="1750"/>
    <s v="C"/>
    <s v="C11"/>
    <x v="1"/>
    <x v="1"/>
    <x v="2"/>
    <x v="0"/>
    <x v="1"/>
  </r>
  <r>
    <n v="329"/>
    <s v="Segment 3 / Cohort C"/>
    <n v="12"/>
    <x v="0"/>
    <n v="1"/>
    <n v="0"/>
    <n v="0"/>
    <n v="0"/>
    <s v="US"/>
    <x v="1"/>
    <n v="2000"/>
    <n v="1750"/>
    <s v="C"/>
    <s v="C12"/>
    <x v="2"/>
    <x v="1"/>
    <x v="0"/>
    <x v="0"/>
    <x v="1"/>
  </r>
  <r>
    <n v="329"/>
    <s v="Segment 3 / Cohort C"/>
    <n v="12"/>
    <x v="1"/>
    <n v="1"/>
    <n v="0"/>
    <n v="0"/>
    <n v="0"/>
    <s v="US"/>
    <x v="1"/>
    <n v="2000"/>
    <n v="1750"/>
    <s v="C"/>
    <s v="C12"/>
    <x v="2"/>
    <x v="1"/>
    <x v="0"/>
    <x v="0"/>
    <x v="1"/>
  </r>
  <r>
    <n v="330"/>
    <s v="Segment 3 / Cohort C"/>
    <n v="1"/>
    <x v="0"/>
    <n v="0"/>
    <n v="1"/>
    <n v="0"/>
    <n v="0"/>
    <s v="US"/>
    <x v="1"/>
    <n v="6000"/>
    <n v="3000"/>
    <s v="C"/>
    <s v="C1"/>
    <x v="2"/>
    <x v="0"/>
    <x v="1"/>
    <x v="0"/>
    <x v="1"/>
  </r>
  <r>
    <n v="330"/>
    <s v="Segment 3 / Cohort C"/>
    <n v="1"/>
    <x v="1"/>
    <n v="0"/>
    <n v="1"/>
    <n v="0"/>
    <n v="0"/>
    <s v="US"/>
    <x v="1"/>
    <n v="6000"/>
    <n v="3000"/>
    <s v="C"/>
    <s v="C1"/>
    <x v="2"/>
    <x v="0"/>
    <x v="1"/>
    <x v="0"/>
    <x v="1"/>
  </r>
  <r>
    <n v="330"/>
    <s v="Segment 3 / Cohort C"/>
    <n v="2"/>
    <x v="0"/>
    <n v="0"/>
    <n v="0"/>
    <n v="1"/>
    <n v="0"/>
    <s v="US"/>
    <x v="1"/>
    <n v="6000"/>
    <n v="3000"/>
    <s v="C"/>
    <s v="C2"/>
    <x v="2"/>
    <x v="1"/>
    <x v="2"/>
    <x v="1"/>
    <x v="0"/>
  </r>
  <r>
    <n v="330"/>
    <s v="Segment 3 / Cohort C"/>
    <n v="2"/>
    <x v="1"/>
    <n v="0"/>
    <n v="0"/>
    <n v="1"/>
    <n v="0"/>
    <s v="US"/>
    <x v="1"/>
    <n v="6000"/>
    <n v="3000"/>
    <s v="C"/>
    <s v="C2"/>
    <x v="2"/>
    <x v="1"/>
    <x v="2"/>
    <x v="1"/>
    <x v="0"/>
  </r>
  <r>
    <n v="330"/>
    <s v="Segment 3 / Cohort C"/>
    <n v="3"/>
    <x v="0"/>
    <n v="1"/>
    <n v="0"/>
    <n v="0"/>
    <n v="0"/>
    <s v="US"/>
    <x v="1"/>
    <n v="6000"/>
    <n v="3000"/>
    <s v="C"/>
    <s v="C3"/>
    <x v="3"/>
    <x v="0"/>
    <x v="1"/>
    <x v="0"/>
    <x v="1"/>
  </r>
  <r>
    <n v="330"/>
    <s v="Segment 3 / Cohort C"/>
    <n v="3"/>
    <x v="1"/>
    <n v="1"/>
    <n v="0"/>
    <n v="0"/>
    <n v="0"/>
    <s v="US"/>
    <x v="1"/>
    <n v="6000"/>
    <n v="3000"/>
    <s v="C"/>
    <s v="C3"/>
    <x v="3"/>
    <x v="0"/>
    <x v="1"/>
    <x v="0"/>
    <x v="1"/>
  </r>
  <r>
    <n v="330"/>
    <s v="Segment 3 / Cohort C"/>
    <n v="4"/>
    <x v="0"/>
    <n v="0.5"/>
    <n v="0.5"/>
    <n v="0"/>
    <n v="0"/>
    <s v="US"/>
    <x v="1"/>
    <n v="6000"/>
    <n v="3000"/>
    <s v="C"/>
    <s v="C4"/>
    <x v="3"/>
    <x v="1"/>
    <x v="0"/>
    <x v="0"/>
    <x v="0"/>
  </r>
  <r>
    <n v="330"/>
    <s v="Segment 3 / Cohort C"/>
    <n v="4"/>
    <x v="1"/>
    <n v="0.5"/>
    <n v="0.5"/>
    <n v="0"/>
    <n v="0"/>
    <s v="US"/>
    <x v="1"/>
    <n v="6000"/>
    <n v="3000"/>
    <s v="C"/>
    <s v="C4"/>
    <x v="3"/>
    <x v="1"/>
    <x v="0"/>
    <x v="0"/>
    <x v="0"/>
  </r>
  <r>
    <n v="330"/>
    <s v="Segment 3 / Cohort C"/>
    <n v="5"/>
    <x v="0"/>
    <n v="0"/>
    <n v="1"/>
    <n v="0"/>
    <n v="0"/>
    <s v="US"/>
    <x v="1"/>
    <n v="6000"/>
    <n v="3000"/>
    <s v="C"/>
    <s v="C5"/>
    <x v="2"/>
    <x v="0"/>
    <x v="1"/>
    <x v="0"/>
    <x v="0"/>
  </r>
  <r>
    <n v="330"/>
    <s v="Segment 3 / Cohort C"/>
    <n v="5"/>
    <x v="1"/>
    <n v="0"/>
    <n v="1"/>
    <n v="0"/>
    <n v="0"/>
    <s v="US"/>
    <x v="1"/>
    <n v="6000"/>
    <n v="3000"/>
    <s v="C"/>
    <s v="C5"/>
    <x v="2"/>
    <x v="0"/>
    <x v="1"/>
    <x v="0"/>
    <x v="0"/>
  </r>
  <r>
    <n v="330"/>
    <s v="Segment 3 / Cohort C"/>
    <n v="6"/>
    <x v="0"/>
    <n v="1"/>
    <n v="0"/>
    <n v="0"/>
    <n v="0"/>
    <s v="US"/>
    <x v="1"/>
    <n v="6000"/>
    <n v="3000"/>
    <s v="C"/>
    <s v="C6"/>
    <x v="3"/>
    <x v="1"/>
    <x v="1"/>
    <x v="0"/>
    <x v="0"/>
  </r>
  <r>
    <n v="330"/>
    <s v="Segment 3 / Cohort C"/>
    <n v="6"/>
    <x v="1"/>
    <n v="1"/>
    <n v="0"/>
    <n v="0"/>
    <n v="0"/>
    <s v="US"/>
    <x v="1"/>
    <n v="6000"/>
    <n v="3000"/>
    <s v="C"/>
    <s v="C6"/>
    <x v="3"/>
    <x v="1"/>
    <x v="1"/>
    <x v="0"/>
    <x v="0"/>
  </r>
  <r>
    <n v="330"/>
    <s v="Segment 3 / Cohort C"/>
    <n v="7"/>
    <x v="0"/>
    <n v="1"/>
    <n v="0"/>
    <n v="0"/>
    <n v="0"/>
    <s v="US"/>
    <x v="1"/>
    <n v="6000"/>
    <n v="3000"/>
    <s v="C"/>
    <s v="C7"/>
    <x v="0"/>
    <x v="1"/>
    <x v="1"/>
    <x v="0"/>
    <x v="0"/>
  </r>
  <r>
    <n v="330"/>
    <s v="Segment 3 / Cohort C"/>
    <n v="7"/>
    <x v="1"/>
    <n v="1"/>
    <n v="0"/>
    <n v="0"/>
    <n v="0"/>
    <s v="US"/>
    <x v="1"/>
    <n v="6000"/>
    <n v="3000"/>
    <s v="C"/>
    <s v="C7"/>
    <x v="0"/>
    <x v="1"/>
    <x v="1"/>
    <x v="0"/>
    <x v="0"/>
  </r>
  <r>
    <n v="330"/>
    <s v="Segment 3 / Cohort C"/>
    <n v="8"/>
    <x v="0"/>
    <n v="0"/>
    <n v="0"/>
    <n v="1"/>
    <n v="0"/>
    <s v="US"/>
    <x v="1"/>
    <n v="6000"/>
    <n v="3000"/>
    <s v="C"/>
    <s v="C8"/>
    <x v="1"/>
    <x v="1"/>
    <x v="2"/>
    <x v="1"/>
    <x v="0"/>
  </r>
  <r>
    <n v="330"/>
    <s v="Segment 3 / Cohort C"/>
    <n v="8"/>
    <x v="1"/>
    <n v="0"/>
    <n v="0"/>
    <n v="1"/>
    <n v="0"/>
    <s v="US"/>
    <x v="1"/>
    <n v="6000"/>
    <n v="3000"/>
    <s v="C"/>
    <s v="C8"/>
    <x v="1"/>
    <x v="1"/>
    <x v="2"/>
    <x v="1"/>
    <x v="0"/>
  </r>
  <r>
    <n v="330"/>
    <s v="Segment 3 / Cohort C"/>
    <n v="9"/>
    <x v="0"/>
    <n v="1"/>
    <n v="0"/>
    <n v="0"/>
    <n v="0"/>
    <s v="US"/>
    <x v="1"/>
    <n v="6000"/>
    <n v="3000"/>
    <s v="C"/>
    <s v="C9"/>
    <x v="0"/>
    <x v="1"/>
    <x v="2"/>
    <x v="0"/>
    <x v="1"/>
  </r>
  <r>
    <n v="330"/>
    <s v="Segment 3 / Cohort C"/>
    <n v="9"/>
    <x v="1"/>
    <n v="1"/>
    <n v="0"/>
    <n v="0"/>
    <n v="0"/>
    <s v="US"/>
    <x v="1"/>
    <n v="6000"/>
    <n v="3000"/>
    <s v="C"/>
    <s v="C9"/>
    <x v="0"/>
    <x v="1"/>
    <x v="2"/>
    <x v="0"/>
    <x v="1"/>
  </r>
  <r>
    <n v="330"/>
    <s v="Segment 3 / Cohort C"/>
    <n v="10"/>
    <x v="0"/>
    <n v="1"/>
    <n v="0"/>
    <n v="0"/>
    <n v="0"/>
    <s v="US"/>
    <x v="1"/>
    <n v="6000"/>
    <n v="3000"/>
    <s v="C"/>
    <s v="C10"/>
    <x v="3"/>
    <x v="1"/>
    <x v="2"/>
    <x v="0"/>
    <x v="1"/>
  </r>
  <r>
    <n v="330"/>
    <s v="Segment 3 / Cohort C"/>
    <n v="10"/>
    <x v="1"/>
    <n v="1"/>
    <n v="0"/>
    <n v="0"/>
    <n v="0"/>
    <s v="US"/>
    <x v="1"/>
    <n v="6000"/>
    <n v="3000"/>
    <s v="C"/>
    <s v="C10"/>
    <x v="3"/>
    <x v="1"/>
    <x v="2"/>
    <x v="0"/>
    <x v="1"/>
  </r>
  <r>
    <n v="330"/>
    <s v="Segment 3 / Cohort C"/>
    <n v="11"/>
    <x v="0"/>
    <n v="1"/>
    <n v="0"/>
    <n v="0"/>
    <n v="0"/>
    <s v="US"/>
    <x v="1"/>
    <n v="6000"/>
    <n v="3000"/>
    <s v="C"/>
    <s v="C11"/>
    <x v="1"/>
    <x v="1"/>
    <x v="2"/>
    <x v="0"/>
    <x v="1"/>
  </r>
  <r>
    <n v="330"/>
    <s v="Segment 3 / Cohort C"/>
    <n v="11"/>
    <x v="1"/>
    <n v="1"/>
    <n v="0"/>
    <n v="0"/>
    <n v="0"/>
    <s v="US"/>
    <x v="1"/>
    <n v="6000"/>
    <n v="3000"/>
    <s v="C"/>
    <s v="C11"/>
    <x v="1"/>
    <x v="1"/>
    <x v="2"/>
    <x v="0"/>
    <x v="1"/>
  </r>
  <r>
    <n v="330"/>
    <s v="Segment 3 / Cohort C"/>
    <n v="12"/>
    <x v="0"/>
    <n v="1"/>
    <n v="0"/>
    <n v="0"/>
    <n v="0"/>
    <s v="US"/>
    <x v="1"/>
    <n v="6000"/>
    <n v="3000"/>
    <s v="C"/>
    <s v="C12"/>
    <x v="2"/>
    <x v="1"/>
    <x v="0"/>
    <x v="0"/>
    <x v="1"/>
  </r>
  <r>
    <n v="330"/>
    <s v="Segment 3 / Cohort C"/>
    <n v="12"/>
    <x v="1"/>
    <n v="1"/>
    <n v="0"/>
    <n v="0"/>
    <n v="0"/>
    <s v="US"/>
    <x v="1"/>
    <n v="6000"/>
    <n v="3000"/>
    <s v="C"/>
    <s v="C12"/>
    <x v="2"/>
    <x v="1"/>
    <x v="0"/>
    <x v="0"/>
    <x v="1"/>
  </r>
  <r>
    <n v="331"/>
    <s v="Segment 4 / Cohort D"/>
    <n v="1"/>
    <x v="0"/>
    <n v="0.8"/>
    <n v="0"/>
    <n v="0.2"/>
    <n v="0"/>
    <s v="US"/>
    <x v="1"/>
    <n v="2625"/>
    <n v="375"/>
    <s v="D"/>
    <s v="D1"/>
    <x v="2"/>
    <x v="0"/>
    <x v="0"/>
    <x v="0"/>
    <x v="0"/>
  </r>
  <r>
    <n v="331"/>
    <s v="Segment 4 / Cohort D"/>
    <n v="1"/>
    <x v="1"/>
    <n v="0.7"/>
    <n v="0"/>
    <n v="0.3"/>
    <n v="0"/>
    <s v="US"/>
    <x v="1"/>
    <n v="2625"/>
    <n v="375"/>
    <s v="D"/>
    <s v="D1"/>
    <x v="2"/>
    <x v="0"/>
    <x v="0"/>
    <x v="0"/>
    <x v="0"/>
  </r>
  <r>
    <n v="331"/>
    <s v="Segment 4 / Cohort D"/>
    <n v="2"/>
    <x v="0"/>
    <n v="0.8"/>
    <n v="0"/>
    <n v="0.2"/>
    <n v="0"/>
    <s v="US"/>
    <x v="1"/>
    <n v="2625"/>
    <n v="375"/>
    <s v="D"/>
    <s v="D2"/>
    <x v="1"/>
    <x v="0"/>
    <x v="1"/>
    <x v="0"/>
    <x v="1"/>
  </r>
  <r>
    <n v="331"/>
    <s v="Segment 4 / Cohort D"/>
    <n v="2"/>
    <x v="1"/>
    <n v="0.7"/>
    <n v="0"/>
    <n v="0.3"/>
    <n v="0"/>
    <s v="US"/>
    <x v="1"/>
    <n v="2625"/>
    <n v="375"/>
    <s v="D"/>
    <s v="D2"/>
    <x v="1"/>
    <x v="0"/>
    <x v="1"/>
    <x v="0"/>
    <x v="1"/>
  </r>
  <r>
    <n v="331"/>
    <s v="Segment 4 / Cohort D"/>
    <n v="3"/>
    <x v="0"/>
    <n v="0.7"/>
    <n v="0"/>
    <n v="0.3"/>
    <n v="0"/>
    <s v="US"/>
    <x v="1"/>
    <n v="2625"/>
    <n v="375"/>
    <s v="D"/>
    <s v="D3"/>
    <x v="3"/>
    <x v="0"/>
    <x v="1"/>
    <x v="0"/>
    <x v="0"/>
  </r>
  <r>
    <n v="331"/>
    <s v="Segment 4 / Cohort D"/>
    <n v="3"/>
    <x v="1"/>
    <n v="0.5"/>
    <n v="0"/>
    <n v="0.5"/>
    <n v="0"/>
    <s v="US"/>
    <x v="1"/>
    <n v="2625"/>
    <n v="375"/>
    <s v="D"/>
    <s v="D3"/>
    <x v="3"/>
    <x v="0"/>
    <x v="1"/>
    <x v="0"/>
    <x v="0"/>
  </r>
  <r>
    <n v="331"/>
    <s v="Segment 4 / Cohort D"/>
    <n v="4"/>
    <x v="0"/>
    <n v="0.8"/>
    <n v="0"/>
    <n v="0.2"/>
    <n v="0"/>
    <s v="US"/>
    <x v="1"/>
    <n v="2625"/>
    <n v="375"/>
    <s v="D"/>
    <s v="D4"/>
    <x v="3"/>
    <x v="1"/>
    <x v="0"/>
    <x v="0"/>
    <x v="1"/>
  </r>
  <r>
    <n v="331"/>
    <s v="Segment 4 / Cohort D"/>
    <n v="4"/>
    <x v="1"/>
    <n v="0.8"/>
    <n v="0"/>
    <n v="0.2"/>
    <n v="0"/>
    <s v="US"/>
    <x v="1"/>
    <n v="2625"/>
    <n v="375"/>
    <s v="D"/>
    <s v="D4"/>
    <x v="3"/>
    <x v="1"/>
    <x v="0"/>
    <x v="0"/>
    <x v="1"/>
  </r>
  <r>
    <n v="331"/>
    <s v="Segment 4 / Cohort D"/>
    <n v="5"/>
    <x v="0"/>
    <n v="0.8"/>
    <n v="0"/>
    <n v="0.2"/>
    <n v="0"/>
    <s v="US"/>
    <x v="1"/>
    <n v="2625"/>
    <n v="375"/>
    <s v="D"/>
    <s v="D5"/>
    <x v="3"/>
    <x v="1"/>
    <x v="2"/>
    <x v="1"/>
    <x v="1"/>
  </r>
  <r>
    <n v="331"/>
    <s v="Segment 4 / Cohort D"/>
    <n v="5"/>
    <x v="1"/>
    <n v="0.7"/>
    <n v="0"/>
    <n v="0.3"/>
    <n v="0"/>
    <s v="US"/>
    <x v="1"/>
    <n v="2625"/>
    <n v="375"/>
    <s v="D"/>
    <s v="D5"/>
    <x v="3"/>
    <x v="1"/>
    <x v="2"/>
    <x v="1"/>
    <x v="1"/>
  </r>
  <r>
    <n v="331"/>
    <s v="Segment 4 / Cohort D"/>
    <n v="6"/>
    <x v="0"/>
    <n v="1"/>
    <n v="0"/>
    <n v="0"/>
    <n v="0"/>
    <s v="US"/>
    <x v="1"/>
    <n v="2625"/>
    <n v="375"/>
    <s v="D"/>
    <s v="D6"/>
    <x v="2"/>
    <x v="1"/>
    <x v="1"/>
    <x v="0"/>
    <x v="0"/>
  </r>
  <r>
    <n v="331"/>
    <s v="Segment 4 / Cohort D"/>
    <n v="6"/>
    <x v="1"/>
    <n v="0.8"/>
    <n v="0"/>
    <n v="0.2"/>
    <n v="0"/>
    <s v="US"/>
    <x v="1"/>
    <n v="2625"/>
    <n v="375"/>
    <s v="D"/>
    <s v="D6"/>
    <x v="2"/>
    <x v="1"/>
    <x v="1"/>
    <x v="0"/>
    <x v="0"/>
  </r>
  <r>
    <n v="331"/>
    <s v="Segment 4 / Cohort D"/>
    <n v="7"/>
    <x v="0"/>
    <n v="0.8"/>
    <n v="0"/>
    <n v="0.2"/>
    <n v="0"/>
    <s v="US"/>
    <x v="1"/>
    <n v="2625"/>
    <n v="375"/>
    <s v="D"/>
    <s v="D7"/>
    <x v="1"/>
    <x v="1"/>
    <x v="0"/>
    <x v="0"/>
    <x v="0"/>
  </r>
  <r>
    <n v="331"/>
    <s v="Segment 4 / Cohort D"/>
    <n v="7"/>
    <x v="1"/>
    <n v="0.7"/>
    <n v="0"/>
    <n v="0.3"/>
    <n v="0"/>
    <s v="US"/>
    <x v="1"/>
    <n v="2625"/>
    <n v="375"/>
    <s v="D"/>
    <s v="D7"/>
    <x v="1"/>
    <x v="1"/>
    <x v="0"/>
    <x v="0"/>
    <x v="0"/>
  </r>
  <r>
    <n v="331"/>
    <s v="Segment 4 / Cohort D"/>
    <n v="8"/>
    <x v="0"/>
    <n v="0.5"/>
    <n v="0"/>
    <n v="0.5"/>
    <n v="0"/>
    <s v="US"/>
    <x v="1"/>
    <n v="2625"/>
    <n v="375"/>
    <s v="D"/>
    <s v="D8"/>
    <x v="0"/>
    <x v="0"/>
    <x v="1"/>
    <x v="0"/>
    <x v="1"/>
  </r>
  <r>
    <n v="331"/>
    <s v="Segment 4 / Cohort D"/>
    <n v="8"/>
    <x v="1"/>
    <n v="0.5"/>
    <n v="0"/>
    <n v="0.5"/>
    <n v="0"/>
    <s v="US"/>
    <x v="1"/>
    <n v="2625"/>
    <n v="375"/>
    <s v="D"/>
    <s v="D8"/>
    <x v="0"/>
    <x v="0"/>
    <x v="1"/>
    <x v="0"/>
    <x v="1"/>
  </r>
  <r>
    <n v="331"/>
    <s v="Segment 4 / Cohort D"/>
    <n v="9"/>
    <x v="0"/>
    <n v="0.8"/>
    <n v="0"/>
    <n v="0.2"/>
    <n v="0"/>
    <s v="US"/>
    <x v="1"/>
    <n v="2625"/>
    <n v="375"/>
    <s v="D"/>
    <s v="D9"/>
    <x v="3"/>
    <x v="1"/>
    <x v="2"/>
    <x v="0"/>
    <x v="0"/>
  </r>
  <r>
    <n v="331"/>
    <s v="Segment 4 / Cohort D"/>
    <n v="9"/>
    <x v="1"/>
    <n v="0.7"/>
    <n v="0"/>
    <n v="0.3"/>
    <n v="0"/>
    <s v="US"/>
    <x v="1"/>
    <n v="2625"/>
    <n v="375"/>
    <s v="D"/>
    <s v="D9"/>
    <x v="3"/>
    <x v="1"/>
    <x v="2"/>
    <x v="0"/>
    <x v="0"/>
  </r>
  <r>
    <n v="331"/>
    <s v="Segment 4 / Cohort D"/>
    <n v="10"/>
    <x v="0"/>
    <n v="0.8"/>
    <n v="0"/>
    <n v="0.2"/>
    <n v="0"/>
    <s v="US"/>
    <x v="1"/>
    <n v="2625"/>
    <n v="375"/>
    <s v="D"/>
    <s v="D10"/>
    <x v="1"/>
    <x v="0"/>
    <x v="1"/>
    <x v="0"/>
    <x v="0"/>
  </r>
  <r>
    <n v="331"/>
    <s v="Segment 4 / Cohort D"/>
    <n v="10"/>
    <x v="1"/>
    <n v="0.5"/>
    <n v="0"/>
    <n v="0.5"/>
    <n v="0"/>
    <s v="US"/>
    <x v="1"/>
    <n v="2625"/>
    <n v="375"/>
    <s v="D"/>
    <s v="D10"/>
    <x v="1"/>
    <x v="0"/>
    <x v="1"/>
    <x v="0"/>
    <x v="0"/>
  </r>
  <r>
    <n v="331"/>
    <s v="Segment 4 / Cohort D"/>
    <n v="11"/>
    <x v="0"/>
    <n v="0.8"/>
    <n v="0"/>
    <n v="0.2"/>
    <n v="0"/>
    <s v="US"/>
    <x v="1"/>
    <n v="2625"/>
    <n v="375"/>
    <s v="D"/>
    <s v="D11"/>
    <x v="0"/>
    <x v="1"/>
    <x v="2"/>
    <x v="1"/>
    <x v="0"/>
  </r>
  <r>
    <n v="331"/>
    <s v="Segment 4 / Cohort D"/>
    <n v="11"/>
    <x v="1"/>
    <n v="0.7"/>
    <n v="0"/>
    <n v="0.3"/>
    <n v="0"/>
    <s v="US"/>
    <x v="1"/>
    <n v="2625"/>
    <n v="375"/>
    <s v="D"/>
    <s v="D11"/>
    <x v="0"/>
    <x v="1"/>
    <x v="2"/>
    <x v="1"/>
    <x v="0"/>
  </r>
  <r>
    <n v="331"/>
    <s v="Segment 4 / Cohort D"/>
    <n v="12"/>
    <x v="0"/>
    <n v="0.5"/>
    <n v="0"/>
    <n v="0.5"/>
    <n v="0"/>
    <s v="US"/>
    <x v="1"/>
    <n v="2625"/>
    <n v="375"/>
    <s v="D"/>
    <s v="D12"/>
    <x v="0"/>
    <x v="0"/>
    <x v="1"/>
    <x v="0"/>
    <x v="0"/>
  </r>
  <r>
    <n v="331"/>
    <s v="Segment 4 / Cohort D"/>
    <n v="12"/>
    <x v="1"/>
    <n v="0.5"/>
    <n v="0"/>
    <n v="0.5"/>
    <n v="0"/>
    <s v="US"/>
    <x v="1"/>
    <n v="2625"/>
    <n v="375"/>
    <s v="D"/>
    <s v="D12"/>
    <x v="0"/>
    <x v="0"/>
    <x v="1"/>
    <x v="0"/>
    <x v="0"/>
  </r>
  <r>
    <n v="332"/>
    <s v="Segment 2 / Cohort B"/>
    <n v="1"/>
    <x v="0"/>
    <n v="0.9"/>
    <n v="0.1"/>
    <n v="0"/>
    <n v="0"/>
    <s v="US"/>
    <x v="2"/>
    <n v="450"/>
    <n v="50"/>
    <s v="B"/>
    <s v="B1"/>
    <x v="1"/>
    <x v="1"/>
    <x v="1"/>
    <x v="0"/>
    <x v="0"/>
  </r>
  <r>
    <n v="332"/>
    <s v="Segment 2 / Cohort B"/>
    <n v="1"/>
    <x v="1"/>
    <n v="0.5"/>
    <n v="0.3"/>
    <n v="0.2"/>
    <n v="0"/>
    <s v="US"/>
    <x v="2"/>
    <n v="450"/>
    <n v="50"/>
    <s v="B"/>
    <s v="B1"/>
    <x v="1"/>
    <x v="1"/>
    <x v="1"/>
    <x v="0"/>
    <x v="0"/>
  </r>
  <r>
    <n v="332"/>
    <s v="Segment 2 / Cohort B"/>
    <n v="2"/>
    <x v="0"/>
    <n v="0.9"/>
    <n v="0.1"/>
    <n v="0"/>
    <n v="0"/>
    <s v="US"/>
    <x v="2"/>
    <n v="450"/>
    <n v="50"/>
    <s v="B"/>
    <s v="B2"/>
    <x v="0"/>
    <x v="1"/>
    <x v="0"/>
    <x v="0"/>
    <x v="0"/>
  </r>
  <r>
    <n v="332"/>
    <s v="Segment 2 / Cohort B"/>
    <n v="2"/>
    <x v="1"/>
    <n v="0.5"/>
    <n v="0.3"/>
    <n v="0.2"/>
    <n v="0"/>
    <s v="US"/>
    <x v="2"/>
    <n v="450"/>
    <n v="50"/>
    <s v="B"/>
    <s v="B2"/>
    <x v="0"/>
    <x v="1"/>
    <x v="0"/>
    <x v="0"/>
    <x v="0"/>
  </r>
  <r>
    <n v="332"/>
    <s v="Segment 2 / Cohort B"/>
    <n v="3"/>
    <x v="0"/>
    <n v="0.9"/>
    <n v="0.1"/>
    <n v="0"/>
    <n v="0"/>
    <s v="US"/>
    <x v="2"/>
    <n v="450"/>
    <n v="50"/>
    <s v="B"/>
    <s v="B3"/>
    <x v="2"/>
    <x v="1"/>
    <x v="2"/>
    <x v="0"/>
    <x v="0"/>
  </r>
  <r>
    <n v="332"/>
    <s v="Segment 2 / Cohort B"/>
    <n v="3"/>
    <x v="1"/>
    <n v="0.5"/>
    <n v="0.4"/>
    <n v="0.1"/>
    <n v="0"/>
    <s v="US"/>
    <x v="2"/>
    <n v="450"/>
    <n v="50"/>
    <s v="B"/>
    <s v="B3"/>
    <x v="2"/>
    <x v="1"/>
    <x v="2"/>
    <x v="0"/>
    <x v="0"/>
  </r>
  <r>
    <n v="332"/>
    <s v="Segment 2 / Cohort B"/>
    <n v="4"/>
    <x v="0"/>
    <n v="0.9"/>
    <n v="0.1"/>
    <n v="0"/>
    <n v="0"/>
    <s v="US"/>
    <x v="2"/>
    <n v="450"/>
    <n v="50"/>
    <s v="B"/>
    <s v="B4"/>
    <x v="1"/>
    <x v="1"/>
    <x v="0"/>
    <x v="0"/>
    <x v="1"/>
  </r>
  <r>
    <n v="332"/>
    <s v="Segment 2 / Cohort B"/>
    <n v="4"/>
    <x v="1"/>
    <n v="0.5"/>
    <n v="0.3"/>
    <n v="0.2"/>
    <n v="0"/>
    <s v="US"/>
    <x v="2"/>
    <n v="450"/>
    <n v="50"/>
    <s v="B"/>
    <s v="B4"/>
    <x v="1"/>
    <x v="1"/>
    <x v="0"/>
    <x v="0"/>
    <x v="1"/>
  </r>
  <r>
    <n v="332"/>
    <s v="Segment 2 / Cohort B"/>
    <n v="5"/>
    <x v="0"/>
    <n v="1"/>
    <n v="0"/>
    <n v="0"/>
    <n v="0"/>
    <s v="US"/>
    <x v="2"/>
    <n v="450"/>
    <n v="50"/>
    <s v="B"/>
    <s v="B5"/>
    <x v="0"/>
    <x v="1"/>
    <x v="0"/>
    <x v="0"/>
    <x v="1"/>
  </r>
  <r>
    <n v="332"/>
    <s v="Segment 2 / Cohort B"/>
    <n v="5"/>
    <x v="1"/>
    <n v="0.5"/>
    <n v="0.4"/>
    <n v="0.1"/>
    <n v="0"/>
    <s v="US"/>
    <x v="2"/>
    <n v="450"/>
    <n v="50"/>
    <s v="B"/>
    <s v="B5"/>
    <x v="0"/>
    <x v="1"/>
    <x v="0"/>
    <x v="0"/>
    <x v="1"/>
  </r>
  <r>
    <n v="332"/>
    <s v="Segment 2 / Cohort B"/>
    <n v="6"/>
    <x v="0"/>
    <n v="0.9"/>
    <n v="0.1"/>
    <n v="0"/>
    <n v="0"/>
    <s v="US"/>
    <x v="2"/>
    <n v="450"/>
    <n v="50"/>
    <s v="B"/>
    <s v="B6"/>
    <x v="0"/>
    <x v="1"/>
    <x v="1"/>
    <x v="0"/>
    <x v="1"/>
  </r>
  <r>
    <n v="332"/>
    <s v="Segment 2 / Cohort B"/>
    <n v="6"/>
    <x v="1"/>
    <n v="0.5"/>
    <n v="0.3"/>
    <n v="0.2"/>
    <n v="0"/>
    <s v="US"/>
    <x v="2"/>
    <n v="450"/>
    <n v="50"/>
    <s v="B"/>
    <s v="B6"/>
    <x v="0"/>
    <x v="1"/>
    <x v="1"/>
    <x v="0"/>
    <x v="1"/>
  </r>
  <r>
    <n v="332"/>
    <s v="Segment 2 / Cohort B"/>
    <n v="7"/>
    <x v="0"/>
    <n v="0.9"/>
    <n v="0.1"/>
    <n v="0"/>
    <n v="0"/>
    <s v="US"/>
    <x v="2"/>
    <n v="450"/>
    <n v="50"/>
    <s v="B"/>
    <s v="B7"/>
    <x v="0"/>
    <x v="1"/>
    <x v="2"/>
    <x v="0"/>
    <x v="0"/>
  </r>
  <r>
    <n v="332"/>
    <s v="Segment 2 / Cohort B"/>
    <n v="7"/>
    <x v="1"/>
    <n v="0.5"/>
    <n v="0.3"/>
    <n v="0.2"/>
    <n v="0"/>
    <s v="US"/>
    <x v="2"/>
    <n v="450"/>
    <n v="50"/>
    <s v="B"/>
    <s v="B7"/>
    <x v="0"/>
    <x v="1"/>
    <x v="2"/>
    <x v="0"/>
    <x v="0"/>
  </r>
  <r>
    <n v="332"/>
    <s v="Segment 2 / Cohort B"/>
    <n v="8"/>
    <x v="0"/>
    <n v="0.9"/>
    <n v="0.1"/>
    <n v="0"/>
    <n v="0"/>
    <s v="US"/>
    <x v="2"/>
    <n v="450"/>
    <n v="50"/>
    <s v="B"/>
    <s v="B8"/>
    <x v="2"/>
    <x v="1"/>
    <x v="1"/>
    <x v="0"/>
    <x v="1"/>
  </r>
  <r>
    <n v="332"/>
    <s v="Segment 2 / Cohort B"/>
    <n v="8"/>
    <x v="1"/>
    <n v="0.5"/>
    <n v="0.3"/>
    <n v="0.2"/>
    <n v="0"/>
    <s v="US"/>
    <x v="2"/>
    <n v="450"/>
    <n v="50"/>
    <s v="B"/>
    <s v="B8"/>
    <x v="2"/>
    <x v="1"/>
    <x v="1"/>
    <x v="0"/>
    <x v="1"/>
  </r>
  <r>
    <n v="332"/>
    <s v="Segment 2 / Cohort B"/>
    <n v="9"/>
    <x v="0"/>
    <n v="0.9"/>
    <n v="0.1"/>
    <n v="0"/>
    <n v="0"/>
    <s v="US"/>
    <x v="2"/>
    <n v="450"/>
    <n v="50"/>
    <s v="B"/>
    <s v="B9"/>
    <x v="1"/>
    <x v="1"/>
    <x v="2"/>
    <x v="0"/>
    <x v="0"/>
  </r>
  <r>
    <n v="332"/>
    <s v="Segment 2 / Cohort B"/>
    <n v="9"/>
    <x v="1"/>
    <n v="0.5"/>
    <n v="0.3"/>
    <n v="0.2"/>
    <n v="0"/>
    <s v="US"/>
    <x v="2"/>
    <n v="450"/>
    <n v="50"/>
    <s v="B"/>
    <s v="B9"/>
    <x v="1"/>
    <x v="1"/>
    <x v="2"/>
    <x v="0"/>
    <x v="0"/>
  </r>
  <r>
    <n v="332"/>
    <s v="Segment 2 / Cohort B"/>
    <n v="10"/>
    <x v="0"/>
    <n v="0.9"/>
    <n v="0.1"/>
    <n v="0"/>
    <n v="0"/>
    <s v="US"/>
    <x v="2"/>
    <n v="450"/>
    <n v="50"/>
    <s v="B"/>
    <s v="B10"/>
    <x v="0"/>
    <x v="1"/>
    <x v="2"/>
    <x v="1"/>
    <x v="1"/>
  </r>
  <r>
    <n v="332"/>
    <s v="Segment 2 / Cohort B"/>
    <n v="10"/>
    <x v="1"/>
    <n v="0.5"/>
    <n v="0.3"/>
    <n v="0.2"/>
    <n v="0"/>
    <s v="US"/>
    <x v="2"/>
    <n v="450"/>
    <n v="50"/>
    <s v="B"/>
    <s v="B10"/>
    <x v="0"/>
    <x v="1"/>
    <x v="2"/>
    <x v="1"/>
    <x v="1"/>
  </r>
  <r>
    <n v="332"/>
    <s v="Segment 2 / Cohort B"/>
    <n v="11"/>
    <x v="0"/>
    <n v="0.9"/>
    <n v="0.1"/>
    <n v="0"/>
    <n v="0"/>
    <s v="US"/>
    <x v="2"/>
    <n v="450"/>
    <n v="50"/>
    <s v="B"/>
    <s v="B11"/>
    <x v="3"/>
    <x v="1"/>
    <x v="2"/>
    <x v="1"/>
    <x v="0"/>
  </r>
  <r>
    <n v="332"/>
    <s v="Segment 2 / Cohort B"/>
    <n v="11"/>
    <x v="1"/>
    <n v="0.5"/>
    <n v="0.3"/>
    <n v="0.2"/>
    <n v="0"/>
    <s v="US"/>
    <x v="2"/>
    <n v="450"/>
    <n v="50"/>
    <s v="B"/>
    <s v="B11"/>
    <x v="3"/>
    <x v="1"/>
    <x v="2"/>
    <x v="1"/>
    <x v="0"/>
  </r>
  <r>
    <n v="332"/>
    <s v="Segment 2 / Cohort B"/>
    <n v="12"/>
    <x v="0"/>
    <n v="0.9"/>
    <n v="0.1"/>
    <n v="0"/>
    <n v="0"/>
    <s v="US"/>
    <x v="2"/>
    <n v="450"/>
    <n v="50"/>
    <s v="B"/>
    <s v="B12"/>
    <x v="3"/>
    <x v="1"/>
    <x v="1"/>
    <x v="0"/>
    <x v="1"/>
  </r>
  <r>
    <n v="332"/>
    <s v="Segment 2 / Cohort B"/>
    <n v="12"/>
    <x v="1"/>
    <n v="0.5"/>
    <n v="0.3"/>
    <n v="0.2"/>
    <n v="0"/>
    <s v="US"/>
    <x v="2"/>
    <n v="450"/>
    <n v="50"/>
    <s v="B"/>
    <s v="B12"/>
    <x v="3"/>
    <x v="1"/>
    <x v="1"/>
    <x v="0"/>
    <x v="1"/>
  </r>
  <r>
    <n v="333"/>
    <s v="Segment 4 / Cohort D"/>
    <n v="1"/>
    <x v="0"/>
    <n v="0.8"/>
    <n v="0"/>
    <n v="0.2"/>
    <n v="0"/>
    <s v="US"/>
    <x v="1"/>
    <n v="1225"/>
    <n v="175"/>
    <s v="D"/>
    <s v="D1"/>
    <x v="2"/>
    <x v="0"/>
    <x v="0"/>
    <x v="0"/>
    <x v="0"/>
  </r>
  <r>
    <n v="333"/>
    <s v="Segment 4 / Cohort D"/>
    <n v="1"/>
    <x v="1"/>
    <n v="0.8"/>
    <n v="0"/>
    <n v="0.2"/>
    <n v="0"/>
    <s v="US"/>
    <x v="1"/>
    <n v="1225"/>
    <n v="175"/>
    <s v="D"/>
    <s v="D1"/>
    <x v="2"/>
    <x v="0"/>
    <x v="0"/>
    <x v="0"/>
    <x v="0"/>
  </r>
  <r>
    <n v="333"/>
    <s v="Segment 4 / Cohort D"/>
    <n v="2"/>
    <x v="0"/>
    <n v="0.7"/>
    <n v="0"/>
    <n v="0.3"/>
    <n v="0"/>
    <s v="US"/>
    <x v="1"/>
    <n v="1225"/>
    <n v="175"/>
    <s v="D"/>
    <s v="D2"/>
    <x v="1"/>
    <x v="0"/>
    <x v="1"/>
    <x v="0"/>
    <x v="1"/>
  </r>
  <r>
    <n v="333"/>
    <s v="Segment 4 / Cohort D"/>
    <n v="2"/>
    <x v="1"/>
    <n v="0.6"/>
    <n v="0"/>
    <n v="0.4"/>
    <n v="0"/>
    <s v="US"/>
    <x v="1"/>
    <n v="1225"/>
    <n v="175"/>
    <s v="D"/>
    <s v="D2"/>
    <x v="1"/>
    <x v="0"/>
    <x v="1"/>
    <x v="0"/>
    <x v="1"/>
  </r>
  <r>
    <n v="333"/>
    <s v="Segment 4 / Cohort D"/>
    <n v="3"/>
    <x v="0"/>
    <n v="0.8"/>
    <n v="0"/>
    <n v="0.2"/>
    <n v="0"/>
    <s v="US"/>
    <x v="1"/>
    <n v="1225"/>
    <n v="175"/>
    <s v="D"/>
    <s v="D3"/>
    <x v="3"/>
    <x v="0"/>
    <x v="1"/>
    <x v="0"/>
    <x v="0"/>
  </r>
  <r>
    <n v="333"/>
    <s v="Segment 4 / Cohort D"/>
    <n v="3"/>
    <x v="1"/>
    <n v="0.8"/>
    <n v="0"/>
    <n v="0.2"/>
    <n v="0"/>
    <s v="US"/>
    <x v="1"/>
    <n v="1225"/>
    <n v="175"/>
    <s v="D"/>
    <s v="D3"/>
    <x v="3"/>
    <x v="0"/>
    <x v="1"/>
    <x v="0"/>
    <x v="0"/>
  </r>
  <r>
    <n v="333"/>
    <s v="Segment 4 / Cohort D"/>
    <n v="4"/>
    <x v="0"/>
    <n v="0.7"/>
    <n v="0"/>
    <n v="0.3"/>
    <n v="0"/>
    <s v="US"/>
    <x v="1"/>
    <n v="1225"/>
    <n v="175"/>
    <s v="D"/>
    <s v="D4"/>
    <x v="3"/>
    <x v="1"/>
    <x v="0"/>
    <x v="0"/>
    <x v="1"/>
  </r>
  <r>
    <n v="333"/>
    <s v="Segment 4 / Cohort D"/>
    <n v="4"/>
    <x v="1"/>
    <n v="0.8"/>
    <n v="0"/>
    <n v="0.2"/>
    <n v="0"/>
    <s v="US"/>
    <x v="1"/>
    <n v="1225"/>
    <n v="175"/>
    <s v="D"/>
    <s v="D4"/>
    <x v="3"/>
    <x v="1"/>
    <x v="0"/>
    <x v="0"/>
    <x v="1"/>
  </r>
  <r>
    <n v="333"/>
    <s v="Segment 4 / Cohort D"/>
    <n v="5"/>
    <x v="0"/>
    <n v="0.7"/>
    <n v="0"/>
    <n v="0.3"/>
    <n v="0"/>
    <s v="US"/>
    <x v="1"/>
    <n v="1225"/>
    <n v="175"/>
    <s v="D"/>
    <s v="D5"/>
    <x v="3"/>
    <x v="1"/>
    <x v="2"/>
    <x v="1"/>
    <x v="1"/>
  </r>
  <r>
    <n v="333"/>
    <s v="Segment 4 / Cohort D"/>
    <n v="5"/>
    <x v="1"/>
    <n v="0.7"/>
    <n v="0"/>
    <n v="0.3"/>
    <n v="0"/>
    <s v="US"/>
    <x v="1"/>
    <n v="1225"/>
    <n v="175"/>
    <s v="D"/>
    <s v="D5"/>
    <x v="3"/>
    <x v="1"/>
    <x v="2"/>
    <x v="1"/>
    <x v="1"/>
  </r>
  <r>
    <n v="333"/>
    <s v="Segment 4 / Cohort D"/>
    <n v="6"/>
    <x v="0"/>
    <n v="0.8"/>
    <n v="0.2"/>
    <n v="0"/>
    <n v="0"/>
    <s v="US"/>
    <x v="1"/>
    <n v="1225"/>
    <n v="175"/>
    <s v="D"/>
    <s v="D6"/>
    <x v="2"/>
    <x v="1"/>
    <x v="1"/>
    <x v="0"/>
    <x v="0"/>
  </r>
  <r>
    <n v="333"/>
    <s v="Segment 4 / Cohort D"/>
    <n v="6"/>
    <x v="1"/>
    <n v="0.8"/>
    <n v="0.1"/>
    <n v="0.1"/>
    <n v="0"/>
    <s v="US"/>
    <x v="1"/>
    <n v="1225"/>
    <n v="175"/>
    <s v="D"/>
    <s v="D6"/>
    <x v="2"/>
    <x v="1"/>
    <x v="1"/>
    <x v="0"/>
    <x v="0"/>
  </r>
  <r>
    <n v="333"/>
    <s v="Segment 4 / Cohort D"/>
    <n v="7"/>
    <x v="0"/>
    <n v="1"/>
    <n v="0"/>
    <n v="0"/>
    <n v="0"/>
    <s v="US"/>
    <x v="1"/>
    <n v="1225"/>
    <n v="175"/>
    <s v="D"/>
    <s v="D7"/>
    <x v="1"/>
    <x v="1"/>
    <x v="0"/>
    <x v="0"/>
    <x v="0"/>
  </r>
  <r>
    <n v="333"/>
    <s v="Segment 4 / Cohort D"/>
    <n v="7"/>
    <x v="1"/>
    <n v="1"/>
    <n v="0"/>
    <n v="0"/>
    <n v="0"/>
    <s v="US"/>
    <x v="1"/>
    <n v="1225"/>
    <n v="175"/>
    <s v="D"/>
    <s v="D7"/>
    <x v="1"/>
    <x v="1"/>
    <x v="0"/>
    <x v="0"/>
    <x v="0"/>
  </r>
  <r>
    <n v="333"/>
    <s v="Segment 4 / Cohort D"/>
    <n v="8"/>
    <x v="0"/>
    <n v="0.8"/>
    <n v="0"/>
    <n v="0.2"/>
    <n v="0"/>
    <s v="US"/>
    <x v="1"/>
    <n v="1225"/>
    <n v="175"/>
    <s v="D"/>
    <s v="D8"/>
    <x v="0"/>
    <x v="0"/>
    <x v="1"/>
    <x v="0"/>
    <x v="1"/>
  </r>
  <r>
    <n v="333"/>
    <s v="Segment 4 / Cohort D"/>
    <n v="8"/>
    <x v="1"/>
    <n v="0.7"/>
    <n v="0"/>
    <n v="0.3"/>
    <n v="0"/>
    <s v="US"/>
    <x v="1"/>
    <n v="1225"/>
    <n v="175"/>
    <s v="D"/>
    <s v="D8"/>
    <x v="0"/>
    <x v="0"/>
    <x v="1"/>
    <x v="0"/>
    <x v="1"/>
  </r>
  <r>
    <n v="333"/>
    <s v="Segment 4 / Cohort D"/>
    <n v="9"/>
    <x v="0"/>
    <n v="0.9"/>
    <n v="0.1"/>
    <n v="0"/>
    <n v="0"/>
    <s v="US"/>
    <x v="1"/>
    <n v="1225"/>
    <n v="175"/>
    <s v="D"/>
    <s v="D9"/>
    <x v="3"/>
    <x v="1"/>
    <x v="2"/>
    <x v="0"/>
    <x v="0"/>
  </r>
  <r>
    <n v="333"/>
    <s v="Segment 4 / Cohort D"/>
    <n v="9"/>
    <x v="1"/>
    <n v="0.8"/>
    <n v="0.2"/>
    <n v="0"/>
    <n v="0"/>
    <s v="US"/>
    <x v="1"/>
    <n v="1225"/>
    <n v="175"/>
    <s v="D"/>
    <s v="D9"/>
    <x v="3"/>
    <x v="1"/>
    <x v="2"/>
    <x v="0"/>
    <x v="0"/>
  </r>
  <r>
    <n v="333"/>
    <s v="Segment 4 / Cohort D"/>
    <n v="10"/>
    <x v="0"/>
    <n v="0.8"/>
    <n v="0"/>
    <n v="0.2"/>
    <n v="0"/>
    <s v="US"/>
    <x v="1"/>
    <n v="1225"/>
    <n v="175"/>
    <s v="D"/>
    <s v="D10"/>
    <x v="1"/>
    <x v="0"/>
    <x v="1"/>
    <x v="0"/>
    <x v="0"/>
  </r>
  <r>
    <n v="333"/>
    <s v="Segment 4 / Cohort D"/>
    <n v="10"/>
    <x v="1"/>
    <n v="0.7"/>
    <n v="0"/>
    <n v="0.3"/>
    <n v="0"/>
    <s v="US"/>
    <x v="1"/>
    <n v="1225"/>
    <n v="175"/>
    <s v="D"/>
    <s v="D10"/>
    <x v="1"/>
    <x v="0"/>
    <x v="1"/>
    <x v="0"/>
    <x v="0"/>
  </r>
  <r>
    <n v="333"/>
    <s v="Segment 4 / Cohort D"/>
    <n v="11"/>
    <x v="0"/>
    <n v="0.8"/>
    <n v="0.2"/>
    <n v="0"/>
    <n v="0"/>
    <s v="US"/>
    <x v="1"/>
    <n v="1225"/>
    <n v="175"/>
    <s v="D"/>
    <s v="D11"/>
    <x v="0"/>
    <x v="1"/>
    <x v="2"/>
    <x v="1"/>
    <x v="0"/>
  </r>
  <r>
    <n v="333"/>
    <s v="Segment 4 / Cohort D"/>
    <n v="11"/>
    <x v="1"/>
    <n v="0.8"/>
    <n v="0.1"/>
    <n v="0.1"/>
    <n v="0"/>
    <s v="US"/>
    <x v="1"/>
    <n v="1225"/>
    <n v="175"/>
    <s v="D"/>
    <s v="D11"/>
    <x v="0"/>
    <x v="1"/>
    <x v="2"/>
    <x v="1"/>
    <x v="0"/>
  </r>
  <r>
    <n v="333"/>
    <s v="Segment 4 / Cohort D"/>
    <n v="12"/>
    <x v="0"/>
    <n v="0.7"/>
    <n v="0.1"/>
    <n v="0.2"/>
    <n v="0"/>
    <s v="US"/>
    <x v="1"/>
    <n v="1225"/>
    <n v="175"/>
    <s v="D"/>
    <s v="D12"/>
    <x v="0"/>
    <x v="0"/>
    <x v="1"/>
    <x v="0"/>
    <x v="0"/>
  </r>
  <r>
    <n v="333"/>
    <s v="Segment 4 / Cohort D"/>
    <n v="12"/>
    <x v="1"/>
    <n v="0.7"/>
    <n v="0.1"/>
    <n v="0.2"/>
    <n v="0"/>
    <s v="US"/>
    <x v="1"/>
    <n v="1225"/>
    <n v="175"/>
    <s v="D"/>
    <s v="D12"/>
    <x v="0"/>
    <x v="0"/>
    <x v="1"/>
    <x v="0"/>
    <x v="0"/>
  </r>
  <r>
    <n v="335"/>
    <s v="Segment 1 / Cohort A"/>
    <n v="1"/>
    <x v="0"/>
    <n v="0"/>
    <n v="1"/>
    <n v="0"/>
    <n v="0"/>
    <s v="US"/>
    <x v="1"/>
    <n v="600"/>
    <n v="600"/>
    <s v="A"/>
    <s v="A1"/>
    <x v="0"/>
    <x v="0"/>
    <x v="0"/>
    <x v="0"/>
    <x v="0"/>
  </r>
  <r>
    <n v="335"/>
    <s v="Segment 1 / Cohort A"/>
    <n v="1"/>
    <x v="1"/>
    <n v="0"/>
    <n v="1"/>
    <n v="0"/>
    <n v="0"/>
    <s v="US"/>
    <x v="1"/>
    <n v="600"/>
    <n v="600"/>
    <s v="A"/>
    <s v="A1"/>
    <x v="0"/>
    <x v="0"/>
    <x v="0"/>
    <x v="0"/>
    <x v="0"/>
  </r>
  <r>
    <n v="335"/>
    <s v="Segment 1 / Cohort A"/>
    <n v="2"/>
    <x v="0"/>
    <n v="0.5"/>
    <n v="0.5"/>
    <n v="0"/>
    <n v="0"/>
    <s v="US"/>
    <x v="1"/>
    <n v="600"/>
    <n v="600"/>
    <s v="A"/>
    <s v="A2"/>
    <x v="1"/>
    <x v="1"/>
    <x v="1"/>
    <x v="0"/>
    <x v="1"/>
  </r>
  <r>
    <n v="335"/>
    <s v="Segment 1 / Cohort A"/>
    <n v="2"/>
    <x v="1"/>
    <n v="0.5"/>
    <n v="0.5"/>
    <n v="0"/>
    <n v="0"/>
    <s v="US"/>
    <x v="1"/>
    <n v="600"/>
    <n v="600"/>
    <s v="A"/>
    <s v="A2"/>
    <x v="1"/>
    <x v="1"/>
    <x v="1"/>
    <x v="0"/>
    <x v="1"/>
  </r>
  <r>
    <n v="335"/>
    <s v="Segment 1 / Cohort A"/>
    <n v="3"/>
    <x v="0"/>
    <n v="0"/>
    <n v="0.5"/>
    <n v="0.5"/>
    <n v="0"/>
    <s v="US"/>
    <x v="1"/>
    <n v="600"/>
    <n v="600"/>
    <s v="A"/>
    <s v="A3"/>
    <x v="2"/>
    <x v="1"/>
    <x v="2"/>
    <x v="0"/>
    <x v="1"/>
  </r>
  <r>
    <n v="335"/>
    <s v="Segment 1 / Cohort A"/>
    <n v="3"/>
    <x v="1"/>
    <n v="0"/>
    <n v="0.5"/>
    <n v="0.5"/>
    <n v="0"/>
    <s v="US"/>
    <x v="1"/>
    <n v="600"/>
    <n v="600"/>
    <s v="A"/>
    <s v="A3"/>
    <x v="2"/>
    <x v="1"/>
    <x v="2"/>
    <x v="0"/>
    <x v="1"/>
  </r>
  <r>
    <n v="335"/>
    <s v="Segment 1 / Cohort A"/>
    <n v="4"/>
    <x v="0"/>
    <n v="0"/>
    <n v="0.5"/>
    <n v="0.5"/>
    <n v="0"/>
    <s v="US"/>
    <x v="1"/>
    <n v="600"/>
    <n v="600"/>
    <s v="A"/>
    <s v="A4"/>
    <x v="2"/>
    <x v="0"/>
    <x v="0"/>
    <x v="0"/>
    <x v="1"/>
  </r>
  <r>
    <n v="335"/>
    <s v="Segment 1 / Cohort A"/>
    <n v="4"/>
    <x v="1"/>
    <n v="0"/>
    <n v="0.5"/>
    <n v="0.5"/>
    <n v="0"/>
    <s v="US"/>
    <x v="1"/>
    <n v="600"/>
    <n v="600"/>
    <s v="A"/>
    <s v="A4"/>
    <x v="2"/>
    <x v="0"/>
    <x v="0"/>
    <x v="0"/>
    <x v="1"/>
  </r>
  <r>
    <n v="335"/>
    <s v="Segment 1 / Cohort A"/>
    <n v="5"/>
    <x v="0"/>
    <n v="1"/>
    <n v="0"/>
    <n v="0"/>
    <n v="0"/>
    <s v="US"/>
    <x v="1"/>
    <n v="600"/>
    <n v="600"/>
    <s v="A"/>
    <s v="A5"/>
    <x v="2"/>
    <x v="1"/>
    <x v="2"/>
    <x v="1"/>
    <x v="1"/>
  </r>
  <r>
    <n v="335"/>
    <s v="Segment 1 / Cohort A"/>
    <n v="5"/>
    <x v="1"/>
    <n v="1"/>
    <n v="0"/>
    <n v="0"/>
    <n v="0"/>
    <s v="US"/>
    <x v="1"/>
    <n v="600"/>
    <n v="600"/>
    <s v="A"/>
    <s v="A5"/>
    <x v="2"/>
    <x v="1"/>
    <x v="2"/>
    <x v="1"/>
    <x v="1"/>
  </r>
  <r>
    <n v="335"/>
    <s v="Segment 1 / Cohort A"/>
    <n v="6"/>
    <x v="0"/>
    <n v="0"/>
    <n v="0"/>
    <n v="1"/>
    <n v="0"/>
    <s v="US"/>
    <x v="1"/>
    <n v="600"/>
    <n v="600"/>
    <s v="A"/>
    <s v="A6"/>
    <x v="3"/>
    <x v="0"/>
    <x v="0"/>
    <x v="0"/>
    <x v="1"/>
  </r>
  <r>
    <n v="335"/>
    <s v="Segment 1 / Cohort A"/>
    <n v="6"/>
    <x v="1"/>
    <n v="0"/>
    <n v="0"/>
    <n v="1"/>
    <n v="0"/>
    <s v="US"/>
    <x v="1"/>
    <n v="600"/>
    <n v="600"/>
    <s v="A"/>
    <s v="A6"/>
    <x v="3"/>
    <x v="0"/>
    <x v="0"/>
    <x v="0"/>
    <x v="1"/>
  </r>
  <r>
    <n v="335"/>
    <s v="Segment 1 / Cohort A"/>
    <n v="7"/>
    <x v="0"/>
    <n v="0"/>
    <n v="1"/>
    <n v="0"/>
    <n v="0"/>
    <s v="US"/>
    <x v="1"/>
    <n v="600"/>
    <n v="600"/>
    <s v="A"/>
    <s v="A7"/>
    <x v="1"/>
    <x v="0"/>
    <x v="0"/>
    <x v="0"/>
    <x v="1"/>
  </r>
  <r>
    <n v="335"/>
    <s v="Segment 1 / Cohort A"/>
    <n v="7"/>
    <x v="1"/>
    <n v="0"/>
    <n v="1"/>
    <n v="0"/>
    <n v="0"/>
    <s v="US"/>
    <x v="1"/>
    <n v="600"/>
    <n v="600"/>
    <s v="A"/>
    <s v="A7"/>
    <x v="1"/>
    <x v="0"/>
    <x v="0"/>
    <x v="0"/>
    <x v="1"/>
  </r>
  <r>
    <n v="335"/>
    <s v="Segment 1 / Cohort A"/>
    <n v="8"/>
    <x v="0"/>
    <n v="0.5"/>
    <n v="0"/>
    <n v="0.5"/>
    <n v="0"/>
    <s v="US"/>
    <x v="1"/>
    <n v="600"/>
    <n v="600"/>
    <s v="A"/>
    <s v="A8"/>
    <x v="3"/>
    <x v="0"/>
    <x v="0"/>
    <x v="0"/>
    <x v="0"/>
  </r>
  <r>
    <n v="335"/>
    <s v="Segment 1 / Cohort A"/>
    <n v="8"/>
    <x v="1"/>
    <n v="0.5"/>
    <n v="0"/>
    <n v="0.5"/>
    <n v="0"/>
    <s v="US"/>
    <x v="1"/>
    <n v="600"/>
    <n v="600"/>
    <s v="A"/>
    <s v="A8"/>
    <x v="3"/>
    <x v="0"/>
    <x v="0"/>
    <x v="0"/>
    <x v="0"/>
  </r>
  <r>
    <n v="335"/>
    <s v="Segment 1 / Cohort A"/>
    <n v="9"/>
    <x v="0"/>
    <n v="0.5"/>
    <n v="0"/>
    <n v="0.5"/>
    <n v="0"/>
    <s v="US"/>
    <x v="1"/>
    <n v="600"/>
    <n v="600"/>
    <s v="A"/>
    <s v="A9"/>
    <x v="1"/>
    <x v="1"/>
    <x v="2"/>
    <x v="1"/>
    <x v="1"/>
  </r>
  <r>
    <n v="335"/>
    <s v="Segment 1 / Cohort A"/>
    <n v="9"/>
    <x v="1"/>
    <n v="0.5"/>
    <n v="0"/>
    <n v="0.5"/>
    <n v="0"/>
    <s v="US"/>
    <x v="1"/>
    <n v="600"/>
    <n v="600"/>
    <s v="A"/>
    <s v="A9"/>
    <x v="1"/>
    <x v="1"/>
    <x v="2"/>
    <x v="1"/>
    <x v="1"/>
  </r>
  <r>
    <n v="335"/>
    <s v="Segment 1 / Cohort A"/>
    <n v="10"/>
    <x v="0"/>
    <n v="0"/>
    <n v="1"/>
    <n v="0"/>
    <n v="0"/>
    <s v="US"/>
    <x v="1"/>
    <n v="600"/>
    <n v="600"/>
    <s v="A"/>
    <s v="A10"/>
    <x v="2"/>
    <x v="1"/>
    <x v="0"/>
    <x v="0"/>
    <x v="0"/>
  </r>
  <r>
    <n v="335"/>
    <s v="Segment 1 / Cohort A"/>
    <n v="10"/>
    <x v="1"/>
    <n v="0"/>
    <n v="1"/>
    <n v="0"/>
    <n v="0"/>
    <s v="US"/>
    <x v="1"/>
    <n v="600"/>
    <n v="600"/>
    <s v="A"/>
    <s v="A10"/>
    <x v="2"/>
    <x v="1"/>
    <x v="0"/>
    <x v="0"/>
    <x v="0"/>
  </r>
  <r>
    <n v="335"/>
    <s v="Segment 1 / Cohort A"/>
    <n v="11"/>
    <x v="0"/>
    <n v="0.5"/>
    <n v="0"/>
    <n v="0.5"/>
    <n v="0"/>
    <s v="US"/>
    <x v="1"/>
    <n v="600"/>
    <n v="600"/>
    <s v="A"/>
    <s v="A11"/>
    <x v="0"/>
    <x v="0"/>
    <x v="0"/>
    <x v="0"/>
    <x v="1"/>
  </r>
  <r>
    <n v="335"/>
    <s v="Segment 1 / Cohort A"/>
    <n v="11"/>
    <x v="1"/>
    <n v="0.5"/>
    <n v="0"/>
    <n v="0.5"/>
    <n v="0"/>
    <s v="US"/>
    <x v="1"/>
    <n v="600"/>
    <n v="600"/>
    <s v="A"/>
    <s v="A11"/>
    <x v="0"/>
    <x v="0"/>
    <x v="0"/>
    <x v="0"/>
    <x v="1"/>
  </r>
  <r>
    <n v="335"/>
    <s v="Segment 1 / Cohort A"/>
    <n v="12"/>
    <x v="0"/>
    <n v="0.5"/>
    <n v="0.5"/>
    <n v="0"/>
    <n v="0"/>
    <s v="US"/>
    <x v="1"/>
    <n v="600"/>
    <n v="600"/>
    <s v="A"/>
    <s v="A12"/>
    <x v="1"/>
    <x v="0"/>
    <x v="0"/>
    <x v="0"/>
    <x v="0"/>
  </r>
  <r>
    <n v="335"/>
    <s v="Segment 1 / Cohort A"/>
    <n v="12"/>
    <x v="1"/>
    <n v="0.5"/>
    <n v="0.5"/>
    <n v="0"/>
    <n v="0"/>
    <s v="US"/>
    <x v="1"/>
    <n v="600"/>
    <n v="600"/>
    <s v="A"/>
    <s v="A12"/>
    <x v="1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n v="5"/>
    <s v="Segment 1 / Cohort A"/>
    <n v="1"/>
    <x v="0"/>
    <n v="0"/>
    <n v="1"/>
    <n v="0"/>
    <n v="0"/>
    <s v="US"/>
    <x v="0"/>
    <n v="5000"/>
    <n v="3000"/>
    <s v="A"/>
    <s v="A1"/>
    <x v="0"/>
    <x v="0"/>
    <x v="0"/>
    <x v="0"/>
    <x v="0"/>
    <n v="5000"/>
    <n v="0"/>
    <n v="5000"/>
    <n v="0"/>
    <n v="0"/>
  </r>
  <r>
    <n v="5"/>
    <s v="Segment 1 / Cohort A"/>
    <n v="1"/>
    <x v="1"/>
    <n v="0"/>
    <n v="1"/>
    <n v="0"/>
    <n v="0"/>
    <s v="US"/>
    <x v="0"/>
    <n v="5000"/>
    <n v="3000"/>
    <s v="A"/>
    <s v="A1"/>
    <x v="0"/>
    <x v="0"/>
    <x v="0"/>
    <x v="0"/>
    <x v="0"/>
    <n v="3000"/>
    <n v="0"/>
    <n v="3000"/>
    <n v="0"/>
    <n v="0"/>
  </r>
  <r>
    <n v="5"/>
    <s v="Segment 1 / Cohort A"/>
    <n v="2"/>
    <x v="0"/>
    <n v="0"/>
    <n v="1"/>
    <n v="0"/>
    <n v="0"/>
    <s v="US"/>
    <x v="0"/>
    <n v="5000"/>
    <n v="3000"/>
    <s v="A"/>
    <s v="A2"/>
    <x v="1"/>
    <x v="1"/>
    <x v="1"/>
    <x v="0"/>
    <x v="1"/>
    <n v="5000"/>
    <n v="0"/>
    <n v="5000"/>
    <n v="0"/>
    <n v="0"/>
  </r>
  <r>
    <n v="5"/>
    <s v="Segment 1 / Cohort A"/>
    <n v="2"/>
    <x v="1"/>
    <n v="0"/>
    <n v="1"/>
    <n v="0"/>
    <n v="0"/>
    <s v="US"/>
    <x v="0"/>
    <n v="5000"/>
    <n v="3000"/>
    <s v="A"/>
    <s v="A2"/>
    <x v="1"/>
    <x v="1"/>
    <x v="1"/>
    <x v="0"/>
    <x v="1"/>
    <n v="3000"/>
    <n v="0"/>
    <n v="3000"/>
    <n v="0"/>
    <n v="0"/>
  </r>
  <r>
    <n v="5"/>
    <s v="Segment 1 / Cohort A"/>
    <n v="3"/>
    <x v="0"/>
    <n v="1"/>
    <n v="0"/>
    <n v="0"/>
    <n v="0"/>
    <s v="US"/>
    <x v="0"/>
    <n v="5000"/>
    <n v="3000"/>
    <s v="A"/>
    <s v="A3"/>
    <x v="2"/>
    <x v="1"/>
    <x v="2"/>
    <x v="0"/>
    <x v="1"/>
    <n v="5000"/>
    <n v="5000"/>
    <n v="0"/>
    <n v="0"/>
    <n v="0"/>
  </r>
  <r>
    <n v="5"/>
    <s v="Segment 1 / Cohort A"/>
    <n v="3"/>
    <x v="1"/>
    <n v="1"/>
    <n v="0"/>
    <n v="0"/>
    <n v="0"/>
    <s v="US"/>
    <x v="0"/>
    <n v="5000"/>
    <n v="3000"/>
    <s v="A"/>
    <s v="A3"/>
    <x v="2"/>
    <x v="1"/>
    <x v="2"/>
    <x v="0"/>
    <x v="1"/>
    <n v="3000"/>
    <n v="3000"/>
    <n v="0"/>
    <n v="0"/>
    <n v="0"/>
  </r>
  <r>
    <n v="5"/>
    <s v="Segment 1 / Cohort A"/>
    <n v="4"/>
    <x v="0"/>
    <n v="1"/>
    <n v="0"/>
    <n v="0"/>
    <n v="0"/>
    <s v="US"/>
    <x v="0"/>
    <n v="5000"/>
    <n v="3000"/>
    <s v="A"/>
    <s v="A4"/>
    <x v="2"/>
    <x v="0"/>
    <x v="0"/>
    <x v="0"/>
    <x v="1"/>
    <n v="5000"/>
    <n v="5000"/>
    <n v="0"/>
    <n v="0"/>
    <n v="0"/>
  </r>
  <r>
    <n v="5"/>
    <s v="Segment 1 / Cohort A"/>
    <n v="4"/>
    <x v="1"/>
    <n v="1"/>
    <n v="0"/>
    <n v="0"/>
    <n v="0"/>
    <s v="US"/>
    <x v="0"/>
    <n v="5000"/>
    <n v="3000"/>
    <s v="A"/>
    <s v="A4"/>
    <x v="2"/>
    <x v="0"/>
    <x v="0"/>
    <x v="0"/>
    <x v="1"/>
    <n v="3000"/>
    <n v="3000"/>
    <n v="0"/>
    <n v="0"/>
    <n v="0"/>
  </r>
  <r>
    <n v="5"/>
    <s v="Segment 1 / Cohort A"/>
    <n v="5"/>
    <x v="0"/>
    <n v="1"/>
    <n v="0"/>
    <n v="0"/>
    <n v="0"/>
    <s v="US"/>
    <x v="0"/>
    <n v="5000"/>
    <n v="3000"/>
    <s v="A"/>
    <s v="A5"/>
    <x v="2"/>
    <x v="1"/>
    <x v="2"/>
    <x v="1"/>
    <x v="1"/>
    <n v="5000"/>
    <n v="5000"/>
    <n v="0"/>
    <n v="0"/>
    <n v="0"/>
  </r>
  <r>
    <n v="5"/>
    <s v="Segment 1 / Cohort A"/>
    <n v="5"/>
    <x v="1"/>
    <n v="0"/>
    <n v="1"/>
    <n v="0"/>
    <n v="0"/>
    <s v="US"/>
    <x v="0"/>
    <n v="5000"/>
    <n v="3000"/>
    <s v="A"/>
    <s v="A5"/>
    <x v="2"/>
    <x v="1"/>
    <x v="2"/>
    <x v="1"/>
    <x v="1"/>
    <n v="3000"/>
    <n v="0"/>
    <n v="3000"/>
    <n v="0"/>
    <n v="0"/>
  </r>
  <r>
    <n v="5"/>
    <s v="Segment 1 / Cohort A"/>
    <n v="6"/>
    <x v="0"/>
    <n v="1"/>
    <n v="0"/>
    <n v="0"/>
    <n v="0"/>
    <s v="US"/>
    <x v="0"/>
    <n v="5000"/>
    <n v="3000"/>
    <s v="A"/>
    <s v="A6"/>
    <x v="3"/>
    <x v="0"/>
    <x v="0"/>
    <x v="0"/>
    <x v="1"/>
    <n v="5000"/>
    <n v="5000"/>
    <n v="0"/>
    <n v="0"/>
    <n v="0"/>
  </r>
  <r>
    <n v="5"/>
    <s v="Segment 1 / Cohort A"/>
    <n v="6"/>
    <x v="1"/>
    <n v="1"/>
    <n v="0"/>
    <n v="0"/>
    <n v="0"/>
    <s v="US"/>
    <x v="0"/>
    <n v="5000"/>
    <n v="3000"/>
    <s v="A"/>
    <s v="A6"/>
    <x v="3"/>
    <x v="0"/>
    <x v="0"/>
    <x v="0"/>
    <x v="1"/>
    <n v="3000"/>
    <n v="3000"/>
    <n v="0"/>
    <n v="0"/>
    <n v="0"/>
  </r>
  <r>
    <n v="5"/>
    <s v="Segment 1 / Cohort A"/>
    <n v="7"/>
    <x v="0"/>
    <n v="1"/>
    <n v="0"/>
    <n v="0"/>
    <n v="0"/>
    <s v="US"/>
    <x v="0"/>
    <n v="5000"/>
    <n v="3000"/>
    <s v="A"/>
    <s v="A7"/>
    <x v="1"/>
    <x v="0"/>
    <x v="0"/>
    <x v="0"/>
    <x v="1"/>
    <n v="5000"/>
    <n v="5000"/>
    <n v="0"/>
    <n v="0"/>
    <n v="0"/>
  </r>
  <r>
    <n v="5"/>
    <s v="Segment 1 / Cohort A"/>
    <n v="7"/>
    <x v="1"/>
    <n v="0"/>
    <n v="1"/>
    <n v="0"/>
    <n v="0"/>
    <s v="US"/>
    <x v="0"/>
    <n v="5000"/>
    <n v="3000"/>
    <s v="A"/>
    <s v="A7"/>
    <x v="1"/>
    <x v="0"/>
    <x v="0"/>
    <x v="0"/>
    <x v="1"/>
    <n v="3000"/>
    <n v="0"/>
    <n v="3000"/>
    <n v="0"/>
    <n v="0"/>
  </r>
  <r>
    <n v="5"/>
    <s v="Segment 1 / Cohort A"/>
    <n v="8"/>
    <x v="0"/>
    <n v="1"/>
    <n v="0"/>
    <n v="0"/>
    <n v="0"/>
    <s v="US"/>
    <x v="0"/>
    <n v="5000"/>
    <n v="3000"/>
    <s v="A"/>
    <s v="A8"/>
    <x v="3"/>
    <x v="0"/>
    <x v="0"/>
    <x v="0"/>
    <x v="0"/>
    <n v="5000"/>
    <n v="5000"/>
    <n v="0"/>
    <n v="0"/>
    <n v="0"/>
  </r>
  <r>
    <n v="5"/>
    <s v="Segment 1 / Cohort A"/>
    <n v="8"/>
    <x v="1"/>
    <n v="1"/>
    <n v="0"/>
    <n v="0"/>
    <n v="0"/>
    <s v="US"/>
    <x v="0"/>
    <n v="5000"/>
    <n v="3000"/>
    <s v="A"/>
    <s v="A8"/>
    <x v="3"/>
    <x v="0"/>
    <x v="0"/>
    <x v="0"/>
    <x v="0"/>
    <n v="3000"/>
    <n v="3000"/>
    <n v="0"/>
    <n v="0"/>
    <n v="0"/>
  </r>
  <r>
    <n v="5"/>
    <s v="Segment 1 / Cohort A"/>
    <n v="9"/>
    <x v="0"/>
    <n v="0"/>
    <n v="1"/>
    <n v="0"/>
    <n v="0"/>
    <s v="US"/>
    <x v="0"/>
    <n v="5000"/>
    <n v="3000"/>
    <s v="A"/>
    <s v="A9"/>
    <x v="1"/>
    <x v="1"/>
    <x v="2"/>
    <x v="1"/>
    <x v="1"/>
    <n v="5000"/>
    <n v="0"/>
    <n v="5000"/>
    <n v="0"/>
    <n v="0"/>
  </r>
  <r>
    <n v="5"/>
    <s v="Segment 1 / Cohort A"/>
    <n v="9"/>
    <x v="1"/>
    <n v="1"/>
    <n v="0"/>
    <n v="0"/>
    <n v="0"/>
    <s v="US"/>
    <x v="0"/>
    <n v="5000"/>
    <n v="3000"/>
    <s v="A"/>
    <s v="A9"/>
    <x v="1"/>
    <x v="1"/>
    <x v="2"/>
    <x v="1"/>
    <x v="1"/>
    <n v="3000"/>
    <n v="3000"/>
    <n v="0"/>
    <n v="0"/>
    <n v="0"/>
  </r>
  <r>
    <n v="5"/>
    <s v="Segment 1 / Cohort A"/>
    <n v="10"/>
    <x v="0"/>
    <n v="1"/>
    <n v="0"/>
    <n v="0"/>
    <n v="0"/>
    <s v="US"/>
    <x v="0"/>
    <n v="5000"/>
    <n v="3000"/>
    <s v="A"/>
    <s v="A10"/>
    <x v="2"/>
    <x v="1"/>
    <x v="0"/>
    <x v="0"/>
    <x v="0"/>
    <n v="5000"/>
    <n v="5000"/>
    <n v="0"/>
    <n v="0"/>
    <n v="0"/>
  </r>
  <r>
    <n v="5"/>
    <s v="Segment 1 / Cohort A"/>
    <n v="10"/>
    <x v="1"/>
    <n v="1"/>
    <n v="0"/>
    <n v="0"/>
    <n v="0"/>
    <s v="US"/>
    <x v="0"/>
    <n v="5000"/>
    <n v="3000"/>
    <s v="A"/>
    <s v="A10"/>
    <x v="2"/>
    <x v="1"/>
    <x v="0"/>
    <x v="0"/>
    <x v="0"/>
    <n v="3000"/>
    <n v="3000"/>
    <n v="0"/>
    <n v="0"/>
    <n v="0"/>
  </r>
  <r>
    <n v="5"/>
    <s v="Segment 1 / Cohort A"/>
    <n v="11"/>
    <x v="0"/>
    <n v="0"/>
    <n v="1"/>
    <n v="0"/>
    <n v="0"/>
    <s v="US"/>
    <x v="0"/>
    <n v="5000"/>
    <n v="3000"/>
    <s v="A"/>
    <s v="A11"/>
    <x v="0"/>
    <x v="0"/>
    <x v="0"/>
    <x v="0"/>
    <x v="1"/>
    <n v="5000"/>
    <n v="0"/>
    <n v="5000"/>
    <n v="0"/>
    <n v="0"/>
  </r>
  <r>
    <n v="5"/>
    <s v="Segment 1 / Cohort A"/>
    <n v="11"/>
    <x v="1"/>
    <n v="1"/>
    <n v="0"/>
    <n v="0"/>
    <n v="0"/>
    <s v="US"/>
    <x v="0"/>
    <n v="5000"/>
    <n v="3000"/>
    <s v="A"/>
    <s v="A11"/>
    <x v="0"/>
    <x v="0"/>
    <x v="0"/>
    <x v="0"/>
    <x v="1"/>
    <n v="3000"/>
    <n v="3000"/>
    <n v="0"/>
    <n v="0"/>
    <n v="0"/>
  </r>
  <r>
    <n v="5"/>
    <s v="Segment 1 / Cohort A"/>
    <n v="12"/>
    <x v="0"/>
    <n v="1"/>
    <n v="0"/>
    <n v="0"/>
    <n v="0"/>
    <s v="US"/>
    <x v="0"/>
    <n v="5000"/>
    <n v="3000"/>
    <s v="A"/>
    <s v="A12"/>
    <x v="1"/>
    <x v="0"/>
    <x v="0"/>
    <x v="0"/>
    <x v="0"/>
    <n v="5000"/>
    <n v="5000"/>
    <n v="0"/>
    <n v="0"/>
    <n v="0"/>
  </r>
  <r>
    <n v="5"/>
    <s v="Segment 1 / Cohort A"/>
    <n v="12"/>
    <x v="1"/>
    <n v="0"/>
    <n v="1"/>
    <n v="0"/>
    <n v="0"/>
    <s v="US"/>
    <x v="0"/>
    <n v="5000"/>
    <n v="3000"/>
    <s v="A"/>
    <s v="A12"/>
    <x v="1"/>
    <x v="0"/>
    <x v="0"/>
    <x v="0"/>
    <x v="0"/>
    <n v="3000"/>
    <n v="0"/>
    <n v="3000"/>
    <n v="0"/>
    <n v="0"/>
  </r>
  <r>
    <n v="6"/>
    <s v="Segment 4 / Cohort D"/>
    <n v="1"/>
    <x v="0"/>
    <n v="0.4"/>
    <n v="0.3"/>
    <n v="0.3"/>
    <n v="0"/>
    <s v="US"/>
    <x v="0"/>
    <n v="4200"/>
    <n v="3600"/>
    <s v="D"/>
    <s v="D1"/>
    <x v="2"/>
    <x v="0"/>
    <x v="0"/>
    <x v="0"/>
    <x v="0"/>
    <n v="4200"/>
    <n v="1680"/>
    <n v="1260"/>
    <n v="1260"/>
    <n v="0"/>
  </r>
  <r>
    <n v="6"/>
    <s v="Segment 4 / Cohort D"/>
    <n v="1"/>
    <x v="1"/>
    <n v="0.4"/>
    <n v="0.3"/>
    <n v="0.3"/>
    <n v="0"/>
    <s v="US"/>
    <x v="0"/>
    <n v="4200"/>
    <n v="3600"/>
    <s v="D"/>
    <s v="D1"/>
    <x v="2"/>
    <x v="0"/>
    <x v="0"/>
    <x v="0"/>
    <x v="0"/>
    <n v="3600"/>
    <n v="1440"/>
    <n v="1080"/>
    <n v="1080"/>
    <n v="0"/>
  </r>
  <r>
    <n v="6"/>
    <s v="Segment 4 / Cohort D"/>
    <n v="2"/>
    <x v="0"/>
    <n v="0.4"/>
    <n v="0.3"/>
    <n v="0.3"/>
    <n v="0"/>
    <s v="US"/>
    <x v="0"/>
    <n v="4200"/>
    <n v="3600"/>
    <s v="D"/>
    <s v="D2"/>
    <x v="1"/>
    <x v="0"/>
    <x v="1"/>
    <x v="0"/>
    <x v="1"/>
    <n v="4200"/>
    <n v="1680"/>
    <n v="1260"/>
    <n v="1260"/>
    <n v="0"/>
  </r>
  <r>
    <n v="6"/>
    <s v="Segment 4 / Cohort D"/>
    <n v="2"/>
    <x v="1"/>
    <n v="0.4"/>
    <n v="0.3"/>
    <n v="0.3"/>
    <n v="0"/>
    <s v="US"/>
    <x v="0"/>
    <n v="4200"/>
    <n v="3600"/>
    <s v="D"/>
    <s v="D2"/>
    <x v="1"/>
    <x v="0"/>
    <x v="1"/>
    <x v="0"/>
    <x v="1"/>
    <n v="3600"/>
    <n v="1440"/>
    <n v="1080"/>
    <n v="1080"/>
    <n v="0"/>
  </r>
  <r>
    <n v="6"/>
    <s v="Segment 4 / Cohort D"/>
    <n v="3"/>
    <x v="0"/>
    <n v="0.4"/>
    <n v="0.3"/>
    <n v="0.3"/>
    <n v="0"/>
    <s v="US"/>
    <x v="0"/>
    <n v="4200"/>
    <n v="3600"/>
    <s v="D"/>
    <s v="D3"/>
    <x v="3"/>
    <x v="0"/>
    <x v="1"/>
    <x v="0"/>
    <x v="0"/>
    <n v="4200"/>
    <n v="1680"/>
    <n v="1260"/>
    <n v="1260"/>
    <n v="0"/>
  </r>
  <r>
    <n v="6"/>
    <s v="Segment 4 / Cohort D"/>
    <n v="3"/>
    <x v="1"/>
    <n v="0.4"/>
    <n v="0.3"/>
    <n v="0.3"/>
    <n v="0"/>
    <s v="US"/>
    <x v="0"/>
    <n v="4200"/>
    <n v="3600"/>
    <s v="D"/>
    <s v="D3"/>
    <x v="3"/>
    <x v="0"/>
    <x v="1"/>
    <x v="0"/>
    <x v="0"/>
    <n v="3600"/>
    <n v="1440"/>
    <n v="1080"/>
    <n v="1080"/>
    <n v="0"/>
  </r>
  <r>
    <n v="6"/>
    <s v="Segment 4 / Cohort D"/>
    <n v="4"/>
    <x v="0"/>
    <n v="0.4"/>
    <n v="0.3"/>
    <n v="0.3"/>
    <n v="0"/>
    <s v="US"/>
    <x v="0"/>
    <n v="4200"/>
    <n v="3600"/>
    <s v="D"/>
    <s v="D4"/>
    <x v="3"/>
    <x v="1"/>
    <x v="0"/>
    <x v="0"/>
    <x v="1"/>
    <n v="4200"/>
    <n v="1680"/>
    <n v="1260"/>
    <n v="1260"/>
    <n v="0"/>
  </r>
  <r>
    <n v="6"/>
    <s v="Segment 4 / Cohort D"/>
    <n v="4"/>
    <x v="1"/>
    <n v="0.4"/>
    <n v="0.3"/>
    <n v="0.3"/>
    <n v="0"/>
    <s v="US"/>
    <x v="0"/>
    <n v="4200"/>
    <n v="3600"/>
    <s v="D"/>
    <s v="D4"/>
    <x v="3"/>
    <x v="1"/>
    <x v="0"/>
    <x v="0"/>
    <x v="1"/>
    <n v="3600"/>
    <n v="1440"/>
    <n v="1080"/>
    <n v="1080"/>
    <n v="0"/>
  </r>
  <r>
    <n v="6"/>
    <s v="Segment 4 / Cohort D"/>
    <n v="5"/>
    <x v="0"/>
    <n v="0.4"/>
    <n v="0.3"/>
    <n v="0.3"/>
    <n v="0"/>
    <s v="US"/>
    <x v="0"/>
    <n v="4200"/>
    <n v="3600"/>
    <s v="D"/>
    <s v="D5"/>
    <x v="3"/>
    <x v="1"/>
    <x v="2"/>
    <x v="1"/>
    <x v="1"/>
    <n v="4200"/>
    <n v="1680"/>
    <n v="1260"/>
    <n v="1260"/>
    <n v="0"/>
  </r>
  <r>
    <n v="6"/>
    <s v="Segment 4 / Cohort D"/>
    <n v="5"/>
    <x v="1"/>
    <n v="0.3"/>
    <n v="0.4"/>
    <n v="0.3"/>
    <n v="0"/>
    <s v="US"/>
    <x v="0"/>
    <n v="4200"/>
    <n v="3600"/>
    <s v="D"/>
    <s v="D5"/>
    <x v="3"/>
    <x v="1"/>
    <x v="2"/>
    <x v="1"/>
    <x v="1"/>
    <n v="3600"/>
    <n v="1080"/>
    <n v="1440"/>
    <n v="1080"/>
    <n v="0"/>
  </r>
  <r>
    <n v="6"/>
    <s v="Segment 4 / Cohort D"/>
    <n v="6"/>
    <x v="0"/>
    <n v="0.3"/>
    <n v="0.3"/>
    <n v="0.4"/>
    <n v="0"/>
    <s v="US"/>
    <x v="0"/>
    <n v="4200"/>
    <n v="3600"/>
    <s v="D"/>
    <s v="D6"/>
    <x v="2"/>
    <x v="1"/>
    <x v="1"/>
    <x v="0"/>
    <x v="0"/>
    <n v="4200"/>
    <n v="1260"/>
    <n v="1260"/>
    <n v="1680"/>
    <n v="0"/>
  </r>
  <r>
    <n v="6"/>
    <s v="Segment 4 / Cohort D"/>
    <n v="6"/>
    <x v="1"/>
    <n v="0.3"/>
    <n v="0.3"/>
    <n v="0.4"/>
    <n v="0"/>
    <s v="US"/>
    <x v="0"/>
    <n v="4200"/>
    <n v="3600"/>
    <s v="D"/>
    <s v="D6"/>
    <x v="2"/>
    <x v="1"/>
    <x v="1"/>
    <x v="0"/>
    <x v="0"/>
    <n v="3600"/>
    <n v="1080"/>
    <n v="1080"/>
    <n v="1440"/>
    <n v="0"/>
  </r>
  <r>
    <n v="6"/>
    <s v="Segment 4 / Cohort D"/>
    <n v="7"/>
    <x v="0"/>
    <n v="0.4"/>
    <n v="0.3"/>
    <n v="0.3"/>
    <n v="0"/>
    <s v="US"/>
    <x v="0"/>
    <n v="4200"/>
    <n v="3600"/>
    <s v="D"/>
    <s v="D7"/>
    <x v="1"/>
    <x v="1"/>
    <x v="0"/>
    <x v="0"/>
    <x v="0"/>
    <n v="4200"/>
    <n v="1680"/>
    <n v="1260"/>
    <n v="1260"/>
    <n v="0"/>
  </r>
  <r>
    <n v="6"/>
    <s v="Segment 4 / Cohort D"/>
    <n v="7"/>
    <x v="1"/>
    <n v="0.3"/>
    <n v="0.4"/>
    <n v="0.3"/>
    <n v="0"/>
    <s v="US"/>
    <x v="0"/>
    <n v="4200"/>
    <n v="3600"/>
    <s v="D"/>
    <s v="D7"/>
    <x v="1"/>
    <x v="1"/>
    <x v="0"/>
    <x v="0"/>
    <x v="0"/>
    <n v="3600"/>
    <n v="1080"/>
    <n v="1440"/>
    <n v="1080"/>
    <n v="0"/>
  </r>
  <r>
    <n v="6"/>
    <s v="Segment 4 / Cohort D"/>
    <n v="8"/>
    <x v="0"/>
    <n v="0.4"/>
    <n v="0.3"/>
    <n v="0.3"/>
    <n v="0"/>
    <s v="US"/>
    <x v="0"/>
    <n v="4200"/>
    <n v="3600"/>
    <s v="D"/>
    <s v="D8"/>
    <x v="0"/>
    <x v="0"/>
    <x v="1"/>
    <x v="0"/>
    <x v="1"/>
    <n v="4200"/>
    <n v="1680"/>
    <n v="1260"/>
    <n v="1260"/>
    <n v="0"/>
  </r>
  <r>
    <n v="6"/>
    <s v="Segment 4 / Cohort D"/>
    <n v="8"/>
    <x v="1"/>
    <n v="0.3"/>
    <n v="0.4"/>
    <n v="0.3"/>
    <n v="0"/>
    <s v="US"/>
    <x v="0"/>
    <n v="4200"/>
    <n v="3600"/>
    <s v="D"/>
    <s v="D8"/>
    <x v="0"/>
    <x v="0"/>
    <x v="1"/>
    <x v="0"/>
    <x v="1"/>
    <n v="3600"/>
    <n v="1080"/>
    <n v="1440"/>
    <n v="1080"/>
    <n v="0"/>
  </r>
  <r>
    <n v="6"/>
    <s v="Segment 4 / Cohort D"/>
    <n v="9"/>
    <x v="0"/>
    <n v="0.4"/>
    <n v="0.3"/>
    <n v="0.3"/>
    <n v="0"/>
    <s v="US"/>
    <x v="0"/>
    <n v="4200"/>
    <n v="3600"/>
    <s v="D"/>
    <s v="D9"/>
    <x v="3"/>
    <x v="1"/>
    <x v="2"/>
    <x v="0"/>
    <x v="0"/>
    <n v="4200"/>
    <n v="1680"/>
    <n v="1260"/>
    <n v="1260"/>
    <n v="0"/>
  </r>
  <r>
    <n v="6"/>
    <s v="Segment 4 / Cohort D"/>
    <n v="9"/>
    <x v="1"/>
    <n v="0.3"/>
    <n v="0.4"/>
    <n v="0.3"/>
    <n v="0"/>
    <s v="US"/>
    <x v="0"/>
    <n v="4200"/>
    <n v="3600"/>
    <s v="D"/>
    <s v="D9"/>
    <x v="3"/>
    <x v="1"/>
    <x v="2"/>
    <x v="0"/>
    <x v="0"/>
    <n v="3600"/>
    <n v="1080"/>
    <n v="1440"/>
    <n v="1080"/>
    <n v="0"/>
  </r>
  <r>
    <n v="6"/>
    <s v="Segment 4 / Cohort D"/>
    <n v="10"/>
    <x v="0"/>
    <n v="0.4"/>
    <n v="0.3"/>
    <n v="0.3"/>
    <n v="0"/>
    <s v="US"/>
    <x v="0"/>
    <n v="4200"/>
    <n v="3600"/>
    <s v="D"/>
    <s v="D10"/>
    <x v="1"/>
    <x v="0"/>
    <x v="1"/>
    <x v="0"/>
    <x v="0"/>
    <n v="4200"/>
    <n v="1680"/>
    <n v="1260"/>
    <n v="1260"/>
    <n v="0"/>
  </r>
  <r>
    <n v="6"/>
    <s v="Segment 4 / Cohort D"/>
    <n v="10"/>
    <x v="1"/>
    <n v="0.4"/>
    <n v="0.3"/>
    <n v="0.3"/>
    <n v="0"/>
    <s v="US"/>
    <x v="0"/>
    <n v="4200"/>
    <n v="3600"/>
    <s v="D"/>
    <s v="D10"/>
    <x v="1"/>
    <x v="0"/>
    <x v="1"/>
    <x v="0"/>
    <x v="0"/>
    <n v="3600"/>
    <n v="1440"/>
    <n v="1080"/>
    <n v="1080"/>
    <n v="0"/>
  </r>
  <r>
    <n v="6"/>
    <s v="Segment 4 / Cohort D"/>
    <n v="11"/>
    <x v="0"/>
    <n v="0.4"/>
    <n v="0.3"/>
    <n v="0.3"/>
    <n v="0"/>
    <s v="US"/>
    <x v="0"/>
    <n v="4200"/>
    <n v="3600"/>
    <s v="D"/>
    <s v="D11"/>
    <x v="0"/>
    <x v="1"/>
    <x v="2"/>
    <x v="1"/>
    <x v="0"/>
    <n v="4200"/>
    <n v="1680"/>
    <n v="1260"/>
    <n v="1260"/>
    <n v="0"/>
  </r>
  <r>
    <n v="6"/>
    <s v="Segment 4 / Cohort D"/>
    <n v="11"/>
    <x v="1"/>
    <n v="0.3"/>
    <n v="0.4"/>
    <n v="0.3"/>
    <n v="0"/>
    <s v="US"/>
    <x v="0"/>
    <n v="4200"/>
    <n v="3600"/>
    <s v="D"/>
    <s v="D11"/>
    <x v="0"/>
    <x v="1"/>
    <x v="2"/>
    <x v="1"/>
    <x v="0"/>
    <n v="3600"/>
    <n v="1080"/>
    <n v="1440"/>
    <n v="1080"/>
    <n v="0"/>
  </r>
  <r>
    <n v="6"/>
    <s v="Segment 4 / Cohort D"/>
    <n v="12"/>
    <x v="0"/>
    <n v="0.4"/>
    <n v="0.3"/>
    <n v="0.3"/>
    <n v="0"/>
    <s v="US"/>
    <x v="0"/>
    <n v="4200"/>
    <n v="3600"/>
    <s v="D"/>
    <s v="D12"/>
    <x v="0"/>
    <x v="0"/>
    <x v="1"/>
    <x v="0"/>
    <x v="0"/>
    <n v="4200"/>
    <n v="1680"/>
    <n v="1260"/>
    <n v="1260"/>
    <n v="0"/>
  </r>
  <r>
    <n v="6"/>
    <s v="Segment 4 / Cohort D"/>
    <n v="12"/>
    <x v="1"/>
    <n v="0.4"/>
    <n v="0.3"/>
    <n v="0.3"/>
    <n v="0"/>
    <s v="US"/>
    <x v="0"/>
    <n v="4200"/>
    <n v="3600"/>
    <s v="D"/>
    <s v="D12"/>
    <x v="0"/>
    <x v="0"/>
    <x v="1"/>
    <x v="0"/>
    <x v="0"/>
    <n v="3600"/>
    <n v="1440"/>
    <n v="1080"/>
    <n v="1080"/>
    <n v="0"/>
  </r>
  <r>
    <n v="7"/>
    <s v="Segment 4 / Cohort D"/>
    <n v="1"/>
    <x v="0"/>
    <n v="0.3"/>
    <n v="0.5"/>
    <n v="0.2"/>
    <n v="0"/>
    <s v="US"/>
    <x v="0"/>
    <n v="1200"/>
    <n v="300"/>
    <s v="D"/>
    <s v="D1"/>
    <x v="2"/>
    <x v="0"/>
    <x v="0"/>
    <x v="0"/>
    <x v="0"/>
    <n v="1200"/>
    <n v="360"/>
    <n v="600"/>
    <n v="240"/>
    <n v="0"/>
  </r>
  <r>
    <n v="7"/>
    <s v="Segment 4 / Cohort D"/>
    <n v="1"/>
    <x v="1"/>
    <n v="0.4"/>
    <n v="0.2"/>
    <n v="0.4"/>
    <n v="0"/>
    <s v="US"/>
    <x v="0"/>
    <n v="1200"/>
    <n v="300"/>
    <s v="D"/>
    <s v="D1"/>
    <x v="2"/>
    <x v="0"/>
    <x v="0"/>
    <x v="0"/>
    <x v="0"/>
    <n v="300"/>
    <n v="120"/>
    <n v="60"/>
    <n v="120"/>
    <n v="0"/>
  </r>
  <r>
    <n v="7"/>
    <s v="Segment 4 / Cohort D"/>
    <n v="2"/>
    <x v="0"/>
    <n v="0.3"/>
    <n v="0.2"/>
    <n v="0.5"/>
    <n v="0"/>
    <s v="US"/>
    <x v="0"/>
    <n v="1200"/>
    <n v="300"/>
    <s v="D"/>
    <s v="D2"/>
    <x v="1"/>
    <x v="0"/>
    <x v="1"/>
    <x v="0"/>
    <x v="1"/>
    <n v="1200"/>
    <n v="360"/>
    <n v="240"/>
    <n v="600"/>
    <n v="0"/>
  </r>
  <r>
    <n v="7"/>
    <s v="Segment 4 / Cohort D"/>
    <n v="2"/>
    <x v="1"/>
    <n v="0.5"/>
    <n v="0.4"/>
    <n v="0.1"/>
    <n v="0"/>
    <s v="US"/>
    <x v="0"/>
    <n v="1200"/>
    <n v="300"/>
    <s v="D"/>
    <s v="D2"/>
    <x v="1"/>
    <x v="0"/>
    <x v="1"/>
    <x v="0"/>
    <x v="1"/>
    <n v="300"/>
    <n v="150"/>
    <n v="120"/>
    <n v="30"/>
    <n v="0"/>
  </r>
  <r>
    <n v="7"/>
    <s v="Segment 4 / Cohort D"/>
    <n v="3"/>
    <x v="0"/>
    <n v="0.5"/>
    <n v="0.2"/>
    <n v="0.3"/>
    <n v="0"/>
    <s v="US"/>
    <x v="0"/>
    <n v="1200"/>
    <n v="300"/>
    <s v="D"/>
    <s v="D3"/>
    <x v="3"/>
    <x v="0"/>
    <x v="1"/>
    <x v="0"/>
    <x v="0"/>
    <n v="1200"/>
    <n v="600"/>
    <n v="240"/>
    <n v="360"/>
    <n v="0"/>
  </r>
  <r>
    <n v="7"/>
    <s v="Segment 4 / Cohort D"/>
    <n v="3"/>
    <x v="1"/>
    <n v="0.5"/>
    <n v="0.2"/>
    <n v="0.3"/>
    <n v="0"/>
    <s v="US"/>
    <x v="0"/>
    <n v="1200"/>
    <n v="300"/>
    <s v="D"/>
    <s v="D3"/>
    <x v="3"/>
    <x v="0"/>
    <x v="1"/>
    <x v="0"/>
    <x v="0"/>
    <n v="300"/>
    <n v="150"/>
    <n v="60"/>
    <n v="90"/>
    <n v="0"/>
  </r>
  <r>
    <n v="7"/>
    <s v="Segment 4 / Cohort D"/>
    <n v="4"/>
    <x v="0"/>
    <n v="0.3"/>
    <n v="0.5"/>
    <n v="0.2"/>
    <n v="0"/>
    <s v="US"/>
    <x v="0"/>
    <n v="1200"/>
    <n v="300"/>
    <s v="D"/>
    <s v="D4"/>
    <x v="3"/>
    <x v="1"/>
    <x v="0"/>
    <x v="0"/>
    <x v="1"/>
    <n v="1200"/>
    <n v="360"/>
    <n v="600"/>
    <n v="240"/>
    <n v="0"/>
  </r>
  <r>
    <n v="7"/>
    <s v="Segment 4 / Cohort D"/>
    <n v="4"/>
    <x v="1"/>
    <n v="0.2"/>
    <n v="0.7"/>
    <n v="0.1"/>
    <n v="0"/>
    <s v="US"/>
    <x v="0"/>
    <n v="1200"/>
    <n v="300"/>
    <s v="D"/>
    <s v="D4"/>
    <x v="3"/>
    <x v="1"/>
    <x v="0"/>
    <x v="0"/>
    <x v="1"/>
    <n v="300"/>
    <n v="60"/>
    <n v="210"/>
    <n v="30"/>
    <n v="0"/>
  </r>
  <r>
    <n v="7"/>
    <s v="Segment 4 / Cohort D"/>
    <n v="5"/>
    <x v="0"/>
    <n v="0.5"/>
    <n v="0.4"/>
    <n v="0.1"/>
    <n v="0"/>
    <s v="US"/>
    <x v="0"/>
    <n v="1200"/>
    <n v="300"/>
    <s v="D"/>
    <s v="D5"/>
    <x v="3"/>
    <x v="1"/>
    <x v="2"/>
    <x v="1"/>
    <x v="1"/>
    <n v="1200"/>
    <n v="600"/>
    <n v="480"/>
    <n v="120"/>
    <n v="0"/>
  </r>
  <r>
    <n v="7"/>
    <s v="Segment 4 / Cohort D"/>
    <n v="5"/>
    <x v="1"/>
    <n v="0.4"/>
    <n v="0.3"/>
    <n v="0.3"/>
    <n v="0"/>
    <s v="US"/>
    <x v="0"/>
    <n v="1200"/>
    <n v="300"/>
    <s v="D"/>
    <s v="D5"/>
    <x v="3"/>
    <x v="1"/>
    <x v="2"/>
    <x v="1"/>
    <x v="1"/>
    <n v="300"/>
    <n v="120"/>
    <n v="90"/>
    <n v="90"/>
    <n v="0"/>
  </r>
  <r>
    <n v="7"/>
    <s v="Segment 4 / Cohort D"/>
    <n v="6"/>
    <x v="0"/>
    <n v="0.3"/>
    <n v="0.3"/>
    <n v="0.4"/>
    <n v="0"/>
    <s v="US"/>
    <x v="0"/>
    <n v="1200"/>
    <n v="300"/>
    <s v="D"/>
    <s v="D6"/>
    <x v="2"/>
    <x v="1"/>
    <x v="1"/>
    <x v="0"/>
    <x v="0"/>
    <n v="1200"/>
    <n v="360"/>
    <n v="360"/>
    <n v="480"/>
    <n v="0"/>
  </r>
  <r>
    <n v="7"/>
    <s v="Segment 4 / Cohort D"/>
    <n v="6"/>
    <x v="1"/>
    <n v="0.4"/>
    <n v="0.5"/>
    <n v="0.1"/>
    <n v="0"/>
    <s v="US"/>
    <x v="0"/>
    <n v="1200"/>
    <n v="300"/>
    <s v="D"/>
    <s v="D6"/>
    <x v="2"/>
    <x v="1"/>
    <x v="1"/>
    <x v="0"/>
    <x v="0"/>
    <n v="300"/>
    <n v="120"/>
    <n v="150"/>
    <n v="30"/>
    <n v="0"/>
  </r>
  <r>
    <n v="7"/>
    <s v="Segment 4 / Cohort D"/>
    <n v="7"/>
    <x v="0"/>
    <n v="0.7"/>
    <n v="0.1"/>
    <n v="0.2"/>
    <n v="0"/>
    <s v="US"/>
    <x v="0"/>
    <n v="1200"/>
    <n v="300"/>
    <s v="D"/>
    <s v="D7"/>
    <x v="1"/>
    <x v="1"/>
    <x v="0"/>
    <x v="0"/>
    <x v="0"/>
    <n v="1200"/>
    <n v="840"/>
    <n v="120"/>
    <n v="240"/>
    <n v="0"/>
  </r>
  <r>
    <n v="7"/>
    <s v="Segment 4 / Cohort D"/>
    <n v="7"/>
    <x v="1"/>
    <n v="0.4"/>
    <n v="0.3"/>
    <n v="0.3"/>
    <n v="0"/>
    <s v="US"/>
    <x v="0"/>
    <n v="1200"/>
    <n v="300"/>
    <s v="D"/>
    <s v="D7"/>
    <x v="1"/>
    <x v="1"/>
    <x v="0"/>
    <x v="0"/>
    <x v="0"/>
    <n v="300"/>
    <n v="120"/>
    <n v="90"/>
    <n v="90"/>
    <n v="0"/>
  </r>
  <r>
    <n v="7"/>
    <s v="Segment 4 / Cohort D"/>
    <n v="8"/>
    <x v="0"/>
    <n v="0.4"/>
    <n v="0.5"/>
    <n v="0.1"/>
    <n v="0"/>
    <s v="US"/>
    <x v="0"/>
    <n v="1200"/>
    <n v="300"/>
    <s v="D"/>
    <s v="D8"/>
    <x v="0"/>
    <x v="0"/>
    <x v="1"/>
    <x v="0"/>
    <x v="1"/>
    <n v="1200"/>
    <n v="480"/>
    <n v="600"/>
    <n v="120"/>
    <n v="0"/>
  </r>
  <r>
    <n v="7"/>
    <s v="Segment 4 / Cohort D"/>
    <n v="8"/>
    <x v="1"/>
    <n v="0.3"/>
    <n v="0.5"/>
    <n v="0.2"/>
    <n v="0"/>
    <s v="US"/>
    <x v="0"/>
    <n v="1200"/>
    <n v="300"/>
    <s v="D"/>
    <s v="D8"/>
    <x v="0"/>
    <x v="0"/>
    <x v="1"/>
    <x v="0"/>
    <x v="1"/>
    <n v="300"/>
    <n v="90"/>
    <n v="150"/>
    <n v="60"/>
    <n v="0"/>
  </r>
  <r>
    <n v="7"/>
    <s v="Segment 4 / Cohort D"/>
    <n v="9"/>
    <x v="0"/>
    <n v="0.5"/>
    <n v="0.4"/>
    <n v="0.1"/>
    <n v="0"/>
    <s v="US"/>
    <x v="0"/>
    <n v="1200"/>
    <n v="300"/>
    <s v="D"/>
    <s v="D9"/>
    <x v="3"/>
    <x v="1"/>
    <x v="2"/>
    <x v="0"/>
    <x v="0"/>
    <n v="1200"/>
    <n v="600"/>
    <n v="480"/>
    <n v="120"/>
    <n v="0"/>
  </r>
  <r>
    <n v="7"/>
    <s v="Segment 4 / Cohort D"/>
    <n v="9"/>
    <x v="1"/>
    <n v="0.3"/>
    <n v="0.4"/>
    <n v="0.3"/>
    <n v="0"/>
    <s v="US"/>
    <x v="0"/>
    <n v="1200"/>
    <n v="300"/>
    <s v="D"/>
    <s v="D9"/>
    <x v="3"/>
    <x v="1"/>
    <x v="2"/>
    <x v="0"/>
    <x v="0"/>
    <n v="300"/>
    <n v="90"/>
    <n v="120"/>
    <n v="90"/>
    <n v="0"/>
  </r>
  <r>
    <n v="7"/>
    <s v="Segment 4 / Cohort D"/>
    <n v="10"/>
    <x v="0"/>
    <n v="0.6"/>
    <n v="0.2"/>
    <n v="0.2"/>
    <n v="0"/>
    <s v="US"/>
    <x v="0"/>
    <n v="1200"/>
    <n v="300"/>
    <s v="D"/>
    <s v="D10"/>
    <x v="1"/>
    <x v="0"/>
    <x v="1"/>
    <x v="0"/>
    <x v="0"/>
    <n v="1200"/>
    <n v="720"/>
    <n v="240"/>
    <n v="240"/>
    <n v="0"/>
  </r>
  <r>
    <n v="7"/>
    <s v="Segment 4 / Cohort D"/>
    <n v="10"/>
    <x v="1"/>
    <n v="0.3"/>
    <n v="0.4"/>
    <n v="0.3"/>
    <n v="0"/>
    <s v="US"/>
    <x v="0"/>
    <n v="1200"/>
    <n v="300"/>
    <s v="D"/>
    <s v="D10"/>
    <x v="1"/>
    <x v="0"/>
    <x v="1"/>
    <x v="0"/>
    <x v="0"/>
    <n v="300"/>
    <n v="90"/>
    <n v="120"/>
    <n v="90"/>
    <n v="0"/>
  </r>
  <r>
    <n v="7"/>
    <s v="Segment 4 / Cohort D"/>
    <n v="11"/>
    <x v="0"/>
    <n v="0.5"/>
    <n v="0.4"/>
    <n v="0.1"/>
    <n v="0"/>
    <s v="US"/>
    <x v="0"/>
    <n v="1200"/>
    <n v="300"/>
    <s v="D"/>
    <s v="D11"/>
    <x v="0"/>
    <x v="1"/>
    <x v="2"/>
    <x v="1"/>
    <x v="0"/>
    <n v="1200"/>
    <n v="600"/>
    <n v="480"/>
    <n v="120"/>
    <n v="0"/>
  </r>
  <r>
    <n v="7"/>
    <s v="Segment 4 / Cohort D"/>
    <n v="11"/>
    <x v="1"/>
    <n v="0.5"/>
    <n v="0.3"/>
    <n v="0.2"/>
    <n v="0"/>
    <s v="US"/>
    <x v="0"/>
    <n v="1200"/>
    <n v="300"/>
    <s v="D"/>
    <s v="D11"/>
    <x v="0"/>
    <x v="1"/>
    <x v="2"/>
    <x v="1"/>
    <x v="0"/>
    <n v="300"/>
    <n v="150"/>
    <n v="90"/>
    <n v="60"/>
    <n v="0"/>
  </r>
  <r>
    <n v="7"/>
    <s v="Segment 4 / Cohort D"/>
    <n v="12"/>
    <x v="0"/>
    <n v="0.6"/>
    <n v="0.4"/>
    <n v="0"/>
    <n v="0"/>
    <s v="US"/>
    <x v="0"/>
    <n v="1200"/>
    <n v="300"/>
    <s v="D"/>
    <s v="D12"/>
    <x v="0"/>
    <x v="0"/>
    <x v="1"/>
    <x v="0"/>
    <x v="0"/>
    <n v="1200"/>
    <n v="720"/>
    <n v="480"/>
    <n v="0"/>
    <n v="0"/>
  </r>
  <r>
    <n v="7"/>
    <s v="Segment 4 / Cohort D"/>
    <n v="12"/>
    <x v="1"/>
    <n v="0.7"/>
    <n v="0.3"/>
    <n v="0"/>
    <n v="0"/>
    <s v="US"/>
    <x v="0"/>
    <n v="1200"/>
    <n v="300"/>
    <s v="D"/>
    <s v="D12"/>
    <x v="0"/>
    <x v="0"/>
    <x v="1"/>
    <x v="0"/>
    <x v="0"/>
    <n v="300"/>
    <n v="210"/>
    <n v="90"/>
    <n v="0"/>
    <n v="0"/>
  </r>
  <r>
    <n v="8"/>
    <s v="Segment 4 / Cohort D"/>
    <n v="1"/>
    <x v="0"/>
    <n v="0.5"/>
    <n v="0.4"/>
    <n v="0.1"/>
    <n v="0"/>
    <s v="US"/>
    <x v="1"/>
    <n v="7500"/>
    <n v="8750"/>
    <s v="D"/>
    <s v="D1"/>
    <x v="2"/>
    <x v="0"/>
    <x v="0"/>
    <x v="0"/>
    <x v="0"/>
    <n v="7500"/>
    <n v="3750"/>
    <n v="3000"/>
    <n v="750"/>
    <n v="0"/>
  </r>
  <r>
    <n v="8"/>
    <s v="Segment 4 / Cohort D"/>
    <n v="1"/>
    <x v="1"/>
    <n v="0.3"/>
    <n v="0.2"/>
    <n v="0.5"/>
    <n v="0"/>
    <s v="US"/>
    <x v="1"/>
    <n v="7500"/>
    <n v="8750"/>
    <s v="D"/>
    <s v="D1"/>
    <x v="2"/>
    <x v="0"/>
    <x v="0"/>
    <x v="0"/>
    <x v="0"/>
    <n v="8750"/>
    <n v="2625"/>
    <n v="1750"/>
    <n v="4375"/>
    <n v="0"/>
  </r>
  <r>
    <n v="8"/>
    <s v="Segment 4 / Cohort D"/>
    <n v="2"/>
    <x v="0"/>
    <n v="0.5"/>
    <n v="0.4"/>
    <n v="0.1"/>
    <n v="0"/>
    <s v="US"/>
    <x v="1"/>
    <n v="7500"/>
    <n v="8750"/>
    <s v="D"/>
    <s v="D2"/>
    <x v="1"/>
    <x v="0"/>
    <x v="1"/>
    <x v="0"/>
    <x v="1"/>
    <n v="7500"/>
    <n v="3750"/>
    <n v="3000"/>
    <n v="750"/>
    <n v="0"/>
  </r>
  <r>
    <n v="8"/>
    <s v="Segment 4 / Cohort D"/>
    <n v="2"/>
    <x v="1"/>
    <n v="0.4"/>
    <n v="0.5"/>
    <n v="0.1"/>
    <n v="0"/>
    <s v="US"/>
    <x v="1"/>
    <n v="7500"/>
    <n v="8750"/>
    <s v="D"/>
    <s v="D2"/>
    <x v="1"/>
    <x v="0"/>
    <x v="1"/>
    <x v="0"/>
    <x v="1"/>
    <n v="8750"/>
    <n v="3500"/>
    <n v="4375"/>
    <n v="875"/>
    <n v="0"/>
  </r>
  <r>
    <n v="8"/>
    <s v="Segment 4 / Cohort D"/>
    <n v="3"/>
    <x v="0"/>
    <n v="0.3"/>
    <n v="0.2"/>
    <n v="0.5"/>
    <n v="0"/>
    <s v="US"/>
    <x v="1"/>
    <n v="7500"/>
    <n v="8750"/>
    <s v="D"/>
    <s v="D3"/>
    <x v="3"/>
    <x v="0"/>
    <x v="1"/>
    <x v="0"/>
    <x v="0"/>
    <n v="7500"/>
    <n v="2250"/>
    <n v="1500"/>
    <n v="3750"/>
    <n v="0"/>
  </r>
  <r>
    <n v="8"/>
    <s v="Segment 4 / Cohort D"/>
    <n v="3"/>
    <x v="1"/>
    <n v="0.2"/>
    <n v="0.3"/>
    <n v="0.5"/>
    <n v="0"/>
    <s v="US"/>
    <x v="1"/>
    <n v="7500"/>
    <n v="8750"/>
    <s v="D"/>
    <s v="D3"/>
    <x v="3"/>
    <x v="0"/>
    <x v="1"/>
    <x v="0"/>
    <x v="0"/>
    <n v="8750"/>
    <n v="1750"/>
    <n v="2625"/>
    <n v="4375"/>
    <n v="0"/>
  </r>
  <r>
    <n v="8"/>
    <s v="Segment 4 / Cohort D"/>
    <n v="4"/>
    <x v="0"/>
    <n v="0.3"/>
    <n v="0.4"/>
    <n v="0.3"/>
    <n v="0"/>
    <s v="US"/>
    <x v="1"/>
    <n v="7500"/>
    <n v="8750"/>
    <s v="D"/>
    <s v="D4"/>
    <x v="3"/>
    <x v="1"/>
    <x v="0"/>
    <x v="0"/>
    <x v="1"/>
    <n v="7500"/>
    <n v="2250"/>
    <n v="3000"/>
    <n v="2250"/>
    <n v="0"/>
  </r>
  <r>
    <n v="8"/>
    <s v="Segment 4 / Cohort D"/>
    <n v="4"/>
    <x v="1"/>
    <n v="0.4"/>
    <n v="0.3"/>
    <n v="0.3"/>
    <n v="0"/>
    <s v="US"/>
    <x v="1"/>
    <n v="7500"/>
    <n v="8750"/>
    <s v="D"/>
    <s v="D4"/>
    <x v="3"/>
    <x v="1"/>
    <x v="0"/>
    <x v="0"/>
    <x v="1"/>
    <n v="8750"/>
    <n v="3500"/>
    <n v="2625"/>
    <n v="2625"/>
    <n v="0"/>
  </r>
  <r>
    <n v="8"/>
    <s v="Segment 4 / Cohort D"/>
    <n v="5"/>
    <x v="0"/>
    <n v="0.3"/>
    <n v="0.5"/>
    <n v="0.2"/>
    <n v="0"/>
    <s v="US"/>
    <x v="1"/>
    <n v="7500"/>
    <n v="8750"/>
    <s v="D"/>
    <s v="D5"/>
    <x v="3"/>
    <x v="1"/>
    <x v="2"/>
    <x v="1"/>
    <x v="1"/>
    <n v="7500"/>
    <n v="2250"/>
    <n v="3750"/>
    <n v="1500"/>
    <n v="0"/>
  </r>
  <r>
    <n v="8"/>
    <s v="Segment 4 / Cohort D"/>
    <n v="5"/>
    <x v="1"/>
    <n v="0.4"/>
    <n v="0.2"/>
    <n v="0.4"/>
    <n v="0"/>
    <s v="US"/>
    <x v="1"/>
    <n v="7500"/>
    <n v="8750"/>
    <s v="D"/>
    <s v="D5"/>
    <x v="3"/>
    <x v="1"/>
    <x v="2"/>
    <x v="1"/>
    <x v="1"/>
    <n v="8750"/>
    <n v="3500"/>
    <n v="1750"/>
    <n v="3500"/>
    <n v="0"/>
  </r>
  <r>
    <n v="8"/>
    <s v="Segment 4 / Cohort D"/>
    <n v="6"/>
    <x v="0"/>
    <n v="0.2"/>
    <n v="0.5"/>
    <n v="0.3"/>
    <n v="0"/>
    <s v="US"/>
    <x v="1"/>
    <n v="7500"/>
    <n v="8750"/>
    <s v="D"/>
    <s v="D6"/>
    <x v="2"/>
    <x v="1"/>
    <x v="1"/>
    <x v="0"/>
    <x v="0"/>
    <n v="7500"/>
    <n v="1500"/>
    <n v="3750"/>
    <n v="2250"/>
    <n v="0"/>
  </r>
  <r>
    <n v="8"/>
    <s v="Segment 4 / Cohort D"/>
    <n v="6"/>
    <x v="1"/>
    <n v="0.5"/>
    <n v="0.2"/>
    <n v="0.3"/>
    <n v="0"/>
    <s v="US"/>
    <x v="1"/>
    <n v="7500"/>
    <n v="8750"/>
    <s v="D"/>
    <s v="D6"/>
    <x v="2"/>
    <x v="1"/>
    <x v="1"/>
    <x v="0"/>
    <x v="0"/>
    <n v="8750"/>
    <n v="4375"/>
    <n v="1750"/>
    <n v="2625"/>
    <n v="0"/>
  </r>
  <r>
    <n v="8"/>
    <s v="Segment 4 / Cohort D"/>
    <n v="7"/>
    <x v="0"/>
    <n v="0.4"/>
    <n v="0.4"/>
    <n v="0.2"/>
    <n v="0"/>
    <s v="US"/>
    <x v="1"/>
    <n v="7500"/>
    <n v="8750"/>
    <s v="D"/>
    <s v="D7"/>
    <x v="1"/>
    <x v="1"/>
    <x v="0"/>
    <x v="0"/>
    <x v="0"/>
    <n v="7500"/>
    <n v="3000"/>
    <n v="3000"/>
    <n v="1500"/>
    <n v="0"/>
  </r>
  <r>
    <n v="8"/>
    <s v="Segment 4 / Cohort D"/>
    <n v="7"/>
    <x v="1"/>
    <n v="0.3"/>
    <n v="0.3"/>
    <n v="0.4"/>
    <n v="0"/>
    <s v="US"/>
    <x v="1"/>
    <n v="7500"/>
    <n v="8750"/>
    <s v="D"/>
    <s v="D7"/>
    <x v="1"/>
    <x v="1"/>
    <x v="0"/>
    <x v="0"/>
    <x v="0"/>
    <n v="8750"/>
    <n v="2625"/>
    <n v="2625"/>
    <n v="3500"/>
    <n v="0"/>
  </r>
  <r>
    <n v="8"/>
    <s v="Segment 4 / Cohort D"/>
    <n v="8"/>
    <x v="0"/>
    <n v="0.3"/>
    <n v="0.5"/>
    <n v="0.2"/>
    <n v="0"/>
    <s v="US"/>
    <x v="1"/>
    <n v="7500"/>
    <n v="8750"/>
    <s v="D"/>
    <s v="D8"/>
    <x v="0"/>
    <x v="0"/>
    <x v="1"/>
    <x v="0"/>
    <x v="1"/>
    <n v="7500"/>
    <n v="2250"/>
    <n v="3750"/>
    <n v="1500"/>
    <n v="0"/>
  </r>
  <r>
    <n v="8"/>
    <s v="Segment 4 / Cohort D"/>
    <n v="8"/>
    <x v="1"/>
    <n v="0.5"/>
    <n v="0.3"/>
    <n v="0.2"/>
    <n v="0"/>
    <s v="US"/>
    <x v="1"/>
    <n v="7500"/>
    <n v="8750"/>
    <s v="D"/>
    <s v="D8"/>
    <x v="0"/>
    <x v="0"/>
    <x v="1"/>
    <x v="0"/>
    <x v="1"/>
    <n v="8750"/>
    <n v="4375"/>
    <n v="2625"/>
    <n v="1750"/>
    <n v="0"/>
  </r>
  <r>
    <n v="8"/>
    <s v="Segment 4 / Cohort D"/>
    <n v="9"/>
    <x v="0"/>
    <n v="0.4"/>
    <n v="0.3"/>
    <n v="0.3"/>
    <n v="0"/>
    <s v="US"/>
    <x v="1"/>
    <n v="7500"/>
    <n v="8750"/>
    <s v="D"/>
    <s v="D9"/>
    <x v="3"/>
    <x v="1"/>
    <x v="2"/>
    <x v="0"/>
    <x v="0"/>
    <n v="7500"/>
    <n v="3000"/>
    <n v="2250"/>
    <n v="2250"/>
    <n v="0"/>
  </r>
  <r>
    <n v="8"/>
    <s v="Segment 4 / Cohort D"/>
    <n v="9"/>
    <x v="1"/>
    <n v="0.5"/>
    <n v="0.2"/>
    <n v="0.3"/>
    <n v="0"/>
    <s v="US"/>
    <x v="1"/>
    <n v="7500"/>
    <n v="8750"/>
    <s v="D"/>
    <s v="D9"/>
    <x v="3"/>
    <x v="1"/>
    <x v="2"/>
    <x v="0"/>
    <x v="0"/>
    <n v="8750"/>
    <n v="4375"/>
    <n v="1750"/>
    <n v="2625"/>
    <n v="0"/>
  </r>
  <r>
    <n v="8"/>
    <s v="Segment 4 / Cohort D"/>
    <n v="10"/>
    <x v="0"/>
    <n v="0.4"/>
    <n v="0.5"/>
    <n v="0.1"/>
    <n v="0"/>
    <s v="US"/>
    <x v="1"/>
    <n v="7500"/>
    <n v="8750"/>
    <s v="D"/>
    <s v="D10"/>
    <x v="1"/>
    <x v="0"/>
    <x v="1"/>
    <x v="0"/>
    <x v="0"/>
    <n v="7500"/>
    <n v="3000"/>
    <n v="3750"/>
    <n v="750"/>
    <n v="0"/>
  </r>
  <r>
    <n v="8"/>
    <s v="Segment 4 / Cohort D"/>
    <n v="10"/>
    <x v="1"/>
    <n v="0.3"/>
    <n v="0.2"/>
    <n v="0.5"/>
    <n v="0"/>
    <s v="US"/>
    <x v="1"/>
    <n v="7500"/>
    <n v="8750"/>
    <s v="D"/>
    <s v="D10"/>
    <x v="1"/>
    <x v="0"/>
    <x v="1"/>
    <x v="0"/>
    <x v="0"/>
    <n v="8750"/>
    <n v="2625"/>
    <n v="1750"/>
    <n v="4375"/>
    <n v="0"/>
  </r>
  <r>
    <n v="8"/>
    <s v="Segment 4 / Cohort D"/>
    <n v="11"/>
    <x v="0"/>
    <n v="0.4"/>
    <n v="0.3"/>
    <n v="0.3"/>
    <n v="0"/>
    <s v="US"/>
    <x v="1"/>
    <n v="7500"/>
    <n v="8750"/>
    <s v="D"/>
    <s v="D11"/>
    <x v="0"/>
    <x v="1"/>
    <x v="2"/>
    <x v="1"/>
    <x v="0"/>
    <n v="7500"/>
    <n v="3000"/>
    <n v="2250"/>
    <n v="2250"/>
    <n v="0"/>
  </r>
  <r>
    <n v="8"/>
    <s v="Segment 4 / Cohort D"/>
    <n v="11"/>
    <x v="1"/>
    <n v="0.5"/>
    <n v="0.4"/>
    <n v="0.1"/>
    <n v="0"/>
    <s v="US"/>
    <x v="1"/>
    <n v="7500"/>
    <n v="8750"/>
    <s v="D"/>
    <s v="D11"/>
    <x v="0"/>
    <x v="1"/>
    <x v="2"/>
    <x v="1"/>
    <x v="0"/>
    <n v="8750"/>
    <n v="4375"/>
    <n v="3500"/>
    <n v="875"/>
    <n v="0"/>
  </r>
  <r>
    <n v="8"/>
    <s v="Segment 4 / Cohort D"/>
    <n v="12"/>
    <x v="0"/>
    <n v="0.3"/>
    <n v="0.4"/>
    <n v="0.3"/>
    <n v="0"/>
    <s v="US"/>
    <x v="1"/>
    <n v="7500"/>
    <n v="8750"/>
    <s v="D"/>
    <s v="D12"/>
    <x v="0"/>
    <x v="0"/>
    <x v="1"/>
    <x v="0"/>
    <x v="0"/>
    <n v="7500"/>
    <n v="2250"/>
    <n v="3000"/>
    <n v="2250"/>
    <n v="0"/>
  </r>
  <r>
    <n v="8"/>
    <s v="Segment 4 / Cohort D"/>
    <n v="12"/>
    <x v="1"/>
    <n v="0.4"/>
    <n v="0.3"/>
    <n v="0.3"/>
    <n v="0"/>
    <s v="US"/>
    <x v="1"/>
    <n v="7500"/>
    <n v="8750"/>
    <s v="D"/>
    <s v="D12"/>
    <x v="0"/>
    <x v="0"/>
    <x v="1"/>
    <x v="0"/>
    <x v="0"/>
    <n v="8750"/>
    <n v="3500"/>
    <n v="2625"/>
    <n v="2625"/>
    <n v="0"/>
  </r>
  <r>
    <n v="9"/>
    <s v="Segment 2 / Cohort B"/>
    <n v="1"/>
    <x v="0"/>
    <n v="1"/>
    <n v="0"/>
    <n v="0"/>
    <n v="0"/>
    <s v="US"/>
    <x v="0"/>
    <n v="1500"/>
    <n v="375"/>
    <s v="B"/>
    <s v="B1"/>
    <x v="1"/>
    <x v="1"/>
    <x v="1"/>
    <x v="0"/>
    <x v="0"/>
    <n v="1500"/>
    <n v="1500"/>
    <n v="0"/>
    <n v="0"/>
    <n v="0"/>
  </r>
  <r>
    <n v="9"/>
    <s v="Segment 2 / Cohort B"/>
    <n v="1"/>
    <x v="1"/>
    <n v="0.8"/>
    <n v="0.2"/>
    <n v="0"/>
    <n v="0"/>
    <s v="US"/>
    <x v="0"/>
    <n v="1500"/>
    <n v="375"/>
    <s v="B"/>
    <s v="B1"/>
    <x v="1"/>
    <x v="1"/>
    <x v="1"/>
    <x v="0"/>
    <x v="0"/>
    <n v="375"/>
    <n v="300"/>
    <n v="75"/>
    <n v="0"/>
    <n v="0"/>
  </r>
  <r>
    <n v="9"/>
    <s v="Segment 2 / Cohort B"/>
    <n v="2"/>
    <x v="0"/>
    <n v="1"/>
    <n v="0"/>
    <n v="0"/>
    <n v="0"/>
    <s v="US"/>
    <x v="0"/>
    <n v="1500"/>
    <n v="375"/>
    <s v="B"/>
    <s v="B2"/>
    <x v="0"/>
    <x v="1"/>
    <x v="0"/>
    <x v="0"/>
    <x v="0"/>
    <n v="1500"/>
    <n v="1500"/>
    <n v="0"/>
    <n v="0"/>
    <n v="0"/>
  </r>
  <r>
    <n v="9"/>
    <s v="Segment 2 / Cohort B"/>
    <n v="2"/>
    <x v="1"/>
    <n v="0"/>
    <n v="1"/>
    <n v="0"/>
    <n v="0"/>
    <s v="US"/>
    <x v="0"/>
    <n v="1500"/>
    <n v="375"/>
    <s v="B"/>
    <s v="B2"/>
    <x v="0"/>
    <x v="1"/>
    <x v="0"/>
    <x v="0"/>
    <x v="0"/>
    <n v="375"/>
    <n v="0"/>
    <n v="375"/>
    <n v="0"/>
    <n v="0"/>
  </r>
  <r>
    <n v="9"/>
    <s v="Segment 2 / Cohort B"/>
    <n v="3"/>
    <x v="0"/>
    <n v="1"/>
    <n v="0"/>
    <n v="0"/>
    <n v="0"/>
    <s v="US"/>
    <x v="0"/>
    <n v="1500"/>
    <n v="375"/>
    <s v="B"/>
    <s v="B3"/>
    <x v="2"/>
    <x v="1"/>
    <x v="2"/>
    <x v="0"/>
    <x v="0"/>
    <n v="1500"/>
    <n v="1500"/>
    <n v="0"/>
    <n v="0"/>
    <n v="0"/>
  </r>
  <r>
    <n v="9"/>
    <s v="Segment 2 / Cohort B"/>
    <n v="3"/>
    <x v="1"/>
    <n v="0.8"/>
    <n v="0"/>
    <n v="0.2"/>
    <n v="0"/>
    <s v="US"/>
    <x v="0"/>
    <n v="1500"/>
    <n v="375"/>
    <s v="B"/>
    <s v="B3"/>
    <x v="2"/>
    <x v="1"/>
    <x v="2"/>
    <x v="0"/>
    <x v="0"/>
    <n v="375"/>
    <n v="300"/>
    <n v="0"/>
    <n v="75"/>
    <n v="0"/>
  </r>
  <r>
    <n v="9"/>
    <s v="Segment 2 / Cohort B"/>
    <n v="4"/>
    <x v="0"/>
    <n v="1"/>
    <n v="0"/>
    <n v="0"/>
    <n v="0"/>
    <s v="US"/>
    <x v="0"/>
    <n v="1500"/>
    <n v="375"/>
    <s v="B"/>
    <s v="B4"/>
    <x v="1"/>
    <x v="1"/>
    <x v="0"/>
    <x v="0"/>
    <x v="1"/>
    <n v="1500"/>
    <n v="1500"/>
    <n v="0"/>
    <n v="0"/>
    <n v="0"/>
  </r>
  <r>
    <n v="9"/>
    <s v="Segment 2 / Cohort B"/>
    <n v="4"/>
    <x v="1"/>
    <n v="0.8"/>
    <n v="0.1"/>
    <n v="0.1"/>
    <n v="0"/>
    <s v="US"/>
    <x v="0"/>
    <n v="1500"/>
    <n v="375"/>
    <s v="B"/>
    <s v="B4"/>
    <x v="1"/>
    <x v="1"/>
    <x v="0"/>
    <x v="0"/>
    <x v="1"/>
    <n v="375"/>
    <n v="300"/>
    <n v="37.5"/>
    <n v="37.5"/>
    <n v="0"/>
  </r>
  <r>
    <n v="9"/>
    <s v="Segment 2 / Cohort B"/>
    <n v="5"/>
    <x v="0"/>
    <n v="1"/>
    <n v="0"/>
    <n v="0"/>
    <n v="0"/>
    <s v="US"/>
    <x v="0"/>
    <n v="1500"/>
    <n v="375"/>
    <s v="B"/>
    <s v="B5"/>
    <x v="0"/>
    <x v="1"/>
    <x v="0"/>
    <x v="0"/>
    <x v="1"/>
    <n v="1500"/>
    <n v="1500"/>
    <n v="0"/>
    <n v="0"/>
    <n v="0"/>
  </r>
  <r>
    <n v="9"/>
    <s v="Segment 2 / Cohort B"/>
    <n v="5"/>
    <x v="1"/>
    <n v="0.8"/>
    <n v="0.2"/>
    <n v="0"/>
    <n v="0"/>
    <s v="US"/>
    <x v="0"/>
    <n v="1500"/>
    <n v="375"/>
    <s v="B"/>
    <s v="B5"/>
    <x v="0"/>
    <x v="1"/>
    <x v="0"/>
    <x v="0"/>
    <x v="1"/>
    <n v="375"/>
    <n v="300"/>
    <n v="75"/>
    <n v="0"/>
    <n v="0"/>
  </r>
  <r>
    <n v="9"/>
    <s v="Segment 2 / Cohort B"/>
    <n v="6"/>
    <x v="0"/>
    <n v="1"/>
    <n v="0"/>
    <n v="0"/>
    <n v="0"/>
    <s v="US"/>
    <x v="0"/>
    <n v="1500"/>
    <n v="375"/>
    <s v="B"/>
    <s v="B6"/>
    <x v="0"/>
    <x v="1"/>
    <x v="1"/>
    <x v="0"/>
    <x v="1"/>
    <n v="1500"/>
    <n v="1500"/>
    <n v="0"/>
    <n v="0"/>
    <n v="0"/>
  </r>
  <r>
    <n v="9"/>
    <s v="Segment 2 / Cohort B"/>
    <n v="6"/>
    <x v="1"/>
    <n v="0.8"/>
    <n v="0.2"/>
    <n v="0"/>
    <n v="0"/>
    <s v="US"/>
    <x v="0"/>
    <n v="1500"/>
    <n v="375"/>
    <s v="B"/>
    <s v="B6"/>
    <x v="0"/>
    <x v="1"/>
    <x v="1"/>
    <x v="0"/>
    <x v="1"/>
    <n v="375"/>
    <n v="300"/>
    <n v="75"/>
    <n v="0"/>
    <n v="0"/>
  </r>
  <r>
    <n v="9"/>
    <s v="Segment 2 / Cohort B"/>
    <n v="7"/>
    <x v="0"/>
    <n v="1"/>
    <n v="0"/>
    <n v="0"/>
    <n v="0"/>
    <s v="US"/>
    <x v="0"/>
    <n v="1500"/>
    <n v="375"/>
    <s v="B"/>
    <s v="B7"/>
    <x v="0"/>
    <x v="1"/>
    <x v="2"/>
    <x v="0"/>
    <x v="0"/>
    <n v="1500"/>
    <n v="1500"/>
    <n v="0"/>
    <n v="0"/>
    <n v="0"/>
  </r>
  <r>
    <n v="9"/>
    <s v="Segment 2 / Cohort B"/>
    <n v="7"/>
    <x v="1"/>
    <n v="0.8"/>
    <n v="0.2"/>
    <n v="0"/>
    <n v="0"/>
    <s v="US"/>
    <x v="0"/>
    <n v="1500"/>
    <n v="375"/>
    <s v="B"/>
    <s v="B7"/>
    <x v="0"/>
    <x v="1"/>
    <x v="2"/>
    <x v="0"/>
    <x v="0"/>
    <n v="375"/>
    <n v="300"/>
    <n v="75"/>
    <n v="0"/>
    <n v="0"/>
  </r>
  <r>
    <n v="9"/>
    <s v="Segment 2 / Cohort B"/>
    <n v="8"/>
    <x v="0"/>
    <n v="1"/>
    <n v="0"/>
    <n v="0"/>
    <n v="0"/>
    <s v="US"/>
    <x v="0"/>
    <n v="1500"/>
    <n v="375"/>
    <s v="B"/>
    <s v="B8"/>
    <x v="2"/>
    <x v="1"/>
    <x v="1"/>
    <x v="0"/>
    <x v="1"/>
    <n v="1500"/>
    <n v="1500"/>
    <n v="0"/>
    <n v="0"/>
    <n v="0"/>
  </r>
  <r>
    <n v="9"/>
    <s v="Segment 2 / Cohort B"/>
    <n v="8"/>
    <x v="1"/>
    <n v="0.8"/>
    <n v="0"/>
    <n v="0.2"/>
    <n v="0"/>
    <s v="US"/>
    <x v="0"/>
    <n v="1500"/>
    <n v="375"/>
    <s v="B"/>
    <s v="B8"/>
    <x v="2"/>
    <x v="1"/>
    <x v="1"/>
    <x v="0"/>
    <x v="1"/>
    <n v="375"/>
    <n v="300"/>
    <n v="0"/>
    <n v="75"/>
    <n v="0"/>
  </r>
  <r>
    <n v="9"/>
    <s v="Segment 2 / Cohort B"/>
    <n v="9"/>
    <x v="0"/>
    <n v="1"/>
    <n v="0"/>
    <n v="0"/>
    <n v="0"/>
    <s v="US"/>
    <x v="0"/>
    <n v="1500"/>
    <n v="375"/>
    <s v="B"/>
    <s v="B9"/>
    <x v="1"/>
    <x v="1"/>
    <x v="2"/>
    <x v="0"/>
    <x v="0"/>
    <n v="1500"/>
    <n v="1500"/>
    <n v="0"/>
    <n v="0"/>
    <n v="0"/>
  </r>
  <r>
    <n v="9"/>
    <s v="Segment 2 / Cohort B"/>
    <n v="9"/>
    <x v="1"/>
    <n v="0.8"/>
    <n v="0.2"/>
    <n v="0"/>
    <n v="0"/>
    <s v="US"/>
    <x v="0"/>
    <n v="1500"/>
    <n v="375"/>
    <s v="B"/>
    <s v="B9"/>
    <x v="1"/>
    <x v="1"/>
    <x v="2"/>
    <x v="0"/>
    <x v="0"/>
    <n v="375"/>
    <n v="300"/>
    <n v="75"/>
    <n v="0"/>
    <n v="0"/>
  </r>
  <r>
    <n v="9"/>
    <s v="Segment 2 / Cohort B"/>
    <n v="10"/>
    <x v="0"/>
    <n v="1"/>
    <n v="0"/>
    <n v="0"/>
    <n v="0"/>
    <s v="US"/>
    <x v="0"/>
    <n v="1500"/>
    <n v="375"/>
    <s v="B"/>
    <s v="B10"/>
    <x v="0"/>
    <x v="1"/>
    <x v="2"/>
    <x v="1"/>
    <x v="1"/>
    <n v="1500"/>
    <n v="1500"/>
    <n v="0"/>
    <n v="0"/>
    <n v="0"/>
  </r>
  <r>
    <n v="9"/>
    <s v="Segment 2 / Cohort B"/>
    <n v="10"/>
    <x v="1"/>
    <n v="0.8"/>
    <n v="0.2"/>
    <n v="0"/>
    <n v="0"/>
    <s v="US"/>
    <x v="0"/>
    <n v="1500"/>
    <n v="375"/>
    <s v="B"/>
    <s v="B10"/>
    <x v="0"/>
    <x v="1"/>
    <x v="2"/>
    <x v="1"/>
    <x v="1"/>
    <n v="375"/>
    <n v="300"/>
    <n v="75"/>
    <n v="0"/>
    <n v="0"/>
  </r>
  <r>
    <n v="9"/>
    <s v="Segment 2 / Cohort B"/>
    <n v="11"/>
    <x v="0"/>
    <n v="1"/>
    <n v="0"/>
    <n v="0"/>
    <n v="0"/>
    <s v="US"/>
    <x v="0"/>
    <n v="1500"/>
    <n v="375"/>
    <s v="B"/>
    <s v="B11"/>
    <x v="3"/>
    <x v="1"/>
    <x v="2"/>
    <x v="1"/>
    <x v="0"/>
    <n v="1500"/>
    <n v="1500"/>
    <n v="0"/>
    <n v="0"/>
    <n v="0"/>
  </r>
  <r>
    <n v="9"/>
    <s v="Segment 2 / Cohort B"/>
    <n v="11"/>
    <x v="1"/>
    <n v="1"/>
    <n v="0"/>
    <n v="0"/>
    <n v="0"/>
    <s v="US"/>
    <x v="0"/>
    <n v="1500"/>
    <n v="375"/>
    <s v="B"/>
    <s v="B11"/>
    <x v="3"/>
    <x v="1"/>
    <x v="2"/>
    <x v="1"/>
    <x v="0"/>
    <n v="375"/>
    <n v="375"/>
    <n v="0"/>
    <n v="0"/>
    <n v="0"/>
  </r>
  <r>
    <n v="9"/>
    <s v="Segment 2 / Cohort B"/>
    <n v="12"/>
    <x v="0"/>
    <n v="1"/>
    <n v="0"/>
    <n v="0"/>
    <n v="0"/>
    <s v="US"/>
    <x v="0"/>
    <n v="1500"/>
    <n v="375"/>
    <s v="B"/>
    <s v="B12"/>
    <x v="3"/>
    <x v="1"/>
    <x v="1"/>
    <x v="0"/>
    <x v="1"/>
    <n v="1500"/>
    <n v="1500"/>
    <n v="0"/>
    <n v="0"/>
    <n v="0"/>
  </r>
  <r>
    <n v="9"/>
    <s v="Segment 2 / Cohort B"/>
    <n v="12"/>
    <x v="1"/>
    <n v="0.8"/>
    <n v="0.2"/>
    <n v="0"/>
    <n v="0"/>
    <s v="US"/>
    <x v="0"/>
    <n v="1500"/>
    <n v="375"/>
    <s v="B"/>
    <s v="B12"/>
    <x v="3"/>
    <x v="1"/>
    <x v="1"/>
    <x v="0"/>
    <x v="1"/>
    <n v="375"/>
    <n v="300"/>
    <n v="75"/>
    <n v="0"/>
    <n v="0"/>
  </r>
  <r>
    <n v="11"/>
    <s v="Segment 2 / Cohort B"/>
    <n v="1"/>
    <x v="0"/>
    <n v="0.8"/>
    <n v="0.1"/>
    <n v="0.1"/>
    <n v="0"/>
    <s v="US"/>
    <x v="0"/>
    <n v="2000"/>
    <n v="1000"/>
    <s v="B"/>
    <s v="B1"/>
    <x v="1"/>
    <x v="1"/>
    <x v="1"/>
    <x v="0"/>
    <x v="0"/>
    <n v="2000"/>
    <n v="1600"/>
    <n v="200"/>
    <n v="200"/>
    <n v="0"/>
  </r>
  <r>
    <n v="11"/>
    <s v="Segment 2 / Cohort B"/>
    <n v="1"/>
    <x v="1"/>
    <n v="0.5"/>
    <n v="0.3"/>
    <n v="0.2"/>
    <n v="0"/>
    <s v="US"/>
    <x v="0"/>
    <n v="2000"/>
    <n v="1000"/>
    <s v="B"/>
    <s v="B1"/>
    <x v="1"/>
    <x v="1"/>
    <x v="1"/>
    <x v="0"/>
    <x v="0"/>
    <n v="1000"/>
    <n v="500"/>
    <n v="300"/>
    <n v="200"/>
    <n v="0"/>
  </r>
  <r>
    <n v="11"/>
    <s v="Segment 2 / Cohort B"/>
    <n v="2"/>
    <x v="0"/>
    <n v="0.8"/>
    <n v="0.1"/>
    <n v="0.1"/>
    <n v="0"/>
    <s v="US"/>
    <x v="0"/>
    <n v="2000"/>
    <n v="1000"/>
    <s v="B"/>
    <s v="B2"/>
    <x v="0"/>
    <x v="1"/>
    <x v="0"/>
    <x v="0"/>
    <x v="0"/>
    <n v="2000"/>
    <n v="1600"/>
    <n v="200"/>
    <n v="200"/>
    <n v="0"/>
  </r>
  <r>
    <n v="11"/>
    <s v="Segment 2 / Cohort B"/>
    <n v="2"/>
    <x v="1"/>
    <n v="0.5"/>
    <n v="0.2"/>
    <n v="0.3"/>
    <n v="0"/>
    <s v="US"/>
    <x v="0"/>
    <n v="2000"/>
    <n v="1000"/>
    <s v="B"/>
    <s v="B2"/>
    <x v="0"/>
    <x v="1"/>
    <x v="0"/>
    <x v="0"/>
    <x v="0"/>
    <n v="1000"/>
    <n v="500"/>
    <n v="200"/>
    <n v="300"/>
    <n v="0"/>
  </r>
  <r>
    <n v="11"/>
    <s v="Segment 2 / Cohort B"/>
    <n v="3"/>
    <x v="0"/>
    <n v="0.8"/>
    <n v="0.1"/>
    <n v="0.1"/>
    <n v="0"/>
    <s v="US"/>
    <x v="0"/>
    <n v="2000"/>
    <n v="1000"/>
    <s v="B"/>
    <s v="B3"/>
    <x v="2"/>
    <x v="1"/>
    <x v="2"/>
    <x v="0"/>
    <x v="0"/>
    <n v="2000"/>
    <n v="1600"/>
    <n v="200"/>
    <n v="200"/>
    <n v="0"/>
  </r>
  <r>
    <n v="11"/>
    <s v="Segment 2 / Cohort B"/>
    <n v="3"/>
    <x v="1"/>
    <n v="0.5"/>
    <n v="0.3"/>
    <n v="0.2"/>
    <n v="0"/>
    <s v="US"/>
    <x v="0"/>
    <n v="2000"/>
    <n v="1000"/>
    <s v="B"/>
    <s v="B3"/>
    <x v="2"/>
    <x v="1"/>
    <x v="2"/>
    <x v="0"/>
    <x v="0"/>
    <n v="1000"/>
    <n v="500"/>
    <n v="300"/>
    <n v="200"/>
    <n v="0"/>
  </r>
  <r>
    <n v="11"/>
    <s v="Segment 2 / Cohort B"/>
    <n v="4"/>
    <x v="0"/>
    <n v="0.8"/>
    <n v="0.1"/>
    <n v="0.1"/>
    <n v="0"/>
    <s v="US"/>
    <x v="0"/>
    <n v="2000"/>
    <n v="1000"/>
    <s v="B"/>
    <s v="B4"/>
    <x v="1"/>
    <x v="1"/>
    <x v="0"/>
    <x v="0"/>
    <x v="1"/>
    <n v="2000"/>
    <n v="1600"/>
    <n v="200"/>
    <n v="200"/>
    <n v="0"/>
  </r>
  <r>
    <n v="11"/>
    <s v="Segment 2 / Cohort B"/>
    <n v="4"/>
    <x v="1"/>
    <n v="0.5"/>
    <n v="0.2"/>
    <n v="0.3"/>
    <n v="0"/>
    <s v="US"/>
    <x v="0"/>
    <n v="2000"/>
    <n v="1000"/>
    <s v="B"/>
    <s v="B4"/>
    <x v="1"/>
    <x v="1"/>
    <x v="0"/>
    <x v="0"/>
    <x v="1"/>
    <n v="1000"/>
    <n v="500"/>
    <n v="200"/>
    <n v="300"/>
    <n v="0"/>
  </r>
  <r>
    <n v="11"/>
    <s v="Segment 2 / Cohort B"/>
    <n v="5"/>
    <x v="0"/>
    <n v="0.8"/>
    <n v="0.1"/>
    <n v="0.1"/>
    <n v="0"/>
    <s v="US"/>
    <x v="0"/>
    <n v="2000"/>
    <n v="1000"/>
    <s v="B"/>
    <s v="B5"/>
    <x v="0"/>
    <x v="1"/>
    <x v="0"/>
    <x v="0"/>
    <x v="1"/>
    <n v="2000"/>
    <n v="1600"/>
    <n v="200"/>
    <n v="200"/>
    <n v="0"/>
  </r>
  <r>
    <n v="11"/>
    <s v="Segment 2 / Cohort B"/>
    <n v="5"/>
    <x v="1"/>
    <n v="0.5"/>
    <n v="0.2"/>
    <n v="0.3"/>
    <n v="0"/>
    <s v="US"/>
    <x v="0"/>
    <n v="2000"/>
    <n v="1000"/>
    <s v="B"/>
    <s v="B5"/>
    <x v="0"/>
    <x v="1"/>
    <x v="0"/>
    <x v="0"/>
    <x v="1"/>
    <n v="1000"/>
    <n v="500"/>
    <n v="200"/>
    <n v="300"/>
    <n v="0"/>
  </r>
  <r>
    <n v="11"/>
    <s v="Segment 2 / Cohort B"/>
    <n v="6"/>
    <x v="0"/>
    <n v="0.8"/>
    <n v="0.1"/>
    <n v="0.1"/>
    <n v="0"/>
    <s v="US"/>
    <x v="0"/>
    <n v="2000"/>
    <n v="1000"/>
    <s v="B"/>
    <s v="B6"/>
    <x v="0"/>
    <x v="1"/>
    <x v="1"/>
    <x v="0"/>
    <x v="1"/>
    <n v="2000"/>
    <n v="1600"/>
    <n v="200"/>
    <n v="200"/>
    <n v="0"/>
  </r>
  <r>
    <n v="11"/>
    <s v="Segment 2 / Cohort B"/>
    <n v="6"/>
    <x v="1"/>
    <n v="0.4"/>
    <n v="0.3"/>
    <n v="0.3"/>
    <n v="0"/>
    <s v="US"/>
    <x v="0"/>
    <n v="2000"/>
    <n v="1000"/>
    <s v="B"/>
    <s v="B6"/>
    <x v="0"/>
    <x v="1"/>
    <x v="1"/>
    <x v="0"/>
    <x v="1"/>
    <n v="1000"/>
    <n v="400"/>
    <n v="300"/>
    <n v="300"/>
    <n v="0"/>
  </r>
  <r>
    <n v="11"/>
    <s v="Segment 2 / Cohort B"/>
    <n v="7"/>
    <x v="0"/>
    <n v="0.8"/>
    <n v="0.2"/>
    <n v="0"/>
    <n v="0"/>
    <s v="US"/>
    <x v="0"/>
    <n v="2000"/>
    <n v="1000"/>
    <s v="B"/>
    <s v="B7"/>
    <x v="0"/>
    <x v="1"/>
    <x v="2"/>
    <x v="0"/>
    <x v="0"/>
    <n v="2000"/>
    <n v="1600"/>
    <n v="400"/>
    <n v="0"/>
    <n v="0"/>
  </r>
  <r>
    <n v="11"/>
    <s v="Segment 2 / Cohort B"/>
    <n v="7"/>
    <x v="1"/>
    <n v="0.5"/>
    <n v="0.3"/>
    <n v="0.2"/>
    <n v="0"/>
    <s v="US"/>
    <x v="0"/>
    <n v="2000"/>
    <n v="1000"/>
    <s v="B"/>
    <s v="B7"/>
    <x v="0"/>
    <x v="1"/>
    <x v="2"/>
    <x v="0"/>
    <x v="0"/>
    <n v="1000"/>
    <n v="500"/>
    <n v="300"/>
    <n v="200"/>
    <n v="0"/>
  </r>
  <r>
    <n v="11"/>
    <s v="Segment 2 / Cohort B"/>
    <n v="8"/>
    <x v="0"/>
    <n v="0.8"/>
    <n v="0.1"/>
    <n v="0.1"/>
    <n v="0"/>
    <s v="US"/>
    <x v="0"/>
    <n v="2000"/>
    <n v="1000"/>
    <s v="B"/>
    <s v="B8"/>
    <x v="2"/>
    <x v="1"/>
    <x v="1"/>
    <x v="0"/>
    <x v="1"/>
    <n v="2000"/>
    <n v="1600"/>
    <n v="200"/>
    <n v="200"/>
    <n v="0"/>
  </r>
  <r>
    <n v="11"/>
    <s v="Segment 2 / Cohort B"/>
    <n v="8"/>
    <x v="1"/>
    <n v="0.5"/>
    <n v="0.2"/>
    <n v="0.3"/>
    <n v="0"/>
    <s v="US"/>
    <x v="0"/>
    <n v="2000"/>
    <n v="1000"/>
    <s v="B"/>
    <s v="B8"/>
    <x v="2"/>
    <x v="1"/>
    <x v="1"/>
    <x v="0"/>
    <x v="1"/>
    <n v="1000"/>
    <n v="500"/>
    <n v="200"/>
    <n v="300"/>
    <n v="0"/>
  </r>
  <r>
    <n v="11"/>
    <s v="Segment 2 / Cohort B"/>
    <n v="9"/>
    <x v="0"/>
    <n v="0.8"/>
    <n v="0.1"/>
    <n v="0.1"/>
    <n v="0"/>
    <s v="US"/>
    <x v="0"/>
    <n v="2000"/>
    <n v="1000"/>
    <s v="B"/>
    <s v="B9"/>
    <x v="1"/>
    <x v="1"/>
    <x v="2"/>
    <x v="0"/>
    <x v="0"/>
    <n v="2000"/>
    <n v="1600"/>
    <n v="200"/>
    <n v="200"/>
    <n v="0"/>
  </r>
  <r>
    <n v="11"/>
    <s v="Segment 2 / Cohort B"/>
    <n v="9"/>
    <x v="1"/>
    <n v="0.6"/>
    <n v="0.2"/>
    <n v="0.2"/>
    <n v="0"/>
    <s v="US"/>
    <x v="0"/>
    <n v="2000"/>
    <n v="1000"/>
    <s v="B"/>
    <s v="B9"/>
    <x v="1"/>
    <x v="1"/>
    <x v="2"/>
    <x v="0"/>
    <x v="0"/>
    <n v="1000"/>
    <n v="600"/>
    <n v="200"/>
    <n v="200"/>
    <n v="0"/>
  </r>
  <r>
    <n v="11"/>
    <s v="Segment 2 / Cohort B"/>
    <n v="10"/>
    <x v="0"/>
    <n v="0.8"/>
    <n v="0.1"/>
    <n v="0.1"/>
    <n v="0"/>
    <s v="US"/>
    <x v="0"/>
    <n v="2000"/>
    <n v="1000"/>
    <s v="B"/>
    <s v="B10"/>
    <x v="0"/>
    <x v="1"/>
    <x v="2"/>
    <x v="1"/>
    <x v="1"/>
    <n v="2000"/>
    <n v="1600"/>
    <n v="200"/>
    <n v="200"/>
    <n v="0"/>
  </r>
  <r>
    <n v="11"/>
    <s v="Segment 2 / Cohort B"/>
    <n v="10"/>
    <x v="1"/>
    <n v="0.7"/>
    <n v="0.2"/>
    <n v="0.1"/>
    <n v="0"/>
    <s v="US"/>
    <x v="0"/>
    <n v="2000"/>
    <n v="1000"/>
    <s v="B"/>
    <s v="B10"/>
    <x v="0"/>
    <x v="1"/>
    <x v="2"/>
    <x v="1"/>
    <x v="1"/>
    <n v="1000"/>
    <n v="700"/>
    <n v="200"/>
    <n v="100"/>
    <n v="0"/>
  </r>
  <r>
    <n v="11"/>
    <s v="Segment 2 / Cohort B"/>
    <n v="11"/>
    <x v="0"/>
    <n v="0.8"/>
    <n v="0.1"/>
    <n v="0.1"/>
    <n v="0"/>
    <s v="US"/>
    <x v="0"/>
    <n v="2000"/>
    <n v="1000"/>
    <s v="B"/>
    <s v="B11"/>
    <x v="3"/>
    <x v="1"/>
    <x v="2"/>
    <x v="1"/>
    <x v="0"/>
    <n v="2000"/>
    <n v="1600"/>
    <n v="200"/>
    <n v="200"/>
    <n v="0"/>
  </r>
  <r>
    <n v="11"/>
    <s v="Segment 2 / Cohort B"/>
    <n v="11"/>
    <x v="1"/>
    <n v="0.6"/>
    <n v="0.3"/>
    <n v="0.1"/>
    <n v="0"/>
    <s v="US"/>
    <x v="0"/>
    <n v="2000"/>
    <n v="1000"/>
    <s v="B"/>
    <s v="B11"/>
    <x v="3"/>
    <x v="1"/>
    <x v="2"/>
    <x v="1"/>
    <x v="0"/>
    <n v="1000"/>
    <n v="600"/>
    <n v="300"/>
    <n v="100"/>
    <n v="0"/>
  </r>
  <r>
    <n v="11"/>
    <s v="Segment 2 / Cohort B"/>
    <n v="12"/>
    <x v="0"/>
    <n v="0.8"/>
    <n v="0.1"/>
    <n v="0.1"/>
    <n v="0"/>
    <s v="US"/>
    <x v="0"/>
    <n v="2000"/>
    <n v="1000"/>
    <s v="B"/>
    <s v="B12"/>
    <x v="3"/>
    <x v="1"/>
    <x v="1"/>
    <x v="0"/>
    <x v="1"/>
    <n v="2000"/>
    <n v="1600"/>
    <n v="200"/>
    <n v="200"/>
    <n v="0"/>
  </r>
  <r>
    <n v="11"/>
    <s v="Segment 2 / Cohort B"/>
    <n v="12"/>
    <x v="1"/>
    <n v="0.5"/>
    <n v="0.3"/>
    <n v="0.2"/>
    <n v="0"/>
    <s v="US"/>
    <x v="0"/>
    <n v="2000"/>
    <n v="1000"/>
    <s v="B"/>
    <s v="B12"/>
    <x v="3"/>
    <x v="1"/>
    <x v="1"/>
    <x v="0"/>
    <x v="1"/>
    <n v="1000"/>
    <n v="500"/>
    <n v="300"/>
    <n v="200"/>
    <n v="0"/>
  </r>
  <r>
    <n v="16"/>
    <s v="Segment 3 / Cohort C"/>
    <n v="1"/>
    <x v="0"/>
    <n v="0.2"/>
    <n v="0.4"/>
    <n v="0.4"/>
    <n v="0"/>
    <s v="US"/>
    <x v="0"/>
    <n v="3650"/>
    <n v="730"/>
    <s v="C"/>
    <s v="C1"/>
    <x v="2"/>
    <x v="0"/>
    <x v="1"/>
    <x v="0"/>
    <x v="1"/>
    <n v="3650"/>
    <n v="730"/>
    <n v="1460"/>
    <n v="1460"/>
    <n v="0"/>
  </r>
  <r>
    <n v="16"/>
    <s v="Segment 3 / Cohort C"/>
    <n v="1"/>
    <x v="1"/>
    <n v="0"/>
    <n v="0.3"/>
    <n v="0.7"/>
    <n v="0"/>
    <s v="US"/>
    <x v="0"/>
    <n v="3650"/>
    <n v="730"/>
    <s v="C"/>
    <s v="C1"/>
    <x v="2"/>
    <x v="0"/>
    <x v="1"/>
    <x v="0"/>
    <x v="1"/>
    <n v="730"/>
    <n v="0"/>
    <n v="219"/>
    <n v="510.99999999999994"/>
    <n v="0"/>
  </r>
  <r>
    <n v="16"/>
    <s v="Segment 3 / Cohort C"/>
    <n v="2"/>
    <x v="0"/>
    <n v="0.4"/>
    <n v="0.6"/>
    <n v="0"/>
    <n v="0"/>
    <s v="US"/>
    <x v="0"/>
    <n v="3650"/>
    <n v="730"/>
    <s v="C"/>
    <s v="C2"/>
    <x v="2"/>
    <x v="1"/>
    <x v="2"/>
    <x v="1"/>
    <x v="0"/>
    <n v="3650"/>
    <n v="1460"/>
    <n v="2190"/>
    <n v="0"/>
    <n v="0"/>
  </r>
  <r>
    <n v="16"/>
    <s v="Segment 3 / Cohort C"/>
    <n v="2"/>
    <x v="1"/>
    <n v="0.4"/>
    <n v="0"/>
    <n v="0.6"/>
    <n v="0"/>
    <s v="US"/>
    <x v="0"/>
    <n v="3650"/>
    <n v="730"/>
    <s v="C"/>
    <s v="C2"/>
    <x v="2"/>
    <x v="1"/>
    <x v="2"/>
    <x v="1"/>
    <x v="0"/>
    <n v="730"/>
    <n v="292"/>
    <n v="0"/>
    <n v="438"/>
    <n v="0"/>
  </r>
  <r>
    <n v="16"/>
    <s v="Segment 3 / Cohort C"/>
    <n v="3"/>
    <x v="0"/>
    <n v="0.4"/>
    <n v="0.4"/>
    <n v="0.2"/>
    <n v="0"/>
    <s v="US"/>
    <x v="0"/>
    <n v="3650"/>
    <n v="730"/>
    <s v="C"/>
    <s v="C3"/>
    <x v="3"/>
    <x v="0"/>
    <x v="1"/>
    <x v="0"/>
    <x v="1"/>
    <n v="3650"/>
    <n v="1460"/>
    <n v="1460"/>
    <n v="730"/>
    <n v="0"/>
  </r>
  <r>
    <n v="16"/>
    <s v="Segment 3 / Cohort C"/>
    <n v="3"/>
    <x v="1"/>
    <n v="0.2"/>
    <n v="0.2"/>
    <n v="0.6"/>
    <n v="0"/>
    <s v="US"/>
    <x v="0"/>
    <n v="3650"/>
    <n v="730"/>
    <s v="C"/>
    <s v="C3"/>
    <x v="3"/>
    <x v="0"/>
    <x v="1"/>
    <x v="0"/>
    <x v="1"/>
    <n v="730"/>
    <n v="146"/>
    <n v="146"/>
    <n v="438"/>
    <n v="0"/>
  </r>
  <r>
    <n v="16"/>
    <s v="Segment 3 / Cohort C"/>
    <n v="4"/>
    <x v="0"/>
    <n v="0.2"/>
    <n v="0.4"/>
    <n v="0.4"/>
    <n v="0"/>
    <s v="US"/>
    <x v="0"/>
    <n v="3650"/>
    <n v="730"/>
    <s v="C"/>
    <s v="C4"/>
    <x v="3"/>
    <x v="1"/>
    <x v="0"/>
    <x v="0"/>
    <x v="0"/>
    <n v="3650"/>
    <n v="730"/>
    <n v="1460"/>
    <n v="1460"/>
    <n v="0"/>
  </r>
  <r>
    <n v="16"/>
    <s v="Segment 3 / Cohort C"/>
    <n v="4"/>
    <x v="1"/>
    <n v="0.4"/>
    <n v="0.2"/>
    <n v="0.4"/>
    <n v="0"/>
    <s v="US"/>
    <x v="0"/>
    <n v="3650"/>
    <n v="730"/>
    <s v="C"/>
    <s v="C4"/>
    <x v="3"/>
    <x v="1"/>
    <x v="0"/>
    <x v="0"/>
    <x v="0"/>
    <n v="730"/>
    <n v="292"/>
    <n v="146"/>
    <n v="292"/>
    <n v="0"/>
  </r>
  <r>
    <n v="16"/>
    <s v="Segment 3 / Cohort C"/>
    <n v="5"/>
    <x v="0"/>
    <n v="0.4"/>
    <n v="0.2"/>
    <n v="0.4"/>
    <n v="0"/>
    <s v="US"/>
    <x v="0"/>
    <n v="3650"/>
    <n v="730"/>
    <s v="C"/>
    <s v="C5"/>
    <x v="2"/>
    <x v="0"/>
    <x v="1"/>
    <x v="0"/>
    <x v="0"/>
    <n v="3650"/>
    <n v="1460"/>
    <n v="730"/>
    <n v="1460"/>
    <n v="0"/>
  </r>
  <r>
    <n v="16"/>
    <s v="Segment 3 / Cohort C"/>
    <n v="5"/>
    <x v="1"/>
    <n v="0.2"/>
    <n v="0.4"/>
    <n v="0.4"/>
    <n v="0"/>
    <s v="US"/>
    <x v="0"/>
    <n v="3650"/>
    <n v="730"/>
    <s v="C"/>
    <s v="C5"/>
    <x v="2"/>
    <x v="0"/>
    <x v="1"/>
    <x v="0"/>
    <x v="0"/>
    <n v="730"/>
    <n v="146"/>
    <n v="292"/>
    <n v="292"/>
    <n v="0"/>
  </r>
  <r>
    <n v="16"/>
    <s v="Segment 3 / Cohort C"/>
    <n v="6"/>
    <x v="0"/>
    <n v="0.4"/>
    <n v="0.4"/>
    <n v="0.2"/>
    <n v="0"/>
    <s v="US"/>
    <x v="0"/>
    <n v="3650"/>
    <n v="730"/>
    <s v="C"/>
    <s v="C6"/>
    <x v="3"/>
    <x v="1"/>
    <x v="1"/>
    <x v="0"/>
    <x v="0"/>
    <n v="3650"/>
    <n v="1460"/>
    <n v="1460"/>
    <n v="730"/>
    <n v="0"/>
  </r>
  <r>
    <n v="16"/>
    <s v="Segment 3 / Cohort C"/>
    <n v="6"/>
    <x v="1"/>
    <n v="0.2"/>
    <n v="0.2"/>
    <n v="0.6"/>
    <n v="0"/>
    <s v="US"/>
    <x v="0"/>
    <n v="3650"/>
    <n v="730"/>
    <s v="C"/>
    <s v="C6"/>
    <x v="3"/>
    <x v="1"/>
    <x v="1"/>
    <x v="0"/>
    <x v="0"/>
    <n v="730"/>
    <n v="146"/>
    <n v="146"/>
    <n v="438"/>
    <n v="0"/>
  </r>
  <r>
    <n v="16"/>
    <s v="Segment 3 / Cohort C"/>
    <n v="7"/>
    <x v="0"/>
    <n v="0.4"/>
    <n v="0.6"/>
    <n v="0"/>
    <n v="0"/>
    <s v="US"/>
    <x v="0"/>
    <n v="3650"/>
    <n v="730"/>
    <s v="C"/>
    <s v="C7"/>
    <x v="0"/>
    <x v="1"/>
    <x v="1"/>
    <x v="0"/>
    <x v="0"/>
    <n v="3650"/>
    <n v="1460"/>
    <n v="2190"/>
    <n v="0"/>
    <n v="0"/>
  </r>
  <r>
    <n v="16"/>
    <s v="Segment 3 / Cohort C"/>
    <n v="7"/>
    <x v="1"/>
    <n v="0.4"/>
    <n v="0.2"/>
    <n v="0.4"/>
    <n v="0"/>
    <s v="US"/>
    <x v="0"/>
    <n v="3650"/>
    <n v="730"/>
    <s v="C"/>
    <s v="C7"/>
    <x v="0"/>
    <x v="1"/>
    <x v="1"/>
    <x v="0"/>
    <x v="0"/>
    <n v="730"/>
    <n v="292"/>
    <n v="146"/>
    <n v="292"/>
    <n v="0"/>
  </r>
  <r>
    <n v="16"/>
    <s v="Segment 3 / Cohort C"/>
    <n v="8"/>
    <x v="0"/>
    <n v="0.2"/>
    <n v="0.6"/>
    <n v="0.2"/>
    <n v="0"/>
    <s v="US"/>
    <x v="0"/>
    <n v="3650"/>
    <n v="730"/>
    <s v="C"/>
    <s v="C8"/>
    <x v="1"/>
    <x v="1"/>
    <x v="2"/>
    <x v="1"/>
    <x v="0"/>
    <n v="3650"/>
    <n v="730"/>
    <n v="2190"/>
    <n v="730"/>
    <n v="0"/>
  </r>
  <r>
    <n v="16"/>
    <s v="Segment 3 / Cohort C"/>
    <n v="8"/>
    <x v="1"/>
    <n v="0.2"/>
    <n v="0.2"/>
    <n v="0.6"/>
    <n v="0"/>
    <s v="US"/>
    <x v="0"/>
    <n v="3650"/>
    <n v="730"/>
    <s v="C"/>
    <s v="C8"/>
    <x v="1"/>
    <x v="1"/>
    <x v="2"/>
    <x v="1"/>
    <x v="0"/>
    <n v="730"/>
    <n v="146"/>
    <n v="146"/>
    <n v="438"/>
    <n v="0"/>
  </r>
  <r>
    <n v="16"/>
    <s v="Segment 3 / Cohort C"/>
    <n v="9"/>
    <x v="0"/>
    <n v="0.2"/>
    <n v="0.6"/>
    <n v="0.2"/>
    <n v="0"/>
    <s v="US"/>
    <x v="0"/>
    <n v="3650"/>
    <n v="730"/>
    <s v="C"/>
    <s v="C9"/>
    <x v="0"/>
    <x v="1"/>
    <x v="2"/>
    <x v="0"/>
    <x v="1"/>
    <n v="3650"/>
    <n v="730"/>
    <n v="2190"/>
    <n v="730"/>
    <n v="0"/>
  </r>
  <r>
    <n v="16"/>
    <s v="Segment 3 / Cohort C"/>
    <n v="9"/>
    <x v="1"/>
    <n v="0.2"/>
    <n v="0.2"/>
    <n v="0.6"/>
    <n v="0"/>
    <s v="US"/>
    <x v="0"/>
    <n v="3650"/>
    <n v="730"/>
    <s v="C"/>
    <s v="C9"/>
    <x v="0"/>
    <x v="1"/>
    <x v="2"/>
    <x v="0"/>
    <x v="1"/>
    <n v="730"/>
    <n v="146"/>
    <n v="146"/>
    <n v="438"/>
    <n v="0"/>
  </r>
  <r>
    <n v="16"/>
    <s v="Segment 3 / Cohort C"/>
    <n v="10"/>
    <x v="0"/>
    <n v="0.3"/>
    <n v="0.5"/>
    <n v="0.2"/>
    <n v="0"/>
    <s v="US"/>
    <x v="0"/>
    <n v="3650"/>
    <n v="730"/>
    <s v="C"/>
    <s v="C10"/>
    <x v="3"/>
    <x v="1"/>
    <x v="2"/>
    <x v="0"/>
    <x v="1"/>
    <n v="3650"/>
    <n v="1095"/>
    <n v="1825"/>
    <n v="730"/>
    <n v="0"/>
  </r>
  <r>
    <n v="16"/>
    <s v="Segment 3 / Cohort C"/>
    <n v="10"/>
    <x v="1"/>
    <n v="0.4"/>
    <n v="0.3"/>
    <n v="0.3"/>
    <n v="0"/>
    <s v="US"/>
    <x v="0"/>
    <n v="3650"/>
    <n v="730"/>
    <s v="C"/>
    <s v="C10"/>
    <x v="3"/>
    <x v="1"/>
    <x v="2"/>
    <x v="0"/>
    <x v="1"/>
    <n v="730"/>
    <n v="292"/>
    <n v="219"/>
    <n v="219"/>
    <n v="0"/>
  </r>
  <r>
    <n v="16"/>
    <s v="Segment 3 / Cohort C"/>
    <n v="11"/>
    <x v="0"/>
    <n v="0.2"/>
    <n v="0.4"/>
    <n v="0.4"/>
    <n v="0"/>
    <s v="US"/>
    <x v="0"/>
    <n v="3650"/>
    <n v="730"/>
    <s v="C"/>
    <s v="C11"/>
    <x v="1"/>
    <x v="1"/>
    <x v="2"/>
    <x v="0"/>
    <x v="1"/>
    <n v="3650"/>
    <n v="730"/>
    <n v="1460"/>
    <n v="1460"/>
    <n v="0"/>
  </r>
  <r>
    <n v="16"/>
    <s v="Segment 3 / Cohort C"/>
    <n v="11"/>
    <x v="1"/>
    <n v="0.2"/>
    <n v="0.2"/>
    <n v="0.6"/>
    <n v="0"/>
    <s v="US"/>
    <x v="0"/>
    <n v="3650"/>
    <n v="730"/>
    <s v="C"/>
    <s v="C11"/>
    <x v="1"/>
    <x v="1"/>
    <x v="2"/>
    <x v="0"/>
    <x v="1"/>
    <n v="730"/>
    <n v="146"/>
    <n v="146"/>
    <n v="438"/>
    <n v="0"/>
  </r>
  <r>
    <n v="16"/>
    <s v="Segment 3 / Cohort C"/>
    <n v="12"/>
    <x v="0"/>
    <n v="0.2"/>
    <n v="0.4"/>
    <n v="0.4"/>
    <n v="0"/>
    <s v="US"/>
    <x v="0"/>
    <n v="3650"/>
    <n v="730"/>
    <s v="C"/>
    <s v="C12"/>
    <x v="2"/>
    <x v="1"/>
    <x v="0"/>
    <x v="0"/>
    <x v="1"/>
    <n v="3650"/>
    <n v="730"/>
    <n v="1460"/>
    <n v="1460"/>
    <n v="0"/>
  </r>
  <r>
    <n v="16"/>
    <s v="Segment 3 / Cohort C"/>
    <n v="12"/>
    <x v="1"/>
    <n v="0.2"/>
    <n v="0.2"/>
    <n v="0.6"/>
    <n v="0"/>
    <s v="US"/>
    <x v="0"/>
    <n v="3650"/>
    <n v="730"/>
    <s v="C"/>
    <s v="C12"/>
    <x v="2"/>
    <x v="1"/>
    <x v="0"/>
    <x v="0"/>
    <x v="1"/>
    <n v="730"/>
    <n v="146"/>
    <n v="146"/>
    <n v="438"/>
    <n v="0"/>
  </r>
  <r>
    <n v="17"/>
    <s v="Segment 1 / Cohort A"/>
    <n v="1"/>
    <x v="0"/>
    <n v="0.4"/>
    <n v="0.4"/>
    <n v="0.2"/>
    <n v="0"/>
    <s v="US"/>
    <x v="0"/>
    <n v="36000"/>
    <n v="36000"/>
    <s v="A"/>
    <s v="A1"/>
    <x v="0"/>
    <x v="0"/>
    <x v="0"/>
    <x v="0"/>
    <x v="0"/>
    <n v="36000"/>
    <n v="14400"/>
    <n v="14400"/>
    <n v="7200"/>
    <n v="0"/>
  </r>
  <r>
    <n v="17"/>
    <s v="Segment 1 / Cohort A"/>
    <n v="1"/>
    <x v="1"/>
    <n v="0.3"/>
    <n v="0.4"/>
    <n v="0.3"/>
    <n v="0"/>
    <s v="US"/>
    <x v="0"/>
    <n v="36000"/>
    <n v="36000"/>
    <s v="A"/>
    <s v="A1"/>
    <x v="0"/>
    <x v="0"/>
    <x v="0"/>
    <x v="0"/>
    <x v="0"/>
    <n v="36000"/>
    <n v="10800"/>
    <n v="14400"/>
    <n v="10800"/>
    <n v="0"/>
  </r>
  <r>
    <n v="17"/>
    <s v="Segment 1 / Cohort A"/>
    <n v="2"/>
    <x v="0"/>
    <n v="0.4"/>
    <n v="0.4"/>
    <n v="0.2"/>
    <n v="0"/>
    <s v="US"/>
    <x v="0"/>
    <n v="36000"/>
    <n v="36000"/>
    <s v="A"/>
    <s v="A2"/>
    <x v="1"/>
    <x v="1"/>
    <x v="1"/>
    <x v="0"/>
    <x v="1"/>
    <n v="36000"/>
    <n v="14400"/>
    <n v="14400"/>
    <n v="7200"/>
    <n v="0"/>
  </r>
  <r>
    <n v="17"/>
    <s v="Segment 1 / Cohort A"/>
    <n v="2"/>
    <x v="1"/>
    <n v="0.3"/>
    <n v="0.5"/>
    <n v="0.2"/>
    <n v="0"/>
    <s v="US"/>
    <x v="0"/>
    <n v="36000"/>
    <n v="36000"/>
    <s v="A"/>
    <s v="A2"/>
    <x v="1"/>
    <x v="1"/>
    <x v="1"/>
    <x v="0"/>
    <x v="1"/>
    <n v="36000"/>
    <n v="10800"/>
    <n v="18000"/>
    <n v="7200"/>
    <n v="0"/>
  </r>
  <r>
    <n v="17"/>
    <s v="Segment 1 / Cohort A"/>
    <n v="3"/>
    <x v="0"/>
    <n v="0.4"/>
    <n v="0.5"/>
    <n v="0.1"/>
    <n v="0"/>
    <s v="US"/>
    <x v="0"/>
    <n v="36000"/>
    <n v="36000"/>
    <s v="A"/>
    <s v="A3"/>
    <x v="2"/>
    <x v="1"/>
    <x v="2"/>
    <x v="0"/>
    <x v="1"/>
    <n v="36000"/>
    <n v="14400"/>
    <n v="18000"/>
    <n v="3600"/>
    <n v="0"/>
  </r>
  <r>
    <n v="17"/>
    <s v="Segment 1 / Cohort A"/>
    <n v="3"/>
    <x v="1"/>
    <n v="0.4"/>
    <n v="0.5"/>
    <n v="0.1"/>
    <n v="0"/>
    <s v="US"/>
    <x v="0"/>
    <n v="36000"/>
    <n v="36000"/>
    <s v="A"/>
    <s v="A3"/>
    <x v="2"/>
    <x v="1"/>
    <x v="2"/>
    <x v="0"/>
    <x v="1"/>
    <n v="36000"/>
    <n v="14400"/>
    <n v="18000"/>
    <n v="3600"/>
    <n v="0"/>
  </r>
  <r>
    <n v="17"/>
    <s v="Segment 1 / Cohort A"/>
    <n v="4"/>
    <x v="0"/>
    <n v="0.4"/>
    <n v="0.3"/>
    <n v="0.3"/>
    <n v="0"/>
    <s v="US"/>
    <x v="0"/>
    <n v="36000"/>
    <n v="36000"/>
    <s v="A"/>
    <s v="A4"/>
    <x v="2"/>
    <x v="0"/>
    <x v="0"/>
    <x v="0"/>
    <x v="1"/>
    <n v="36000"/>
    <n v="14400"/>
    <n v="10800"/>
    <n v="10800"/>
    <n v="0"/>
  </r>
  <r>
    <n v="17"/>
    <s v="Segment 1 / Cohort A"/>
    <n v="4"/>
    <x v="1"/>
    <n v="0.3"/>
    <n v="0.3"/>
    <n v="0.4"/>
    <n v="0"/>
    <s v="US"/>
    <x v="0"/>
    <n v="36000"/>
    <n v="36000"/>
    <s v="A"/>
    <s v="A4"/>
    <x v="2"/>
    <x v="0"/>
    <x v="0"/>
    <x v="0"/>
    <x v="1"/>
    <n v="36000"/>
    <n v="10800"/>
    <n v="10800"/>
    <n v="14400"/>
    <n v="0"/>
  </r>
  <r>
    <n v="17"/>
    <s v="Segment 1 / Cohort A"/>
    <n v="5"/>
    <x v="0"/>
    <n v="0.4"/>
    <n v="0.4"/>
    <n v="0.2"/>
    <n v="0"/>
    <s v="US"/>
    <x v="0"/>
    <n v="36000"/>
    <n v="36000"/>
    <s v="A"/>
    <s v="A5"/>
    <x v="2"/>
    <x v="1"/>
    <x v="2"/>
    <x v="1"/>
    <x v="1"/>
    <n v="36000"/>
    <n v="14400"/>
    <n v="14400"/>
    <n v="7200"/>
    <n v="0"/>
  </r>
  <r>
    <n v="17"/>
    <s v="Segment 1 / Cohort A"/>
    <n v="5"/>
    <x v="1"/>
    <n v="0.4"/>
    <n v="0.5"/>
    <n v="0.1"/>
    <n v="0"/>
    <s v="US"/>
    <x v="0"/>
    <n v="36000"/>
    <n v="36000"/>
    <s v="A"/>
    <s v="A5"/>
    <x v="2"/>
    <x v="1"/>
    <x v="2"/>
    <x v="1"/>
    <x v="1"/>
    <n v="36000"/>
    <n v="14400"/>
    <n v="18000"/>
    <n v="3600"/>
    <n v="0"/>
  </r>
  <r>
    <n v="17"/>
    <s v="Segment 1 / Cohort A"/>
    <n v="6"/>
    <x v="0"/>
    <n v="0.4"/>
    <n v="0.3"/>
    <n v="0.3"/>
    <n v="0"/>
    <s v="US"/>
    <x v="0"/>
    <n v="36000"/>
    <n v="36000"/>
    <s v="A"/>
    <s v="A6"/>
    <x v="3"/>
    <x v="0"/>
    <x v="0"/>
    <x v="0"/>
    <x v="1"/>
    <n v="36000"/>
    <n v="14400"/>
    <n v="10800"/>
    <n v="10800"/>
    <n v="0"/>
  </r>
  <r>
    <n v="17"/>
    <s v="Segment 1 / Cohort A"/>
    <n v="6"/>
    <x v="1"/>
    <n v="0.3"/>
    <n v="0.3"/>
    <n v="0.4"/>
    <n v="0"/>
    <s v="US"/>
    <x v="0"/>
    <n v="36000"/>
    <n v="36000"/>
    <s v="A"/>
    <s v="A6"/>
    <x v="3"/>
    <x v="0"/>
    <x v="0"/>
    <x v="0"/>
    <x v="1"/>
    <n v="36000"/>
    <n v="10800"/>
    <n v="10800"/>
    <n v="14400"/>
    <n v="0"/>
  </r>
  <r>
    <n v="17"/>
    <s v="Segment 1 / Cohort A"/>
    <n v="7"/>
    <x v="0"/>
    <n v="0.4"/>
    <n v="0.4"/>
    <n v="0.2"/>
    <n v="0"/>
    <s v="US"/>
    <x v="0"/>
    <n v="36000"/>
    <n v="36000"/>
    <s v="A"/>
    <s v="A7"/>
    <x v="1"/>
    <x v="0"/>
    <x v="0"/>
    <x v="0"/>
    <x v="1"/>
    <n v="36000"/>
    <n v="14400"/>
    <n v="14400"/>
    <n v="7200"/>
    <n v="0"/>
  </r>
  <r>
    <n v="17"/>
    <s v="Segment 1 / Cohort A"/>
    <n v="7"/>
    <x v="1"/>
    <n v="0.4"/>
    <n v="0.3"/>
    <n v="0.3"/>
    <n v="0"/>
    <s v="US"/>
    <x v="0"/>
    <n v="36000"/>
    <n v="36000"/>
    <s v="A"/>
    <s v="A7"/>
    <x v="1"/>
    <x v="0"/>
    <x v="0"/>
    <x v="0"/>
    <x v="1"/>
    <n v="36000"/>
    <n v="14400"/>
    <n v="10800"/>
    <n v="10800"/>
    <n v="0"/>
  </r>
  <r>
    <n v="17"/>
    <s v="Segment 1 / Cohort A"/>
    <n v="8"/>
    <x v="0"/>
    <n v="0.4"/>
    <n v="0.5"/>
    <n v="0.1"/>
    <n v="0"/>
    <s v="US"/>
    <x v="0"/>
    <n v="36000"/>
    <n v="36000"/>
    <s v="A"/>
    <s v="A8"/>
    <x v="3"/>
    <x v="0"/>
    <x v="0"/>
    <x v="0"/>
    <x v="0"/>
    <n v="36000"/>
    <n v="14400"/>
    <n v="18000"/>
    <n v="3600"/>
    <n v="0"/>
  </r>
  <r>
    <n v="17"/>
    <s v="Segment 1 / Cohort A"/>
    <n v="8"/>
    <x v="1"/>
    <n v="0.4"/>
    <n v="0.5"/>
    <n v="0.1"/>
    <n v="0"/>
    <s v="US"/>
    <x v="0"/>
    <n v="36000"/>
    <n v="36000"/>
    <s v="A"/>
    <s v="A8"/>
    <x v="3"/>
    <x v="0"/>
    <x v="0"/>
    <x v="0"/>
    <x v="0"/>
    <n v="36000"/>
    <n v="14400"/>
    <n v="18000"/>
    <n v="3600"/>
    <n v="0"/>
  </r>
  <r>
    <n v="17"/>
    <s v="Segment 1 / Cohort A"/>
    <n v="9"/>
    <x v="0"/>
    <n v="0.4"/>
    <n v="0.4"/>
    <n v="0.2"/>
    <n v="0"/>
    <s v="US"/>
    <x v="0"/>
    <n v="36000"/>
    <n v="36000"/>
    <s v="A"/>
    <s v="A9"/>
    <x v="1"/>
    <x v="1"/>
    <x v="2"/>
    <x v="1"/>
    <x v="1"/>
    <n v="36000"/>
    <n v="14400"/>
    <n v="14400"/>
    <n v="7200"/>
    <n v="0"/>
  </r>
  <r>
    <n v="17"/>
    <s v="Segment 1 / Cohort A"/>
    <n v="9"/>
    <x v="1"/>
    <n v="0.3"/>
    <n v="0.4"/>
    <n v="0.3"/>
    <n v="0"/>
    <s v="US"/>
    <x v="0"/>
    <n v="36000"/>
    <n v="36000"/>
    <s v="A"/>
    <s v="A9"/>
    <x v="1"/>
    <x v="1"/>
    <x v="2"/>
    <x v="1"/>
    <x v="1"/>
    <n v="36000"/>
    <n v="10800"/>
    <n v="14400"/>
    <n v="10800"/>
    <n v="0"/>
  </r>
  <r>
    <n v="17"/>
    <s v="Segment 1 / Cohort A"/>
    <n v="10"/>
    <x v="0"/>
    <n v="0.6"/>
    <n v="0.2"/>
    <n v="0.2"/>
    <n v="0"/>
    <s v="US"/>
    <x v="0"/>
    <n v="36000"/>
    <n v="36000"/>
    <s v="A"/>
    <s v="A10"/>
    <x v="2"/>
    <x v="1"/>
    <x v="0"/>
    <x v="0"/>
    <x v="0"/>
    <n v="36000"/>
    <n v="21600"/>
    <n v="7200"/>
    <n v="7200"/>
    <n v="0"/>
  </r>
  <r>
    <n v="17"/>
    <s v="Segment 1 / Cohort A"/>
    <n v="10"/>
    <x v="1"/>
    <n v="0.4"/>
    <n v="0.2"/>
    <n v="0.4"/>
    <n v="0"/>
    <s v="US"/>
    <x v="0"/>
    <n v="36000"/>
    <n v="36000"/>
    <s v="A"/>
    <s v="A10"/>
    <x v="2"/>
    <x v="1"/>
    <x v="0"/>
    <x v="0"/>
    <x v="0"/>
    <n v="36000"/>
    <n v="14400"/>
    <n v="7200"/>
    <n v="14400"/>
    <n v="0"/>
  </r>
  <r>
    <n v="17"/>
    <s v="Segment 1 / Cohort A"/>
    <n v="11"/>
    <x v="0"/>
    <n v="0.4"/>
    <n v="0.4"/>
    <n v="0.2"/>
    <n v="0"/>
    <s v="US"/>
    <x v="0"/>
    <n v="36000"/>
    <n v="36000"/>
    <s v="A"/>
    <s v="A11"/>
    <x v="0"/>
    <x v="0"/>
    <x v="0"/>
    <x v="0"/>
    <x v="1"/>
    <n v="36000"/>
    <n v="14400"/>
    <n v="14400"/>
    <n v="7200"/>
    <n v="0"/>
  </r>
  <r>
    <n v="17"/>
    <s v="Segment 1 / Cohort A"/>
    <n v="11"/>
    <x v="1"/>
    <n v="0.3"/>
    <n v="0.4"/>
    <n v="0.3"/>
    <n v="0"/>
    <s v="US"/>
    <x v="0"/>
    <n v="36000"/>
    <n v="36000"/>
    <s v="A"/>
    <s v="A11"/>
    <x v="0"/>
    <x v="0"/>
    <x v="0"/>
    <x v="0"/>
    <x v="1"/>
    <n v="36000"/>
    <n v="10800"/>
    <n v="14400"/>
    <n v="10800"/>
    <n v="0"/>
  </r>
  <r>
    <n v="17"/>
    <s v="Segment 1 / Cohort A"/>
    <n v="12"/>
    <x v="0"/>
    <n v="0.4"/>
    <n v="0.4"/>
    <n v="0.2"/>
    <n v="0"/>
    <s v="US"/>
    <x v="0"/>
    <n v="36000"/>
    <n v="36000"/>
    <s v="A"/>
    <s v="A12"/>
    <x v="1"/>
    <x v="0"/>
    <x v="0"/>
    <x v="0"/>
    <x v="0"/>
    <n v="36000"/>
    <n v="14400"/>
    <n v="14400"/>
    <n v="7200"/>
    <n v="0"/>
  </r>
  <r>
    <n v="17"/>
    <s v="Segment 1 / Cohort A"/>
    <n v="12"/>
    <x v="1"/>
    <n v="0.4"/>
    <n v="0.5"/>
    <n v="0.1"/>
    <n v="0"/>
    <s v="US"/>
    <x v="0"/>
    <n v="36000"/>
    <n v="36000"/>
    <s v="A"/>
    <s v="A12"/>
    <x v="1"/>
    <x v="0"/>
    <x v="0"/>
    <x v="0"/>
    <x v="0"/>
    <n v="36000"/>
    <n v="14400"/>
    <n v="18000"/>
    <n v="3600"/>
    <n v="0"/>
  </r>
  <r>
    <n v="29"/>
    <s v="Segment 3 / Cohort C"/>
    <n v="1"/>
    <x v="0"/>
    <n v="0.3"/>
    <n v="0.3"/>
    <n v="0.4"/>
    <n v="0"/>
    <s v="US"/>
    <x v="0"/>
    <n v="5000"/>
    <n v="1000"/>
    <s v="C"/>
    <s v="C1"/>
    <x v="2"/>
    <x v="0"/>
    <x v="1"/>
    <x v="0"/>
    <x v="1"/>
    <n v="5000"/>
    <n v="1500"/>
    <n v="1500"/>
    <n v="2000"/>
    <n v="0"/>
  </r>
  <r>
    <n v="29"/>
    <s v="Segment 3 / Cohort C"/>
    <n v="1"/>
    <x v="1"/>
    <n v="0.3"/>
    <n v="0"/>
    <n v="0.7"/>
    <n v="0"/>
    <s v="US"/>
    <x v="0"/>
    <n v="5000"/>
    <n v="1000"/>
    <s v="C"/>
    <s v="C1"/>
    <x v="2"/>
    <x v="0"/>
    <x v="1"/>
    <x v="0"/>
    <x v="1"/>
    <n v="1000"/>
    <n v="300"/>
    <n v="0"/>
    <n v="700"/>
    <n v="0"/>
  </r>
  <r>
    <n v="29"/>
    <s v="Segment 3 / Cohort C"/>
    <n v="2"/>
    <x v="0"/>
    <n v="0.3"/>
    <n v="0.3"/>
    <n v="0.4"/>
    <n v="0"/>
    <s v="US"/>
    <x v="0"/>
    <n v="5000"/>
    <n v="1000"/>
    <s v="C"/>
    <s v="C2"/>
    <x v="2"/>
    <x v="1"/>
    <x v="2"/>
    <x v="1"/>
    <x v="0"/>
    <n v="5000"/>
    <n v="1500"/>
    <n v="1500"/>
    <n v="2000"/>
    <n v="0"/>
  </r>
  <r>
    <n v="29"/>
    <s v="Segment 3 / Cohort C"/>
    <n v="2"/>
    <x v="1"/>
    <n v="0.3"/>
    <n v="0"/>
    <n v="0.7"/>
    <n v="0"/>
    <s v="US"/>
    <x v="0"/>
    <n v="5000"/>
    <n v="1000"/>
    <s v="C"/>
    <s v="C2"/>
    <x v="2"/>
    <x v="1"/>
    <x v="2"/>
    <x v="1"/>
    <x v="0"/>
    <n v="1000"/>
    <n v="300"/>
    <n v="0"/>
    <n v="700"/>
    <n v="0"/>
  </r>
  <r>
    <n v="29"/>
    <s v="Segment 3 / Cohort C"/>
    <n v="3"/>
    <x v="0"/>
    <n v="0.3"/>
    <n v="0.3"/>
    <n v="0.4"/>
    <n v="0"/>
    <s v="US"/>
    <x v="0"/>
    <n v="5000"/>
    <n v="1000"/>
    <s v="C"/>
    <s v="C3"/>
    <x v="3"/>
    <x v="0"/>
    <x v="1"/>
    <x v="0"/>
    <x v="1"/>
    <n v="5000"/>
    <n v="1500"/>
    <n v="1500"/>
    <n v="2000"/>
    <n v="0"/>
  </r>
  <r>
    <n v="29"/>
    <s v="Segment 3 / Cohort C"/>
    <n v="3"/>
    <x v="1"/>
    <n v="0.3"/>
    <n v="0"/>
    <n v="0.7"/>
    <n v="0"/>
    <s v="US"/>
    <x v="0"/>
    <n v="5000"/>
    <n v="1000"/>
    <s v="C"/>
    <s v="C3"/>
    <x v="3"/>
    <x v="0"/>
    <x v="1"/>
    <x v="0"/>
    <x v="1"/>
    <n v="1000"/>
    <n v="300"/>
    <n v="0"/>
    <n v="700"/>
    <n v="0"/>
  </r>
  <r>
    <n v="29"/>
    <s v="Segment 3 / Cohort C"/>
    <n v="4"/>
    <x v="0"/>
    <n v="0.3"/>
    <n v="0.3"/>
    <n v="0.4"/>
    <n v="0"/>
    <s v="US"/>
    <x v="0"/>
    <n v="5000"/>
    <n v="1000"/>
    <s v="C"/>
    <s v="C4"/>
    <x v="3"/>
    <x v="1"/>
    <x v="0"/>
    <x v="0"/>
    <x v="0"/>
    <n v="5000"/>
    <n v="1500"/>
    <n v="1500"/>
    <n v="2000"/>
    <n v="0"/>
  </r>
  <r>
    <n v="29"/>
    <s v="Segment 3 / Cohort C"/>
    <n v="4"/>
    <x v="1"/>
    <n v="0.3"/>
    <n v="0"/>
    <n v="0.7"/>
    <n v="0"/>
    <s v="US"/>
    <x v="0"/>
    <n v="5000"/>
    <n v="1000"/>
    <s v="C"/>
    <s v="C4"/>
    <x v="3"/>
    <x v="1"/>
    <x v="0"/>
    <x v="0"/>
    <x v="0"/>
    <n v="1000"/>
    <n v="300"/>
    <n v="0"/>
    <n v="700"/>
    <n v="0"/>
  </r>
  <r>
    <n v="29"/>
    <s v="Segment 3 / Cohort C"/>
    <n v="5"/>
    <x v="0"/>
    <n v="0.2"/>
    <n v="0.2"/>
    <n v="0.6"/>
    <n v="0"/>
    <s v="US"/>
    <x v="0"/>
    <n v="5000"/>
    <n v="1000"/>
    <s v="C"/>
    <s v="C5"/>
    <x v="2"/>
    <x v="0"/>
    <x v="1"/>
    <x v="0"/>
    <x v="0"/>
    <n v="5000"/>
    <n v="1000"/>
    <n v="1000"/>
    <n v="3000"/>
    <n v="0"/>
  </r>
  <r>
    <n v="29"/>
    <s v="Segment 3 / Cohort C"/>
    <n v="5"/>
    <x v="1"/>
    <n v="0.2"/>
    <n v="0"/>
    <n v="0.8"/>
    <n v="0"/>
    <s v="US"/>
    <x v="0"/>
    <n v="5000"/>
    <n v="1000"/>
    <s v="C"/>
    <s v="C5"/>
    <x v="2"/>
    <x v="0"/>
    <x v="1"/>
    <x v="0"/>
    <x v="0"/>
    <n v="1000"/>
    <n v="200"/>
    <n v="0"/>
    <n v="800"/>
    <n v="0"/>
  </r>
  <r>
    <n v="29"/>
    <s v="Segment 3 / Cohort C"/>
    <n v="6"/>
    <x v="0"/>
    <n v="0.3"/>
    <n v="0.3"/>
    <n v="0.4"/>
    <n v="0"/>
    <s v="US"/>
    <x v="0"/>
    <n v="5000"/>
    <n v="1000"/>
    <s v="C"/>
    <s v="C6"/>
    <x v="3"/>
    <x v="1"/>
    <x v="1"/>
    <x v="0"/>
    <x v="0"/>
    <n v="5000"/>
    <n v="1500"/>
    <n v="1500"/>
    <n v="2000"/>
    <n v="0"/>
  </r>
  <r>
    <n v="29"/>
    <s v="Segment 3 / Cohort C"/>
    <n v="6"/>
    <x v="1"/>
    <n v="0.3"/>
    <n v="0"/>
    <n v="0.7"/>
    <n v="0"/>
    <s v="US"/>
    <x v="0"/>
    <n v="5000"/>
    <n v="1000"/>
    <s v="C"/>
    <s v="C6"/>
    <x v="3"/>
    <x v="1"/>
    <x v="1"/>
    <x v="0"/>
    <x v="0"/>
    <n v="1000"/>
    <n v="300"/>
    <n v="0"/>
    <n v="700"/>
    <n v="0"/>
  </r>
  <r>
    <n v="29"/>
    <s v="Segment 3 / Cohort C"/>
    <n v="7"/>
    <x v="0"/>
    <n v="0.2"/>
    <n v="0.2"/>
    <n v="0.6"/>
    <n v="0"/>
    <s v="US"/>
    <x v="0"/>
    <n v="5000"/>
    <n v="1000"/>
    <s v="C"/>
    <s v="C7"/>
    <x v="0"/>
    <x v="1"/>
    <x v="1"/>
    <x v="0"/>
    <x v="0"/>
    <n v="5000"/>
    <n v="1000"/>
    <n v="1000"/>
    <n v="3000"/>
    <n v="0"/>
  </r>
  <r>
    <n v="29"/>
    <s v="Segment 3 / Cohort C"/>
    <n v="7"/>
    <x v="1"/>
    <n v="0.2"/>
    <n v="0"/>
    <n v="0.8"/>
    <n v="0"/>
    <s v="US"/>
    <x v="0"/>
    <n v="5000"/>
    <n v="1000"/>
    <s v="C"/>
    <s v="C7"/>
    <x v="0"/>
    <x v="1"/>
    <x v="1"/>
    <x v="0"/>
    <x v="0"/>
    <n v="1000"/>
    <n v="200"/>
    <n v="0"/>
    <n v="800"/>
    <n v="0"/>
  </r>
  <r>
    <n v="29"/>
    <s v="Segment 3 / Cohort C"/>
    <n v="8"/>
    <x v="0"/>
    <n v="0.3"/>
    <n v="0.4"/>
    <n v="0.3"/>
    <n v="0"/>
    <s v="US"/>
    <x v="0"/>
    <n v="5000"/>
    <n v="1000"/>
    <s v="C"/>
    <s v="C8"/>
    <x v="1"/>
    <x v="1"/>
    <x v="2"/>
    <x v="1"/>
    <x v="0"/>
    <n v="5000"/>
    <n v="1500"/>
    <n v="2000"/>
    <n v="1500"/>
    <n v="0"/>
  </r>
  <r>
    <n v="29"/>
    <s v="Segment 3 / Cohort C"/>
    <n v="8"/>
    <x v="1"/>
    <n v="0.3"/>
    <n v="0"/>
    <n v="0.7"/>
    <n v="0"/>
    <s v="US"/>
    <x v="0"/>
    <n v="5000"/>
    <n v="1000"/>
    <s v="C"/>
    <s v="C8"/>
    <x v="1"/>
    <x v="1"/>
    <x v="2"/>
    <x v="1"/>
    <x v="0"/>
    <n v="1000"/>
    <n v="300"/>
    <n v="0"/>
    <n v="700"/>
    <n v="0"/>
  </r>
  <r>
    <n v="29"/>
    <s v="Segment 3 / Cohort C"/>
    <n v="9"/>
    <x v="0"/>
    <n v="0.3"/>
    <n v="0.3"/>
    <n v="0.4"/>
    <n v="0"/>
    <s v="US"/>
    <x v="0"/>
    <n v="5000"/>
    <n v="1000"/>
    <s v="C"/>
    <s v="C9"/>
    <x v="0"/>
    <x v="1"/>
    <x v="2"/>
    <x v="0"/>
    <x v="1"/>
    <n v="5000"/>
    <n v="1500"/>
    <n v="1500"/>
    <n v="2000"/>
    <n v="0"/>
  </r>
  <r>
    <n v="29"/>
    <s v="Segment 3 / Cohort C"/>
    <n v="9"/>
    <x v="1"/>
    <n v="0.3"/>
    <n v="0"/>
    <n v="0.7"/>
    <n v="0"/>
    <s v="US"/>
    <x v="0"/>
    <n v="5000"/>
    <n v="1000"/>
    <s v="C"/>
    <s v="C9"/>
    <x v="0"/>
    <x v="1"/>
    <x v="2"/>
    <x v="0"/>
    <x v="1"/>
    <n v="1000"/>
    <n v="300"/>
    <n v="0"/>
    <n v="700"/>
    <n v="0"/>
  </r>
  <r>
    <n v="29"/>
    <s v="Segment 3 / Cohort C"/>
    <n v="10"/>
    <x v="0"/>
    <n v="0.3"/>
    <n v="0.3"/>
    <n v="0.4"/>
    <n v="0"/>
    <s v="US"/>
    <x v="0"/>
    <n v="5000"/>
    <n v="1000"/>
    <s v="C"/>
    <s v="C10"/>
    <x v="3"/>
    <x v="1"/>
    <x v="2"/>
    <x v="0"/>
    <x v="1"/>
    <n v="5000"/>
    <n v="1500"/>
    <n v="1500"/>
    <n v="2000"/>
    <n v="0"/>
  </r>
  <r>
    <n v="29"/>
    <s v="Segment 3 / Cohort C"/>
    <n v="10"/>
    <x v="1"/>
    <n v="0.3"/>
    <n v="0"/>
    <n v="0.7"/>
    <n v="0"/>
    <s v="US"/>
    <x v="0"/>
    <n v="5000"/>
    <n v="1000"/>
    <s v="C"/>
    <s v="C10"/>
    <x v="3"/>
    <x v="1"/>
    <x v="2"/>
    <x v="0"/>
    <x v="1"/>
    <n v="1000"/>
    <n v="300"/>
    <n v="0"/>
    <n v="700"/>
    <n v="0"/>
  </r>
  <r>
    <n v="29"/>
    <s v="Segment 3 / Cohort C"/>
    <n v="11"/>
    <x v="0"/>
    <n v="0.3"/>
    <n v="0.3"/>
    <n v="0.4"/>
    <n v="0"/>
    <s v="US"/>
    <x v="0"/>
    <n v="5000"/>
    <n v="1000"/>
    <s v="C"/>
    <s v="C11"/>
    <x v="1"/>
    <x v="1"/>
    <x v="2"/>
    <x v="0"/>
    <x v="1"/>
    <n v="5000"/>
    <n v="1500"/>
    <n v="1500"/>
    <n v="2000"/>
    <n v="0"/>
  </r>
  <r>
    <n v="29"/>
    <s v="Segment 3 / Cohort C"/>
    <n v="11"/>
    <x v="1"/>
    <n v="0.5"/>
    <n v="0"/>
    <n v="0.5"/>
    <n v="0"/>
    <s v="US"/>
    <x v="0"/>
    <n v="5000"/>
    <n v="1000"/>
    <s v="C"/>
    <s v="C11"/>
    <x v="1"/>
    <x v="1"/>
    <x v="2"/>
    <x v="0"/>
    <x v="1"/>
    <n v="1000"/>
    <n v="500"/>
    <n v="0"/>
    <n v="500"/>
    <n v="0"/>
  </r>
  <r>
    <n v="29"/>
    <s v="Segment 3 / Cohort C"/>
    <n v="12"/>
    <x v="0"/>
    <n v="0.2"/>
    <n v="0.2"/>
    <n v="0.6"/>
    <n v="0"/>
    <s v="US"/>
    <x v="0"/>
    <n v="5000"/>
    <n v="1000"/>
    <s v="C"/>
    <s v="C12"/>
    <x v="2"/>
    <x v="1"/>
    <x v="0"/>
    <x v="0"/>
    <x v="1"/>
    <n v="5000"/>
    <n v="1000"/>
    <n v="1000"/>
    <n v="3000"/>
    <n v="0"/>
  </r>
  <r>
    <n v="29"/>
    <s v="Segment 3 / Cohort C"/>
    <n v="12"/>
    <x v="1"/>
    <n v="0.2"/>
    <n v="0"/>
    <n v="0.8"/>
    <n v="0"/>
    <s v="US"/>
    <x v="0"/>
    <n v="5000"/>
    <n v="1000"/>
    <s v="C"/>
    <s v="C12"/>
    <x v="2"/>
    <x v="1"/>
    <x v="0"/>
    <x v="0"/>
    <x v="1"/>
    <n v="1000"/>
    <n v="200"/>
    <n v="0"/>
    <n v="800"/>
    <n v="0"/>
  </r>
  <r>
    <n v="30"/>
    <s v="Segment 1 / Cohort A"/>
    <n v="1"/>
    <x v="0"/>
    <n v="0.8"/>
    <n v="0.1"/>
    <n v="0.1"/>
    <n v="0"/>
    <s v="US"/>
    <x v="0"/>
    <n v="4000"/>
    <n v="1000"/>
    <s v="A"/>
    <s v="A1"/>
    <x v="0"/>
    <x v="0"/>
    <x v="0"/>
    <x v="0"/>
    <x v="0"/>
    <n v="4000"/>
    <n v="3200"/>
    <n v="400"/>
    <n v="400"/>
    <n v="0"/>
  </r>
  <r>
    <n v="30"/>
    <s v="Segment 1 / Cohort A"/>
    <n v="1"/>
    <x v="1"/>
    <n v="0.8"/>
    <n v="0.1"/>
    <n v="0.1"/>
    <n v="0"/>
    <s v="US"/>
    <x v="0"/>
    <n v="4000"/>
    <n v="1000"/>
    <s v="A"/>
    <s v="A1"/>
    <x v="0"/>
    <x v="0"/>
    <x v="0"/>
    <x v="0"/>
    <x v="0"/>
    <n v="1000"/>
    <n v="800"/>
    <n v="100"/>
    <n v="100"/>
    <n v="0"/>
  </r>
  <r>
    <n v="30"/>
    <s v="Segment 1 / Cohort A"/>
    <n v="2"/>
    <x v="0"/>
    <n v="0.8"/>
    <n v="0.2"/>
    <n v="0"/>
    <n v="0"/>
    <s v="US"/>
    <x v="0"/>
    <n v="4000"/>
    <n v="1000"/>
    <s v="A"/>
    <s v="A2"/>
    <x v="1"/>
    <x v="1"/>
    <x v="1"/>
    <x v="0"/>
    <x v="1"/>
    <n v="4000"/>
    <n v="3200"/>
    <n v="800"/>
    <n v="0"/>
    <n v="0"/>
  </r>
  <r>
    <n v="30"/>
    <s v="Segment 1 / Cohort A"/>
    <n v="2"/>
    <x v="1"/>
    <n v="0.8"/>
    <n v="0.2"/>
    <n v="0"/>
    <n v="0"/>
    <s v="US"/>
    <x v="0"/>
    <n v="4000"/>
    <n v="1000"/>
    <s v="A"/>
    <s v="A2"/>
    <x v="1"/>
    <x v="1"/>
    <x v="1"/>
    <x v="0"/>
    <x v="1"/>
    <n v="1000"/>
    <n v="800"/>
    <n v="200"/>
    <n v="0"/>
    <n v="0"/>
  </r>
  <r>
    <n v="30"/>
    <s v="Segment 1 / Cohort A"/>
    <n v="3"/>
    <x v="0"/>
    <n v="0.8"/>
    <n v="0.2"/>
    <n v="0"/>
    <n v="0"/>
    <s v="US"/>
    <x v="0"/>
    <n v="4000"/>
    <n v="1000"/>
    <s v="A"/>
    <s v="A3"/>
    <x v="2"/>
    <x v="1"/>
    <x v="2"/>
    <x v="0"/>
    <x v="1"/>
    <n v="4000"/>
    <n v="3200"/>
    <n v="800"/>
    <n v="0"/>
    <n v="0"/>
  </r>
  <r>
    <n v="30"/>
    <s v="Segment 1 / Cohort A"/>
    <n v="3"/>
    <x v="1"/>
    <n v="0.8"/>
    <n v="0.1"/>
    <n v="0.1"/>
    <n v="0"/>
    <s v="US"/>
    <x v="0"/>
    <n v="4000"/>
    <n v="1000"/>
    <s v="A"/>
    <s v="A3"/>
    <x v="2"/>
    <x v="1"/>
    <x v="2"/>
    <x v="0"/>
    <x v="1"/>
    <n v="1000"/>
    <n v="800"/>
    <n v="100"/>
    <n v="100"/>
    <n v="0"/>
  </r>
  <r>
    <n v="30"/>
    <s v="Segment 1 / Cohort A"/>
    <n v="4"/>
    <x v="0"/>
    <n v="0.6"/>
    <n v="0.2"/>
    <n v="0.2"/>
    <n v="0"/>
    <s v="US"/>
    <x v="0"/>
    <n v="4000"/>
    <n v="1000"/>
    <s v="A"/>
    <s v="A4"/>
    <x v="2"/>
    <x v="0"/>
    <x v="0"/>
    <x v="0"/>
    <x v="1"/>
    <n v="4000"/>
    <n v="2400"/>
    <n v="800"/>
    <n v="800"/>
    <n v="0"/>
  </r>
  <r>
    <n v="30"/>
    <s v="Segment 1 / Cohort A"/>
    <n v="4"/>
    <x v="1"/>
    <n v="0.6"/>
    <n v="0.2"/>
    <n v="0.2"/>
    <n v="0"/>
    <s v="US"/>
    <x v="0"/>
    <n v="4000"/>
    <n v="1000"/>
    <s v="A"/>
    <s v="A4"/>
    <x v="2"/>
    <x v="0"/>
    <x v="0"/>
    <x v="0"/>
    <x v="1"/>
    <n v="1000"/>
    <n v="600"/>
    <n v="200"/>
    <n v="200"/>
    <n v="0"/>
  </r>
  <r>
    <n v="30"/>
    <s v="Segment 1 / Cohort A"/>
    <n v="5"/>
    <x v="0"/>
    <n v="0.8"/>
    <n v="0.2"/>
    <n v="0"/>
    <n v="0"/>
    <s v="US"/>
    <x v="0"/>
    <n v="4000"/>
    <n v="1000"/>
    <s v="A"/>
    <s v="A5"/>
    <x v="2"/>
    <x v="1"/>
    <x v="2"/>
    <x v="1"/>
    <x v="1"/>
    <n v="4000"/>
    <n v="3200"/>
    <n v="800"/>
    <n v="0"/>
    <n v="0"/>
  </r>
  <r>
    <n v="30"/>
    <s v="Segment 1 / Cohort A"/>
    <n v="5"/>
    <x v="1"/>
    <n v="0.8"/>
    <n v="0.2"/>
    <n v="0"/>
    <n v="0"/>
    <s v="US"/>
    <x v="0"/>
    <n v="4000"/>
    <n v="1000"/>
    <s v="A"/>
    <s v="A5"/>
    <x v="2"/>
    <x v="1"/>
    <x v="2"/>
    <x v="1"/>
    <x v="1"/>
    <n v="1000"/>
    <n v="800"/>
    <n v="200"/>
    <n v="0"/>
    <n v="0"/>
  </r>
  <r>
    <n v="30"/>
    <s v="Segment 1 / Cohort A"/>
    <n v="6"/>
    <x v="0"/>
    <n v="0.6"/>
    <n v="0.2"/>
    <n v="0.2"/>
    <n v="0"/>
    <s v="US"/>
    <x v="0"/>
    <n v="4000"/>
    <n v="1000"/>
    <s v="A"/>
    <s v="A6"/>
    <x v="3"/>
    <x v="0"/>
    <x v="0"/>
    <x v="0"/>
    <x v="1"/>
    <n v="4000"/>
    <n v="2400"/>
    <n v="800"/>
    <n v="800"/>
    <n v="0"/>
  </r>
  <r>
    <n v="30"/>
    <s v="Segment 1 / Cohort A"/>
    <n v="6"/>
    <x v="1"/>
    <n v="0.6"/>
    <n v="0.2"/>
    <n v="0.2"/>
    <n v="0"/>
    <s v="US"/>
    <x v="0"/>
    <n v="4000"/>
    <n v="1000"/>
    <s v="A"/>
    <s v="A6"/>
    <x v="3"/>
    <x v="0"/>
    <x v="0"/>
    <x v="0"/>
    <x v="1"/>
    <n v="1000"/>
    <n v="600"/>
    <n v="200"/>
    <n v="200"/>
    <n v="0"/>
  </r>
  <r>
    <n v="30"/>
    <s v="Segment 1 / Cohort A"/>
    <n v="7"/>
    <x v="0"/>
    <n v="0.7"/>
    <n v="0.2"/>
    <n v="0.1"/>
    <n v="0"/>
    <s v="US"/>
    <x v="0"/>
    <n v="4000"/>
    <n v="1000"/>
    <s v="A"/>
    <s v="A7"/>
    <x v="1"/>
    <x v="0"/>
    <x v="0"/>
    <x v="0"/>
    <x v="1"/>
    <n v="4000"/>
    <n v="2800"/>
    <n v="800"/>
    <n v="400"/>
    <n v="0"/>
  </r>
  <r>
    <n v="30"/>
    <s v="Segment 1 / Cohort A"/>
    <n v="7"/>
    <x v="1"/>
    <n v="0.7"/>
    <n v="0.1"/>
    <n v="0.2"/>
    <n v="0"/>
    <s v="US"/>
    <x v="0"/>
    <n v="4000"/>
    <n v="1000"/>
    <s v="A"/>
    <s v="A7"/>
    <x v="1"/>
    <x v="0"/>
    <x v="0"/>
    <x v="0"/>
    <x v="1"/>
    <n v="1000"/>
    <n v="700"/>
    <n v="100"/>
    <n v="200"/>
    <n v="0"/>
  </r>
  <r>
    <n v="30"/>
    <s v="Segment 1 / Cohort A"/>
    <n v="8"/>
    <x v="0"/>
    <n v="0.8"/>
    <n v="0.1"/>
    <n v="0.1"/>
    <n v="0"/>
    <s v="US"/>
    <x v="0"/>
    <n v="4000"/>
    <n v="1000"/>
    <s v="A"/>
    <s v="A8"/>
    <x v="3"/>
    <x v="0"/>
    <x v="0"/>
    <x v="0"/>
    <x v="0"/>
    <n v="4000"/>
    <n v="3200"/>
    <n v="400"/>
    <n v="400"/>
    <n v="0"/>
  </r>
  <r>
    <n v="30"/>
    <s v="Segment 1 / Cohort A"/>
    <n v="8"/>
    <x v="1"/>
    <n v="0.9"/>
    <n v="0"/>
    <n v="0.1"/>
    <n v="0"/>
    <s v="US"/>
    <x v="0"/>
    <n v="4000"/>
    <n v="1000"/>
    <s v="A"/>
    <s v="A8"/>
    <x v="3"/>
    <x v="0"/>
    <x v="0"/>
    <x v="0"/>
    <x v="0"/>
    <n v="1000"/>
    <n v="900"/>
    <n v="0"/>
    <n v="100"/>
    <n v="0"/>
  </r>
  <r>
    <n v="30"/>
    <s v="Segment 1 / Cohort A"/>
    <n v="9"/>
    <x v="0"/>
    <n v="0.8"/>
    <n v="0.2"/>
    <n v="0"/>
    <n v="0"/>
    <s v="US"/>
    <x v="0"/>
    <n v="4000"/>
    <n v="1000"/>
    <s v="A"/>
    <s v="A9"/>
    <x v="1"/>
    <x v="1"/>
    <x v="2"/>
    <x v="1"/>
    <x v="1"/>
    <n v="4000"/>
    <n v="3200"/>
    <n v="800"/>
    <n v="0"/>
    <n v="0"/>
  </r>
  <r>
    <n v="30"/>
    <s v="Segment 1 / Cohort A"/>
    <n v="9"/>
    <x v="1"/>
    <n v="0.7"/>
    <n v="0.1"/>
    <n v="0.2"/>
    <n v="0"/>
    <s v="US"/>
    <x v="0"/>
    <n v="4000"/>
    <n v="1000"/>
    <s v="A"/>
    <s v="A9"/>
    <x v="1"/>
    <x v="1"/>
    <x v="2"/>
    <x v="1"/>
    <x v="1"/>
    <n v="1000"/>
    <n v="700"/>
    <n v="100"/>
    <n v="200"/>
    <n v="0"/>
  </r>
  <r>
    <n v="30"/>
    <s v="Segment 1 / Cohort A"/>
    <n v="10"/>
    <x v="0"/>
    <n v="0.7"/>
    <n v="0.2"/>
    <n v="0.1"/>
    <n v="0"/>
    <s v="US"/>
    <x v="0"/>
    <n v="4000"/>
    <n v="1000"/>
    <s v="A"/>
    <s v="A10"/>
    <x v="2"/>
    <x v="1"/>
    <x v="0"/>
    <x v="0"/>
    <x v="0"/>
    <n v="4000"/>
    <n v="2800"/>
    <n v="800"/>
    <n v="400"/>
    <n v="0"/>
  </r>
  <r>
    <n v="30"/>
    <s v="Segment 1 / Cohort A"/>
    <n v="10"/>
    <x v="1"/>
    <n v="0.7"/>
    <n v="0.2"/>
    <n v="0.1"/>
    <n v="0"/>
    <s v="US"/>
    <x v="0"/>
    <n v="4000"/>
    <n v="1000"/>
    <s v="A"/>
    <s v="A10"/>
    <x v="2"/>
    <x v="1"/>
    <x v="0"/>
    <x v="0"/>
    <x v="0"/>
    <n v="1000"/>
    <n v="700"/>
    <n v="200"/>
    <n v="100"/>
    <n v="0"/>
  </r>
  <r>
    <n v="30"/>
    <s v="Segment 1 / Cohort A"/>
    <n v="11"/>
    <x v="0"/>
    <n v="0.8"/>
    <n v="0.1"/>
    <n v="0.1"/>
    <n v="0"/>
    <s v="US"/>
    <x v="0"/>
    <n v="4000"/>
    <n v="1000"/>
    <s v="A"/>
    <s v="A11"/>
    <x v="0"/>
    <x v="0"/>
    <x v="0"/>
    <x v="0"/>
    <x v="1"/>
    <n v="4000"/>
    <n v="3200"/>
    <n v="400"/>
    <n v="400"/>
    <n v="0"/>
  </r>
  <r>
    <n v="30"/>
    <s v="Segment 1 / Cohort A"/>
    <n v="11"/>
    <x v="1"/>
    <n v="0.8"/>
    <n v="0.1"/>
    <n v="0.1"/>
    <n v="0"/>
    <s v="US"/>
    <x v="0"/>
    <n v="4000"/>
    <n v="1000"/>
    <s v="A"/>
    <s v="A11"/>
    <x v="0"/>
    <x v="0"/>
    <x v="0"/>
    <x v="0"/>
    <x v="1"/>
    <n v="1000"/>
    <n v="800"/>
    <n v="100"/>
    <n v="100"/>
    <n v="0"/>
  </r>
  <r>
    <n v="30"/>
    <s v="Segment 1 / Cohort A"/>
    <n v="12"/>
    <x v="0"/>
    <n v="0.8"/>
    <n v="0.1"/>
    <n v="0.1"/>
    <n v="0"/>
    <s v="US"/>
    <x v="0"/>
    <n v="4000"/>
    <n v="1000"/>
    <s v="A"/>
    <s v="A12"/>
    <x v="1"/>
    <x v="0"/>
    <x v="0"/>
    <x v="0"/>
    <x v="0"/>
    <n v="4000"/>
    <n v="3200"/>
    <n v="400"/>
    <n v="400"/>
    <n v="0"/>
  </r>
  <r>
    <n v="30"/>
    <s v="Segment 1 / Cohort A"/>
    <n v="12"/>
    <x v="1"/>
    <n v="0.8"/>
    <n v="0.1"/>
    <n v="0.1"/>
    <n v="0"/>
    <s v="US"/>
    <x v="0"/>
    <n v="4000"/>
    <n v="1000"/>
    <s v="A"/>
    <s v="A12"/>
    <x v="1"/>
    <x v="0"/>
    <x v="0"/>
    <x v="0"/>
    <x v="0"/>
    <n v="1000"/>
    <n v="800"/>
    <n v="100"/>
    <n v="100"/>
    <n v="0"/>
  </r>
  <r>
    <n v="32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32"/>
    <s v="Segment 2 / Cohort B"/>
    <n v="1"/>
    <x v="1"/>
    <n v="0"/>
    <n v="1"/>
    <n v="0"/>
    <n v="0"/>
    <s v="US"/>
    <x v="1"/>
    <n v="2500"/>
    <n v="2500"/>
    <s v="B"/>
    <s v="B1"/>
    <x v="1"/>
    <x v="1"/>
    <x v="1"/>
    <x v="0"/>
    <x v="0"/>
    <n v="2500"/>
    <n v="0"/>
    <n v="2500"/>
    <n v="0"/>
    <n v="0"/>
  </r>
  <r>
    <n v="32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32"/>
    <s v="Segment 2 / Cohort B"/>
    <n v="2"/>
    <x v="1"/>
    <n v="0"/>
    <n v="1"/>
    <n v="0"/>
    <n v="0"/>
    <s v="US"/>
    <x v="1"/>
    <n v="2500"/>
    <n v="2500"/>
    <s v="B"/>
    <s v="B2"/>
    <x v="0"/>
    <x v="1"/>
    <x v="0"/>
    <x v="0"/>
    <x v="0"/>
    <n v="2500"/>
    <n v="0"/>
    <n v="2500"/>
    <n v="0"/>
    <n v="0"/>
  </r>
  <r>
    <n v="32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32"/>
    <s v="Segment 2 / Cohort B"/>
    <n v="3"/>
    <x v="1"/>
    <n v="0"/>
    <n v="1"/>
    <n v="0"/>
    <n v="0"/>
    <s v="US"/>
    <x v="1"/>
    <n v="2500"/>
    <n v="2500"/>
    <s v="B"/>
    <s v="B3"/>
    <x v="2"/>
    <x v="1"/>
    <x v="2"/>
    <x v="0"/>
    <x v="0"/>
    <n v="2500"/>
    <n v="0"/>
    <n v="2500"/>
    <n v="0"/>
    <n v="0"/>
  </r>
  <r>
    <n v="32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32"/>
    <s v="Segment 2 / Cohort B"/>
    <n v="4"/>
    <x v="1"/>
    <n v="0"/>
    <n v="1"/>
    <n v="0"/>
    <n v="0"/>
    <s v="US"/>
    <x v="1"/>
    <n v="2500"/>
    <n v="2500"/>
    <s v="B"/>
    <s v="B4"/>
    <x v="1"/>
    <x v="1"/>
    <x v="0"/>
    <x v="0"/>
    <x v="1"/>
    <n v="2500"/>
    <n v="0"/>
    <n v="2500"/>
    <n v="0"/>
    <n v="0"/>
  </r>
  <r>
    <n v="32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32"/>
    <s v="Segment 2 / Cohort B"/>
    <n v="5"/>
    <x v="1"/>
    <n v="0"/>
    <n v="1"/>
    <n v="0"/>
    <n v="0"/>
    <s v="US"/>
    <x v="1"/>
    <n v="2500"/>
    <n v="2500"/>
    <s v="B"/>
    <s v="B5"/>
    <x v="0"/>
    <x v="1"/>
    <x v="0"/>
    <x v="0"/>
    <x v="1"/>
    <n v="2500"/>
    <n v="0"/>
    <n v="2500"/>
    <n v="0"/>
    <n v="0"/>
  </r>
  <r>
    <n v="32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32"/>
    <s v="Segment 2 / Cohort B"/>
    <n v="6"/>
    <x v="1"/>
    <n v="0"/>
    <n v="1"/>
    <n v="0"/>
    <n v="0"/>
    <s v="US"/>
    <x v="1"/>
    <n v="2500"/>
    <n v="2500"/>
    <s v="B"/>
    <s v="B6"/>
    <x v="0"/>
    <x v="1"/>
    <x v="1"/>
    <x v="0"/>
    <x v="1"/>
    <n v="2500"/>
    <n v="0"/>
    <n v="2500"/>
    <n v="0"/>
    <n v="0"/>
  </r>
  <r>
    <n v="32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32"/>
    <s v="Segment 2 / Cohort B"/>
    <n v="7"/>
    <x v="1"/>
    <n v="0"/>
    <n v="1"/>
    <n v="0"/>
    <n v="0"/>
    <s v="US"/>
    <x v="1"/>
    <n v="2500"/>
    <n v="2500"/>
    <s v="B"/>
    <s v="B7"/>
    <x v="0"/>
    <x v="1"/>
    <x v="2"/>
    <x v="0"/>
    <x v="0"/>
    <n v="2500"/>
    <n v="0"/>
    <n v="2500"/>
    <n v="0"/>
    <n v="0"/>
  </r>
  <r>
    <n v="32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32"/>
    <s v="Segment 2 / Cohort B"/>
    <n v="8"/>
    <x v="1"/>
    <n v="0"/>
    <n v="1"/>
    <n v="0"/>
    <n v="0"/>
    <s v="US"/>
    <x v="1"/>
    <n v="2500"/>
    <n v="2500"/>
    <s v="B"/>
    <s v="B8"/>
    <x v="2"/>
    <x v="1"/>
    <x v="1"/>
    <x v="0"/>
    <x v="1"/>
    <n v="2500"/>
    <n v="0"/>
    <n v="2500"/>
    <n v="0"/>
    <n v="0"/>
  </r>
  <r>
    <n v="32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32"/>
    <s v="Segment 2 / Cohort B"/>
    <n v="9"/>
    <x v="1"/>
    <n v="0"/>
    <n v="1"/>
    <n v="0"/>
    <n v="0"/>
    <s v="US"/>
    <x v="1"/>
    <n v="2500"/>
    <n v="2500"/>
    <s v="B"/>
    <s v="B9"/>
    <x v="1"/>
    <x v="1"/>
    <x v="2"/>
    <x v="0"/>
    <x v="0"/>
    <n v="2500"/>
    <n v="0"/>
    <n v="2500"/>
    <n v="0"/>
    <n v="0"/>
  </r>
  <r>
    <n v="32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32"/>
    <s v="Segment 2 / Cohort B"/>
    <n v="10"/>
    <x v="1"/>
    <n v="0"/>
    <n v="1"/>
    <n v="0"/>
    <n v="0"/>
    <s v="US"/>
    <x v="1"/>
    <n v="2500"/>
    <n v="2500"/>
    <s v="B"/>
    <s v="B10"/>
    <x v="0"/>
    <x v="1"/>
    <x v="2"/>
    <x v="1"/>
    <x v="1"/>
    <n v="2500"/>
    <n v="0"/>
    <n v="2500"/>
    <n v="0"/>
    <n v="0"/>
  </r>
  <r>
    <n v="32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32"/>
    <s v="Segment 2 / Cohort B"/>
    <n v="11"/>
    <x v="1"/>
    <n v="0"/>
    <n v="1"/>
    <n v="0"/>
    <n v="0"/>
    <s v="US"/>
    <x v="1"/>
    <n v="2500"/>
    <n v="2500"/>
    <s v="B"/>
    <s v="B11"/>
    <x v="3"/>
    <x v="1"/>
    <x v="2"/>
    <x v="1"/>
    <x v="0"/>
    <n v="2500"/>
    <n v="0"/>
    <n v="2500"/>
    <n v="0"/>
    <n v="0"/>
  </r>
  <r>
    <n v="32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32"/>
    <s v="Segment 2 / Cohort B"/>
    <n v="12"/>
    <x v="1"/>
    <n v="0"/>
    <n v="1"/>
    <n v="0"/>
    <n v="0"/>
    <s v="US"/>
    <x v="1"/>
    <n v="2500"/>
    <n v="2500"/>
    <s v="B"/>
    <s v="B12"/>
    <x v="3"/>
    <x v="1"/>
    <x v="1"/>
    <x v="0"/>
    <x v="1"/>
    <n v="2500"/>
    <n v="0"/>
    <n v="2500"/>
    <n v="0"/>
    <n v="0"/>
  </r>
  <r>
    <n v="33"/>
    <s v="Segment 1 / Cohort A"/>
    <n v="1"/>
    <x v="0"/>
    <n v="1"/>
    <n v="0"/>
    <n v="0"/>
    <n v="0"/>
    <s v="US"/>
    <x v="1"/>
    <n v="1125"/>
    <n v="375"/>
    <s v="A"/>
    <s v="A1"/>
    <x v="0"/>
    <x v="0"/>
    <x v="0"/>
    <x v="0"/>
    <x v="0"/>
    <n v="1125"/>
    <n v="1125"/>
    <n v="0"/>
    <n v="0"/>
    <n v="0"/>
  </r>
  <r>
    <n v="33"/>
    <s v="Segment 1 / Cohort A"/>
    <n v="1"/>
    <x v="1"/>
    <n v="1"/>
    <n v="0"/>
    <n v="0"/>
    <n v="0"/>
    <s v="US"/>
    <x v="1"/>
    <n v="1125"/>
    <n v="375"/>
    <s v="A"/>
    <s v="A1"/>
    <x v="0"/>
    <x v="0"/>
    <x v="0"/>
    <x v="0"/>
    <x v="0"/>
    <n v="375"/>
    <n v="375"/>
    <n v="0"/>
    <n v="0"/>
    <n v="0"/>
  </r>
  <r>
    <n v="33"/>
    <s v="Segment 1 / Cohort A"/>
    <n v="2"/>
    <x v="0"/>
    <n v="1"/>
    <n v="0"/>
    <n v="0"/>
    <n v="0"/>
    <s v="US"/>
    <x v="1"/>
    <n v="1125"/>
    <n v="375"/>
    <s v="A"/>
    <s v="A2"/>
    <x v="1"/>
    <x v="1"/>
    <x v="1"/>
    <x v="0"/>
    <x v="1"/>
    <n v="1125"/>
    <n v="1125"/>
    <n v="0"/>
    <n v="0"/>
    <n v="0"/>
  </r>
  <r>
    <n v="33"/>
    <s v="Segment 1 / Cohort A"/>
    <n v="2"/>
    <x v="1"/>
    <n v="1"/>
    <n v="0"/>
    <n v="0"/>
    <n v="0"/>
    <s v="US"/>
    <x v="1"/>
    <n v="1125"/>
    <n v="375"/>
    <s v="A"/>
    <s v="A2"/>
    <x v="1"/>
    <x v="1"/>
    <x v="1"/>
    <x v="0"/>
    <x v="1"/>
    <n v="375"/>
    <n v="375"/>
    <n v="0"/>
    <n v="0"/>
    <n v="0"/>
  </r>
  <r>
    <n v="33"/>
    <s v="Segment 1 / Cohort A"/>
    <n v="3"/>
    <x v="0"/>
    <n v="1"/>
    <n v="0"/>
    <n v="0"/>
    <n v="0"/>
    <s v="US"/>
    <x v="1"/>
    <n v="1125"/>
    <n v="375"/>
    <s v="A"/>
    <s v="A3"/>
    <x v="2"/>
    <x v="1"/>
    <x v="2"/>
    <x v="0"/>
    <x v="1"/>
    <n v="1125"/>
    <n v="1125"/>
    <n v="0"/>
    <n v="0"/>
    <n v="0"/>
  </r>
  <r>
    <n v="33"/>
    <s v="Segment 1 / Cohort A"/>
    <n v="3"/>
    <x v="1"/>
    <n v="1"/>
    <n v="0"/>
    <n v="0"/>
    <n v="0"/>
    <s v="US"/>
    <x v="1"/>
    <n v="1125"/>
    <n v="375"/>
    <s v="A"/>
    <s v="A3"/>
    <x v="2"/>
    <x v="1"/>
    <x v="2"/>
    <x v="0"/>
    <x v="1"/>
    <n v="375"/>
    <n v="375"/>
    <n v="0"/>
    <n v="0"/>
    <n v="0"/>
  </r>
  <r>
    <n v="33"/>
    <s v="Segment 1 / Cohort A"/>
    <n v="4"/>
    <x v="0"/>
    <n v="1"/>
    <n v="0"/>
    <n v="0"/>
    <n v="0"/>
    <s v="US"/>
    <x v="1"/>
    <n v="1125"/>
    <n v="375"/>
    <s v="A"/>
    <s v="A4"/>
    <x v="2"/>
    <x v="0"/>
    <x v="0"/>
    <x v="0"/>
    <x v="1"/>
    <n v="1125"/>
    <n v="1125"/>
    <n v="0"/>
    <n v="0"/>
    <n v="0"/>
  </r>
  <r>
    <n v="33"/>
    <s v="Segment 1 / Cohort A"/>
    <n v="4"/>
    <x v="1"/>
    <n v="1"/>
    <n v="0"/>
    <n v="0"/>
    <n v="0"/>
    <s v="US"/>
    <x v="1"/>
    <n v="1125"/>
    <n v="375"/>
    <s v="A"/>
    <s v="A4"/>
    <x v="2"/>
    <x v="0"/>
    <x v="0"/>
    <x v="0"/>
    <x v="1"/>
    <n v="375"/>
    <n v="375"/>
    <n v="0"/>
    <n v="0"/>
    <n v="0"/>
  </r>
  <r>
    <n v="33"/>
    <s v="Segment 1 / Cohort A"/>
    <n v="5"/>
    <x v="0"/>
    <n v="1"/>
    <n v="0"/>
    <n v="0"/>
    <n v="0"/>
    <s v="US"/>
    <x v="1"/>
    <n v="1125"/>
    <n v="375"/>
    <s v="A"/>
    <s v="A5"/>
    <x v="2"/>
    <x v="1"/>
    <x v="2"/>
    <x v="1"/>
    <x v="1"/>
    <n v="1125"/>
    <n v="1125"/>
    <n v="0"/>
    <n v="0"/>
    <n v="0"/>
  </r>
  <r>
    <n v="33"/>
    <s v="Segment 1 / Cohort A"/>
    <n v="5"/>
    <x v="1"/>
    <n v="1"/>
    <n v="0"/>
    <n v="0"/>
    <n v="0"/>
    <s v="US"/>
    <x v="1"/>
    <n v="1125"/>
    <n v="375"/>
    <s v="A"/>
    <s v="A5"/>
    <x v="2"/>
    <x v="1"/>
    <x v="2"/>
    <x v="1"/>
    <x v="1"/>
    <n v="375"/>
    <n v="375"/>
    <n v="0"/>
    <n v="0"/>
    <n v="0"/>
  </r>
  <r>
    <n v="33"/>
    <s v="Segment 1 / Cohort A"/>
    <n v="6"/>
    <x v="0"/>
    <n v="0.9"/>
    <n v="0"/>
    <n v="0.1"/>
    <n v="0"/>
    <s v="US"/>
    <x v="1"/>
    <n v="1125"/>
    <n v="375"/>
    <s v="A"/>
    <s v="A6"/>
    <x v="3"/>
    <x v="0"/>
    <x v="0"/>
    <x v="0"/>
    <x v="1"/>
    <n v="1125"/>
    <n v="1012.5"/>
    <n v="0"/>
    <n v="112.5"/>
    <n v="0"/>
  </r>
  <r>
    <n v="33"/>
    <s v="Segment 1 / Cohort A"/>
    <n v="6"/>
    <x v="1"/>
    <n v="0.9"/>
    <n v="0"/>
    <n v="0.1"/>
    <n v="0"/>
    <s v="US"/>
    <x v="1"/>
    <n v="1125"/>
    <n v="375"/>
    <s v="A"/>
    <s v="A6"/>
    <x v="3"/>
    <x v="0"/>
    <x v="0"/>
    <x v="0"/>
    <x v="1"/>
    <n v="375"/>
    <n v="337.5"/>
    <n v="0"/>
    <n v="37.5"/>
    <n v="0"/>
  </r>
  <r>
    <n v="33"/>
    <s v="Segment 1 / Cohort A"/>
    <n v="7"/>
    <x v="0"/>
    <n v="1"/>
    <n v="0"/>
    <n v="0"/>
    <n v="0"/>
    <s v="US"/>
    <x v="1"/>
    <n v="1125"/>
    <n v="375"/>
    <s v="A"/>
    <s v="A7"/>
    <x v="1"/>
    <x v="0"/>
    <x v="0"/>
    <x v="0"/>
    <x v="1"/>
    <n v="1125"/>
    <n v="1125"/>
    <n v="0"/>
    <n v="0"/>
    <n v="0"/>
  </r>
  <r>
    <n v="33"/>
    <s v="Segment 1 / Cohort A"/>
    <n v="7"/>
    <x v="1"/>
    <n v="1"/>
    <n v="0"/>
    <n v="0"/>
    <n v="0"/>
    <s v="US"/>
    <x v="1"/>
    <n v="1125"/>
    <n v="375"/>
    <s v="A"/>
    <s v="A7"/>
    <x v="1"/>
    <x v="0"/>
    <x v="0"/>
    <x v="0"/>
    <x v="1"/>
    <n v="375"/>
    <n v="375"/>
    <n v="0"/>
    <n v="0"/>
    <n v="0"/>
  </r>
  <r>
    <n v="33"/>
    <s v="Segment 1 / Cohort A"/>
    <n v="8"/>
    <x v="0"/>
    <n v="1"/>
    <n v="0"/>
    <n v="0"/>
    <n v="0"/>
    <s v="US"/>
    <x v="1"/>
    <n v="1125"/>
    <n v="375"/>
    <s v="A"/>
    <s v="A8"/>
    <x v="3"/>
    <x v="0"/>
    <x v="0"/>
    <x v="0"/>
    <x v="0"/>
    <n v="1125"/>
    <n v="1125"/>
    <n v="0"/>
    <n v="0"/>
    <n v="0"/>
  </r>
  <r>
    <n v="33"/>
    <s v="Segment 1 / Cohort A"/>
    <n v="8"/>
    <x v="1"/>
    <n v="1"/>
    <n v="0"/>
    <n v="0"/>
    <n v="0"/>
    <s v="US"/>
    <x v="1"/>
    <n v="1125"/>
    <n v="375"/>
    <s v="A"/>
    <s v="A8"/>
    <x v="3"/>
    <x v="0"/>
    <x v="0"/>
    <x v="0"/>
    <x v="0"/>
    <n v="375"/>
    <n v="375"/>
    <n v="0"/>
    <n v="0"/>
    <n v="0"/>
  </r>
  <r>
    <n v="33"/>
    <s v="Segment 1 / Cohort A"/>
    <n v="9"/>
    <x v="0"/>
    <n v="1"/>
    <n v="0"/>
    <n v="0"/>
    <n v="0"/>
    <s v="US"/>
    <x v="1"/>
    <n v="1125"/>
    <n v="375"/>
    <s v="A"/>
    <s v="A9"/>
    <x v="1"/>
    <x v="1"/>
    <x v="2"/>
    <x v="1"/>
    <x v="1"/>
    <n v="1125"/>
    <n v="1125"/>
    <n v="0"/>
    <n v="0"/>
    <n v="0"/>
  </r>
  <r>
    <n v="33"/>
    <s v="Segment 1 / Cohort A"/>
    <n v="9"/>
    <x v="1"/>
    <n v="1"/>
    <n v="0"/>
    <n v="0"/>
    <n v="0"/>
    <s v="US"/>
    <x v="1"/>
    <n v="1125"/>
    <n v="375"/>
    <s v="A"/>
    <s v="A9"/>
    <x v="1"/>
    <x v="1"/>
    <x v="2"/>
    <x v="1"/>
    <x v="1"/>
    <n v="375"/>
    <n v="375"/>
    <n v="0"/>
    <n v="0"/>
    <n v="0"/>
  </r>
  <r>
    <n v="33"/>
    <s v="Segment 1 / Cohort A"/>
    <n v="10"/>
    <x v="0"/>
    <n v="1"/>
    <n v="0"/>
    <n v="0"/>
    <n v="0"/>
    <s v="US"/>
    <x v="1"/>
    <n v="1125"/>
    <n v="375"/>
    <s v="A"/>
    <s v="A10"/>
    <x v="2"/>
    <x v="1"/>
    <x v="0"/>
    <x v="0"/>
    <x v="0"/>
    <n v="1125"/>
    <n v="1125"/>
    <n v="0"/>
    <n v="0"/>
    <n v="0"/>
  </r>
  <r>
    <n v="33"/>
    <s v="Segment 1 / Cohort A"/>
    <n v="10"/>
    <x v="1"/>
    <n v="1"/>
    <n v="0"/>
    <n v="0"/>
    <n v="0"/>
    <s v="US"/>
    <x v="1"/>
    <n v="1125"/>
    <n v="375"/>
    <s v="A"/>
    <s v="A10"/>
    <x v="2"/>
    <x v="1"/>
    <x v="0"/>
    <x v="0"/>
    <x v="0"/>
    <n v="375"/>
    <n v="375"/>
    <n v="0"/>
    <n v="0"/>
    <n v="0"/>
  </r>
  <r>
    <n v="33"/>
    <s v="Segment 1 / Cohort A"/>
    <n v="11"/>
    <x v="0"/>
    <n v="1"/>
    <n v="0"/>
    <n v="0"/>
    <n v="0"/>
    <s v="US"/>
    <x v="1"/>
    <n v="1125"/>
    <n v="375"/>
    <s v="A"/>
    <s v="A11"/>
    <x v="0"/>
    <x v="0"/>
    <x v="0"/>
    <x v="0"/>
    <x v="1"/>
    <n v="1125"/>
    <n v="1125"/>
    <n v="0"/>
    <n v="0"/>
    <n v="0"/>
  </r>
  <r>
    <n v="33"/>
    <s v="Segment 1 / Cohort A"/>
    <n v="11"/>
    <x v="1"/>
    <n v="1"/>
    <n v="0"/>
    <n v="0"/>
    <n v="0"/>
    <s v="US"/>
    <x v="1"/>
    <n v="1125"/>
    <n v="375"/>
    <s v="A"/>
    <s v="A11"/>
    <x v="0"/>
    <x v="0"/>
    <x v="0"/>
    <x v="0"/>
    <x v="1"/>
    <n v="375"/>
    <n v="375"/>
    <n v="0"/>
    <n v="0"/>
    <n v="0"/>
  </r>
  <r>
    <n v="33"/>
    <s v="Segment 1 / Cohort A"/>
    <n v="12"/>
    <x v="0"/>
    <n v="1"/>
    <n v="0"/>
    <n v="0"/>
    <n v="0"/>
    <s v="US"/>
    <x v="1"/>
    <n v="1125"/>
    <n v="375"/>
    <s v="A"/>
    <s v="A12"/>
    <x v="1"/>
    <x v="0"/>
    <x v="0"/>
    <x v="0"/>
    <x v="0"/>
    <n v="1125"/>
    <n v="1125"/>
    <n v="0"/>
    <n v="0"/>
    <n v="0"/>
  </r>
  <r>
    <n v="33"/>
    <s v="Segment 1 / Cohort A"/>
    <n v="12"/>
    <x v="1"/>
    <n v="1"/>
    <n v="0"/>
    <n v="0"/>
    <n v="0"/>
    <s v="US"/>
    <x v="1"/>
    <n v="1125"/>
    <n v="375"/>
    <s v="A"/>
    <s v="A12"/>
    <x v="1"/>
    <x v="0"/>
    <x v="0"/>
    <x v="0"/>
    <x v="0"/>
    <n v="375"/>
    <n v="375"/>
    <n v="0"/>
    <n v="0"/>
    <n v="0"/>
  </r>
  <r>
    <n v="34"/>
    <s v="Segment 4 / Cohort D"/>
    <n v="1"/>
    <x v="0"/>
    <n v="0.4"/>
    <n v="0.3"/>
    <n v="0.3"/>
    <n v="0"/>
    <s v="US"/>
    <x v="0"/>
    <n v="1800"/>
    <n v="600"/>
    <s v="D"/>
    <s v="D1"/>
    <x v="2"/>
    <x v="0"/>
    <x v="0"/>
    <x v="0"/>
    <x v="0"/>
    <n v="1800"/>
    <n v="720"/>
    <n v="540"/>
    <n v="540"/>
    <n v="0"/>
  </r>
  <r>
    <n v="34"/>
    <s v="Segment 4 / Cohort D"/>
    <n v="1"/>
    <x v="1"/>
    <n v="0.2"/>
    <n v="0.4"/>
    <n v="0.4"/>
    <n v="0"/>
    <s v="US"/>
    <x v="0"/>
    <n v="1800"/>
    <n v="600"/>
    <s v="D"/>
    <s v="D1"/>
    <x v="2"/>
    <x v="0"/>
    <x v="0"/>
    <x v="0"/>
    <x v="0"/>
    <n v="600"/>
    <n v="120"/>
    <n v="240"/>
    <n v="240"/>
    <n v="0"/>
  </r>
  <r>
    <n v="34"/>
    <s v="Segment 4 / Cohort D"/>
    <n v="2"/>
    <x v="0"/>
    <n v="0.5"/>
    <n v="0.4"/>
    <n v="0.1"/>
    <n v="0"/>
    <s v="US"/>
    <x v="0"/>
    <n v="1800"/>
    <n v="600"/>
    <s v="D"/>
    <s v="D2"/>
    <x v="1"/>
    <x v="0"/>
    <x v="1"/>
    <x v="0"/>
    <x v="1"/>
    <n v="1800"/>
    <n v="900"/>
    <n v="720"/>
    <n v="180"/>
    <n v="0"/>
  </r>
  <r>
    <n v="34"/>
    <s v="Segment 4 / Cohort D"/>
    <n v="2"/>
    <x v="1"/>
    <n v="0.3"/>
    <n v="0.5"/>
    <n v="0.2"/>
    <n v="0"/>
    <s v="US"/>
    <x v="0"/>
    <n v="1800"/>
    <n v="600"/>
    <s v="D"/>
    <s v="D2"/>
    <x v="1"/>
    <x v="0"/>
    <x v="1"/>
    <x v="0"/>
    <x v="1"/>
    <n v="600"/>
    <n v="180"/>
    <n v="300"/>
    <n v="120"/>
    <n v="0"/>
  </r>
  <r>
    <n v="34"/>
    <s v="Segment 4 / Cohort D"/>
    <n v="3"/>
    <x v="0"/>
    <n v="0.4"/>
    <n v="0.4"/>
    <n v="0.2"/>
    <n v="0"/>
    <s v="US"/>
    <x v="0"/>
    <n v="1800"/>
    <n v="600"/>
    <s v="D"/>
    <s v="D3"/>
    <x v="3"/>
    <x v="0"/>
    <x v="1"/>
    <x v="0"/>
    <x v="0"/>
    <n v="1800"/>
    <n v="720"/>
    <n v="720"/>
    <n v="360"/>
    <n v="0"/>
  </r>
  <r>
    <n v="34"/>
    <s v="Segment 4 / Cohort D"/>
    <n v="3"/>
    <x v="1"/>
    <n v="0.3"/>
    <n v="0.4"/>
    <n v="0.3"/>
    <n v="0"/>
    <s v="US"/>
    <x v="0"/>
    <n v="1800"/>
    <n v="600"/>
    <s v="D"/>
    <s v="D3"/>
    <x v="3"/>
    <x v="0"/>
    <x v="1"/>
    <x v="0"/>
    <x v="0"/>
    <n v="600"/>
    <n v="180"/>
    <n v="240"/>
    <n v="180"/>
    <n v="0"/>
  </r>
  <r>
    <n v="34"/>
    <s v="Segment 4 / Cohort D"/>
    <n v="4"/>
    <x v="0"/>
    <n v="0.6"/>
    <n v="0.3"/>
    <n v="0.1"/>
    <n v="0"/>
    <s v="US"/>
    <x v="0"/>
    <n v="1800"/>
    <n v="600"/>
    <s v="D"/>
    <s v="D4"/>
    <x v="3"/>
    <x v="1"/>
    <x v="0"/>
    <x v="0"/>
    <x v="1"/>
    <n v="1800"/>
    <n v="1080"/>
    <n v="540"/>
    <n v="180"/>
    <n v="0"/>
  </r>
  <r>
    <n v="34"/>
    <s v="Segment 4 / Cohort D"/>
    <n v="4"/>
    <x v="1"/>
    <n v="0.3"/>
    <n v="0.4"/>
    <n v="0.3"/>
    <n v="0"/>
    <s v="US"/>
    <x v="0"/>
    <n v="1800"/>
    <n v="600"/>
    <s v="D"/>
    <s v="D4"/>
    <x v="3"/>
    <x v="1"/>
    <x v="0"/>
    <x v="0"/>
    <x v="1"/>
    <n v="600"/>
    <n v="180"/>
    <n v="240"/>
    <n v="180"/>
    <n v="0"/>
  </r>
  <r>
    <n v="34"/>
    <s v="Segment 4 / Cohort D"/>
    <n v="5"/>
    <x v="0"/>
    <n v="0.5"/>
    <n v="0.3"/>
    <n v="0.2"/>
    <n v="0"/>
    <s v="US"/>
    <x v="0"/>
    <n v="1800"/>
    <n v="600"/>
    <s v="D"/>
    <s v="D5"/>
    <x v="3"/>
    <x v="1"/>
    <x v="2"/>
    <x v="1"/>
    <x v="1"/>
    <n v="1800"/>
    <n v="900"/>
    <n v="540"/>
    <n v="360"/>
    <n v="0"/>
  </r>
  <r>
    <n v="34"/>
    <s v="Segment 4 / Cohort D"/>
    <n v="5"/>
    <x v="1"/>
    <n v="0.3"/>
    <n v="0.4"/>
    <n v="0.3"/>
    <n v="0"/>
    <s v="US"/>
    <x v="0"/>
    <n v="1800"/>
    <n v="600"/>
    <s v="D"/>
    <s v="D5"/>
    <x v="3"/>
    <x v="1"/>
    <x v="2"/>
    <x v="1"/>
    <x v="1"/>
    <n v="600"/>
    <n v="180"/>
    <n v="240"/>
    <n v="180"/>
    <n v="0"/>
  </r>
  <r>
    <n v="34"/>
    <s v="Segment 4 / Cohort D"/>
    <n v="6"/>
    <x v="0"/>
    <n v="0.4"/>
    <n v="0.3"/>
    <n v="0.3"/>
    <n v="0"/>
    <s v="US"/>
    <x v="0"/>
    <n v="1800"/>
    <n v="600"/>
    <s v="D"/>
    <s v="D6"/>
    <x v="2"/>
    <x v="1"/>
    <x v="1"/>
    <x v="0"/>
    <x v="0"/>
    <n v="1800"/>
    <n v="720"/>
    <n v="540"/>
    <n v="540"/>
    <n v="0"/>
  </r>
  <r>
    <n v="34"/>
    <s v="Segment 4 / Cohort D"/>
    <n v="6"/>
    <x v="1"/>
    <n v="0.2"/>
    <n v="0.4"/>
    <n v="0.4"/>
    <n v="0"/>
    <s v="US"/>
    <x v="0"/>
    <n v="1800"/>
    <n v="600"/>
    <s v="D"/>
    <s v="D6"/>
    <x v="2"/>
    <x v="1"/>
    <x v="1"/>
    <x v="0"/>
    <x v="0"/>
    <n v="600"/>
    <n v="120"/>
    <n v="240"/>
    <n v="240"/>
    <n v="0"/>
  </r>
  <r>
    <n v="34"/>
    <s v="Segment 4 / Cohort D"/>
    <n v="7"/>
    <x v="0"/>
    <n v="0.6"/>
    <n v="0.3"/>
    <n v="0.1"/>
    <n v="0"/>
    <s v="US"/>
    <x v="0"/>
    <n v="1800"/>
    <n v="600"/>
    <s v="D"/>
    <s v="D7"/>
    <x v="1"/>
    <x v="1"/>
    <x v="0"/>
    <x v="0"/>
    <x v="0"/>
    <n v="1800"/>
    <n v="1080"/>
    <n v="540"/>
    <n v="180"/>
    <n v="0"/>
  </r>
  <r>
    <n v="34"/>
    <s v="Segment 4 / Cohort D"/>
    <n v="7"/>
    <x v="1"/>
    <n v="0.3"/>
    <n v="0.5"/>
    <n v="0.2"/>
    <n v="0"/>
    <s v="US"/>
    <x v="0"/>
    <n v="1800"/>
    <n v="600"/>
    <s v="D"/>
    <s v="D7"/>
    <x v="1"/>
    <x v="1"/>
    <x v="0"/>
    <x v="0"/>
    <x v="0"/>
    <n v="600"/>
    <n v="180"/>
    <n v="300"/>
    <n v="120"/>
    <n v="0"/>
  </r>
  <r>
    <n v="34"/>
    <s v="Segment 4 / Cohort D"/>
    <n v="8"/>
    <x v="0"/>
    <n v="0.3"/>
    <n v="0.4"/>
    <n v="0.3"/>
    <n v="0"/>
    <s v="US"/>
    <x v="0"/>
    <n v="1800"/>
    <n v="600"/>
    <s v="D"/>
    <s v="D8"/>
    <x v="0"/>
    <x v="0"/>
    <x v="1"/>
    <x v="0"/>
    <x v="1"/>
    <n v="1800"/>
    <n v="540"/>
    <n v="720"/>
    <n v="540"/>
    <n v="0"/>
  </r>
  <r>
    <n v="34"/>
    <s v="Segment 4 / Cohort D"/>
    <n v="8"/>
    <x v="1"/>
    <n v="0.3"/>
    <n v="0.4"/>
    <n v="0.3"/>
    <n v="0"/>
    <s v="US"/>
    <x v="0"/>
    <n v="1800"/>
    <n v="600"/>
    <s v="D"/>
    <s v="D8"/>
    <x v="0"/>
    <x v="0"/>
    <x v="1"/>
    <x v="0"/>
    <x v="1"/>
    <n v="600"/>
    <n v="180"/>
    <n v="240"/>
    <n v="180"/>
    <n v="0"/>
  </r>
  <r>
    <n v="34"/>
    <s v="Segment 4 / Cohort D"/>
    <n v="9"/>
    <x v="0"/>
    <n v="0.5"/>
    <n v="0.4"/>
    <n v="0.1"/>
    <n v="0"/>
    <s v="US"/>
    <x v="0"/>
    <n v="1800"/>
    <n v="600"/>
    <s v="D"/>
    <s v="D9"/>
    <x v="3"/>
    <x v="1"/>
    <x v="2"/>
    <x v="0"/>
    <x v="0"/>
    <n v="1800"/>
    <n v="900"/>
    <n v="720"/>
    <n v="180"/>
    <n v="0"/>
  </r>
  <r>
    <n v="34"/>
    <s v="Segment 4 / Cohort D"/>
    <n v="9"/>
    <x v="1"/>
    <n v="0.3"/>
    <n v="0.4"/>
    <n v="0.3"/>
    <n v="0"/>
    <s v="US"/>
    <x v="0"/>
    <n v="1800"/>
    <n v="600"/>
    <s v="D"/>
    <s v="D9"/>
    <x v="3"/>
    <x v="1"/>
    <x v="2"/>
    <x v="0"/>
    <x v="0"/>
    <n v="600"/>
    <n v="180"/>
    <n v="240"/>
    <n v="180"/>
    <n v="0"/>
  </r>
  <r>
    <n v="34"/>
    <s v="Segment 4 / Cohort D"/>
    <n v="10"/>
    <x v="0"/>
    <n v="0.7"/>
    <n v="0.3"/>
    <n v="0"/>
    <n v="0"/>
    <s v="US"/>
    <x v="0"/>
    <n v="1800"/>
    <n v="600"/>
    <s v="D"/>
    <s v="D10"/>
    <x v="1"/>
    <x v="0"/>
    <x v="1"/>
    <x v="0"/>
    <x v="0"/>
    <n v="1800"/>
    <n v="1260"/>
    <n v="540"/>
    <n v="0"/>
    <n v="0"/>
  </r>
  <r>
    <n v="34"/>
    <s v="Segment 4 / Cohort D"/>
    <n v="10"/>
    <x v="1"/>
    <n v="0.4"/>
    <n v="0.5"/>
    <n v="0.1"/>
    <n v="0"/>
    <s v="US"/>
    <x v="0"/>
    <n v="1800"/>
    <n v="600"/>
    <s v="D"/>
    <s v="D10"/>
    <x v="1"/>
    <x v="0"/>
    <x v="1"/>
    <x v="0"/>
    <x v="0"/>
    <n v="600"/>
    <n v="240"/>
    <n v="300"/>
    <n v="60"/>
    <n v="0"/>
  </r>
  <r>
    <n v="34"/>
    <s v="Segment 4 / Cohort D"/>
    <n v="11"/>
    <x v="0"/>
    <n v="0.4"/>
    <n v="0.4"/>
    <n v="0.2"/>
    <n v="0"/>
    <s v="US"/>
    <x v="0"/>
    <n v="1800"/>
    <n v="600"/>
    <s v="D"/>
    <s v="D11"/>
    <x v="0"/>
    <x v="1"/>
    <x v="2"/>
    <x v="1"/>
    <x v="0"/>
    <n v="1800"/>
    <n v="720"/>
    <n v="720"/>
    <n v="360"/>
    <n v="0"/>
  </r>
  <r>
    <n v="34"/>
    <s v="Segment 4 / Cohort D"/>
    <n v="11"/>
    <x v="1"/>
    <n v="0.4"/>
    <n v="0.3"/>
    <n v="0.3"/>
    <n v="0"/>
    <s v="US"/>
    <x v="0"/>
    <n v="1800"/>
    <n v="600"/>
    <s v="D"/>
    <s v="D11"/>
    <x v="0"/>
    <x v="1"/>
    <x v="2"/>
    <x v="1"/>
    <x v="0"/>
    <n v="600"/>
    <n v="240"/>
    <n v="180"/>
    <n v="180"/>
    <n v="0"/>
  </r>
  <r>
    <n v="34"/>
    <s v="Segment 4 / Cohort D"/>
    <n v="12"/>
    <x v="0"/>
    <n v="0.4"/>
    <n v="0.4"/>
    <n v="0.2"/>
    <n v="0"/>
    <s v="US"/>
    <x v="0"/>
    <n v="1800"/>
    <n v="600"/>
    <s v="D"/>
    <s v="D12"/>
    <x v="0"/>
    <x v="0"/>
    <x v="1"/>
    <x v="0"/>
    <x v="0"/>
    <n v="1800"/>
    <n v="720"/>
    <n v="720"/>
    <n v="360"/>
    <n v="0"/>
  </r>
  <r>
    <n v="34"/>
    <s v="Segment 4 / Cohort D"/>
    <n v="12"/>
    <x v="1"/>
    <n v="0.3"/>
    <n v="0.5"/>
    <n v="0.2"/>
    <n v="0"/>
    <s v="US"/>
    <x v="0"/>
    <n v="1800"/>
    <n v="600"/>
    <s v="D"/>
    <s v="D12"/>
    <x v="0"/>
    <x v="0"/>
    <x v="1"/>
    <x v="0"/>
    <x v="0"/>
    <n v="600"/>
    <n v="180"/>
    <n v="300"/>
    <n v="120"/>
    <n v="0"/>
  </r>
  <r>
    <n v="39"/>
    <s v="Segment 2 / Cohort B"/>
    <n v="1"/>
    <x v="0"/>
    <n v="0.5"/>
    <n v="0.5"/>
    <n v="0"/>
    <n v="0"/>
    <s v="US"/>
    <x v="0"/>
    <n v="20000"/>
    <n v="10000"/>
    <s v="B"/>
    <s v="B1"/>
    <x v="1"/>
    <x v="1"/>
    <x v="1"/>
    <x v="0"/>
    <x v="0"/>
    <n v="20000"/>
    <n v="10000"/>
    <n v="10000"/>
    <n v="0"/>
    <n v="0"/>
  </r>
  <r>
    <n v="39"/>
    <s v="Segment 2 / Cohort B"/>
    <n v="1"/>
    <x v="1"/>
    <n v="0.3"/>
    <n v="0.5"/>
    <n v="0.2"/>
    <n v="0"/>
    <s v="US"/>
    <x v="0"/>
    <n v="20000"/>
    <n v="10000"/>
    <s v="B"/>
    <s v="B1"/>
    <x v="1"/>
    <x v="1"/>
    <x v="1"/>
    <x v="0"/>
    <x v="0"/>
    <n v="10000"/>
    <n v="3000"/>
    <n v="5000"/>
    <n v="2000"/>
    <n v="0"/>
  </r>
  <r>
    <n v="39"/>
    <s v="Segment 2 / Cohort B"/>
    <n v="2"/>
    <x v="0"/>
    <n v="0.5"/>
    <n v="0.5"/>
    <n v="0"/>
    <n v="0"/>
    <s v="US"/>
    <x v="0"/>
    <n v="20000"/>
    <n v="10000"/>
    <s v="B"/>
    <s v="B2"/>
    <x v="0"/>
    <x v="1"/>
    <x v="0"/>
    <x v="0"/>
    <x v="0"/>
    <n v="20000"/>
    <n v="10000"/>
    <n v="10000"/>
    <n v="0"/>
    <n v="0"/>
  </r>
  <r>
    <n v="39"/>
    <s v="Segment 2 / Cohort B"/>
    <n v="2"/>
    <x v="1"/>
    <n v="0.3"/>
    <n v="0.5"/>
    <n v="0.2"/>
    <n v="0"/>
    <s v="US"/>
    <x v="0"/>
    <n v="20000"/>
    <n v="10000"/>
    <s v="B"/>
    <s v="B2"/>
    <x v="0"/>
    <x v="1"/>
    <x v="0"/>
    <x v="0"/>
    <x v="0"/>
    <n v="10000"/>
    <n v="3000"/>
    <n v="5000"/>
    <n v="2000"/>
    <n v="0"/>
  </r>
  <r>
    <n v="39"/>
    <s v="Segment 2 / Cohort B"/>
    <n v="3"/>
    <x v="0"/>
    <n v="0.5"/>
    <n v="0.5"/>
    <n v="0"/>
    <n v="0"/>
    <s v="US"/>
    <x v="0"/>
    <n v="20000"/>
    <n v="10000"/>
    <s v="B"/>
    <s v="B3"/>
    <x v="2"/>
    <x v="1"/>
    <x v="2"/>
    <x v="0"/>
    <x v="0"/>
    <n v="20000"/>
    <n v="10000"/>
    <n v="10000"/>
    <n v="0"/>
    <n v="0"/>
  </r>
  <r>
    <n v="39"/>
    <s v="Segment 2 / Cohort B"/>
    <n v="3"/>
    <x v="1"/>
    <n v="0.3"/>
    <n v="0.5"/>
    <n v="0.2"/>
    <n v="0"/>
    <s v="US"/>
    <x v="0"/>
    <n v="20000"/>
    <n v="10000"/>
    <s v="B"/>
    <s v="B3"/>
    <x v="2"/>
    <x v="1"/>
    <x v="2"/>
    <x v="0"/>
    <x v="0"/>
    <n v="10000"/>
    <n v="3000"/>
    <n v="5000"/>
    <n v="2000"/>
    <n v="0"/>
  </r>
  <r>
    <n v="39"/>
    <s v="Segment 2 / Cohort B"/>
    <n v="4"/>
    <x v="0"/>
    <n v="0.5"/>
    <n v="0.5"/>
    <n v="0"/>
    <n v="0"/>
    <s v="US"/>
    <x v="0"/>
    <n v="20000"/>
    <n v="10000"/>
    <s v="B"/>
    <s v="B4"/>
    <x v="1"/>
    <x v="1"/>
    <x v="0"/>
    <x v="0"/>
    <x v="1"/>
    <n v="20000"/>
    <n v="10000"/>
    <n v="10000"/>
    <n v="0"/>
    <n v="0"/>
  </r>
  <r>
    <n v="39"/>
    <s v="Segment 2 / Cohort B"/>
    <n v="4"/>
    <x v="1"/>
    <n v="0.3"/>
    <n v="0.5"/>
    <n v="0.2"/>
    <n v="0"/>
    <s v="US"/>
    <x v="0"/>
    <n v="20000"/>
    <n v="10000"/>
    <s v="B"/>
    <s v="B4"/>
    <x v="1"/>
    <x v="1"/>
    <x v="0"/>
    <x v="0"/>
    <x v="1"/>
    <n v="10000"/>
    <n v="3000"/>
    <n v="5000"/>
    <n v="2000"/>
    <n v="0"/>
  </r>
  <r>
    <n v="39"/>
    <s v="Segment 2 / Cohort B"/>
    <n v="5"/>
    <x v="0"/>
    <n v="0.5"/>
    <n v="0.5"/>
    <n v="0"/>
    <n v="0"/>
    <s v="US"/>
    <x v="0"/>
    <n v="20000"/>
    <n v="10000"/>
    <s v="B"/>
    <s v="B5"/>
    <x v="0"/>
    <x v="1"/>
    <x v="0"/>
    <x v="0"/>
    <x v="1"/>
    <n v="20000"/>
    <n v="10000"/>
    <n v="10000"/>
    <n v="0"/>
    <n v="0"/>
  </r>
  <r>
    <n v="39"/>
    <s v="Segment 2 / Cohort B"/>
    <n v="5"/>
    <x v="1"/>
    <n v="0.3"/>
    <n v="0.5"/>
    <n v="0.2"/>
    <n v="0"/>
    <s v="US"/>
    <x v="0"/>
    <n v="20000"/>
    <n v="10000"/>
    <s v="B"/>
    <s v="B5"/>
    <x v="0"/>
    <x v="1"/>
    <x v="0"/>
    <x v="0"/>
    <x v="1"/>
    <n v="10000"/>
    <n v="3000"/>
    <n v="5000"/>
    <n v="2000"/>
    <n v="0"/>
  </r>
  <r>
    <n v="39"/>
    <s v="Segment 2 / Cohort B"/>
    <n v="6"/>
    <x v="0"/>
    <n v="0.5"/>
    <n v="0.5"/>
    <n v="0"/>
    <n v="0"/>
    <s v="US"/>
    <x v="0"/>
    <n v="20000"/>
    <n v="10000"/>
    <s v="B"/>
    <s v="B6"/>
    <x v="0"/>
    <x v="1"/>
    <x v="1"/>
    <x v="0"/>
    <x v="1"/>
    <n v="20000"/>
    <n v="10000"/>
    <n v="10000"/>
    <n v="0"/>
    <n v="0"/>
  </r>
  <r>
    <n v="39"/>
    <s v="Segment 2 / Cohort B"/>
    <n v="6"/>
    <x v="1"/>
    <n v="0.3"/>
    <n v="0.5"/>
    <n v="0.2"/>
    <n v="0"/>
    <s v="US"/>
    <x v="0"/>
    <n v="20000"/>
    <n v="10000"/>
    <s v="B"/>
    <s v="B6"/>
    <x v="0"/>
    <x v="1"/>
    <x v="1"/>
    <x v="0"/>
    <x v="1"/>
    <n v="10000"/>
    <n v="3000"/>
    <n v="5000"/>
    <n v="2000"/>
    <n v="0"/>
  </r>
  <r>
    <n v="39"/>
    <s v="Segment 2 / Cohort B"/>
    <n v="7"/>
    <x v="0"/>
    <n v="0.5"/>
    <n v="0.5"/>
    <n v="0"/>
    <n v="0"/>
    <s v="US"/>
    <x v="0"/>
    <n v="20000"/>
    <n v="10000"/>
    <s v="B"/>
    <s v="B7"/>
    <x v="0"/>
    <x v="1"/>
    <x v="2"/>
    <x v="0"/>
    <x v="0"/>
    <n v="20000"/>
    <n v="10000"/>
    <n v="10000"/>
    <n v="0"/>
    <n v="0"/>
  </r>
  <r>
    <n v="39"/>
    <s v="Segment 2 / Cohort B"/>
    <n v="7"/>
    <x v="1"/>
    <n v="0.3"/>
    <n v="0.5"/>
    <n v="0.2"/>
    <n v="0"/>
    <s v="US"/>
    <x v="0"/>
    <n v="20000"/>
    <n v="10000"/>
    <s v="B"/>
    <s v="B7"/>
    <x v="0"/>
    <x v="1"/>
    <x v="2"/>
    <x v="0"/>
    <x v="0"/>
    <n v="10000"/>
    <n v="3000"/>
    <n v="5000"/>
    <n v="2000"/>
    <n v="0"/>
  </r>
  <r>
    <n v="39"/>
    <s v="Segment 2 / Cohort B"/>
    <n v="8"/>
    <x v="0"/>
    <n v="0.5"/>
    <n v="0.5"/>
    <n v="0"/>
    <n v="0"/>
    <s v="US"/>
    <x v="0"/>
    <n v="20000"/>
    <n v="10000"/>
    <s v="B"/>
    <s v="B8"/>
    <x v="2"/>
    <x v="1"/>
    <x v="1"/>
    <x v="0"/>
    <x v="1"/>
    <n v="20000"/>
    <n v="10000"/>
    <n v="10000"/>
    <n v="0"/>
    <n v="0"/>
  </r>
  <r>
    <n v="39"/>
    <s v="Segment 2 / Cohort B"/>
    <n v="8"/>
    <x v="1"/>
    <n v="0.3"/>
    <n v="0.5"/>
    <n v="0.2"/>
    <n v="0"/>
    <s v="US"/>
    <x v="0"/>
    <n v="20000"/>
    <n v="10000"/>
    <s v="B"/>
    <s v="B8"/>
    <x v="2"/>
    <x v="1"/>
    <x v="1"/>
    <x v="0"/>
    <x v="1"/>
    <n v="10000"/>
    <n v="3000"/>
    <n v="5000"/>
    <n v="2000"/>
    <n v="0"/>
  </r>
  <r>
    <n v="39"/>
    <s v="Segment 2 / Cohort B"/>
    <n v="9"/>
    <x v="0"/>
    <n v="0.5"/>
    <n v="0.5"/>
    <n v="0"/>
    <n v="0"/>
    <s v="US"/>
    <x v="0"/>
    <n v="20000"/>
    <n v="10000"/>
    <s v="B"/>
    <s v="B9"/>
    <x v="1"/>
    <x v="1"/>
    <x v="2"/>
    <x v="0"/>
    <x v="0"/>
    <n v="20000"/>
    <n v="10000"/>
    <n v="10000"/>
    <n v="0"/>
    <n v="0"/>
  </r>
  <r>
    <n v="39"/>
    <s v="Segment 2 / Cohort B"/>
    <n v="9"/>
    <x v="1"/>
    <n v="0.3"/>
    <n v="0.5"/>
    <n v="0.2"/>
    <n v="0"/>
    <s v="US"/>
    <x v="0"/>
    <n v="20000"/>
    <n v="10000"/>
    <s v="B"/>
    <s v="B9"/>
    <x v="1"/>
    <x v="1"/>
    <x v="2"/>
    <x v="0"/>
    <x v="0"/>
    <n v="10000"/>
    <n v="3000"/>
    <n v="5000"/>
    <n v="2000"/>
    <n v="0"/>
  </r>
  <r>
    <n v="39"/>
    <s v="Segment 2 / Cohort B"/>
    <n v="10"/>
    <x v="0"/>
    <n v="0.5"/>
    <n v="0.5"/>
    <n v="0"/>
    <n v="0"/>
    <s v="US"/>
    <x v="0"/>
    <n v="20000"/>
    <n v="10000"/>
    <s v="B"/>
    <s v="B10"/>
    <x v="0"/>
    <x v="1"/>
    <x v="2"/>
    <x v="1"/>
    <x v="1"/>
    <n v="20000"/>
    <n v="10000"/>
    <n v="10000"/>
    <n v="0"/>
    <n v="0"/>
  </r>
  <r>
    <n v="39"/>
    <s v="Segment 2 / Cohort B"/>
    <n v="10"/>
    <x v="1"/>
    <n v="0.3"/>
    <n v="0.5"/>
    <n v="0.2"/>
    <n v="0"/>
    <s v="US"/>
    <x v="0"/>
    <n v="20000"/>
    <n v="10000"/>
    <s v="B"/>
    <s v="B10"/>
    <x v="0"/>
    <x v="1"/>
    <x v="2"/>
    <x v="1"/>
    <x v="1"/>
    <n v="10000"/>
    <n v="3000"/>
    <n v="5000"/>
    <n v="2000"/>
    <n v="0"/>
  </r>
  <r>
    <n v="39"/>
    <s v="Segment 2 / Cohort B"/>
    <n v="11"/>
    <x v="0"/>
    <n v="0.5"/>
    <n v="0.5"/>
    <n v="0"/>
    <n v="0"/>
    <s v="US"/>
    <x v="0"/>
    <n v="20000"/>
    <n v="10000"/>
    <s v="B"/>
    <s v="B11"/>
    <x v="3"/>
    <x v="1"/>
    <x v="2"/>
    <x v="1"/>
    <x v="0"/>
    <n v="20000"/>
    <n v="10000"/>
    <n v="10000"/>
    <n v="0"/>
    <n v="0"/>
  </r>
  <r>
    <n v="39"/>
    <s v="Segment 2 / Cohort B"/>
    <n v="11"/>
    <x v="1"/>
    <n v="0.3"/>
    <n v="0.5"/>
    <n v="0.2"/>
    <n v="0"/>
    <s v="US"/>
    <x v="0"/>
    <n v="20000"/>
    <n v="10000"/>
    <s v="B"/>
    <s v="B11"/>
    <x v="3"/>
    <x v="1"/>
    <x v="2"/>
    <x v="1"/>
    <x v="0"/>
    <n v="10000"/>
    <n v="3000"/>
    <n v="5000"/>
    <n v="2000"/>
    <n v="0"/>
  </r>
  <r>
    <n v="39"/>
    <s v="Segment 2 / Cohort B"/>
    <n v="12"/>
    <x v="0"/>
    <n v="0.5"/>
    <n v="0.5"/>
    <n v="0"/>
    <n v="0"/>
    <s v="US"/>
    <x v="0"/>
    <n v="20000"/>
    <n v="10000"/>
    <s v="B"/>
    <s v="B12"/>
    <x v="3"/>
    <x v="1"/>
    <x v="1"/>
    <x v="0"/>
    <x v="1"/>
    <n v="20000"/>
    <n v="10000"/>
    <n v="10000"/>
    <n v="0"/>
    <n v="0"/>
  </r>
  <r>
    <n v="39"/>
    <s v="Segment 2 / Cohort B"/>
    <n v="12"/>
    <x v="1"/>
    <n v="0.3"/>
    <n v="0.5"/>
    <n v="0.2"/>
    <n v="0"/>
    <s v="US"/>
    <x v="0"/>
    <n v="20000"/>
    <n v="10000"/>
    <s v="B"/>
    <s v="B12"/>
    <x v="3"/>
    <x v="1"/>
    <x v="1"/>
    <x v="0"/>
    <x v="1"/>
    <n v="10000"/>
    <n v="3000"/>
    <n v="5000"/>
    <n v="2000"/>
    <n v="0"/>
  </r>
  <r>
    <n v="43"/>
    <s v="Segment 3 / Cohort C"/>
    <n v="1"/>
    <x v="0"/>
    <n v="1"/>
    <n v="0"/>
    <n v="0"/>
    <n v="0"/>
    <s v="US"/>
    <x v="0"/>
    <n v="3250"/>
    <n v="250"/>
    <s v="C"/>
    <s v="C1"/>
    <x v="2"/>
    <x v="0"/>
    <x v="1"/>
    <x v="0"/>
    <x v="1"/>
    <n v="3250"/>
    <n v="3250"/>
    <n v="0"/>
    <n v="0"/>
    <n v="0"/>
  </r>
  <r>
    <n v="43"/>
    <s v="Segment 3 / Cohort C"/>
    <n v="1"/>
    <x v="1"/>
    <n v="0.7"/>
    <n v="0.3"/>
    <n v="0"/>
    <n v="0"/>
    <s v="US"/>
    <x v="0"/>
    <n v="3250"/>
    <n v="250"/>
    <s v="C"/>
    <s v="C1"/>
    <x v="2"/>
    <x v="0"/>
    <x v="1"/>
    <x v="0"/>
    <x v="1"/>
    <n v="250"/>
    <n v="175"/>
    <n v="75"/>
    <n v="0"/>
    <n v="0"/>
  </r>
  <r>
    <n v="43"/>
    <s v="Segment 3 / Cohort C"/>
    <n v="2"/>
    <x v="0"/>
    <n v="1"/>
    <n v="0"/>
    <n v="0"/>
    <n v="0"/>
    <s v="US"/>
    <x v="0"/>
    <n v="3250"/>
    <n v="250"/>
    <s v="C"/>
    <s v="C2"/>
    <x v="2"/>
    <x v="1"/>
    <x v="2"/>
    <x v="1"/>
    <x v="0"/>
    <n v="3250"/>
    <n v="3250"/>
    <n v="0"/>
    <n v="0"/>
    <n v="0"/>
  </r>
  <r>
    <n v="43"/>
    <s v="Segment 3 / Cohort C"/>
    <n v="2"/>
    <x v="1"/>
    <n v="1"/>
    <n v="0"/>
    <n v="0"/>
    <n v="0"/>
    <s v="US"/>
    <x v="0"/>
    <n v="3250"/>
    <n v="250"/>
    <s v="C"/>
    <s v="C2"/>
    <x v="2"/>
    <x v="1"/>
    <x v="2"/>
    <x v="1"/>
    <x v="0"/>
    <n v="250"/>
    <n v="250"/>
    <n v="0"/>
    <n v="0"/>
    <n v="0"/>
  </r>
  <r>
    <n v="43"/>
    <s v="Segment 3 / Cohort C"/>
    <n v="3"/>
    <x v="0"/>
    <n v="1"/>
    <n v="0"/>
    <n v="0"/>
    <n v="0"/>
    <s v="US"/>
    <x v="0"/>
    <n v="3250"/>
    <n v="250"/>
    <s v="C"/>
    <s v="C3"/>
    <x v="3"/>
    <x v="0"/>
    <x v="1"/>
    <x v="0"/>
    <x v="1"/>
    <n v="3250"/>
    <n v="3250"/>
    <n v="0"/>
    <n v="0"/>
    <n v="0"/>
  </r>
  <r>
    <n v="43"/>
    <s v="Segment 3 / Cohort C"/>
    <n v="3"/>
    <x v="1"/>
    <n v="1"/>
    <n v="0"/>
    <n v="0"/>
    <n v="0"/>
    <s v="US"/>
    <x v="0"/>
    <n v="3250"/>
    <n v="250"/>
    <s v="C"/>
    <s v="C3"/>
    <x v="3"/>
    <x v="0"/>
    <x v="1"/>
    <x v="0"/>
    <x v="1"/>
    <n v="250"/>
    <n v="250"/>
    <n v="0"/>
    <n v="0"/>
    <n v="0"/>
  </r>
  <r>
    <n v="43"/>
    <s v="Segment 3 / Cohort C"/>
    <n v="4"/>
    <x v="0"/>
    <n v="1"/>
    <n v="0"/>
    <n v="0"/>
    <n v="0"/>
    <s v="US"/>
    <x v="0"/>
    <n v="3250"/>
    <n v="250"/>
    <s v="C"/>
    <s v="C4"/>
    <x v="3"/>
    <x v="1"/>
    <x v="0"/>
    <x v="0"/>
    <x v="0"/>
    <n v="3250"/>
    <n v="3250"/>
    <n v="0"/>
    <n v="0"/>
    <n v="0"/>
  </r>
  <r>
    <n v="43"/>
    <s v="Segment 3 / Cohort C"/>
    <n v="4"/>
    <x v="1"/>
    <n v="0.5"/>
    <n v="0"/>
    <n v="0.5"/>
    <n v="0"/>
    <s v="US"/>
    <x v="0"/>
    <n v="3250"/>
    <n v="250"/>
    <s v="C"/>
    <s v="C4"/>
    <x v="3"/>
    <x v="1"/>
    <x v="0"/>
    <x v="0"/>
    <x v="0"/>
    <n v="250"/>
    <n v="125"/>
    <n v="0"/>
    <n v="125"/>
    <n v="0"/>
  </r>
  <r>
    <n v="43"/>
    <s v="Segment 3 / Cohort C"/>
    <n v="5"/>
    <x v="0"/>
    <n v="1"/>
    <n v="0"/>
    <n v="0"/>
    <n v="0"/>
    <s v="US"/>
    <x v="0"/>
    <n v="3250"/>
    <n v="250"/>
    <s v="C"/>
    <s v="C5"/>
    <x v="2"/>
    <x v="0"/>
    <x v="1"/>
    <x v="0"/>
    <x v="0"/>
    <n v="3250"/>
    <n v="3250"/>
    <n v="0"/>
    <n v="0"/>
    <n v="0"/>
  </r>
  <r>
    <n v="43"/>
    <s v="Segment 3 / Cohort C"/>
    <n v="5"/>
    <x v="1"/>
    <n v="1"/>
    <n v="0"/>
    <n v="0"/>
    <n v="0"/>
    <s v="US"/>
    <x v="0"/>
    <n v="3250"/>
    <n v="250"/>
    <s v="C"/>
    <s v="C5"/>
    <x v="2"/>
    <x v="0"/>
    <x v="1"/>
    <x v="0"/>
    <x v="0"/>
    <n v="250"/>
    <n v="250"/>
    <n v="0"/>
    <n v="0"/>
    <n v="0"/>
  </r>
  <r>
    <n v="43"/>
    <s v="Segment 3 / Cohort C"/>
    <n v="6"/>
    <x v="0"/>
    <n v="1"/>
    <n v="0"/>
    <n v="0"/>
    <n v="0"/>
    <s v="US"/>
    <x v="0"/>
    <n v="3250"/>
    <n v="250"/>
    <s v="C"/>
    <s v="C6"/>
    <x v="3"/>
    <x v="1"/>
    <x v="1"/>
    <x v="0"/>
    <x v="0"/>
    <n v="3250"/>
    <n v="3250"/>
    <n v="0"/>
    <n v="0"/>
    <n v="0"/>
  </r>
  <r>
    <n v="43"/>
    <s v="Segment 3 / Cohort C"/>
    <n v="6"/>
    <x v="1"/>
    <n v="1"/>
    <n v="0"/>
    <n v="0"/>
    <n v="0"/>
    <s v="US"/>
    <x v="0"/>
    <n v="3250"/>
    <n v="250"/>
    <s v="C"/>
    <s v="C6"/>
    <x v="3"/>
    <x v="1"/>
    <x v="1"/>
    <x v="0"/>
    <x v="0"/>
    <n v="250"/>
    <n v="250"/>
    <n v="0"/>
    <n v="0"/>
    <n v="0"/>
  </r>
  <r>
    <n v="43"/>
    <s v="Segment 3 / Cohort C"/>
    <n v="7"/>
    <x v="0"/>
    <n v="1"/>
    <n v="0"/>
    <n v="0"/>
    <n v="0"/>
    <s v="US"/>
    <x v="0"/>
    <n v="3250"/>
    <n v="250"/>
    <s v="C"/>
    <s v="C7"/>
    <x v="0"/>
    <x v="1"/>
    <x v="1"/>
    <x v="0"/>
    <x v="0"/>
    <n v="3250"/>
    <n v="3250"/>
    <n v="0"/>
    <n v="0"/>
    <n v="0"/>
  </r>
  <r>
    <n v="43"/>
    <s v="Segment 3 / Cohort C"/>
    <n v="7"/>
    <x v="1"/>
    <n v="1"/>
    <n v="0"/>
    <n v="0"/>
    <n v="0"/>
    <s v="US"/>
    <x v="0"/>
    <n v="3250"/>
    <n v="250"/>
    <s v="C"/>
    <s v="C7"/>
    <x v="0"/>
    <x v="1"/>
    <x v="1"/>
    <x v="0"/>
    <x v="0"/>
    <n v="250"/>
    <n v="250"/>
    <n v="0"/>
    <n v="0"/>
    <n v="0"/>
  </r>
  <r>
    <n v="43"/>
    <s v="Segment 3 / Cohort C"/>
    <n v="8"/>
    <x v="0"/>
    <n v="1"/>
    <n v="0"/>
    <n v="0"/>
    <n v="0"/>
    <s v="US"/>
    <x v="0"/>
    <n v="3250"/>
    <n v="250"/>
    <s v="C"/>
    <s v="C8"/>
    <x v="1"/>
    <x v="1"/>
    <x v="2"/>
    <x v="1"/>
    <x v="0"/>
    <n v="3250"/>
    <n v="3250"/>
    <n v="0"/>
    <n v="0"/>
    <n v="0"/>
  </r>
  <r>
    <n v="43"/>
    <s v="Segment 3 / Cohort C"/>
    <n v="8"/>
    <x v="1"/>
    <n v="1"/>
    <n v="0"/>
    <n v="0"/>
    <n v="0"/>
    <s v="US"/>
    <x v="0"/>
    <n v="3250"/>
    <n v="250"/>
    <s v="C"/>
    <s v="C8"/>
    <x v="1"/>
    <x v="1"/>
    <x v="2"/>
    <x v="1"/>
    <x v="0"/>
    <n v="250"/>
    <n v="250"/>
    <n v="0"/>
    <n v="0"/>
    <n v="0"/>
  </r>
  <r>
    <n v="43"/>
    <s v="Segment 3 / Cohort C"/>
    <n v="9"/>
    <x v="0"/>
    <n v="1"/>
    <n v="0"/>
    <n v="0"/>
    <n v="0"/>
    <s v="US"/>
    <x v="0"/>
    <n v="3250"/>
    <n v="250"/>
    <s v="C"/>
    <s v="C9"/>
    <x v="0"/>
    <x v="1"/>
    <x v="2"/>
    <x v="0"/>
    <x v="1"/>
    <n v="3250"/>
    <n v="3250"/>
    <n v="0"/>
    <n v="0"/>
    <n v="0"/>
  </r>
  <r>
    <n v="43"/>
    <s v="Segment 3 / Cohort C"/>
    <n v="9"/>
    <x v="1"/>
    <n v="1"/>
    <n v="0"/>
    <n v="0"/>
    <n v="0"/>
    <s v="US"/>
    <x v="0"/>
    <n v="3250"/>
    <n v="250"/>
    <s v="C"/>
    <s v="C9"/>
    <x v="0"/>
    <x v="1"/>
    <x v="2"/>
    <x v="0"/>
    <x v="1"/>
    <n v="250"/>
    <n v="250"/>
    <n v="0"/>
    <n v="0"/>
    <n v="0"/>
  </r>
  <r>
    <n v="43"/>
    <s v="Segment 3 / Cohort C"/>
    <n v="10"/>
    <x v="0"/>
    <n v="1"/>
    <n v="0"/>
    <n v="0"/>
    <n v="0"/>
    <s v="US"/>
    <x v="0"/>
    <n v="3250"/>
    <n v="250"/>
    <s v="C"/>
    <s v="C10"/>
    <x v="3"/>
    <x v="1"/>
    <x v="2"/>
    <x v="0"/>
    <x v="1"/>
    <n v="3250"/>
    <n v="3250"/>
    <n v="0"/>
    <n v="0"/>
    <n v="0"/>
  </r>
  <r>
    <n v="43"/>
    <s v="Segment 3 / Cohort C"/>
    <n v="10"/>
    <x v="1"/>
    <n v="0"/>
    <n v="0.7"/>
    <n v="0.3"/>
    <n v="0"/>
    <s v="US"/>
    <x v="0"/>
    <n v="3250"/>
    <n v="250"/>
    <s v="C"/>
    <s v="C10"/>
    <x v="3"/>
    <x v="1"/>
    <x v="2"/>
    <x v="0"/>
    <x v="1"/>
    <n v="250"/>
    <n v="0"/>
    <n v="175"/>
    <n v="75"/>
    <n v="0"/>
  </r>
  <r>
    <n v="43"/>
    <s v="Segment 3 / Cohort C"/>
    <n v="11"/>
    <x v="0"/>
    <n v="1"/>
    <n v="0"/>
    <n v="0"/>
    <n v="0"/>
    <s v="US"/>
    <x v="0"/>
    <n v="3250"/>
    <n v="250"/>
    <s v="C"/>
    <s v="C11"/>
    <x v="1"/>
    <x v="1"/>
    <x v="2"/>
    <x v="0"/>
    <x v="1"/>
    <n v="3250"/>
    <n v="3250"/>
    <n v="0"/>
    <n v="0"/>
    <n v="0"/>
  </r>
  <r>
    <n v="43"/>
    <s v="Segment 3 / Cohort C"/>
    <n v="11"/>
    <x v="1"/>
    <n v="1"/>
    <n v="0"/>
    <n v="0"/>
    <n v="0"/>
    <s v="US"/>
    <x v="0"/>
    <n v="3250"/>
    <n v="250"/>
    <s v="C"/>
    <s v="C11"/>
    <x v="1"/>
    <x v="1"/>
    <x v="2"/>
    <x v="0"/>
    <x v="1"/>
    <n v="250"/>
    <n v="250"/>
    <n v="0"/>
    <n v="0"/>
    <n v="0"/>
  </r>
  <r>
    <n v="43"/>
    <s v="Segment 3 / Cohort C"/>
    <n v="12"/>
    <x v="0"/>
    <n v="1"/>
    <n v="0"/>
    <n v="0"/>
    <n v="0"/>
    <s v="US"/>
    <x v="0"/>
    <n v="3250"/>
    <n v="250"/>
    <s v="C"/>
    <s v="C12"/>
    <x v="2"/>
    <x v="1"/>
    <x v="0"/>
    <x v="0"/>
    <x v="1"/>
    <n v="3250"/>
    <n v="3250"/>
    <n v="0"/>
    <n v="0"/>
    <n v="0"/>
  </r>
  <r>
    <n v="43"/>
    <s v="Segment 3 / Cohort C"/>
    <n v="12"/>
    <x v="1"/>
    <n v="0.7"/>
    <n v="0.2"/>
    <n v="0.1"/>
    <n v="0"/>
    <s v="US"/>
    <x v="0"/>
    <n v="3250"/>
    <n v="250"/>
    <s v="C"/>
    <s v="C12"/>
    <x v="2"/>
    <x v="1"/>
    <x v="0"/>
    <x v="0"/>
    <x v="1"/>
    <n v="250"/>
    <n v="175"/>
    <n v="50"/>
    <n v="25"/>
    <n v="0"/>
  </r>
  <r>
    <n v="49"/>
    <s v="Segment 4 / Cohort D"/>
    <n v="1"/>
    <x v="0"/>
    <n v="0.6"/>
    <n v="0.2"/>
    <n v="0.2"/>
    <n v="0"/>
    <s v="US"/>
    <x v="0"/>
    <n v="22750"/>
    <n v="3500"/>
    <s v="D"/>
    <s v="D1"/>
    <x v="2"/>
    <x v="0"/>
    <x v="0"/>
    <x v="0"/>
    <x v="0"/>
    <n v="22750"/>
    <n v="13650"/>
    <n v="4550"/>
    <n v="4550"/>
    <n v="0"/>
  </r>
  <r>
    <n v="49"/>
    <s v="Segment 4 / Cohort D"/>
    <n v="1"/>
    <x v="1"/>
    <n v="0.6"/>
    <n v="0.2"/>
    <n v="0.2"/>
    <n v="0"/>
    <s v="US"/>
    <x v="0"/>
    <n v="22750"/>
    <n v="3500"/>
    <s v="D"/>
    <s v="D1"/>
    <x v="2"/>
    <x v="0"/>
    <x v="0"/>
    <x v="0"/>
    <x v="0"/>
    <n v="3500"/>
    <n v="2100"/>
    <n v="700"/>
    <n v="700"/>
    <n v="0"/>
  </r>
  <r>
    <n v="49"/>
    <s v="Segment 4 / Cohort D"/>
    <n v="2"/>
    <x v="0"/>
    <n v="0.4"/>
    <n v="0.4"/>
    <n v="0.2"/>
    <n v="0"/>
    <s v="US"/>
    <x v="0"/>
    <n v="22750"/>
    <n v="3500"/>
    <s v="D"/>
    <s v="D2"/>
    <x v="1"/>
    <x v="0"/>
    <x v="1"/>
    <x v="0"/>
    <x v="1"/>
    <n v="22750"/>
    <n v="9100"/>
    <n v="9100"/>
    <n v="4550"/>
    <n v="0"/>
  </r>
  <r>
    <n v="49"/>
    <s v="Segment 4 / Cohort D"/>
    <n v="2"/>
    <x v="1"/>
    <n v="0.4"/>
    <n v="0.4"/>
    <n v="0.2"/>
    <n v="0"/>
    <s v="US"/>
    <x v="0"/>
    <n v="22750"/>
    <n v="3500"/>
    <s v="D"/>
    <s v="D2"/>
    <x v="1"/>
    <x v="0"/>
    <x v="1"/>
    <x v="0"/>
    <x v="1"/>
    <n v="3500"/>
    <n v="1400"/>
    <n v="1400"/>
    <n v="700"/>
    <n v="0"/>
  </r>
  <r>
    <n v="49"/>
    <s v="Segment 4 / Cohort D"/>
    <n v="3"/>
    <x v="0"/>
    <n v="0.4"/>
    <n v="0.2"/>
    <n v="0.4"/>
    <n v="0"/>
    <s v="US"/>
    <x v="0"/>
    <n v="22750"/>
    <n v="3500"/>
    <s v="D"/>
    <s v="D3"/>
    <x v="3"/>
    <x v="0"/>
    <x v="1"/>
    <x v="0"/>
    <x v="0"/>
    <n v="22750"/>
    <n v="9100"/>
    <n v="4550"/>
    <n v="9100"/>
    <n v="0"/>
  </r>
  <r>
    <n v="49"/>
    <s v="Segment 4 / Cohort D"/>
    <n v="3"/>
    <x v="1"/>
    <n v="0.4"/>
    <n v="0.2"/>
    <n v="0.4"/>
    <n v="0"/>
    <s v="US"/>
    <x v="0"/>
    <n v="22750"/>
    <n v="3500"/>
    <s v="D"/>
    <s v="D3"/>
    <x v="3"/>
    <x v="0"/>
    <x v="1"/>
    <x v="0"/>
    <x v="0"/>
    <n v="3500"/>
    <n v="1400"/>
    <n v="700"/>
    <n v="1400"/>
    <n v="0"/>
  </r>
  <r>
    <n v="49"/>
    <s v="Segment 4 / Cohort D"/>
    <n v="4"/>
    <x v="0"/>
    <n v="0.6"/>
    <n v="0.2"/>
    <n v="0.2"/>
    <n v="0"/>
    <s v="US"/>
    <x v="0"/>
    <n v="22750"/>
    <n v="3500"/>
    <s v="D"/>
    <s v="D4"/>
    <x v="3"/>
    <x v="1"/>
    <x v="0"/>
    <x v="0"/>
    <x v="1"/>
    <n v="22750"/>
    <n v="13650"/>
    <n v="4550"/>
    <n v="4550"/>
    <n v="0"/>
  </r>
  <r>
    <n v="49"/>
    <s v="Segment 4 / Cohort D"/>
    <n v="4"/>
    <x v="1"/>
    <n v="0.6"/>
    <n v="0.2"/>
    <n v="0.2"/>
    <n v="0"/>
    <s v="US"/>
    <x v="0"/>
    <n v="22750"/>
    <n v="3500"/>
    <s v="D"/>
    <s v="D4"/>
    <x v="3"/>
    <x v="1"/>
    <x v="0"/>
    <x v="0"/>
    <x v="1"/>
    <n v="3500"/>
    <n v="2100"/>
    <n v="700"/>
    <n v="700"/>
    <n v="0"/>
  </r>
  <r>
    <n v="49"/>
    <s v="Segment 4 / Cohort D"/>
    <n v="5"/>
    <x v="0"/>
    <n v="0.4"/>
    <n v="0.4"/>
    <n v="0.2"/>
    <n v="0"/>
    <s v="US"/>
    <x v="0"/>
    <n v="22750"/>
    <n v="3500"/>
    <s v="D"/>
    <s v="D5"/>
    <x v="3"/>
    <x v="1"/>
    <x v="2"/>
    <x v="1"/>
    <x v="1"/>
    <n v="22750"/>
    <n v="9100"/>
    <n v="9100"/>
    <n v="4550"/>
    <n v="0"/>
  </r>
  <r>
    <n v="49"/>
    <s v="Segment 4 / Cohort D"/>
    <n v="5"/>
    <x v="1"/>
    <n v="0.6"/>
    <n v="0.2"/>
    <n v="0.2"/>
    <n v="0"/>
    <s v="US"/>
    <x v="0"/>
    <n v="22750"/>
    <n v="3500"/>
    <s v="D"/>
    <s v="D5"/>
    <x v="3"/>
    <x v="1"/>
    <x v="2"/>
    <x v="1"/>
    <x v="1"/>
    <n v="3500"/>
    <n v="2100"/>
    <n v="700"/>
    <n v="700"/>
    <n v="0"/>
  </r>
  <r>
    <n v="49"/>
    <s v="Segment 4 / Cohort D"/>
    <n v="6"/>
    <x v="0"/>
    <n v="0.4"/>
    <n v="0.4"/>
    <n v="0.2"/>
    <n v="0"/>
    <s v="US"/>
    <x v="0"/>
    <n v="22750"/>
    <n v="3500"/>
    <s v="D"/>
    <s v="D6"/>
    <x v="2"/>
    <x v="1"/>
    <x v="1"/>
    <x v="0"/>
    <x v="0"/>
    <n v="22750"/>
    <n v="9100"/>
    <n v="9100"/>
    <n v="4550"/>
    <n v="0"/>
  </r>
  <r>
    <n v="49"/>
    <s v="Segment 4 / Cohort D"/>
    <n v="6"/>
    <x v="1"/>
    <n v="0.4"/>
    <n v="0.4"/>
    <n v="0.2"/>
    <n v="0"/>
    <s v="US"/>
    <x v="0"/>
    <n v="22750"/>
    <n v="3500"/>
    <s v="D"/>
    <s v="D6"/>
    <x v="2"/>
    <x v="1"/>
    <x v="1"/>
    <x v="0"/>
    <x v="0"/>
    <n v="3500"/>
    <n v="1400"/>
    <n v="1400"/>
    <n v="700"/>
    <n v="0"/>
  </r>
  <r>
    <n v="49"/>
    <s v="Segment 4 / Cohort D"/>
    <n v="7"/>
    <x v="0"/>
    <n v="0.4"/>
    <n v="0.2"/>
    <n v="0.4"/>
    <n v="0"/>
    <s v="US"/>
    <x v="0"/>
    <n v="22750"/>
    <n v="3500"/>
    <s v="D"/>
    <s v="D7"/>
    <x v="1"/>
    <x v="1"/>
    <x v="0"/>
    <x v="0"/>
    <x v="0"/>
    <n v="22750"/>
    <n v="9100"/>
    <n v="4550"/>
    <n v="9100"/>
    <n v="0"/>
  </r>
  <r>
    <n v="49"/>
    <s v="Segment 4 / Cohort D"/>
    <n v="7"/>
    <x v="1"/>
    <n v="0.4"/>
    <n v="0.2"/>
    <n v="0.4"/>
    <n v="0"/>
    <s v="US"/>
    <x v="0"/>
    <n v="22750"/>
    <n v="3500"/>
    <s v="D"/>
    <s v="D7"/>
    <x v="1"/>
    <x v="1"/>
    <x v="0"/>
    <x v="0"/>
    <x v="0"/>
    <n v="3500"/>
    <n v="1400"/>
    <n v="700"/>
    <n v="1400"/>
    <n v="0"/>
  </r>
  <r>
    <n v="49"/>
    <s v="Segment 4 / Cohort D"/>
    <n v="8"/>
    <x v="0"/>
    <n v="0.4"/>
    <n v="0.4"/>
    <n v="0.2"/>
    <n v="0"/>
    <s v="US"/>
    <x v="0"/>
    <n v="22750"/>
    <n v="3500"/>
    <s v="D"/>
    <s v="D8"/>
    <x v="0"/>
    <x v="0"/>
    <x v="1"/>
    <x v="0"/>
    <x v="1"/>
    <n v="22750"/>
    <n v="9100"/>
    <n v="9100"/>
    <n v="4550"/>
    <n v="0"/>
  </r>
  <r>
    <n v="49"/>
    <s v="Segment 4 / Cohort D"/>
    <n v="8"/>
    <x v="1"/>
    <n v="0.4"/>
    <n v="0.4"/>
    <n v="0.2"/>
    <n v="0"/>
    <s v="US"/>
    <x v="0"/>
    <n v="22750"/>
    <n v="3500"/>
    <s v="D"/>
    <s v="D8"/>
    <x v="0"/>
    <x v="0"/>
    <x v="1"/>
    <x v="0"/>
    <x v="1"/>
    <n v="3500"/>
    <n v="1400"/>
    <n v="1400"/>
    <n v="700"/>
    <n v="0"/>
  </r>
  <r>
    <n v="49"/>
    <s v="Segment 4 / Cohort D"/>
    <n v="9"/>
    <x v="0"/>
    <n v="0.4"/>
    <n v="0.2"/>
    <n v="0.4"/>
    <n v="0"/>
    <s v="US"/>
    <x v="0"/>
    <n v="22750"/>
    <n v="3500"/>
    <s v="D"/>
    <s v="D9"/>
    <x v="3"/>
    <x v="1"/>
    <x v="2"/>
    <x v="0"/>
    <x v="0"/>
    <n v="22750"/>
    <n v="9100"/>
    <n v="4550"/>
    <n v="9100"/>
    <n v="0"/>
  </r>
  <r>
    <n v="49"/>
    <s v="Segment 4 / Cohort D"/>
    <n v="9"/>
    <x v="1"/>
    <n v="0.4"/>
    <n v="0.2"/>
    <n v="0.4"/>
    <n v="0"/>
    <s v="US"/>
    <x v="0"/>
    <n v="22750"/>
    <n v="3500"/>
    <s v="D"/>
    <s v="D9"/>
    <x v="3"/>
    <x v="1"/>
    <x v="2"/>
    <x v="0"/>
    <x v="0"/>
    <n v="3500"/>
    <n v="1400"/>
    <n v="700"/>
    <n v="1400"/>
    <n v="0"/>
  </r>
  <r>
    <n v="49"/>
    <s v="Segment 4 / Cohort D"/>
    <n v="10"/>
    <x v="0"/>
    <n v="0.4"/>
    <n v="0.2"/>
    <n v="0.4"/>
    <n v="0"/>
    <s v="US"/>
    <x v="0"/>
    <n v="22750"/>
    <n v="3500"/>
    <s v="D"/>
    <s v="D10"/>
    <x v="1"/>
    <x v="0"/>
    <x v="1"/>
    <x v="0"/>
    <x v="0"/>
    <n v="22750"/>
    <n v="9100"/>
    <n v="4550"/>
    <n v="9100"/>
    <n v="0"/>
  </r>
  <r>
    <n v="49"/>
    <s v="Segment 4 / Cohort D"/>
    <n v="10"/>
    <x v="1"/>
    <n v="0.4"/>
    <n v="0.2"/>
    <n v="0.4"/>
    <n v="0"/>
    <s v="US"/>
    <x v="0"/>
    <n v="22750"/>
    <n v="3500"/>
    <s v="D"/>
    <s v="D10"/>
    <x v="1"/>
    <x v="0"/>
    <x v="1"/>
    <x v="0"/>
    <x v="0"/>
    <n v="3500"/>
    <n v="1400"/>
    <n v="700"/>
    <n v="1400"/>
    <n v="0"/>
  </r>
  <r>
    <n v="49"/>
    <s v="Segment 4 / Cohort D"/>
    <n v="11"/>
    <x v="0"/>
    <n v="0.6"/>
    <n v="0.2"/>
    <n v="0.2"/>
    <n v="0"/>
    <s v="US"/>
    <x v="0"/>
    <n v="22750"/>
    <n v="3500"/>
    <s v="D"/>
    <s v="D11"/>
    <x v="0"/>
    <x v="1"/>
    <x v="2"/>
    <x v="1"/>
    <x v="0"/>
    <n v="22750"/>
    <n v="13650"/>
    <n v="4550"/>
    <n v="4550"/>
    <n v="0"/>
  </r>
  <r>
    <n v="49"/>
    <s v="Segment 4 / Cohort D"/>
    <n v="11"/>
    <x v="1"/>
    <n v="0.6"/>
    <n v="0.2"/>
    <n v="0.2"/>
    <n v="0"/>
    <s v="US"/>
    <x v="0"/>
    <n v="22750"/>
    <n v="3500"/>
    <s v="D"/>
    <s v="D11"/>
    <x v="0"/>
    <x v="1"/>
    <x v="2"/>
    <x v="1"/>
    <x v="0"/>
    <n v="3500"/>
    <n v="2100"/>
    <n v="700"/>
    <n v="700"/>
    <n v="0"/>
  </r>
  <r>
    <n v="49"/>
    <s v="Segment 4 / Cohort D"/>
    <n v="12"/>
    <x v="0"/>
    <n v="0.4"/>
    <n v="0.2"/>
    <n v="0.4"/>
    <n v="0"/>
    <s v="US"/>
    <x v="0"/>
    <n v="22750"/>
    <n v="3500"/>
    <s v="D"/>
    <s v="D12"/>
    <x v="0"/>
    <x v="0"/>
    <x v="1"/>
    <x v="0"/>
    <x v="0"/>
    <n v="22750"/>
    <n v="9100"/>
    <n v="4550"/>
    <n v="9100"/>
    <n v="0"/>
  </r>
  <r>
    <n v="49"/>
    <s v="Segment 4 / Cohort D"/>
    <n v="12"/>
    <x v="1"/>
    <n v="0.4"/>
    <n v="0.2"/>
    <n v="0.4"/>
    <n v="0"/>
    <s v="US"/>
    <x v="0"/>
    <n v="22750"/>
    <n v="3500"/>
    <s v="D"/>
    <s v="D12"/>
    <x v="0"/>
    <x v="0"/>
    <x v="1"/>
    <x v="0"/>
    <x v="0"/>
    <n v="3500"/>
    <n v="1400"/>
    <n v="700"/>
    <n v="1400"/>
    <n v="0"/>
  </r>
  <r>
    <n v="50"/>
    <s v="Segment 3 / Cohort C"/>
    <n v="1"/>
    <x v="0"/>
    <n v="0"/>
    <n v="0"/>
    <n v="1"/>
    <n v="0"/>
    <s v="US"/>
    <x v="1"/>
    <n v="1000"/>
    <n v="250"/>
    <s v="C"/>
    <s v="C1"/>
    <x v="2"/>
    <x v="0"/>
    <x v="1"/>
    <x v="0"/>
    <x v="1"/>
    <n v="1000"/>
    <n v="0"/>
    <n v="0"/>
    <n v="1000"/>
    <n v="0"/>
  </r>
  <r>
    <n v="50"/>
    <s v="Segment 3 / Cohort C"/>
    <n v="1"/>
    <x v="1"/>
    <n v="0"/>
    <n v="0"/>
    <n v="1"/>
    <n v="0"/>
    <s v="US"/>
    <x v="1"/>
    <n v="1000"/>
    <n v="250"/>
    <s v="C"/>
    <s v="C1"/>
    <x v="2"/>
    <x v="0"/>
    <x v="1"/>
    <x v="0"/>
    <x v="1"/>
    <n v="250"/>
    <n v="0"/>
    <n v="0"/>
    <n v="250"/>
    <n v="0"/>
  </r>
  <r>
    <n v="50"/>
    <s v="Segment 3 / Cohort C"/>
    <n v="2"/>
    <x v="0"/>
    <n v="1"/>
    <n v="0"/>
    <n v="0"/>
    <n v="0"/>
    <s v="US"/>
    <x v="1"/>
    <n v="1000"/>
    <n v="250"/>
    <s v="C"/>
    <s v="C2"/>
    <x v="2"/>
    <x v="1"/>
    <x v="2"/>
    <x v="1"/>
    <x v="0"/>
    <n v="1000"/>
    <n v="1000"/>
    <n v="0"/>
    <n v="0"/>
    <n v="0"/>
  </r>
  <r>
    <n v="50"/>
    <s v="Segment 3 / Cohort C"/>
    <n v="2"/>
    <x v="1"/>
    <n v="1"/>
    <n v="0"/>
    <n v="0"/>
    <n v="0"/>
    <s v="US"/>
    <x v="1"/>
    <n v="1000"/>
    <n v="250"/>
    <s v="C"/>
    <s v="C2"/>
    <x v="2"/>
    <x v="1"/>
    <x v="2"/>
    <x v="1"/>
    <x v="0"/>
    <n v="250"/>
    <n v="250"/>
    <n v="0"/>
    <n v="0"/>
    <n v="0"/>
  </r>
  <r>
    <n v="50"/>
    <s v="Segment 3 / Cohort C"/>
    <n v="3"/>
    <x v="0"/>
    <n v="1"/>
    <n v="0"/>
    <n v="0"/>
    <n v="0"/>
    <s v="US"/>
    <x v="1"/>
    <n v="1000"/>
    <n v="250"/>
    <s v="C"/>
    <s v="C3"/>
    <x v="3"/>
    <x v="0"/>
    <x v="1"/>
    <x v="0"/>
    <x v="1"/>
    <n v="1000"/>
    <n v="1000"/>
    <n v="0"/>
    <n v="0"/>
    <n v="0"/>
  </r>
  <r>
    <n v="50"/>
    <s v="Segment 3 / Cohort C"/>
    <n v="3"/>
    <x v="1"/>
    <n v="1"/>
    <n v="0"/>
    <n v="0"/>
    <n v="0"/>
    <s v="US"/>
    <x v="1"/>
    <n v="1000"/>
    <n v="250"/>
    <s v="C"/>
    <s v="C3"/>
    <x v="3"/>
    <x v="0"/>
    <x v="1"/>
    <x v="0"/>
    <x v="1"/>
    <n v="250"/>
    <n v="250"/>
    <n v="0"/>
    <n v="0"/>
    <n v="0"/>
  </r>
  <r>
    <n v="50"/>
    <s v="Segment 3 / Cohort C"/>
    <n v="4"/>
    <x v="0"/>
    <n v="0"/>
    <n v="1"/>
    <n v="0"/>
    <n v="0"/>
    <s v="US"/>
    <x v="1"/>
    <n v="1000"/>
    <n v="250"/>
    <s v="C"/>
    <s v="C4"/>
    <x v="3"/>
    <x v="1"/>
    <x v="0"/>
    <x v="0"/>
    <x v="0"/>
    <n v="1000"/>
    <n v="0"/>
    <n v="1000"/>
    <n v="0"/>
    <n v="0"/>
  </r>
  <r>
    <n v="50"/>
    <s v="Segment 3 / Cohort C"/>
    <n v="4"/>
    <x v="1"/>
    <n v="0"/>
    <n v="1"/>
    <n v="0"/>
    <n v="0"/>
    <s v="US"/>
    <x v="1"/>
    <n v="1000"/>
    <n v="250"/>
    <s v="C"/>
    <s v="C4"/>
    <x v="3"/>
    <x v="1"/>
    <x v="0"/>
    <x v="0"/>
    <x v="0"/>
    <n v="250"/>
    <n v="0"/>
    <n v="250"/>
    <n v="0"/>
    <n v="0"/>
  </r>
  <r>
    <n v="50"/>
    <s v="Segment 3 / Cohort C"/>
    <n v="5"/>
    <x v="0"/>
    <n v="0"/>
    <n v="1"/>
    <n v="0"/>
    <n v="0"/>
    <s v="US"/>
    <x v="1"/>
    <n v="1000"/>
    <n v="250"/>
    <s v="C"/>
    <s v="C5"/>
    <x v="2"/>
    <x v="0"/>
    <x v="1"/>
    <x v="0"/>
    <x v="0"/>
    <n v="1000"/>
    <n v="0"/>
    <n v="1000"/>
    <n v="0"/>
    <n v="0"/>
  </r>
  <r>
    <n v="50"/>
    <s v="Segment 3 / Cohort C"/>
    <n v="5"/>
    <x v="1"/>
    <n v="0.5"/>
    <n v="0"/>
    <n v="0.5"/>
    <n v="0"/>
    <s v="US"/>
    <x v="1"/>
    <n v="1000"/>
    <n v="250"/>
    <s v="C"/>
    <s v="C5"/>
    <x v="2"/>
    <x v="0"/>
    <x v="1"/>
    <x v="0"/>
    <x v="0"/>
    <n v="250"/>
    <n v="125"/>
    <n v="0"/>
    <n v="125"/>
    <n v="0"/>
  </r>
  <r>
    <n v="50"/>
    <s v="Segment 3 / Cohort C"/>
    <n v="6"/>
    <x v="0"/>
    <n v="0.5"/>
    <n v="0"/>
    <n v="0.5"/>
    <n v="0"/>
    <s v="US"/>
    <x v="1"/>
    <n v="1000"/>
    <n v="250"/>
    <s v="C"/>
    <s v="C6"/>
    <x v="3"/>
    <x v="1"/>
    <x v="1"/>
    <x v="0"/>
    <x v="0"/>
    <n v="1000"/>
    <n v="500"/>
    <n v="0"/>
    <n v="500"/>
    <n v="0"/>
  </r>
  <r>
    <n v="50"/>
    <s v="Segment 3 / Cohort C"/>
    <n v="6"/>
    <x v="1"/>
    <n v="0.5"/>
    <n v="0"/>
    <n v="0.5"/>
    <n v="0"/>
    <s v="US"/>
    <x v="1"/>
    <n v="1000"/>
    <n v="250"/>
    <s v="C"/>
    <s v="C6"/>
    <x v="3"/>
    <x v="1"/>
    <x v="1"/>
    <x v="0"/>
    <x v="0"/>
    <n v="250"/>
    <n v="125"/>
    <n v="0"/>
    <n v="125"/>
    <n v="0"/>
  </r>
  <r>
    <n v="50"/>
    <s v="Segment 3 / Cohort C"/>
    <n v="7"/>
    <x v="0"/>
    <n v="1"/>
    <n v="0"/>
    <n v="0"/>
    <n v="0"/>
    <s v="US"/>
    <x v="1"/>
    <n v="1000"/>
    <n v="250"/>
    <s v="C"/>
    <s v="C7"/>
    <x v="0"/>
    <x v="1"/>
    <x v="1"/>
    <x v="0"/>
    <x v="0"/>
    <n v="1000"/>
    <n v="1000"/>
    <n v="0"/>
    <n v="0"/>
    <n v="0"/>
  </r>
  <r>
    <n v="50"/>
    <s v="Segment 3 / Cohort C"/>
    <n v="7"/>
    <x v="1"/>
    <n v="0"/>
    <n v="1"/>
    <n v="0"/>
    <n v="0"/>
    <s v="US"/>
    <x v="1"/>
    <n v="1000"/>
    <n v="250"/>
    <s v="C"/>
    <s v="C7"/>
    <x v="0"/>
    <x v="1"/>
    <x v="1"/>
    <x v="0"/>
    <x v="0"/>
    <n v="250"/>
    <n v="0"/>
    <n v="250"/>
    <n v="0"/>
    <n v="0"/>
  </r>
  <r>
    <n v="50"/>
    <s v="Segment 3 / Cohort C"/>
    <n v="8"/>
    <x v="0"/>
    <n v="0"/>
    <n v="1"/>
    <n v="0"/>
    <n v="0"/>
    <s v="US"/>
    <x v="1"/>
    <n v="1000"/>
    <n v="250"/>
    <s v="C"/>
    <s v="C8"/>
    <x v="1"/>
    <x v="1"/>
    <x v="2"/>
    <x v="1"/>
    <x v="0"/>
    <n v="1000"/>
    <n v="0"/>
    <n v="1000"/>
    <n v="0"/>
    <n v="0"/>
  </r>
  <r>
    <n v="50"/>
    <s v="Segment 3 / Cohort C"/>
    <n v="8"/>
    <x v="1"/>
    <n v="0"/>
    <n v="1"/>
    <n v="0"/>
    <n v="0"/>
    <s v="US"/>
    <x v="1"/>
    <n v="1000"/>
    <n v="250"/>
    <s v="C"/>
    <s v="C8"/>
    <x v="1"/>
    <x v="1"/>
    <x v="2"/>
    <x v="1"/>
    <x v="0"/>
    <n v="250"/>
    <n v="0"/>
    <n v="250"/>
    <n v="0"/>
    <n v="0"/>
  </r>
  <r>
    <n v="50"/>
    <s v="Segment 3 / Cohort C"/>
    <n v="9"/>
    <x v="0"/>
    <n v="1"/>
    <n v="0"/>
    <n v="0"/>
    <n v="0"/>
    <s v="US"/>
    <x v="1"/>
    <n v="1000"/>
    <n v="250"/>
    <s v="C"/>
    <s v="C9"/>
    <x v="0"/>
    <x v="1"/>
    <x v="2"/>
    <x v="0"/>
    <x v="1"/>
    <n v="1000"/>
    <n v="1000"/>
    <n v="0"/>
    <n v="0"/>
    <n v="0"/>
  </r>
  <r>
    <n v="50"/>
    <s v="Segment 3 / Cohort C"/>
    <n v="9"/>
    <x v="1"/>
    <n v="1"/>
    <n v="0"/>
    <n v="0"/>
    <n v="0"/>
    <s v="US"/>
    <x v="1"/>
    <n v="1000"/>
    <n v="250"/>
    <s v="C"/>
    <s v="C9"/>
    <x v="0"/>
    <x v="1"/>
    <x v="2"/>
    <x v="0"/>
    <x v="1"/>
    <n v="250"/>
    <n v="250"/>
    <n v="0"/>
    <n v="0"/>
    <n v="0"/>
  </r>
  <r>
    <n v="50"/>
    <s v="Segment 3 / Cohort C"/>
    <n v="10"/>
    <x v="0"/>
    <n v="0"/>
    <n v="1"/>
    <n v="0"/>
    <n v="0"/>
    <s v="US"/>
    <x v="1"/>
    <n v="1000"/>
    <n v="250"/>
    <s v="C"/>
    <s v="C10"/>
    <x v="3"/>
    <x v="1"/>
    <x v="2"/>
    <x v="0"/>
    <x v="1"/>
    <n v="1000"/>
    <n v="0"/>
    <n v="1000"/>
    <n v="0"/>
    <n v="0"/>
  </r>
  <r>
    <n v="50"/>
    <s v="Segment 3 / Cohort C"/>
    <n v="10"/>
    <x v="1"/>
    <n v="0"/>
    <n v="1"/>
    <n v="0"/>
    <n v="0"/>
    <s v="US"/>
    <x v="1"/>
    <n v="1000"/>
    <n v="250"/>
    <s v="C"/>
    <s v="C10"/>
    <x v="3"/>
    <x v="1"/>
    <x v="2"/>
    <x v="0"/>
    <x v="1"/>
    <n v="250"/>
    <n v="0"/>
    <n v="250"/>
    <n v="0"/>
    <n v="0"/>
  </r>
  <r>
    <n v="50"/>
    <s v="Segment 3 / Cohort C"/>
    <n v="11"/>
    <x v="0"/>
    <n v="0"/>
    <n v="0"/>
    <n v="1"/>
    <n v="0"/>
    <s v="US"/>
    <x v="1"/>
    <n v="1000"/>
    <n v="250"/>
    <s v="C"/>
    <s v="C11"/>
    <x v="1"/>
    <x v="1"/>
    <x v="2"/>
    <x v="0"/>
    <x v="1"/>
    <n v="1000"/>
    <n v="0"/>
    <n v="0"/>
    <n v="1000"/>
    <n v="0"/>
  </r>
  <r>
    <n v="50"/>
    <s v="Segment 3 / Cohort C"/>
    <n v="11"/>
    <x v="1"/>
    <n v="0"/>
    <n v="0"/>
    <n v="1"/>
    <n v="0"/>
    <s v="US"/>
    <x v="1"/>
    <n v="1000"/>
    <n v="250"/>
    <s v="C"/>
    <s v="C11"/>
    <x v="1"/>
    <x v="1"/>
    <x v="2"/>
    <x v="0"/>
    <x v="1"/>
    <n v="250"/>
    <n v="0"/>
    <n v="0"/>
    <n v="250"/>
    <n v="0"/>
  </r>
  <r>
    <n v="50"/>
    <s v="Segment 3 / Cohort C"/>
    <n v="12"/>
    <x v="0"/>
    <n v="0"/>
    <n v="1"/>
    <n v="0"/>
    <n v="0"/>
    <s v="US"/>
    <x v="1"/>
    <n v="1000"/>
    <n v="250"/>
    <s v="C"/>
    <s v="C12"/>
    <x v="2"/>
    <x v="1"/>
    <x v="0"/>
    <x v="0"/>
    <x v="1"/>
    <n v="1000"/>
    <n v="0"/>
    <n v="1000"/>
    <n v="0"/>
    <n v="0"/>
  </r>
  <r>
    <n v="50"/>
    <s v="Segment 3 / Cohort C"/>
    <n v="12"/>
    <x v="1"/>
    <n v="0"/>
    <n v="1"/>
    <n v="0"/>
    <n v="0"/>
    <s v="US"/>
    <x v="1"/>
    <n v="1000"/>
    <n v="250"/>
    <s v="C"/>
    <s v="C12"/>
    <x v="2"/>
    <x v="1"/>
    <x v="0"/>
    <x v="0"/>
    <x v="1"/>
    <n v="250"/>
    <n v="0"/>
    <n v="250"/>
    <n v="0"/>
    <n v="0"/>
  </r>
  <r>
    <n v="62"/>
    <s v="Segment 1 / Cohort A"/>
    <n v="1"/>
    <x v="0"/>
    <n v="0.5"/>
    <n v="0.4"/>
    <n v="0.1"/>
    <n v="0"/>
    <s v="US"/>
    <x v="0"/>
    <n v="4500"/>
    <n v="1500"/>
    <s v="A"/>
    <s v="A1"/>
    <x v="0"/>
    <x v="0"/>
    <x v="0"/>
    <x v="0"/>
    <x v="0"/>
    <n v="4500"/>
    <n v="2250"/>
    <n v="1800"/>
    <n v="450"/>
    <n v="0"/>
  </r>
  <r>
    <n v="62"/>
    <s v="Segment 1 / Cohort A"/>
    <n v="1"/>
    <x v="1"/>
    <n v="0.4"/>
    <n v="0.4"/>
    <n v="0.2"/>
    <n v="0"/>
    <s v="US"/>
    <x v="0"/>
    <n v="4500"/>
    <n v="1500"/>
    <s v="A"/>
    <s v="A1"/>
    <x v="0"/>
    <x v="0"/>
    <x v="0"/>
    <x v="0"/>
    <x v="0"/>
    <n v="1500"/>
    <n v="600"/>
    <n v="600"/>
    <n v="300"/>
    <n v="0"/>
  </r>
  <r>
    <n v="62"/>
    <s v="Segment 1 / Cohort A"/>
    <n v="2"/>
    <x v="0"/>
    <n v="0.4"/>
    <n v="0.4"/>
    <n v="0.2"/>
    <n v="0"/>
    <s v="US"/>
    <x v="0"/>
    <n v="4500"/>
    <n v="1500"/>
    <s v="A"/>
    <s v="A2"/>
    <x v="1"/>
    <x v="1"/>
    <x v="1"/>
    <x v="0"/>
    <x v="1"/>
    <n v="4500"/>
    <n v="1800"/>
    <n v="1800"/>
    <n v="900"/>
    <n v="0"/>
  </r>
  <r>
    <n v="62"/>
    <s v="Segment 1 / Cohort A"/>
    <n v="2"/>
    <x v="1"/>
    <n v="0.4"/>
    <n v="0.3"/>
    <n v="0.3"/>
    <n v="0"/>
    <s v="US"/>
    <x v="0"/>
    <n v="4500"/>
    <n v="1500"/>
    <s v="A"/>
    <s v="A2"/>
    <x v="1"/>
    <x v="1"/>
    <x v="1"/>
    <x v="0"/>
    <x v="1"/>
    <n v="1500"/>
    <n v="600"/>
    <n v="450"/>
    <n v="450"/>
    <n v="0"/>
  </r>
  <r>
    <n v="62"/>
    <s v="Segment 1 / Cohort A"/>
    <n v="3"/>
    <x v="0"/>
    <n v="0.2"/>
    <n v="0.4"/>
    <n v="0.4"/>
    <n v="0"/>
    <s v="US"/>
    <x v="0"/>
    <n v="4500"/>
    <n v="1500"/>
    <s v="A"/>
    <s v="A3"/>
    <x v="2"/>
    <x v="1"/>
    <x v="2"/>
    <x v="0"/>
    <x v="1"/>
    <n v="4500"/>
    <n v="900"/>
    <n v="1800"/>
    <n v="1800"/>
    <n v="0"/>
  </r>
  <r>
    <n v="62"/>
    <s v="Segment 1 / Cohort A"/>
    <n v="3"/>
    <x v="1"/>
    <n v="0.2"/>
    <n v="0.3"/>
    <n v="0.5"/>
    <n v="0"/>
    <s v="US"/>
    <x v="0"/>
    <n v="4500"/>
    <n v="1500"/>
    <s v="A"/>
    <s v="A3"/>
    <x v="2"/>
    <x v="1"/>
    <x v="2"/>
    <x v="0"/>
    <x v="1"/>
    <n v="1500"/>
    <n v="300"/>
    <n v="450"/>
    <n v="750"/>
    <n v="0"/>
  </r>
  <r>
    <n v="62"/>
    <s v="Segment 1 / Cohort A"/>
    <n v="4"/>
    <x v="0"/>
    <n v="0.3"/>
    <n v="0.3"/>
    <n v="0.4"/>
    <n v="0"/>
    <s v="US"/>
    <x v="0"/>
    <n v="4500"/>
    <n v="1500"/>
    <s v="A"/>
    <s v="A4"/>
    <x v="2"/>
    <x v="0"/>
    <x v="0"/>
    <x v="0"/>
    <x v="1"/>
    <n v="4500"/>
    <n v="1350"/>
    <n v="1350"/>
    <n v="1800"/>
    <n v="0"/>
  </r>
  <r>
    <n v="62"/>
    <s v="Segment 1 / Cohort A"/>
    <n v="4"/>
    <x v="1"/>
    <n v="0.3"/>
    <n v="0.3"/>
    <n v="0.4"/>
    <n v="0"/>
    <s v="US"/>
    <x v="0"/>
    <n v="4500"/>
    <n v="1500"/>
    <s v="A"/>
    <s v="A4"/>
    <x v="2"/>
    <x v="0"/>
    <x v="0"/>
    <x v="0"/>
    <x v="1"/>
    <n v="1500"/>
    <n v="450"/>
    <n v="450"/>
    <n v="600"/>
    <n v="0"/>
  </r>
  <r>
    <n v="62"/>
    <s v="Segment 1 / Cohort A"/>
    <n v="5"/>
    <x v="0"/>
    <n v="0.3"/>
    <n v="0.4"/>
    <n v="0.3"/>
    <n v="0"/>
    <s v="US"/>
    <x v="0"/>
    <n v="4500"/>
    <n v="1500"/>
    <s v="A"/>
    <s v="A5"/>
    <x v="2"/>
    <x v="1"/>
    <x v="2"/>
    <x v="1"/>
    <x v="1"/>
    <n v="4500"/>
    <n v="1350"/>
    <n v="1800"/>
    <n v="1350"/>
    <n v="0"/>
  </r>
  <r>
    <n v="62"/>
    <s v="Segment 1 / Cohort A"/>
    <n v="5"/>
    <x v="1"/>
    <n v="0.3"/>
    <n v="0.4"/>
    <n v="0.3"/>
    <n v="0"/>
    <s v="US"/>
    <x v="0"/>
    <n v="4500"/>
    <n v="1500"/>
    <s v="A"/>
    <s v="A5"/>
    <x v="2"/>
    <x v="1"/>
    <x v="2"/>
    <x v="1"/>
    <x v="1"/>
    <n v="1500"/>
    <n v="450"/>
    <n v="600"/>
    <n v="450"/>
    <n v="0"/>
  </r>
  <r>
    <n v="62"/>
    <s v="Segment 1 / Cohort A"/>
    <n v="6"/>
    <x v="0"/>
    <n v="0.2"/>
    <n v="0.5"/>
    <n v="0.3"/>
    <n v="0"/>
    <s v="US"/>
    <x v="0"/>
    <n v="4500"/>
    <n v="1500"/>
    <s v="A"/>
    <s v="A6"/>
    <x v="3"/>
    <x v="0"/>
    <x v="0"/>
    <x v="0"/>
    <x v="1"/>
    <n v="4500"/>
    <n v="900"/>
    <n v="2250"/>
    <n v="1350"/>
    <n v="0"/>
  </r>
  <r>
    <n v="62"/>
    <s v="Segment 1 / Cohort A"/>
    <n v="6"/>
    <x v="1"/>
    <n v="0.4"/>
    <n v="0.4"/>
    <n v="0.2"/>
    <n v="0"/>
    <s v="US"/>
    <x v="0"/>
    <n v="4500"/>
    <n v="1500"/>
    <s v="A"/>
    <s v="A6"/>
    <x v="3"/>
    <x v="0"/>
    <x v="0"/>
    <x v="0"/>
    <x v="1"/>
    <n v="1500"/>
    <n v="600"/>
    <n v="600"/>
    <n v="300"/>
    <n v="0"/>
  </r>
  <r>
    <n v="62"/>
    <s v="Segment 1 / Cohort A"/>
    <n v="7"/>
    <x v="0"/>
    <n v="0.3"/>
    <n v="0.4"/>
    <n v="0.3"/>
    <n v="0"/>
    <s v="US"/>
    <x v="0"/>
    <n v="4500"/>
    <n v="1500"/>
    <s v="A"/>
    <s v="A7"/>
    <x v="1"/>
    <x v="0"/>
    <x v="0"/>
    <x v="0"/>
    <x v="1"/>
    <n v="4500"/>
    <n v="1350"/>
    <n v="1800"/>
    <n v="1350"/>
    <n v="0"/>
  </r>
  <r>
    <n v="62"/>
    <s v="Segment 1 / Cohort A"/>
    <n v="7"/>
    <x v="1"/>
    <n v="0.2"/>
    <n v="0.4"/>
    <n v="0.4"/>
    <n v="0"/>
    <s v="US"/>
    <x v="0"/>
    <n v="4500"/>
    <n v="1500"/>
    <s v="A"/>
    <s v="A7"/>
    <x v="1"/>
    <x v="0"/>
    <x v="0"/>
    <x v="0"/>
    <x v="1"/>
    <n v="1500"/>
    <n v="300"/>
    <n v="600"/>
    <n v="600"/>
    <n v="0"/>
  </r>
  <r>
    <n v="62"/>
    <s v="Segment 1 / Cohort A"/>
    <n v="8"/>
    <x v="0"/>
    <n v="0.3"/>
    <n v="0.4"/>
    <n v="0.3"/>
    <n v="0"/>
    <s v="US"/>
    <x v="0"/>
    <n v="4500"/>
    <n v="1500"/>
    <s v="A"/>
    <s v="A8"/>
    <x v="3"/>
    <x v="0"/>
    <x v="0"/>
    <x v="0"/>
    <x v="0"/>
    <n v="4500"/>
    <n v="1350"/>
    <n v="1800"/>
    <n v="1350"/>
    <n v="0"/>
  </r>
  <r>
    <n v="62"/>
    <s v="Segment 1 / Cohort A"/>
    <n v="8"/>
    <x v="1"/>
    <n v="0.2"/>
    <n v="0.4"/>
    <n v="0.4"/>
    <n v="0"/>
    <s v="US"/>
    <x v="0"/>
    <n v="4500"/>
    <n v="1500"/>
    <s v="A"/>
    <s v="A8"/>
    <x v="3"/>
    <x v="0"/>
    <x v="0"/>
    <x v="0"/>
    <x v="0"/>
    <n v="1500"/>
    <n v="300"/>
    <n v="600"/>
    <n v="600"/>
    <n v="0"/>
  </r>
  <r>
    <n v="62"/>
    <s v="Segment 1 / Cohort A"/>
    <n v="9"/>
    <x v="0"/>
    <n v="0.4"/>
    <n v="0.4"/>
    <n v="0.2"/>
    <n v="0"/>
    <s v="US"/>
    <x v="0"/>
    <n v="4500"/>
    <n v="1500"/>
    <s v="A"/>
    <s v="A9"/>
    <x v="1"/>
    <x v="1"/>
    <x v="2"/>
    <x v="1"/>
    <x v="1"/>
    <n v="4500"/>
    <n v="1800"/>
    <n v="1800"/>
    <n v="900"/>
    <n v="0"/>
  </r>
  <r>
    <n v="62"/>
    <s v="Segment 1 / Cohort A"/>
    <n v="9"/>
    <x v="1"/>
    <n v="0.6"/>
    <n v="0.2"/>
    <n v="0.2"/>
    <n v="0"/>
    <s v="US"/>
    <x v="0"/>
    <n v="4500"/>
    <n v="1500"/>
    <s v="A"/>
    <s v="A9"/>
    <x v="1"/>
    <x v="1"/>
    <x v="2"/>
    <x v="1"/>
    <x v="1"/>
    <n v="1500"/>
    <n v="900"/>
    <n v="300"/>
    <n v="300"/>
    <n v="0"/>
  </r>
  <r>
    <n v="62"/>
    <s v="Segment 1 / Cohort A"/>
    <n v="10"/>
    <x v="0"/>
    <n v="0.3"/>
    <n v="0.4"/>
    <n v="0.3"/>
    <n v="0"/>
    <s v="US"/>
    <x v="0"/>
    <n v="4500"/>
    <n v="1500"/>
    <s v="A"/>
    <s v="A10"/>
    <x v="2"/>
    <x v="1"/>
    <x v="0"/>
    <x v="0"/>
    <x v="0"/>
    <n v="4500"/>
    <n v="1350"/>
    <n v="1800"/>
    <n v="1350"/>
    <n v="0"/>
  </r>
  <r>
    <n v="62"/>
    <s v="Segment 1 / Cohort A"/>
    <n v="10"/>
    <x v="1"/>
    <n v="0.3"/>
    <n v="0.3"/>
    <n v="0.4"/>
    <n v="0"/>
    <s v="US"/>
    <x v="0"/>
    <n v="4500"/>
    <n v="1500"/>
    <s v="A"/>
    <s v="A10"/>
    <x v="2"/>
    <x v="1"/>
    <x v="0"/>
    <x v="0"/>
    <x v="0"/>
    <n v="1500"/>
    <n v="450"/>
    <n v="450"/>
    <n v="600"/>
    <n v="0"/>
  </r>
  <r>
    <n v="62"/>
    <s v="Segment 1 / Cohort A"/>
    <n v="11"/>
    <x v="0"/>
    <n v="0.5"/>
    <n v="0.5"/>
    <n v="0"/>
    <n v="0"/>
    <s v="US"/>
    <x v="0"/>
    <n v="4500"/>
    <n v="1500"/>
    <s v="A"/>
    <s v="A11"/>
    <x v="0"/>
    <x v="0"/>
    <x v="0"/>
    <x v="0"/>
    <x v="1"/>
    <n v="4500"/>
    <n v="2250"/>
    <n v="2250"/>
    <n v="0"/>
    <n v="0"/>
  </r>
  <r>
    <n v="62"/>
    <s v="Segment 1 / Cohort A"/>
    <n v="11"/>
    <x v="1"/>
    <n v="0.4"/>
    <n v="0.5"/>
    <n v="0.1"/>
    <n v="0"/>
    <s v="US"/>
    <x v="0"/>
    <n v="4500"/>
    <n v="1500"/>
    <s v="A"/>
    <s v="A11"/>
    <x v="0"/>
    <x v="0"/>
    <x v="0"/>
    <x v="0"/>
    <x v="1"/>
    <n v="1500"/>
    <n v="600"/>
    <n v="750"/>
    <n v="150"/>
    <n v="0"/>
  </r>
  <r>
    <n v="62"/>
    <s v="Segment 1 / Cohort A"/>
    <n v="12"/>
    <x v="0"/>
    <n v="0.3"/>
    <n v="0.4"/>
    <n v="0.3"/>
    <n v="0"/>
    <s v="US"/>
    <x v="0"/>
    <n v="4500"/>
    <n v="1500"/>
    <s v="A"/>
    <s v="A12"/>
    <x v="1"/>
    <x v="0"/>
    <x v="0"/>
    <x v="0"/>
    <x v="0"/>
    <n v="4500"/>
    <n v="1350"/>
    <n v="1800"/>
    <n v="1350"/>
    <n v="0"/>
  </r>
  <r>
    <n v="62"/>
    <s v="Segment 1 / Cohort A"/>
    <n v="12"/>
    <x v="1"/>
    <n v="0.3"/>
    <n v="0.3"/>
    <n v="0.4"/>
    <n v="0"/>
    <s v="US"/>
    <x v="0"/>
    <n v="4500"/>
    <n v="1500"/>
    <s v="A"/>
    <s v="A12"/>
    <x v="1"/>
    <x v="0"/>
    <x v="0"/>
    <x v="0"/>
    <x v="0"/>
    <n v="1500"/>
    <n v="450"/>
    <n v="450"/>
    <n v="600"/>
    <n v="0"/>
  </r>
  <r>
    <n v="65"/>
    <s v="Segment 2 / Cohort B"/>
    <n v="1"/>
    <x v="0"/>
    <n v="0.6"/>
    <n v="0.2"/>
    <n v="0.2"/>
    <n v="0"/>
    <s v="US"/>
    <x v="0"/>
    <n v="1000"/>
    <n v="250"/>
    <s v="B"/>
    <s v="B1"/>
    <x v="1"/>
    <x v="1"/>
    <x v="1"/>
    <x v="0"/>
    <x v="0"/>
    <n v="1000"/>
    <n v="600"/>
    <n v="200"/>
    <n v="200"/>
    <n v="0"/>
  </r>
  <r>
    <n v="65"/>
    <s v="Segment 2 / Cohort B"/>
    <n v="1"/>
    <x v="1"/>
    <n v="0.7"/>
    <n v="0.2"/>
    <n v="0.1"/>
    <n v="0"/>
    <s v="US"/>
    <x v="0"/>
    <n v="1000"/>
    <n v="250"/>
    <s v="B"/>
    <s v="B1"/>
    <x v="1"/>
    <x v="1"/>
    <x v="1"/>
    <x v="0"/>
    <x v="0"/>
    <n v="250"/>
    <n v="175"/>
    <n v="50"/>
    <n v="25"/>
    <n v="0"/>
  </r>
  <r>
    <n v="65"/>
    <s v="Segment 2 / Cohort B"/>
    <n v="2"/>
    <x v="0"/>
    <n v="0.7"/>
    <n v="0.2"/>
    <n v="0.1"/>
    <n v="0"/>
    <s v="US"/>
    <x v="0"/>
    <n v="1000"/>
    <n v="250"/>
    <s v="B"/>
    <s v="B2"/>
    <x v="0"/>
    <x v="1"/>
    <x v="0"/>
    <x v="0"/>
    <x v="0"/>
    <n v="1000"/>
    <n v="700"/>
    <n v="200"/>
    <n v="100"/>
    <n v="0"/>
  </r>
  <r>
    <n v="65"/>
    <s v="Segment 2 / Cohort B"/>
    <n v="2"/>
    <x v="1"/>
    <n v="0.8"/>
    <n v="0.1"/>
    <n v="0.1"/>
    <n v="0"/>
    <s v="US"/>
    <x v="0"/>
    <n v="1000"/>
    <n v="250"/>
    <s v="B"/>
    <s v="B2"/>
    <x v="0"/>
    <x v="1"/>
    <x v="0"/>
    <x v="0"/>
    <x v="0"/>
    <n v="250"/>
    <n v="200"/>
    <n v="25"/>
    <n v="25"/>
    <n v="0"/>
  </r>
  <r>
    <n v="65"/>
    <s v="Segment 2 / Cohort B"/>
    <n v="3"/>
    <x v="0"/>
    <n v="0.6"/>
    <n v="0.2"/>
    <n v="0.2"/>
    <n v="0"/>
    <s v="US"/>
    <x v="0"/>
    <n v="1000"/>
    <n v="250"/>
    <s v="B"/>
    <s v="B3"/>
    <x v="2"/>
    <x v="1"/>
    <x v="2"/>
    <x v="0"/>
    <x v="0"/>
    <n v="1000"/>
    <n v="600"/>
    <n v="200"/>
    <n v="200"/>
    <n v="0"/>
  </r>
  <r>
    <n v="65"/>
    <s v="Segment 2 / Cohort B"/>
    <n v="3"/>
    <x v="1"/>
    <n v="0.6"/>
    <n v="0.2"/>
    <n v="0.2"/>
    <n v="0"/>
    <s v="US"/>
    <x v="0"/>
    <n v="1000"/>
    <n v="250"/>
    <s v="B"/>
    <s v="B3"/>
    <x v="2"/>
    <x v="1"/>
    <x v="2"/>
    <x v="0"/>
    <x v="0"/>
    <n v="250"/>
    <n v="150"/>
    <n v="50"/>
    <n v="50"/>
    <n v="0"/>
  </r>
  <r>
    <n v="65"/>
    <s v="Segment 2 / Cohort B"/>
    <n v="4"/>
    <x v="0"/>
    <n v="0.6"/>
    <n v="0.1"/>
    <n v="0.3"/>
    <n v="0"/>
    <s v="US"/>
    <x v="0"/>
    <n v="1000"/>
    <n v="250"/>
    <s v="B"/>
    <s v="B4"/>
    <x v="1"/>
    <x v="1"/>
    <x v="0"/>
    <x v="0"/>
    <x v="1"/>
    <n v="1000"/>
    <n v="600"/>
    <n v="100"/>
    <n v="300"/>
    <n v="0"/>
  </r>
  <r>
    <n v="65"/>
    <s v="Segment 2 / Cohort B"/>
    <n v="4"/>
    <x v="1"/>
    <n v="0.7"/>
    <n v="0.2"/>
    <n v="0.1"/>
    <n v="0"/>
    <s v="US"/>
    <x v="0"/>
    <n v="1000"/>
    <n v="250"/>
    <s v="B"/>
    <s v="B4"/>
    <x v="1"/>
    <x v="1"/>
    <x v="0"/>
    <x v="0"/>
    <x v="1"/>
    <n v="250"/>
    <n v="175"/>
    <n v="50"/>
    <n v="25"/>
    <n v="0"/>
  </r>
  <r>
    <n v="65"/>
    <s v="Segment 2 / Cohort B"/>
    <n v="5"/>
    <x v="0"/>
    <n v="0.5"/>
    <n v="0.3"/>
    <n v="0.2"/>
    <n v="0"/>
    <s v="US"/>
    <x v="0"/>
    <n v="1000"/>
    <n v="250"/>
    <s v="B"/>
    <s v="B5"/>
    <x v="0"/>
    <x v="1"/>
    <x v="0"/>
    <x v="0"/>
    <x v="1"/>
    <n v="1000"/>
    <n v="500"/>
    <n v="300"/>
    <n v="200"/>
    <n v="0"/>
  </r>
  <r>
    <n v="65"/>
    <s v="Segment 2 / Cohort B"/>
    <n v="5"/>
    <x v="1"/>
    <n v="0.7"/>
    <n v="0.1"/>
    <n v="0.2"/>
    <n v="0"/>
    <s v="US"/>
    <x v="0"/>
    <n v="1000"/>
    <n v="250"/>
    <s v="B"/>
    <s v="B5"/>
    <x v="0"/>
    <x v="1"/>
    <x v="0"/>
    <x v="0"/>
    <x v="1"/>
    <n v="250"/>
    <n v="175"/>
    <n v="25"/>
    <n v="50"/>
    <n v="0"/>
  </r>
  <r>
    <n v="65"/>
    <s v="Segment 2 / Cohort B"/>
    <n v="6"/>
    <x v="0"/>
    <n v="0.6"/>
    <n v="0.2"/>
    <n v="0.2"/>
    <n v="0"/>
    <s v="US"/>
    <x v="0"/>
    <n v="1000"/>
    <n v="250"/>
    <s v="B"/>
    <s v="B6"/>
    <x v="0"/>
    <x v="1"/>
    <x v="1"/>
    <x v="0"/>
    <x v="1"/>
    <n v="1000"/>
    <n v="600"/>
    <n v="200"/>
    <n v="200"/>
    <n v="0"/>
  </r>
  <r>
    <n v="65"/>
    <s v="Segment 2 / Cohort B"/>
    <n v="6"/>
    <x v="1"/>
    <n v="0.7"/>
    <n v="0.1"/>
    <n v="0.2"/>
    <n v="0"/>
    <s v="US"/>
    <x v="0"/>
    <n v="1000"/>
    <n v="250"/>
    <s v="B"/>
    <s v="B6"/>
    <x v="0"/>
    <x v="1"/>
    <x v="1"/>
    <x v="0"/>
    <x v="1"/>
    <n v="250"/>
    <n v="175"/>
    <n v="25"/>
    <n v="50"/>
    <n v="0"/>
  </r>
  <r>
    <n v="65"/>
    <s v="Segment 2 / Cohort B"/>
    <n v="7"/>
    <x v="0"/>
    <n v="0.7"/>
    <n v="0.1"/>
    <n v="0.2"/>
    <n v="0"/>
    <s v="US"/>
    <x v="0"/>
    <n v="1000"/>
    <n v="250"/>
    <s v="B"/>
    <s v="B7"/>
    <x v="0"/>
    <x v="1"/>
    <x v="2"/>
    <x v="0"/>
    <x v="0"/>
    <n v="1000"/>
    <n v="700"/>
    <n v="100"/>
    <n v="200"/>
    <n v="0"/>
  </r>
  <r>
    <n v="65"/>
    <s v="Segment 2 / Cohort B"/>
    <n v="7"/>
    <x v="1"/>
    <n v="0.7"/>
    <n v="0.2"/>
    <n v="0.1"/>
    <n v="0"/>
    <s v="US"/>
    <x v="0"/>
    <n v="1000"/>
    <n v="250"/>
    <s v="B"/>
    <s v="B7"/>
    <x v="0"/>
    <x v="1"/>
    <x v="2"/>
    <x v="0"/>
    <x v="0"/>
    <n v="250"/>
    <n v="175"/>
    <n v="50"/>
    <n v="25"/>
    <n v="0"/>
  </r>
  <r>
    <n v="65"/>
    <s v="Segment 2 / Cohort B"/>
    <n v="8"/>
    <x v="0"/>
    <n v="0.8"/>
    <n v="0.1"/>
    <n v="0.1"/>
    <n v="0"/>
    <s v="US"/>
    <x v="0"/>
    <n v="1000"/>
    <n v="250"/>
    <s v="B"/>
    <s v="B8"/>
    <x v="2"/>
    <x v="1"/>
    <x v="1"/>
    <x v="0"/>
    <x v="1"/>
    <n v="1000"/>
    <n v="800"/>
    <n v="100"/>
    <n v="100"/>
    <n v="0"/>
  </r>
  <r>
    <n v="65"/>
    <s v="Segment 2 / Cohort B"/>
    <n v="8"/>
    <x v="1"/>
    <n v="0.8"/>
    <n v="0.1"/>
    <n v="0.1"/>
    <n v="0"/>
    <s v="US"/>
    <x v="0"/>
    <n v="1000"/>
    <n v="250"/>
    <s v="B"/>
    <s v="B8"/>
    <x v="2"/>
    <x v="1"/>
    <x v="1"/>
    <x v="0"/>
    <x v="1"/>
    <n v="250"/>
    <n v="200"/>
    <n v="25"/>
    <n v="25"/>
    <n v="0"/>
  </r>
  <r>
    <n v="65"/>
    <s v="Segment 2 / Cohort B"/>
    <n v="9"/>
    <x v="0"/>
    <n v="0.6"/>
    <n v="0.2"/>
    <n v="0.2"/>
    <n v="0"/>
    <s v="US"/>
    <x v="0"/>
    <n v="1000"/>
    <n v="250"/>
    <s v="B"/>
    <s v="B9"/>
    <x v="1"/>
    <x v="1"/>
    <x v="2"/>
    <x v="0"/>
    <x v="0"/>
    <n v="1000"/>
    <n v="600"/>
    <n v="200"/>
    <n v="200"/>
    <n v="0"/>
  </r>
  <r>
    <n v="65"/>
    <s v="Segment 2 / Cohort B"/>
    <n v="9"/>
    <x v="1"/>
    <n v="0.7"/>
    <n v="0.2"/>
    <n v="0.1"/>
    <n v="0"/>
    <s v="US"/>
    <x v="0"/>
    <n v="1000"/>
    <n v="250"/>
    <s v="B"/>
    <s v="B9"/>
    <x v="1"/>
    <x v="1"/>
    <x v="2"/>
    <x v="0"/>
    <x v="0"/>
    <n v="250"/>
    <n v="175"/>
    <n v="50"/>
    <n v="25"/>
    <n v="0"/>
  </r>
  <r>
    <n v="65"/>
    <s v="Segment 2 / Cohort B"/>
    <n v="10"/>
    <x v="0"/>
    <n v="0.7"/>
    <n v="0.1"/>
    <n v="0.2"/>
    <n v="0"/>
    <s v="US"/>
    <x v="0"/>
    <n v="1000"/>
    <n v="250"/>
    <s v="B"/>
    <s v="B10"/>
    <x v="0"/>
    <x v="1"/>
    <x v="2"/>
    <x v="1"/>
    <x v="1"/>
    <n v="1000"/>
    <n v="700"/>
    <n v="100"/>
    <n v="200"/>
    <n v="0"/>
  </r>
  <r>
    <n v="65"/>
    <s v="Segment 2 / Cohort B"/>
    <n v="10"/>
    <x v="1"/>
    <n v="0.8"/>
    <n v="0.1"/>
    <n v="0.1"/>
    <n v="0"/>
    <s v="US"/>
    <x v="0"/>
    <n v="1000"/>
    <n v="250"/>
    <s v="B"/>
    <s v="B10"/>
    <x v="0"/>
    <x v="1"/>
    <x v="2"/>
    <x v="1"/>
    <x v="1"/>
    <n v="250"/>
    <n v="200"/>
    <n v="25"/>
    <n v="25"/>
    <n v="0"/>
  </r>
  <r>
    <n v="65"/>
    <s v="Segment 2 / Cohort B"/>
    <n v="11"/>
    <x v="0"/>
    <n v="0.8"/>
    <n v="0"/>
    <n v="0.2"/>
    <n v="0"/>
    <s v="US"/>
    <x v="0"/>
    <n v="1000"/>
    <n v="250"/>
    <s v="B"/>
    <s v="B11"/>
    <x v="3"/>
    <x v="1"/>
    <x v="2"/>
    <x v="1"/>
    <x v="0"/>
    <n v="1000"/>
    <n v="800"/>
    <n v="0"/>
    <n v="200"/>
    <n v="0"/>
  </r>
  <r>
    <n v="65"/>
    <s v="Segment 2 / Cohort B"/>
    <n v="11"/>
    <x v="1"/>
    <n v="0.8"/>
    <n v="0.1"/>
    <n v="0.1"/>
    <n v="0"/>
    <s v="US"/>
    <x v="0"/>
    <n v="1000"/>
    <n v="250"/>
    <s v="B"/>
    <s v="B11"/>
    <x v="3"/>
    <x v="1"/>
    <x v="2"/>
    <x v="1"/>
    <x v="0"/>
    <n v="250"/>
    <n v="200"/>
    <n v="25"/>
    <n v="25"/>
    <n v="0"/>
  </r>
  <r>
    <n v="65"/>
    <s v="Segment 2 / Cohort B"/>
    <n v="12"/>
    <x v="0"/>
    <n v="0.8"/>
    <n v="0.1"/>
    <n v="0.1"/>
    <n v="0"/>
    <s v="US"/>
    <x v="0"/>
    <n v="1000"/>
    <n v="250"/>
    <s v="B"/>
    <s v="B12"/>
    <x v="3"/>
    <x v="1"/>
    <x v="1"/>
    <x v="0"/>
    <x v="1"/>
    <n v="1000"/>
    <n v="800"/>
    <n v="100"/>
    <n v="100"/>
    <n v="0"/>
  </r>
  <r>
    <n v="65"/>
    <s v="Segment 2 / Cohort B"/>
    <n v="12"/>
    <x v="1"/>
    <n v="0.8"/>
    <n v="0.1"/>
    <n v="0.1"/>
    <n v="0"/>
    <s v="US"/>
    <x v="0"/>
    <n v="1000"/>
    <n v="250"/>
    <s v="B"/>
    <s v="B12"/>
    <x v="3"/>
    <x v="1"/>
    <x v="1"/>
    <x v="0"/>
    <x v="1"/>
    <n v="250"/>
    <n v="200"/>
    <n v="25"/>
    <n v="25"/>
    <n v="0"/>
  </r>
  <r>
    <n v="68"/>
    <s v="Segment 3 / Cohort C"/>
    <n v="1"/>
    <x v="0"/>
    <n v="1"/>
    <n v="0"/>
    <n v="0"/>
    <n v="0"/>
    <s v="US"/>
    <x v="0"/>
    <n v="2000"/>
    <n v="400"/>
    <s v="C"/>
    <s v="C1"/>
    <x v="2"/>
    <x v="0"/>
    <x v="1"/>
    <x v="0"/>
    <x v="1"/>
    <n v="2000"/>
    <n v="2000"/>
    <n v="0"/>
    <n v="0"/>
    <n v="0"/>
  </r>
  <r>
    <n v="68"/>
    <s v="Segment 3 / Cohort C"/>
    <n v="1"/>
    <x v="1"/>
    <n v="0"/>
    <n v="0.8"/>
    <n v="0.2"/>
    <n v="0"/>
    <s v="US"/>
    <x v="0"/>
    <n v="2000"/>
    <n v="400"/>
    <s v="C"/>
    <s v="C1"/>
    <x v="2"/>
    <x v="0"/>
    <x v="1"/>
    <x v="0"/>
    <x v="1"/>
    <n v="400"/>
    <n v="0"/>
    <n v="320"/>
    <n v="80"/>
    <n v="0"/>
  </r>
  <r>
    <n v="68"/>
    <s v="Segment 3 / Cohort C"/>
    <n v="2"/>
    <x v="0"/>
    <n v="1"/>
    <n v="0"/>
    <n v="0"/>
    <n v="0"/>
    <s v="US"/>
    <x v="0"/>
    <n v="2000"/>
    <n v="400"/>
    <s v="C"/>
    <s v="C2"/>
    <x v="2"/>
    <x v="1"/>
    <x v="2"/>
    <x v="1"/>
    <x v="0"/>
    <n v="2000"/>
    <n v="2000"/>
    <n v="0"/>
    <n v="0"/>
    <n v="0"/>
  </r>
  <r>
    <n v="68"/>
    <s v="Segment 3 / Cohort C"/>
    <n v="2"/>
    <x v="1"/>
    <n v="0"/>
    <n v="1"/>
    <n v="0"/>
    <n v="0"/>
    <s v="US"/>
    <x v="0"/>
    <n v="2000"/>
    <n v="400"/>
    <s v="C"/>
    <s v="C2"/>
    <x v="2"/>
    <x v="1"/>
    <x v="2"/>
    <x v="1"/>
    <x v="0"/>
    <n v="400"/>
    <n v="0"/>
    <n v="400"/>
    <n v="0"/>
    <n v="0"/>
  </r>
  <r>
    <n v="68"/>
    <s v="Segment 3 / Cohort C"/>
    <n v="3"/>
    <x v="0"/>
    <n v="1"/>
    <n v="0"/>
    <n v="0"/>
    <n v="0"/>
    <s v="US"/>
    <x v="0"/>
    <n v="2000"/>
    <n v="400"/>
    <s v="C"/>
    <s v="C3"/>
    <x v="3"/>
    <x v="0"/>
    <x v="1"/>
    <x v="0"/>
    <x v="1"/>
    <n v="2000"/>
    <n v="2000"/>
    <n v="0"/>
    <n v="0"/>
    <n v="0"/>
  </r>
  <r>
    <n v="68"/>
    <s v="Segment 3 / Cohort C"/>
    <n v="3"/>
    <x v="1"/>
    <n v="0"/>
    <n v="1"/>
    <n v="0"/>
    <n v="0"/>
    <s v="US"/>
    <x v="0"/>
    <n v="2000"/>
    <n v="400"/>
    <s v="C"/>
    <s v="C3"/>
    <x v="3"/>
    <x v="0"/>
    <x v="1"/>
    <x v="0"/>
    <x v="1"/>
    <n v="400"/>
    <n v="0"/>
    <n v="400"/>
    <n v="0"/>
    <n v="0"/>
  </r>
  <r>
    <n v="68"/>
    <s v="Segment 3 / Cohort C"/>
    <n v="4"/>
    <x v="0"/>
    <n v="1"/>
    <n v="0"/>
    <n v="0"/>
    <n v="0"/>
    <s v="US"/>
    <x v="0"/>
    <n v="2000"/>
    <n v="400"/>
    <s v="C"/>
    <s v="C4"/>
    <x v="3"/>
    <x v="1"/>
    <x v="0"/>
    <x v="0"/>
    <x v="0"/>
    <n v="2000"/>
    <n v="2000"/>
    <n v="0"/>
    <n v="0"/>
    <n v="0"/>
  </r>
  <r>
    <n v="68"/>
    <s v="Segment 3 / Cohort C"/>
    <n v="4"/>
    <x v="1"/>
    <n v="0"/>
    <n v="0.9"/>
    <n v="0.1"/>
    <n v="0"/>
    <s v="US"/>
    <x v="0"/>
    <n v="2000"/>
    <n v="400"/>
    <s v="C"/>
    <s v="C4"/>
    <x v="3"/>
    <x v="1"/>
    <x v="0"/>
    <x v="0"/>
    <x v="0"/>
    <n v="400"/>
    <n v="0"/>
    <n v="360"/>
    <n v="40"/>
    <n v="0"/>
  </r>
  <r>
    <n v="68"/>
    <s v="Segment 3 / Cohort C"/>
    <n v="5"/>
    <x v="0"/>
    <n v="1"/>
    <n v="0"/>
    <n v="0"/>
    <n v="0"/>
    <s v="US"/>
    <x v="0"/>
    <n v="2000"/>
    <n v="400"/>
    <s v="C"/>
    <s v="C5"/>
    <x v="2"/>
    <x v="0"/>
    <x v="1"/>
    <x v="0"/>
    <x v="0"/>
    <n v="2000"/>
    <n v="2000"/>
    <n v="0"/>
    <n v="0"/>
    <n v="0"/>
  </r>
  <r>
    <n v="68"/>
    <s v="Segment 3 / Cohort C"/>
    <n v="5"/>
    <x v="1"/>
    <n v="0"/>
    <n v="1"/>
    <n v="0"/>
    <n v="0"/>
    <s v="US"/>
    <x v="0"/>
    <n v="2000"/>
    <n v="400"/>
    <s v="C"/>
    <s v="C5"/>
    <x v="2"/>
    <x v="0"/>
    <x v="1"/>
    <x v="0"/>
    <x v="0"/>
    <n v="400"/>
    <n v="0"/>
    <n v="400"/>
    <n v="0"/>
    <n v="0"/>
  </r>
  <r>
    <n v="68"/>
    <s v="Segment 3 / Cohort C"/>
    <n v="6"/>
    <x v="0"/>
    <n v="1"/>
    <n v="0"/>
    <n v="0"/>
    <n v="0"/>
    <s v="US"/>
    <x v="0"/>
    <n v="2000"/>
    <n v="400"/>
    <s v="C"/>
    <s v="C6"/>
    <x v="3"/>
    <x v="1"/>
    <x v="1"/>
    <x v="0"/>
    <x v="0"/>
    <n v="2000"/>
    <n v="2000"/>
    <n v="0"/>
    <n v="0"/>
    <n v="0"/>
  </r>
  <r>
    <n v="68"/>
    <s v="Segment 3 / Cohort C"/>
    <n v="6"/>
    <x v="1"/>
    <n v="0"/>
    <n v="1"/>
    <n v="0"/>
    <n v="0"/>
    <s v="US"/>
    <x v="0"/>
    <n v="2000"/>
    <n v="400"/>
    <s v="C"/>
    <s v="C6"/>
    <x v="3"/>
    <x v="1"/>
    <x v="1"/>
    <x v="0"/>
    <x v="0"/>
    <n v="400"/>
    <n v="0"/>
    <n v="400"/>
    <n v="0"/>
    <n v="0"/>
  </r>
  <r>
    <n v="68"/>
    <s v="Segment 3 / Cohort C"/>
    <n v="7"/>
    <x v="0"/>
    <n v="1"/>
    <n v="0"/>
    <n v="0"/>
    <n v="0"/>
    <s v="US"/>
    <x v="0"/>
    <n v="2000"/>
    <n v="400"/>
    <s v="C"/>
    <s v="C7"/>
    <x v="0"/>
    <x v="1"/>
    <x v="1"/>
    <x v="0"/>
    <x v="0"/>
    <n v="2000"/>
    <n v="2000"/>
    <n v="0"/>
    <n v="0"/>
    <n v="0"/>
  </r>
  <r>
    <n v="68"/>
    <s v="Segment 3 / Cohort C"/>
    <n v="7"/>
    <x v="1"/>
    <n v="0"/>
    <n v="1"/>
    <n v="0"/>
    <n v="0"/>
    <s v="US"/>
    <x v="0"/>
    <n v="2000"/>
    <n v="400"/>
    <s v="C"/>
    <s v="C7"/>
    <x v="0"/>
    <x v="1"/>
    <x v="1"/>
    <x v="0"/>
    <x v="0"/>
    <n v="400"/>
    <n v="0"/>
    <n v="400"/>
    <n v="0"/>
    <n v="0"/>
  </r>
  <r>
    <n v="68"/>
    <s v="Segment 3 / Cohort C"/>
    <n v="8"/>
    <x v="0"/>
    <n v="1"/>
    <n v="0"/>
    <n v="0"/>
    <n v="0"/>
    <s v="US"/>
    <x v="0"/>
    <n v="2000"/>
    <n v="400"/>
    <s v="C"/>
    <s v="C8"/>
    <x v="1"/>
    <x v="1"/>
    <x v="2"/>
    <x v="1"/>
    <x v="0"/>
    <n v="2000"/>
    <n v="2000"/>
    <n v="0"/>
    <n v="0"/>
    <n v="0"/>
  </r>
  <r>
    <n v="68"/>
    <s v="Segment 3 / Cohort C"/>
    <n v="8"/>
    <x v="1"/>
    <n v="0"/>
    <n v="0.9"/>
    <n v="0.1"/>
    <n v="0"/>
    <s v="US"/>
    <x v="0"/>
    <n v="2000"/>
    <n v="400"/>
    <s v="C"/>
    <s v="C8"/>
    <x v="1"/>
    <x v="1"/>
    <x v="2"/>
    <x v="1"/>
    <x v="0"/>
    <n v="400"/>
    <n v="0"/>
    <n v="360"/>
    <n v="40"/>
    <n v="0"/>
  </r>
  <r>
    <n v="68"/>
    <s v="Segment 3 / Cohort C"/>
    <n v="9"/>
    <x v="0"/>
    <n v="1"/>
    <n v="0"/>
    <n v="0"/>
    <n v="0"/>
    <s v="US"/>
    <x v="0"/>
    <n v="2000"/>
    <n v="400"/>
    <s v="C"/>
    <s v="C9"/>
    <x v="0"/>
    <x v="1"/>
    <x v="2"/>
    <x v="0"/>
    <x v="1"/>
    <n v="2000"/>
    <n v="2000"/>
    <n v="0"/>
    <n v="0"/>
    <n v="0"/>
  </r>
  <r>
    <n v="68"/>
    <s v="Segment 3 / Cohort C"/>
    <n v="9"/>
    <x v="1"/>
    <n v="0"/>
    <n v="1"/>
    <n v="0"/>
    <n v="0"/>
    <s v="US"/>
    <x v="0"/>
    <n v="2000"/>
    <n v="400"/>
    <s v="C"/>
    <s v="C9"/>
    <x v="0"/>
    <x v="1"/>
    <x v="2"/>
    <x v="0"/>
    <x v="1"/>
    <n v="400"/>
    <n v="0"/>
    <n v="400"/>
    <n v="0"/>
    <n v="0"/>
  </r>
  <r>
    <n v="68"/>
    <s v="Segment 3 / Cohort C"/>
    <n v="10"/>
    <x v="0"/>
    <n v="1"/>
    <n v="0"/>
    <n v="0"/>
    <n v="0"/>
    <s v="US"/>
    <x v="0"/>
    <n v="2000"/>
    <n v="400"/>
    <s v="C"/>
    <s v="C10"/>
    <x v="3"/>
    <x v="1"/>
    <x v="2"/>
    <x v="0"/>
    <x v="1"/>
    <n v="2000"/>
    <n v="2000"/>
    <n v="0"/>
    <n v="0"/>
    <n v="0"/>
  </r>
  <r>
    <n v="68"/>
    <s v="Segment 3 / Cohort C"/>
    <n v="10"/>
    <x v="1"/>
    <n v="0"/>
    <n v="1"/>
    <n v="0"/>
    <n v="0"/>
    <s v="US"/>
    <x v="0"/>
    <n v="2000"/>
    <n v="400"/>
    <s v="C"/>
    <s v="C10"/>
    <x v="3"/>
    <x v="1"/>
    <x v="2"/>
    <x v="0"/>
    <x v="1"/>
    <n v="400"/>
    <n v="0"/>
    <n v="400"/>
    <n v="0"/>
    <n v="0"/>
  </r>
  <r>
    <n v="68"/>
    <s v="Segment 3 / Cohort C"/>
    <n v="11"/>
    <x v="0"/>
    <n v="1"/>
    <n v="0"/>
    <n v="0"/>
    <n v="0"/>
    <s v="US"/>
    <x v="0"/>
    <n v="2000"/>
    <n v="400"/>
    <s v="C"/>
    <s v="C11"/>
    <x v="1"/>
    <x v="1"/>
    <x v="2"/>
    <x v="0"/>
    <x v="1"/>
    <n v="2000"/>
    <n v="2000"/>
    <n v="0"/>
    <n v="0"/>
    <n v="0"/>
  </r>
  <r>
    <n v="68"/>
    <s v="Segment 3 / Cohort C"/>
    <n v="11"/>
    <x v="1"/>
    <n v="0"/>
    <n v="1"/>
    <n v="0"/>
    <n v="0"/>
    <s v="US"/>
    <x v="0"/>
    <n v="2000"/>
    <n v="400"/>
    <s v="C"/>
    <s v="C11"/>
    <x v="1"/>
    <x v="1"/>
    <x v="2"/>
    <x v="0"/>
    <x v="1"/>
    <n v="400"/>
    <n v="0"/>
    <n v="400"/>
    <n v="0"/>
    <n v="0"/>
  </r>
  <r>
    <n v="68"/>
    <s v="Segment 3 / Cohort C"/>
    <n v="12"/>
    <x v="0"/>
    <n v="1"/>
    <n v="0"/>
    <n v="0"/>
    <n v="0"/>
    <s v="US"/>
    <x v="0"/>
    <n v="2000"/>
    <n v="400"/>
    <s v="C"/>
    <s v="C12"/>
    <x v="2"/>
    <x v="1"/>
    <x v="0"/>
    <x v="0"/>
    <x v="1"/>
    <n v="2000"/>
    <n v="2000"/>
    <n v="0"/>
    <n v="0"/>
    <n v="0"/>
  </r>
  <r>
    <n v="68"/>
    <s v="Segment 3 / Cohort C"/>
    <n v="12"/>
    <x v="1"/>
    <n v="0"/>
    <n v="1"/>
    <n v="0"/>
    <n v="0"/>
    <s v="US"/>
    <x v="0"/>
    <n v="2000"/>
    <n v="400"/>
    <s v="C"/>
    <s v="C12"/>
    <x v="2"/>
    <x v="1"/>
    <x v="0"/>
    <x v="0"/>
    <x v="1"/>
    <n v="400"/>
    <n v="0"/>
    <n v="400"/>
    <n v="0"/>
    <n v="0"/>
  </r>
  <r>
    <n v="73"/>
    <s v="Segment 1 / Cohort A"/>
    <n v="1"/>
    <x v="0"/>
    <n v="0.5"/>
    <n v="0.4"/>
    <n v="0.1"/>
    <n v="0"/>
    <s v="US"/>
    <x v="0"/>
    <n v="42500"/>
    <n v="0"/>
    <s v="A"/>
    <s v="A1"/>
    <x v="0"/>
    <x v="0"/>
    <x v="0"/>
    <x v="0"/>
    <x v="0"/>
    <n v="42500"/>
    <n v="21250"/>
    <n v="17000"/>
    <n v="4250"/>
    <n v="0"/>
  </r>
  <r>
    <n v="73"/>
    <s v="Segment 1 / Cohort A"/>
    <n v="1"/>
    <x v="1"/>
    <n v="0.5"/>
    <n v="0.4"/>
    <n v="0.1"/>
    <n v="0"/>
    <s v="US"/>
    <x v="0"/>
    <n v="42500"/>
    <n v="0"/>
    <s v="A"/>
    <s v="A1"/>
    <x v="0"/>
    <x v="0"/>
    <x v="0"/>
    <x v="0"/>
    <x v="0"/>
    <n v="0"/>
    <n v="0"/>
    <n v="0"/>
    <n v="0"/>
    <n v="0"/>
  </r>
  <r>
    <n v="73"/>
    <s v="Segment 1 / Cohort A"/>
    <n v="2"/>
    <x v="0"/>
    <n v="0.5"/>
    <n v="0.5"/>
    <n v="0"/>
    <n v="0"/>
    <s v="US"/>
    <x v="0"/>
    <n v="42500"/>
    <n v="0"/>
    <s v="A"/>
    <s v="A2"/>
    <x v="1"/>
    <x v="1"/>
    <x v="1"/>
    <x v="0"/>
    <x v="1"/>
    <n v="42500"/>
    <n v="21250"/>
    <n v="21250"/>
    <n v="0"/>
    <n v="0"/>
  </r>
  <r>
    <n v="73"/>
    <s v="Segment 1 / Cohort A"/>
    <n v="2"/>
    <x v="1"/>
    <n v="0.5"/>
    <n v="0.5"/>
    <n v="0"/>
    <n v="0"/>
    <s v="US"/>
    <x v="0"/>
    <n v="42500"/>
    <n v="0"/>
    <s v="A"/>
    <s v="A2"/>
    <x v="1"/>
    <x v="1"/>
    <x v="1"/>
    <x v="0"/>
    <x v="1"/>
    <n v="0"/>
    <n v="0"/>
    <n v="0"/>
    <n v="0"/>
    <n v="0"/>
  </r>
  <r>
    <n v="73"/>
    <s v="Segment 1 / Cohort A"/>
    <n v="3"/>
    <x v="0"/>
    <n v="0.4"/>
    <n v="0.6"/>
    <n v="0"/>
    <n v="0"/>
    <s v="US"/>
    <x v="0"/>
    <n v="42500"/>
    <n v="0"/>
    <s v="A"/>
    <s v="A3"/>
    <x v="2"/>
    <x v="1"/>
    <x v="2"/>
    <x v="0"/>
    <x v="1"/>
    <n v="42500"/>
    <n v="17000"/>
    <n v="25500"/>
    <n v="0"/>
    <n v="0"/>
  </r>
  <r>
    <n v="73"/>
    <s v="Segment 1 / Cohort A"/>
    <n v="3"/>
    <x v="1"/>
    <n v="0.4"/>
    <n v="0.6"/>
    <n v="0"/>
    <n v="0"/>
    <s v="US"/>
    <x v="0"/>
    <n v="42500"/>
    <n v="0"/>
    <s v="A"/>
    <s v="A3"/>
    <x v="2"/>
    <x v="1"/>
    <x v="2"/>
    <x v="0"/>
    <x v="1"/>
    <n v="0"/>
    <n v="0"/>
    <n v="0"/>
    <n v="0"/>
    <n v="0"/>
  </r>
  <r>
    <n v="73"/>
    <s v="Segment 1 / Cohort A"/>
    <n v="4"/>
    <x v="0"/>
    <n v="0.5"/>
    <n v="0.5"/>
    <n v="0"/>
    <n v="0"/>
    <s v="US"/>
    <x v="0"/>
    <n v="42500"/>
    <n v="0"/>
    <s v="A"/>
    <s v="A4"/>
    <x v="2"/>
    <x v="0"/>
    <x v="0"/>
    <x v="0"/>
    <x v="1"/>
    <n v="42500"/>
    <n v="21250"/>
    <n v="21250"/>
    <n v="0"/>
    <n v="0"/>
  </r>
  <r>
    <n v="73"/>
    <s v="Segment 1 / Cohort A"/>
    <n v="4"/>
    <x v="1"/>
    <n v="0.5"/>
    <n v="0.5"/>
    <n v="0"/>
    <n v="0"/>
    <s v="US"/>
    <x v="0"/>
    <n v="42500"/>
    <n v="0"/>
    <s v="A"/>
    <s v="A4"/>
    <x v="2"/>
    <x v="0"/>
    <x v="0"/>
    <x v="0"/>
    <x v="1"/>
    <n v="0"/>
    <n v="0"/>
    <n v="0"/>
    <n v="0"/>
    <n v="0"/>
  </r>
  <r>
    <n v="73"/>
    <s v="Segment 1 / Cohort A"/>
    <n v="5"/>
    <x v="0"/>
    <n v="0.5"/>
    <n v="0"/>
    <n v="0.5"/>
    <n v="0"/>
    <s v="US"/>
    <x v="0"/>
    <n v="42500"/>
    <n v="0"/>
    <s v="A"/>
    <s v="A5"/>
    <x v="2"/>
    <x v="1"/>
    <x v="2"/>
    <x v="1"/>
    <x v="1"/>
    <n v="42500"/>
    <n v="21250"/>
    <n v="0"/>
    <n v="21250"/>
    <n v="0"/>
  </r>
  <r>
    <n v="73"/>
    <s v="Segment 1 / Cohort A"/>
    <n v="5"/>
    <x v="1"/>
    <n v="0.5"/>
    <n v="0"/>
    <n v="0.5"/>
    <n v="0"/>
    <s v="US"/>
    <x v="0"/>
    <n v="42500"/>
    <n v="0"/>
    <s v="A"/>
    <s v="A5"/>
    <x v="2"/>
    <x v="1"/>
    <x v="2"/>
    <x v="1"/>
    <x v="1"/>
    <n v="0"/>
    <n v="0"/>
    <n v="0"/>
    <n v="0"/>
    <n v="0"/>
  </r>
  <r>
    <n v="73"/>
    <s v="Segment 1 / Cohort A"/>
    <n v="6"/>
    <x v="0"/>
    <n v="1"/>
    <n v="0"/>
    <n v="0"/>
    <n v="0"/>
    <s v="US"/>
    <x v="0"/>
    <n v="42500"/>
    <n v="0"/>
    <s v="A"/>
    <s v="A6"/>
    <x v="3"/>
    <x v="0"/>
    <x v="0"/>
    <x v="0"/>
    <x v="1"/>
    <n v="42500"/>
    <n v="42500"/>
    <n v="0"/>
    <n v="0"/>
    <n v="0"/>
  </r>
  <r>
    <n v="73"/>
    <s v="Segment 1 / Cohort A"/>
    <n v="6"/>
    <x v="1"/>
    <n v="1"/>
    <n v="0"/>
    <n v="0"/>
    <n v="0"/>
    <s v="US"/>
    <x v="0"/>
    <n v="42500"/>
    <n v="0"/>
    <s v="A"/>
    <s v="A6"/>
    <x v="3"/>
    <x v="0"/>
    <x v="0"/>
    <x v="0"/>
    <x v="1"/>
    <n v="0"/>
    <n v="0"/>
    <n v="0"/>
    <n v="0"/>
    <n v="0"/>
  </r>
  <r>
    <n v="73"/>
    <s v="Segment 1 / Cohort A"/>
    <n v="7"/>
    <x v="0"/>
    <n v="0.4"/>
    <n v="0.6"/>
    <n v="0"/>
    <n v="0"/>
    <s v="US"/>
    <x v="0"/>
    <n v="42500"/>
    <n v="0"/>
    <s v="A"/>
    <s v="A7"/>
    <x v="1"/>
    <x v="0"/>
    <x v="0"/>
    <x v="0"/>
    <x v="1"/>
    <n v="42500"/>
    <n v="17000"/>
    <n v="25500"/>
    <n v="0"/>
    <n v="0"/>
  </r>
  <r>
    <n v="73"/>
    <s v="Segment 1 / Cohort A"/>
    <n v="7"/>
    <x v="1"/>
    <n v="0.4"/>
    <n v="0.6"/>
    <n v="0"/>
    <n v="0"/>
    <s v="US"/>
    <x v="0"/>
    <n v="42500"/>
    <n v="0"/>
    <s v="A"/>
    <s v="A7"/>
    <x v="1"/>
    <x v="0"/>
    <x v="0"/>
    <x v="0"/>
    <x v="1"/>
    <n v="0"/>
    <n v="0"/>
    <n v="0"/>
    <n v="0"/>
    <n v="0"/>
  </r>
  <r>
    <n v="73"/>
    <s v="Segment 1 / Cohort A"/>
    <n v="8"/>
    <x v="0"/>
    <n v="0.3"/>
    <n v="0.7"/>
    <n v="0"/>
    <n v="0"/>
    <s v="US"/>
    <x v="0"/>
    <n v="42500"/>
    <n v="0"/>
    <s v="A"/>
    <s v="A8"/>
    <x v="3"/>
    <x v="0"/>
    <x v="0"/>
    <x v="0"/>
    <x v="0"/>
    <n v="42500"/>
    <n v="12750"/>
    <n v="29749.999999999996"/>
    <n v="0"/>
    <n v="0"/>
  </r>
  <r>
    <n v="73"/>
    <s v="Segment 1 / Cohort A"/>
    <n v="8"/>
    <x v="1"/>
    <n v="0.3"/>
    <n v="0.7"/>
    <n v="0"/>
    <n v="0"/>
    <s v="US"/>
    <x v="0"/>
    <n v="42500"/>
    <n v="0"/>
    <s v="A"/>
    <s v="A8"/>
    <x v="3"/>
    <x v="0"/>
    <x v="0"/>
    <x v="0"/>
    <x v="0"/>
    <n v="0"/>
    <n v="0"/>
    <n v="0"/>
    <n v="0"/>
    <n v="0"/>
  </r>
  <r>
    <n v="73"/>
    <s v="Segment 1 / Cohort A"/>
    <n v="9"/>
    <x v="0"/>
    <n v="1"/>
    <n v="0"/>
    <n v="0"/>
    <n v="0"/>
    <s v="US"/>
    <x v="0"/>
    <n v="42500"/>
    <n v="0"/>
    <s v="A"/>
    <s v="A9"/>
    <x v="1"/>
    <x v="1"/>
    <x v="2"/>
    <x v="1"/>
    <x v="1"/>
    <n v="42500"/>
    <n v="42500"/>
    <n v="0"/>
    <n v="0"/>
    <n v="0"/>
  </r>
  <r>
    <n v="73"/>
    <s v="Segment 1 / Cohort A"/>
    <n v="9"/>
    <x v="1"/>
    <n v="1"/>
    <n v="0"/>
    <n v="0"/>
    <n v="0"/>
    <s v="US"/>
    <x v="0"/>
    <n v="42500"/>
    <n v="0"/>
    <s v="A"/>
    <s v="A9"/>
    <x v="1"/>
    <x v="1"/>
    <x v="2"/>
    <x v="1"/>
    <x v="1"/>
    <n v="0"/>
    <n v="0"/>
    <n v="0"/>
    <n v="0"/>
    <n v="0"/>
  </r>
  <r>
    <n v="73"/>
    <s v="Segment 1 / Cohort A"/>
    <n v="10"/>
    <x v="0"/>
    <n v="1"/>
    <n v="0"/>
    <n v="0"/>
    <n v="0"/>
    <s v="US"/>
    <x v="0"/>
    <n v="42500"/>
    <n v="0"/>
    <s v="A"/>
    <s v="A10"/>
    <x v="2"/>
    <x v="1"/>
    <x v="0"/>
    <x v="0"/>
    <x v="0"/>
    <n v="42500"/>
    <n v="42500"/>
    <n v="0"/>
    <n v="0"/>
    <n v="0"/>
  </r>
  <r>
    <n v="73"/>
    <s v="Segment 1 / Cohort A"/>
    <n v="10"/>
    <x v="1"/>
    <n v="1"/>
    <n v="0"/>
    <n v="0"/>
    <n v="0"/>
    <s v="US"/>
    <x v="0"/>
    <n v="42500"/>
    <n v="0"/>
    <s v="A"/>
    <s v="A10"/>
    <x v="2"/>
    <x v="1"/>
    <x v="0"/>
    <x v="0"/>
    <x v="0"/>
    <n v="0"/>
    <n v="0"/>
    <n v="0"/>
    <n v="0"/>
    <n v="0"/>
  </r>
  <r>
    <n v="73"/>
    <s v="Segment 1 / Cohort A"/>
    <n v="11"/>
    <x v="0"/>
    <n v="1"/>
    <n v="0"/>
    <n v="0"/>
    <n v="0"/>
    <s v="US"/>
    <x v="0"/>
    <n v="42500"/>
    <n v="0"/>
    <s v="A"/>
    <s v="A11"/>
    <x v="0"/>
    <x v="0"/>
    <x v="0"/>
    <x v="0"/>
    <x v="1"/>
    <n v="42500"/>
    <n v="42500"/>
    <n v="0"/>
    <n v="0"/>
    <n v="0"/>
  </r>
  <r>
    <n v="73"/>
    <s v="Segment 1 / Cohort A"/>
    <n v="11"/>
    <x v="1"/>
    <n v="1"/>
    <n v="0"/>
    <n v="0"/>
    <n v="0"/>
    <s v="US"/>
    <x v="0"/>
    <n v="42500"/>
    <n v="0"/>
    <s v="A"/>
    <s v="A11"/>
    <x v="0"/>
    <x v="0"/>
    <x v="0"/>
    <x v="0"/>
    <x v="1"/>
    <n v="0"/>
    <n v="0"/>
    <n v="0"/>
    <n v="0"/>
    <n v="0"/>
  </r>
  <r>
    <n v="73"/>
    <s v="Segment 1 / Cohort A"/>
    <n v="12"/>
    <x v="0"/>
    <n v="0.3"/>
    <n v="0.7"/>
    <n v="0"/>
    <n v="0"/>
    <s v="US"/>
    <x v="0"/>
    <n v="42500"/>
    <n v="0"/>
    <s v="A"/>
    <s v="A12"/>
    <x v="1"/>
    <x v="0"/>
    <x v="0"/>
    <x v="0"/>
    <x v="0"/>
    <n v="42500"/>
    <n v="12750"/>
    <n v="29749.999999999996"/>
    <n v="0"/>
    <n v="0"/>
  </r>
  <r>
    <n v="73"/>
    <s v="Segment 1 / Cohort A"/>
    <n v="12"/>
    <x v="1"/>
    <n v="0.3"/>
    <n v="0.7"/>
    <n v="0"/>
    <n v="0"/>
    <s v="US"/>
    <x v="0"/>
    <n v="42500"/>
    <n v="0"/>
    <s v="A"/>
    <s v="A12"/>
    <x v="1"/>
    <x v="0"/>
    <x v="0"/>
    <x v="0"/>
    <x v="0"/>
    <n v="0"/>
    <n v="0"/>
    <n v="0"/>
    <n v="0"/>
    <n v="0"/>
  </r>
  <r>
    <n v="75"/>
    <s v="Segment 4 / Cohort D"/>
    <n v="1"/>
    <x v="0"/>
    <n v="0.7"/>
    <n v="0.1"/>
    <n v="0.2"/>
    <n v="0"/>
    <s v="US"/>
    <x v="1"/>
    <n v="1275"/>
    <n v="850"/>
    <s v="D"/>
    <s v="D1"/>
    <x v="2"/>
    <x v="0"/>
    <x v="0"/>
    <x v="0"/>
    <x v="0"/>
    <n v="1275"/>
    <n v="892.5"/>
    <n v="127.5"/>
    <n v="255"/>
    <n v="0"/>
  </r>
  <r>
    <n v="75"/>
    <s v="Segment 4 / Cohort D"/>
    <n v="1"/>
    <x v="1"/>
    <n v="0.6"/>
    <n v="0.2"/>
    <n v="0.2"/>
    <n v="0"/>
    <s v="US"/>
    <x v="1"/>
    <n v="1275"/>
    <n v="850"/>
    <s v="D"/>
    <s v="D1"/>
    <x v="2"/>
    <x v="0"/>
    <x v="0"/>
    <x v="0"/>
    <x v="0"/>
    <n v="850"/>
    <n v="510"/>
    <n v="170"/>
    <n v="170"/>
    <n v="0"/>
  </r>
  <r>
    <n v="75"/>
    <s v="Segment 4 / Cohort D"/>
    <n v="2"/>
    <x v="0"/>
    <n v="0.9"/>
    <n v="0.1"/>
    <n v="0"/>
    <n v="0"/>
    <s v="US"/>
    <x v="1"/>
    <n v="1275"/>
    <n v="850"/>
    <s v="D"/>
    <s v="D2"/>
    <x v="1"/>
    <x v="0"/>
    <x v="1"/>
    <x v="0"/>
    <x v="1"/>
    <n v="1275"/>
    <n v="1147.5"/>
    <n v="127.5"/>
    <n v="0"/>
    <n v="0"/>
  </r>
  <r>
    <n v="75"/>
    <s v="Segment 4 / Cohort D"/>
    <n v="2"/>
    <x v="1"/>
    <n v="0.8"/>
    <n v="0.1"/>
    <n v="0.1"/>
    <n v="0"/>
    <s v="US"/>
    <x v="1"/>
    <n v="1275"/>
    <n v="850"/>
    <s v="D"/>
    <s v="D2"/>
    <x v="1"/>
    <x v="0"/>
    <x v="1"/>
    <x v="0"/>
    <x v="1"/>
    <n v="850"/>
    <n v="680"/>
    <n v="85"/>
    <n v="85"/>
    <n v="0"/>
  </r>
  <r>
    <n v="75"/>
    <s v="Segment 4 / Cohort D"/>
    <n v="3"/>
    <x v="0"/>
    <n v="0.9"/>
    <n v="0.1"/>
    <n v="0"/>
    <n v="0"/>
    <s v="US"/>
    <x v="1"/>
    <n v="1275"/>
    <n v="850"/>
    <s v="D"/>
    <s v="D3"/>
    <x v="3"/>
    <x v="0"/>
    <x v="1"/>
    <x v="0"/>
    <x v="0"/>
    <n v="1275"/>
    <n v="1147.5"/>
    <n v="127.5"/>
    <n v="0"/>
    <n v="0"/>
  </r>
  <r>
    <n v="75"/>
    <s v="Segment 4 / Cohort D"/>
    <n v="3"/>
    <x v="1"/>
    <n v="0.8"/>
    <n v="0.1"/>
    <n v="0.1"/>
    <n v="0"/>
    <s v="US"/>
    <x v="1"/>
    <n v="1275"/>
    <n v="850"/>
    <s v="D"/>
    <s v="D3"/>
    <x v="3"/>
    <x v="0"/>
    <x v="1"/>
    <x v="0"/>
    <x v="0"/>
    <n v="850"/>
    <n v="680"/>
    <n v="85"/>
    <n v="85"/>
    <n v="0"/>
  </r>
  <r>
    <n v="75"/>
    <s v="Segment 4 / Cohort D"/>
    <n v="4"/>
    <x v="0"/>
    <n v="0.8"/>
    <n v="0.1"/>
    <n v="0.1"/>
    <n v="0"/>
    <s v="US"/>
    <x v="1"/>
    <n v="1275"/>
    <n v="850"/>
    <s v="D"/>
    <s v="D4"/>
    <x v="3"/>
    <x v="1"/>
    <x v="0"/>
    <x v="0"/>
    <x v="1"/>
    <n v="1275"/>
    <n v="1020"/>
    <n v="127.5"/>
    <n v="127.5"/>
    <n v="0"/>
  </r>
  <r>
    <n v="75"/>
    <s v="Segment 4 / Cohort D"/>
    <n v="4"/>
    <x v="1"/>
    <n v="0.7"/>
    <n v="0.1"/>
    <n v="0.2"/>
    <n v="0"/>
    <s v="US"/>
    <x v="1"/>
    <n v="1275"/>
    <n v="850"/>
    <s v="D"/>
    <s v="D4"/>
    <x v="3"/>
    <x v="1"/>
    <x v="0"/>
    <x v="0"/>
    <x v="1"/>
    <n v="850"/>
    <n v="595"/>
    <n v="85"/>
    <n v="170"/>
    <n v="0"/>
  </r>
  <r>
    <n v="75"/>
    <s v="Segment 4 / Cohort D"/>
    <n v="5"/>
    <x v="0"/>
    <n v="0.8"/>
    <n v="0.1"/>
    <n v="0.1"/>
    <n v="0"/>
    <s v="US"/>
    <x v="1"/>
    <n v="1275"/>
    <n v="850"/>
    <s v="D"/>
    <s v="D5"/>
    <x v="3"/>
    <x v="1"/>
    <x v="2"/>
    <x v="1"/>
    <x v="1"/>
    <n v="1275"/>
    <n v="1020"/>
    <n v="127.5"/>
    <n v="127.5"/>
    <n v="0"/>
  </r>
  <r>
    <n v="75"/>
    <s v="Segment 4 / Cohort D"/>
    <n v="5"/>
    <x v="1"/>
    <n v="0.8"/>
    <n v="0.1"/>
    <n v="0.1"/>
    <n v="0"/>
    <s v="US"/>
    <x v="1"/>
    <n v="1275"/>
    <n v="850"/>
    <s v="D"/>
    <s v="D5"/>
    <x v="3"/>
    <x v="1"/>
    <x v="2"/>
    <x v="1"/>
    <x v="1"/>
    <n v="850"/>
    <n v="680"/>
    <n v="85"/>
    <n v="85"/>
    <n v="0"/>
  </r>
  <r>
    <n v="75"/>
    <s v="Segment 4 / Cohort D"/>
    <n v="6"/>
    <x v="0"/>
    <n v="0.9"/>
    <n v="0.1"/>
    <n v="0"/>
    <n v="0"/>
    <s v="US"/>
    <x v="1"/>
    <n v="1275"/>
    <n v="850"/>
    <s v="D"/>
    <s v="D6"/>
    <x v="2"/>
    <x v="1"/>
    <x v="1"/>
    <x v="0"/>
    <x v="0"/>
    <n v="1275"/>
    <n v="1147.5"/>
    <n v="127.5"/>
    <n v="0"/>
    <n v="0"/>
  </r>
  <r>
    <n v="75"/>
    <s v="Segment 4 / Cohort D"/>
    <n v="6"/>
    <x v="1"/>
    <n v="0.7"/>
    <n v="0.1"/>
    <n v="0.2"/>
    <n v="0"/>
    <s v="US"/>
    <x v="1"/>
    <n v="1275"/>
    <n v="850"/>
    <s v="D"/>
    <s v="D6"/>
    <x v="2"/>
    <x v="1"/>
    <x v="1"/>
    <x v="0"/>
    <x v="0"/>
    <n v="850"/>
    <n v="595"/>
    <n v="85"/>
    <n v="170"/>
    <n v="0"/>
  </r>
  <r>
    <n v="75"/>
    <s v="Segment 4 / Cohort D"/>
    <n v="7"/>
    <x v="0"/>
    <n v="0.9"/>
    <n v="0.1"/>
    <n v="0"/>
    <n v="0"/>
    <s v="US"/>
    <x v="1"/>
    <n v="1275"/>
    <n v="850"/>
    <s v="D"/>
    <s v="D7"/>
    <x v="1"/>
    <x v="1"/>
    <x v="0"/>
    <x v="0"/>
    <x v="0"/>
    <n v="1275"/>
    <n v="1147.5"/>
    <n v="127.5"/>
    <n v="0"/>
    <n v="0"/>
  </r>
  <r>
    <n v="75"/>
    <s v="Segment 4 / Cohort D"/>
    <n v="7"/>
    <x v="1"/>
    <n v="0.8"/>
    <n v="0.1"/>
    <n v="0.1"/>
    <n v="0"/>
    <s v="US"/>
    <x v="1"/>
    <n v="1275"/>
    <n v="850"/>
    <s v="D"/>
    <s v="D7"/>
    <x v="1"/>
    <x v="1"/>
    <x v="0"/>
    <x v="0"/>
    <x v="0"/>
    <n v="850"/>
    <n v="680"/>
    <n v="85"/>
    <n v="85"/>
    <n v="0"/>
  </r>
  <r>
    <n v="75"/>
    <s v="Segment 4 / Cohort D"/>
    <n v="8"/>
    <x v="0"/>
    <n v="0.8"/>
    <n v="0.1"/>
    <n v="0.1"/>
    <n v="0"/>
    <s v="US"/>
    <x v="1"/>
    <n v="1275"/>
    <n v="850"/>
    <s v="D"/>
    <s v="D8"/>
    <x v="0"/>
    <x v="0"/>
    <x v="1"/>
    <x v="0"/>
    <x v="1"/>
    <n v="1275"/>
    <n v="1020"/>
    <n v="127.5"/>
    <n v="127.5"/>
    <n v="0"/>
  </r>
  <r>
    <n v="75"/>
    <s v="Segment 4 / Cohort D"/>
    <n v="8"/>
    <x v="1"/>
    <n v="0.8"/>
    <n v="0.1"/>
    <n v="0.1"/>
    <n v="0"/>
    <s v="US"/>
    <x v="1"/>
    <n v="1275"/>
    <n v="850"/>
    <s v="D"/>
    <s v="D8"/>
    <x v="0"/>
    <x v="0"/>
    <x v="1"/>
    <x v="0"/>
    <x v="1"/>
    <n v="850"/>
    <n v="680"/>
    <n v="85"/>
    <n v="85"/>
    <n v="0"/>
  </r>
  <r>
    <n v="75"/>
    <s v="Segment 4 / Cohort D"/>
    <n v="9"/>
    <x v="0"/>
    <n v="0.8"/>
    <n v="0.1"/>
    <n v="0.1"/>
    <n v="0"/>
    <s v="US"/>
    <x v="1"/>
    <n v="1275"/>
    <n v="850"/>
    <s v="D"/>
    <s v="D9"/>
    <x v="3"/>
    <x v="1"/>
    <x v="2"/>
    <x v="0"/>
    <x v="0"/>
    <n v="1275"/>
    <n v="1020"/>
    <n v="127.5"/>
    <n v="127.5"/>
    <n v="0"/>
  </r>
  <r>
    <n v="75"/>
    <s v="Segment 4 / Cohort D"/>
    <n v="9"/>
    <x v="1"/>
    <n v="0.8"/>
    <n v="0.1"/>
    <n v="0.1"/>
    <n v="0"/>
    <s v="US"/>
    <x v="1"/>
    <n v="1275"/>
    <n v="850"/>
    <s v="D"/>
    <s v="D9"/>
    <x v="3"/>
    <x v="1"/>
    <x v="2"/>
    <x v="0"/>
    <x v="0"/>
    <n v="850"/>
    <n v="680"/>
    <n v="85"/>
    <n v="85"/>
    <n v="0"/>
  </r>
  <r>
    <n v="75"/>
    <s v="Segment 4 / Cohort D"/>
    <n v="10"/>
    <x v="0"/>
    <n v="0.9"/>
    <n v="0.1"/>
    <n v="0"/>
    <n v="0"/>
    <s v="US"/>
    <x v="1"/>
    <n v="1275"/>
    <n v="850"/>
    <s v="D"/>
    <s v="D10"/>
    <x v="1"/>
    <x v="0"/>
    <x v="1"/>
    <x v="0"/>
    <x v="0"/>
    <n v="1275"/>
    <n v="1147.5"/>
    <n v="127.5"/>
    <n v="0"/>
    <n v="0"/>
  </r>
  <r>
    <n v="75"/>
    <s v="Segment 4 / Cohort D"/>
    <n v="10"/>
    <x v="1"/>
    <n v="0.8"/>
    <n v="0.1"/>
    <n v="0.1"/>
    <n v="0"/>
    <s v="US"/>
    <x v="1"/>
    <n v="1275"/>
    <n v="850"/>
    <s v="D"/>
    <s v="D10"/>
    <x v="1"/>
    <x v="0"/>
    <x v="1"/>
    <x v="0"/>
    <x v="0"/>
    <n v="850"/>
    <n v="680"/>
    <n v="85"/>
    <n v="85"/>
    <n v="0"/>
  </r>
  <r>
    <n v="75"/>
    <s v="Segment 4 / Cohort D"/>
    <n v="11"/>
    <x v="0"/>
    <n v="0.9"/>
    <n v="0.1"/>
    <n v="0"/>
    <n v="0"/>
    <s v="US"/>
    <x v="1"/>
    <n v="1275"/>
    <n v="850"/>
    <s v="D"/>
    <s v="D11"/>
    <x v="0"/>
    <x v="1"/>
    <x v="2"/>
    <x v="1"/>
    <x v="0"/>
    <n v="1275"/>
    <n v="1147.5"/>
    <n v="127.5"/>
    <n v="0"/>
    <n v="0"/>
  </r>
  <r>
    <n v="75"/>
    <s v="Segment 4 / Cohort D"/>
    <n v="11"/>
    <x v="1"/>
    <n v="0.8"/>
    <n v="0.1"/>
    <n v="0.1"/>
    <n v="0"/>
    <s v="US"/>
    <x v="1"/>
    <n v="1275"/>
    <n v="850"/>
    <s v="D"/>
    <s v="D11"/>
    <x v="0"/>
    <x v="1"/>
    <x v="2"/>
    <x v="1"/>
    <x v="0"/>
    <n v="850"/>
    <n v="680"/>
    <n v="85"/>
    <n v="85"/>
    <n v="0"/>
  </r>
  <r>
    <n v="75"/>
    <s v="Segment 4 / Cohort D"/>
    <n v="12"/>
    <x v="0"/>
    <n v="0.8"/>
    <n v="0.1"/>
    <n v="0.1"/>
    <n v="0"/>
    <s v="US"/>
    <x v="1"/>
    <n v="1275"/>
    <n v="850"/>
    <s v="D"/>
    <s v="D12"/>
    <x v="0"/>
    <x v="0"/>
    <x v="1"/>
    <x v="0"/>
    <x v="0"/>
    <n v="1275"/>
    <n v="1020"/>
    <n v="127.5"/>
    <n v="127.5"/>
    <n v="0"/>
  </r>
  <r>
    <n v="75"/>
    <s v="Segment 4 / Cohort D"/>
    <n v="12"/>
    <x v="1"/>
    <n v="0.7"/>
    <n v="0.1"/>
    <n v="0.2"/>
    <n v="0"/>
    <s v="US"/>
    <x v="1"/>
    <n v="1275"/>
    <n v="850"/>
    <s v="D"/>
    <s v="D12"/>
    <x v="0"/>
    <x v="0"/>
    <x v="1"/>
    <x v="0"/>
    <x v="0"/>
    <n v="850"/>
    <n v="595"/>
    <n v="85"/>
    <n v="170"/>
    <n v="0"/>
  </r>
  <r>
    <n v="76"/>
    <s v="Segment 3 / Cohort C"/>
    <n v="1"/>
    <x v="0"/>
    <n v="0.3"/>
    <n v="0.2"/>
    <n v="0.5"/>
    <n v="0"/>
    <s v="US"/>
    <x v="0"/>
    <n v="28000"/>
    <n v="24000"/>
    <s v="C"/>
    <s v="C1"/>
    <x v="2"/>
    <x v="0"/>
    <x v="1"/>
    <x v="0"/>
    <x v="1"/>
    <n v="28000"/>
    <n v="8400"/>
    <n v="5600"/>
    <n v="14000"/>
    <n v="0"/>
  </r>
  <r>
    <n v="76"/>
    <s v="Segment 3 / Cohort C"/>
    <n v="1"/>
    <x v="1"/>
    <n v="0.4"/>
    <n v="0.3"/>
    <n v="0.3"/>
    <n v="0"/>
    <s v="US"/>
    <x v="0"/>
    <n v="28000"/>
    <n v="24000"/>
    <s v="C"/>
    <s v="C1"/>
    <x v="2"/>
    <x v="0"/>
    <x v="1"/>
    <x v="0"/>
    <x v="1"/>
    <n v="24000"/>
    <n v="9600"/>
    <n v="7200"/>
    <n v="7200"/>
    <n v="0"/>
  </r>
  <r>
    <n v="76"/>
    <s v="Segment 3 / Cohort C"/>
    <n v="2"/>
    <x v="0"/>
    <n v="0.4"/>
    <n v="0.3"/>
    <n v="0.3"/>
    <n v="0"/>
    <s v="US"/>
    <x v="0"/>
    <n v="28000"/>
    <n v="24000"/>
    <s v="C"/>
    <s v="C2"/>
    <x v="2"/>
    <x v="1"/>
    <x v="2"/>
    <x v="1"/>
    <x v="0"/>
    <n v="28000"/>
    <n v="11200"/>
    <n v="8400"/>
    <n v="8400"/>
    <n v="0"/>
  </r>
  <r>
    <n v="76"/>
    <s v="Segment 3 / Cohort C"/>
    <n v="2"/>
    <x v="1"/>
    <n v="0.4"/>
    <n v="0.4"/>
    <n v="0.2"/>
    <n v="0"/>
    <s v="US"/>
    <x v="0"/>
    <n v="28000"/>
    <n v="24000"/>
    <s v="C"/>
    <s v="C2"/>
    <x v="2"/>
    <x v="1"/>
    <x v="2"/>
    <x v="1"/>
    <x v="0"/>
    <n v="24000"/>
    <n v="9600"/>
    <n v="9600"/>
    <n v="4800"/>
    <n v="0"/>
  </r>
  <r>
    <n v="76"/>
    <s v="Segment 3 / Cohort C"/>
    <n v="3"/>
    <x v="0"/>
    <n v="0.4"/>
    <n v="0.4"/>
    <n v="0.2"/>
    <n v="0"/>
    <s v="US"/>
    <x v="0"/>
    <n v="28000"/>
    <n v="24000"/>
    <s v="C"/>
    <s v="C3"/>
    <x v="3"/>
    <x v="0"/>
    <x v="1"/>
    <x v="0"/>
    <x v="1"/>
    <n v="28000"/>
    <n v="11200"/>
    <n v="11200"/>
    <n v="5600"/>
    <n v="0"/>
  </r>
  <r>
    <n v="76"/>
    <s v="Segment 3 / Cohort C"/>
    <n v="3"/>
    <x v="1"/>
    <n v="0.3"/>
    <n v="0.3"/>
    <n v="0.4"/>
    <n v="0"/>
    <s v="US"/>
    <x v="0"/>
    <n v="28000"/>
    <n v="24000"/>
    <s v="C"/>
    <s v="C3"/>
    <x v="3"/>
    <x v="0"/>
    <x v="1"/>
    <x v="0"/>
    <x v="1"/>
    <n v="24000"/>
    <n v="7200"/>
    <n v="7200"/>
    <n v="9600"/>
    <n v="0"/>
  </r>
  <r>
    <n v="76"/>
    <s v="Segment 3 / Cohort C"/>
    <n v="4"/>
    <x v="0"/>
    <n v="0.3"/>
    <n v="0.3"/>
    <n v="0.4"/>
    <n v="0"/>
    <s v="US"/>
    <x v="0"/>
    <n v="28000"/>
    <n v="24000"/>
    <s v="C"/>
    <s v="C4"/>
    <x v="3"/>
    <x v="1"/>
    <x v="0"/>
    <x v="0"/>
    <x v="0"/>
    <n v="28000"/>
    <n v="8400"/>
    <n v="8400"/>
    <n v="11200"/>
    <n v="0"/>
  </r>
  <r>
    <n v="76"/>
    <s v="Segment 3 / Cohort C"/>
    <n v="4"/>
    <x v="1"/>
    <n v="0.4"/>
    <n v="0.4"/>
    <n v="0.2"/>
    <n v="0"/>
    <s v="US"/>
    <x v="0"/>
    <n v="28000"/>
    <n v="24000"/>
    <s v="C"/>
    <s v="C4"/>
    <x v="3"/>
    <x v="1"/>
    <x v="0"/>
    <x v="0"/>
    <x v="0"/>
    <n v="24000"/>
    <n v="9600"/>
    <n v="9600"/>
    <n v="4800"/>
    <n v="0"/>
  </r>
  <r>
    <n v="76"/>
    <s v="Segment 3 / Cohort C"/>
    <n v="5"/>
    <x v="0"/>
    <n v="0.4"/>
    <n v="0.4"/>
    <n v="0.2"/>
    <n v="0"/>
    <s v="US"/>
    <x v="0"/>
    <n v="28000"/>
    <n v="24000"/>
    <s v="C"/>
    <s v="C5"/>
    <x v="2"/>
    <x v="0"/>
    <x v="1"/>
    <x v="0"/>
    <x v="0"/>
    <n v="28000"/>
    <n v="11200"/>
    <n v="11200"/>
    <n v="5600"/>
    <n v="0"/>
  </r>
  <r>
    <n v="76"/>
    <s v="Segment 3 / Cohort C"/>
    <n v="5"/>
    <x v="1"/>
    <n v="0.3"/>
    <n v="0.3"/>
    <n v="0.4"/>
    <n v="0"/>
    <s v="US"/>
    <x v="0"/>
    <n v="28000"/>
    <n v="24000"/>
    <s v="C"/>
    <s v="C5"/>
    <x v="2"/>
    <x v="0"/>
    <x v="1"/>
    <x v="0"/>
    <x v="0"/>
    <n v="24000"/>
    <n v="7200"/>
    <n v="7200"/>
    <n v="9600"/>
    <n v="0"/>
  </r>
  <r>
    <n v="76"/>
    <s v="Segment 3 / Cohort C"/>
    <n v="6"/>
    <x v="0"/>
    <n v="0.4"/>
    <n v="0.3"/>
    <n v="0.3"/>
    <n v="0"/>
    <s v="US"/>
    <x v="0"/>
    <n v="28000"/>
    <n v="24000"/>
    <s v="C"/>
    <s v="C6"/>
    <x v="3"/>
    <x v="1"/>
    <x v="1"/>
    <x v="0"/>
    <x v="0"/>
    <n v="28000"/>
    <n v="11200"/>
    <n v="8400"/>
    <n v="8400"/>
    <n v="0"/>
  </r>
  <r>
    <n v="76"/>
    <s v="Segment 3 / Cohort C"/>
    <n v="6"/>
    <x v="1"/>
    <n v="0.4"/>
    <n v="0.4"/>
    <n v="0.2"/>
    <n v="0"/>
    <s v="US"/>
    <x v="0"/>
    <n v="28000"/>
    <n v="24000"/>
    <s v="C"/>
    <s v="C6"/>
    <x v="3"/>
    <x v="1"/>
    <x v="1"/>
    <x v="0"/>
    <x v="0"/>
    <n v="24000"/>
    <n v="9600"/>
    <n v="9600"/>
    <n v="4800"/>
    <n v="0"/>
  </r>
  <r>
    <n v="76"/>
    <s v="Segment 3 / Cohort C"/>
    <n v="7"/>
    <x v="0"/>
    <n v="0.4"/>
    <n v="0.3"/>
    <n v="0.3"/>
    <n v="0"/>
    <s v="US"/>
    <x v="0"/>
    <n v="28000"/>
    <n v="24000"/>
    <s v="C"/>
    <s v="C7"/>
    <x v="0"/>
    <x v="1"/>
    <x v="1"/>
    <x v="0"/>
    <x v="0"/>
    <n v="28000"/>
    <n v="11200"/>
    <n v="8400"/>
    <n v="8400"/>
    <n v="0"/>
  </r>
  <r>
    <n v="76"/>
    <s v="Segment 3 / Cohort C"/>
    <n v="7"/>
    <x v="1"/>
    <n v="0.3"/>
    <n v="0.4"/>
    <n v="0.3"/>
    <n v="0"/>
    <s v="US"/>
    <x v="0"/>
    <n v="28000"/>
    <n v="24000"/>
    <s v="C"/>
    <s v="C7"/>
    <x v="0"/>
    <x v="1"/>
    <x v="1"/>
    <x v="0"/>
    <x v="0"/>
    <n v="24000"/>
    <n v="7200"/>
    <n v="9600"/>
    <n v="7200"/>
    <n v="0"/>
  </r>
  <r>
    <n v="76"/>
    <s v="Segment 3 / Cohort C"/>
    <n v="8"/>
    <x v="0"/>
    <n v="0.4"/>
    <n v="0.3"/>
    <n v="0.3"/>
    <n v="0"/>
    <s v="US"/>
    <x v="0"/>
    <n v="28000"/>
    <n v="24000"/>
    <s v="C"/>
    <s v="C8"/>
    <x v="1"/>
    <x v="1"/>
    <x v="2"/>
    <x v="1"/>
    <x v="0"/>
    <n v="28000"/>
    <n v="11200"/>
    <n v="8400"/>
    <n v="8400"/>
    <n v="0"/>
  </r>
  <r>
    <n v="76"/>
    <s v="Segment 3 / Cohort C"/>
    <n v="8"/>
    <x v="1"/>
    <n v="0.4"/>
    <n v="0.4"/>
    <n v="0.2"/>
    <n v="0"/>
    <s v="US"/>
    <x v="0"/>
    <n v="28000"/>
    <n v="24000"/>
    <s v="C"/>
    <s v="C8"/>
    <x v="1"/>
    <x v="1"/>
    <x v="2"/>
    <x v="1"/>
    <x v="0"/>
    <n v="24000"/>
    <n v="9600"/>
    <n v="9600"/>
    <n v="4800"/>
    <n v="0"/>
  </r>
  <r>
    <n v="76"/>
    <s v="Segment 3 / Cohort C"/>
    <n v="9"/>
    <x v="0"/>
    <n v="0.3"/>
    <n v="0.2"/>
    <n v="0.5"/>
    <n v="0"/>
    <s v="US"/>
    <x v="0"/>
    <n v="28000"/>
    <n v="24000"/>
    <s v="C"/>
    <s v="C9"/>
    <x v="0"/>
    <x v="1"/>
    <x v="2"/>
    <x v="0"/>
    <x v="1"/>
    <n v="28000"/>
    <n v="8400"/>
    <n v="5600"/>
    <n v="14000"/>
    <n v="0"/>
  </r>
  <r>
    <n v="76"/>
    <s v="Segment 3 / Cohort C"/>
    <n v="9"/>
    <x v="1"/>
    <n v="0.3"/>
    <n v="0.2"/>
    <n v="0.5"/>
    <n v="0"/>
    <s v="US"/>
    <x v="0"/>
    <n v="28000"/>
    <n v="24000"/>
    <s v="C"/>
    <s v="C9"/>
    <x v="0"/>
    <x v="1"/>
    <x v="2"/>
    <x v="0"/>
    <x v="1"/>
    <n v="24000"/>
    <n v="7200"/>
    <n v="4800"/>
    <n v="12000"/>
    <n v="0"/>
  </r>
  <r>
    <n v="76"/>
    <s v="Segment 3 / Cohort C"/>
    <n v="10"/>
    <x v="0"/>
    <n v="0.4"/>
    <n v="0.2"/>
    <n v="0.4"/>
    <n v="0"/>
    <s v="US"/>
    <x v="0"/>
    <n v="28000"/>
    <n v="24000"/>
    <s v="C"/>
    <s v="C10"/>
    <x v="3"/>
    <x v="1"/>
    <x v="2"/>
    <x v="0"/>
    <x v="1"/>
    <n v="28000"/>
    <n v="11200"/>
    <n v="5600"/>
    <n v="11200"/>
    <n v="0"/>
  </r>
  <r>
    <n v="76"/>
    <s v="Segment 3 / Cohort C"/>
    <n v="10"/>
    <x v="1"/>
    <n v="0.3"/>
    <n v="0.3"/>
    <n v="0.4"/>
    <n v="0"/>
    <s v="US"/>
    <x v="0"/>
    <n v="28000"/>
    <n v="24000"/>
    <s v="C"/>
    <s v="C10"/>
    <x v="3"/>
    <x v="1"/>
    <x v="2"/>
    <x v="0"/>
    <x v="1"/>
    <n v="24000"/>
    <n v="7200"/>
    <n v="7200"/>
    <n v="9600"/>
    <n v="0"/>
  </r>
  <r>
    <n v="76"/>
    <s v="Segment 3 / Cohort C"/>
    <n v="11"/>
    <x v="0"/>
    <n v="0.4"/>
    <n v="0.2"/>
    <n v="0.4"/>
    <n v="0"/>
    <s v="US"/>
    <x v="0"/>
    <n v="28000"/>
    <n v="24000"/>
    <s v="C"/>
    <s v="C11"/>
    <x v="1"/>
    <x v="1"/>
    <x v="2"/>
    <x v="0"/>
    <x v="1"/>
    <n v="28000"/>
    <n v="11200"/>
    <n v="5600"/>
    <n v="11200"/>
    <n v="0"/>
  </r>
  <r>
    <n v="76"/>
    <s v="Segment 3 / Cohort C"/>
    <n v="11"/>
    <x v="1"/>
    <n v="0.3"/>
    <n v="0.3"/>
    <n v="0.4"/>
    <n v="0"/>
    <s v="US"/>
    <x v="0"/>
    <n v="28000"/>
    <n v="24000"/>
    <s v="C"/>
    <s v="C11"/>
    <x v="1"/>
    <x v="1"/>
    <x v="2"/>
    <x v="0"/>
    <x v="1"/>
    <n v="24000"/>
    <n v="7200"/>
    <n v="7200"/>
    <n v="9600"/>
    <n v="0"/>
  </r>
  <r>
    <n v="76"/>
    <s v="Segment 3 / Cohort C"/>
    <n v="12"/>
    <x v="0"/>
    <n v="0.4"/>
    <n v="0.4"/>
    <n v="0.2"/>
    <n v="0"/>
    <s v="US"/>
    <x v="0"/>
    <n v="28000"/>
    <n v="24000"/>
    <s v="C"/>
    <s v="C12"/>
    <x v="2"/>
    <x v="1"/>
    <x v="0"/>
    <x v="0"/>
    <x v="1"/>
    <n v="28000"/>
    <n v="11200"/>
    <n v="11200"/>
    <n v="5600"/>
    <n v="0"/>
  </r>
  <r>
    <n v="76"/>
    <s v="Segment 3 / Cohort C"/>
    <n v="12"/>
    <x v="1"/>
    <n v="0.3"/>
    <n v="0.3"/>
    <n v="0.4"/>
    <n v="0"/>
    <s v="US"/>
    <x v="0"/>
    <n v="28000"/>
    <n v="24000"/>
    <s v="C"/>
    <s v="C12"/>
    <x v="2"/>
    <x v="1"/>
    <x v="0"/>
    <x v="0"/>
    <x v="1"/>
    <n v="24000"/>
    <n v="7200"/>
    <n v="7200"/>
    <n v="9600"/>
    <n v="0"/>
  </r>
  <r>
    <n v="77"/>
    <s v="Segment 1 / Cohort A"/>
    <n v="1"/>
    <x v="0"/>
    <n v="0.4"/>
    <n v="0.4"/>
    <n v="0.2"/>
    <n v="0"/>
    <s v="US"/>
    <x v="0"/>
    <n v="1000"/>
    <n v="1000"/>
    <s v="A"/>
    <s v="A1"/>
    <x v="0"/>
    <x v="0"/>
    <x v="0"/>
    <x v="0"/>
    <x v="0"/>
    <n v="1000"/>
    <n v="400"/>
    <n v="400"/>
    <n v="200"/>
    <n v="0"/>
  </r>
  <r>
    <n v="77"/>
    <s v="Segment 1 / Cohort A"/>
    <n v="1"/>
    <x v="1"/>
    <n v="0.3"/>
    <n v="0.3"/>
    <n v="0.4"/>
    <n v="0"/>
    <s v="US"/>
    <x v="0"/>
    <n v="1000"/>
    <n v="1000"/>
    <s v="A"/>
    <s v="A1"/>
    <x v="0"/>
    <x v="0"/>
    <x v="0"/>
    <x v="0"/>
    <x v="0"/>
    <n v="1000"/>
    <n v="300"/>
    <n v="300"/>
    <n v="400"/>
    <n v="0"/>
  </r>
  <r>
    <n v="77"/>
    <s v="Segment 1 / Cohort A"/>
    <n v="2"/>
    <x v="0"/>
    <n v="0.4"/>
    <n v="0.4"/>
    <n v="0.2"/>
    <n v="0"/>
    <s v="US"/>
    <x v="0"/>
    <n v="1000"/>
    <n v="1000"/>
    <s v="A"/>
    <s v="A2"/>
    <x v="1"/>
    <x v="1"/>
    <x v="1"/>
    <x v="0"/>
    <x v="1"/>
    <n v="1000"/>
    <n v="400"/>
    <n v="400"/>
    <n v="200"/>
    <n v="0"/>
  </r>
  <r>
    <n v="77"/>
    <s v="Segment 1 / Cohort A"/>
    <n v="2"/>
    <x v="1"/>
    <n v="0.4"/>
    <n v="0.4"/>
    <n v="0.2"/>
    <n v="0"/>
    <s v="US"/>
    <x v="0"/>
    <n v="1000"/>
    <n v="1000"/>
    <s v="A"/>
    <s v="A2"/>
    <x v="1"/>
    <x v="1"/>
    <x v="1"/>
    <x v="0"/>
    <x v="1"/>
    <n v="1000"/>
    <n v="400"/>
    <n v="400"/>
    <n v="200"/>
    <n v="0"/>
  </r>
  <r>
    <n v="77"/>
    <s v="Segment 1 / Cohort A"/>
    <n v="3"/>
    <x v="0"/>
    <n v="0.4"/>
    <n v="0.4"/>
    <n v="0.2"/>
    <n v="0"/>
    <s v="US"/>
    <x v="0"/>
    <n v="1000"/>
    <n v="1000"/>
    <s v="A"/>
    <s v="A3"/>
    <x v="2"/>
    <x v="1"/>
    <x v="2"/>
    <x v="0"/>
    <x v="1"/>
    <n v="1000"/>
    <n v="400"/>
    <n v="400"/>
    <n v="200"/>
    <n v="0"/>
  </r>
  <r>
    <n v="77"/>
    <s v="Segment 1 / Cohort A"/>
    <n v="3"/>
    <x v="1"/>
    <n v="0.3"/>
    <n v="0.3"/>
    <n v="0.4"/>
    <n v="0"/>
    <s v="US"/>
    <x v="0"/>
    <n v="1000"/>
    <n v="1000"/>
    <s v="A"/>
    <s v="A3"/>
    <x v="2"/>
    <x v="1"/>
    <x v="2"/>
    <x v="0"/>
    <x v="1"/>
    <n v="1000"/>
    <n v="300"/>
    <n v="300"/>
    <n v="400"/>
    <n v="0"/>
  </r>
  <r>
    <n v="77"/>
    <s v="Segment 1 / Cohort A"/>
    <n v="4"/>
    <x v="0"/>
    <n v="0.4"/>
    <n v="0.4"/>
    <n v="0.2"/>
    <n v="0"/>
    <s v="US"/>
    <x v="0"/>
    <n v="1000"/>
    <n v="1000"/>
    <s v="A"/>
    <s v="A4"/>
    <x v="2"/>
    <x v="0"/>
    <x v="0"/>
    <x v="0"/>
    <x v="1"/>
    <n v="1000"/>
    <n v="400"/>
    <n v="400"/>
    <n v="200"/>
    <n v="0"/>
  </r>
  <r>
    <n v="77"/>
    <s v="Segment 1 / Cohort A"/>
    <n v="4"/>
    <x v="1"/>
    <n v="0.3"/>
    <n v="0.3"/>
    <n v="0.4"/>
    <n v="0"/>
    <s v="US"/>
    <x v="0"/>
    <n v="1000"/>
    <n v="1000"/>
    <s v="A"/>
    <s v="A4"/>
    <x v="2"/>
    <x v="0"/>
    <x v="0"/>
    <x v="0"/>
    <x v="1"/>
    <n v="1000"/>
    <n v="300"/>
    <n v="300"/>
    <n v="400"/>
    <n v="0"/>
  </r>
  <r>
    <n v="77"/>
    <s v="Segment 1 / Cohort A"/>
    <n v="5"/>
    <x v="0"/>
    <n v="0.4"/>
    <n v="0.4"/>
    <n v="0.2"/>
    <n v="0"/>
    <s v="US"/>
    <x v="0"/>
    <n v="1000"/>
    <n v="1000"/>
    <s v="A"/>
    <s v="A5"/>
    <x v="2"/>
    <x v="1"/>
    <x v="2"/>
    <x v="1"/>
    <x v="1"/>
    <n v="1000"/>
    <n v="400"/>
    <n v="400"/>
    <n v="200"/>
    <n v="0"/>
  </r>
  <r>
    <n v="77"/>
    <s v="Segment 1 / Cohort A"/>
    <n v="5"/>
    <x v="1"/>
    <n v="0.4"/>
    <n v="0.4"/>
    <n v="0.2"/>
    <n v="0"/>
    <s v="US"/>
    <x v="0"/>
    <n v="1000"/>
    <n v="1000"/>
    <s v="A"/>
    <s v="A5"/>
    <x v="2"/>
    <x v="1"/>
    <x v="2"/>
    <x v="1"/>
    <x v="1"/>
    <n v="1000"/>
    <n v="400"/>
    <n v="400"/>
    <n v="200"/>
    <n v="0"/>
  </r>
  <r>
    <n v="77"/>
    <s v="Segment 1 / Cohort A"/>
    <n v="6"/>
    <x v="0"/>
    <n v="0.4"/>
    <n v="0.4"/>
    <n v="0.2"/>
    <n v="0"/>
    <s v="US"/>
    <x v="0"/>
    <n v="1000"/>
    <n v="1000"/>
    <s v="A"/>
    <s v="A6"/>
    <x v="3"/>
    <x v="0"/>
    <x v="0"/>
    <x v="0"/>
    <x v="1"/>
    <n v="1000"/>
    <n v="400"/>
    <n v="400"/>
    <n v="200"/>
    <n v="0"/>
  </r>
  <r>
    <n v="77"/>
    <s v="Segment 1 / Cohort A"/>
    <n v="6"/>
    <x v="1"/>
    <n v="0.3"/>
    <n v="0.3"/>
    <n v="0.4"/>
    <n v="0"/>
    <s v="US"/>
    <x v="0"/>
    <n v="1000"/>
    <n v="1000"/>
    <s v="A"/>
    <s v="A6"/>
    <x v="3"/>
    <x v="0"/>
    <x v="0"/>
    <x v="0"/>
    <x v="1"/>
    <n v="1000"/>
    <n v="300"/>
    <n v="300"/>
    <n v="400"/>
    <n v="0"/>
  </r>
  <r>
    <n v="77"/>
    <s v="Segment 1 / Cohort A"/>
    <n v="7"/>
    <x v="0"/>
    <n v="0.4"/>
    <n v="0.4"/>
    <n v="0.2"/>
    <n v="0"/>
    <s v="US"/>
    <x v="0"/>
    <n v="1000"/>
    <n v="1000"/>
    <s v="A"/>
    <s v="A7"/>
    <x v="1"/>
    <x v="0"/>
    <x v="0"/>
    <x v="0"/>
    <x v="1"/>
    <n v="1000"/>
    <n v="400"/>
    <n v="400"/>
    <n v="200"/>
    <n v="0"/>
  </r>
  <r>
    <n v="77"/>
    <s v="Segment 1 / Cohort A"/>
    <n v="7"/>
    <x v="1"/>
    <n v="0.4"/>
    <n v="0.4"/>
    <n v="0.2"/>
    <n v="0"/>
    <s v="US"/>
    <x v="0"/>
    <n v="1000"/>
    <n v="1000"/>
    <s v="A"/>
    <s v="A7"/>
    <x v="1"/>
    <x v="0"/>
    <x v="0"/>
    <x v="0"/>
    <x v="1"/>
    <n v="1000"/>
    <n v="400"/>
    <n v="400"/>
    <n v="200"/>
    <n v="0"/>
  </r>
  <r>
    <n v="77"/>
    <s v="Segment 1 / Cohort A"/>
    <n v="8"/>
    <x v="0"/>
    <n v="0.4"/>
    <n v="0.4"/>
    <n v="0.2"/>
    <n v="0"/>
    <s v="US"/>
    <x v="0"/>
    <n v="1000"/>
    <n v="1000"/>
    <s v="A"/>
    <s v="A8"/>
    <x v="3"/>
    <x v="0"/>
    <x v="0"/>
    <x v="0"/>
    <x v="0"/>
    <n v="1000"/>
    <n v="400"/>
    <n v="400"/>
    <n v="200"/>
    <n v="0"/>
  </r>
  <r>
    <n v="77"/>
    <s v="Segment 1 / Cohort A"/>
    <n v="8"/>
    <x v="1"/>
    <n v="0.2"/>
    <n v="0.2"/>
    <n v="0.6"/>
    <n v="0"/>
    <s v="US"/>
    <x v="0"/>
    <n v="1000"/>
    <n v="1000"/>
    <s v="A"/>
    <s v="A8"/>
    <x v="3"/>
    <x v="0"/>
    <x v="0"/>
    <x v="0"/>
    <x v="0"/>
    <n v="1000"/>
    <n v="200"/>
    <n v="200"/>
    <n v="600"/>
    <n v="0"/>
  </r>
  <r>
    <n v="77"/>
    <s v="Segment 1 / Cohort A"/>
    <n v="9"/>
    <x v="0"/>
    <n v="0.4"/>
    <n v="0.4"/>
    <n v="0.2"/>
    <n v="0"/>
    <s v="US"/>
    <x v="0"/>
    <n v="1000"/>
    <n v="1000"/>
    <s v="A"/>
    <s v="A9"/>
    <x v="1"/>
    <x v="1"/>
    <x v="2"/>
    <x v="1"/>
    <x v="1"/>
    <n v="1000"/>
    <n v="400"/>
    <n v="400"/>
    <n v="200"/>
    <n v="0"/>
  </r>
  <r>
    <n v="77"/>
    <s v="Segment 1 / Cohort A"/>
    <n v="9"/>
    <x v="1"/>
    <n v="0.4"/>
    <n v="0.4"/>
    <n v="0.2"/>
    <n v="0"/>
    <s v="US"/>
    <x v="0"/>
    <n v="1000"/>
    <n v="1000"/>
    <s v="A"/>
    <s v="A9"/>
    <x v="1"/>
    <x v="1"/>
    <x v="2"/>
    <x v="1"/>
    <x v="1"/>
    <n v="1000"/>
    <n v="400"/>
    <n v="400"/>
    <n v="200"/>
    <n v="0"/>
  </r>
  <r>
    <n v="77"/>
    <s v="Segment 1 / Cohort A"/>
    <n v="10"/>
    <x v="0"/>
    <n v="0.4"/>
    <n v="0.4"/>
    <n v="0.2"/>
    <n v="0"/>
    <s v="US"/>
    <x v="0"/>
    <n v="1000"/>
    <n v="1000"/>
    <s v="A"/>
    <s v="A10"/>
    <x v="2"/>
    <x v="1"/>
    <x v="0"/>
    <x v="0"/>
    <x v="0"/>
    <n v="1000"/>
    <n v="400"/>
    <n v="400"/>
    <n v="200"/>
    <n v="0"/>
  </r>
  <r>
    <n v="77"/>
    <s v="Segment 1 / Cohort A"/>
    <n v="10"/>
    <x v="1"/>
    <n v="0.2"/>
    <n v="0.2"/>
    <n v="0.6"/>
    <n v="0"/>
    <s v="US"/>
    <x v="0"/>
    <n v="1000"/>
    <n v="1000"/>
    <s v="A"/>
    <s v="A10"/>
    <x v="2"/>
    <x v="1"/>
    <x v="0"/>
    <x v="0"/>
    <x v="0"/>
    <n v="1000"/>
    <n v="200"/>
    <n v="200"/>
    <n v="600"/>
    <n v="0"/>
  </r>
  <r>
    <n v="77"/>
    <s v="Segment 1 / Cohort A"/>
    <n v="11"/>
    <x v="0"/>
    <n v="0.4"/>
    <n v="0.4"/>
    <n v="0.2"/>
    <n v="0"/>
    <s v="US"/>
    <x v="0"/>
    <n v="1000"/>
    <n v="1000"/>
    <s v="A"/>
    <s v="A11"/>
    <x v="0"/>
    <x v="0"/>
    <x v="0"/>
    <x v="0"/>
    <x v="1"/>
    <n v="1000"/>
    <n v="400"/>
    <n v="400"/>
    <n v="200"/>
    <n v="0"/>
  </r>
  <r>
    <n v="77"/>
    <s v="Segment 1 / Cohort A"/>
    <n v="11"/>
    <x v="1"/>
    <n v="0.4"/>
    <n v="0.4"/>
    <n v="0.2"/>
    <n v="0"/>
    <s v="US"/>
    <x v="0"/>
    <n v="1000"/>
    <n v="1000"/>
    <s v="A"/>
    <s v="A11"/>
    <x v="0"/>
    <x v="0"/>
    <x v="0"/>
    <x v="0"/>
    <x v="1"/>
    <n v="1000"/>
    <n v="400"/>
    <n v="400"/>
    <n v="200"/>
    <n v="0"/>
  </r>
  <r>
    <n v="77"/>
    <s v="Segment 1 / Cohort A"/>
    <n v="12"/>
    <x v="0"/>
    <n v="0.4"/>
    <n v="0.4"/>
    <n v="0.2"/>
    <n v="0"/>
    <s v="US"/>
    <x v="0"/>
    <n v="1000"/>
    <n v="1000"/>
    <s v="A"/>
    <s v="A12"/>
    <x v="1"/>
    <x v="0"/>
    <x v="0"/>
    <x v="0"/>
    <x v="0"/>
    <n v="1000"/>
    <n v="400"/>
    <n v="400"/>
    <n v="200"/>
    <n v="0"/>
  </r>
  <r>
    <n v="77"/>
    <s v="Segment 1 / Cohort A"/>
    <n v="12"/>
    <x v="1"/>
    <n v="0.4"/>
    <n v="0.4"/>
    <n v="0.2"/>
    <n v="0"/>
    <s v="US"/>
    <x v="0"/>
    <n v="1000"/>
    <n v="1000"/>
    <s v="A"/>
    <s v="A12"/>
    <x v="1"/>
    <x v="0"/>
    <x v="0"/>
    <x v="0"/>
    <x v="0"/>
    <n v="1000"/>
    <n v="400"/>
    <n v="400"/>
    <n v="200"/>
    <n v="0"/>
  </r>
  <r>
    <n v="89"/>
    <s v="Segment 4 / Cohort D"/>
    <n v="1"/>
    <x v="0"/>
    <n v="0.4"/>
    <n v="0.3"/>
    <n v="0.3"/>
    <n v="0"/>
    <s v="US"/>
    <x v="0"/>
    <n v="8397"/>
    <n v="933"/>
    <s v="D"/>
    <s v="D1"/>
    <x v="2"/>
    <x v="0"/>
    <x v="0"/>
    <x v="0"/>
    <x v="0"/>
    <n v="8397"/>
    <n v="3358.8"/>
    <n v="2519.1"/>
    <n v="2519.1"/>
    <n v="0"/>
  </r>
  <r>
    <n v="89"/>
    <s v="Segment 4 / Cohort D"/>
    <n v="1"/>
    <x v="1"/>
    <n v="0.3"/>
    <n v="0.5"/>
    <n v="0.2"/>
    <n v="0"/>
    <s v="US"/>
    <x v="0"/>
    <n v="8397"/>
    <n v="933"/>
    <s v="D"/>
    <s v="D1"/>
    <x v="2"/>
    <x v="0"/>
    <x v="0"/>
    <x v="0"/>
    <x v="0"/>
    <n v="933"/>
    <n v="279.89999999999998"/>
    <n v="466.5"/>
    <n v="186.60000000000002"/>
    <n v="0"/>
  </r>
  <r>
    <n v="89"/>
    <s v="Segment 4 / Cohort D"/>
    <n v="2"/>
    <x v="0"/>
    <n v="0.3"/>
    <n v="0.3"/>
    <n v="0.4"/>
    <n v="0"/>
    <s v="US"/>
    <x v="0"/>
    <n v="8397"/>
    <n v="933"/>
    <s v="D"/>
    <s v="D2"/>
    <x v="1"/>
    <x v="0"/>
    <x v="1"/>
    <x v="0"/>
    <x v="1"/>
    <n v="8397"/>
    <n v="2519.1"/>
    <n v="2519.1"/>
    <n v="3358.8"/>
    <n v="0"/>
  </r>
  <r>
    <n v="89"/>
    <s v="Segment 4 / Cohort D"/>
    <n v="2"/>
    <x v="1"/>
    <n v="0.5"/>
    <n v="0.4"/>
    <n v="0.1"/>
    <n v="0"/>
    <s v="US"/>
    <x v="0"/>
    <n v="8397"/>
    <n v="933"/>
    <s v="D"/>
    <s v="D2"/>
    <x v="1"/>
    <x v="0"/>
    <x v="1"/>
    <x v="0"/>
    <x v="1"/>
    <n v="933"/>
    <n v="466.5"/>
    <n v="373.20000000000005"/>
    <n v="93.300000000000011"/>
    <n v="0"/>
  </r>
  <r>
    <n v="89"/>
    <s v="Segment 4 / Cohort D"/>
    <n v="3"/>
    <x v="0"/>
    <n v="0.4"/>
    <n v="0.5"/>
    <n v="0.1"/>
    <n v="0"/>
    <s v="US"/>
    <x v="0"/>
    <n v="8397"/>
    <n v="933"/>
    <s v="D"/>
    <s v="D3"/>
    <x v="3"/>
    <x v="0"/>
    <x v="1"/>
    <x v="0"/>
    <x v="0"/>
    <n v="8397"/>
    <n v="3358.8"/>
    <n v="4198.5"/>
    <n v="839.7"/>
    <n v="0"/>
  </r>
  <r>
    <n v="89"/>
    <s v="Segment 4 / Cohort D"/>
    <n v="3"/>
    <x v="1"/>
    <n v="0.2"/>
    <n v="0.4"/>
    <n v="0.4"/>
    <n v="0"/>
    <s v="US"/>
    <x v="0"/>
    <n v="8397"/>
    <n v="933"/>
    <s v="D"/>
    <s v="D3"/>
    <x v="3"/>
    <x v="0"/>
    <x v="1"/>
    <x v="0"/>
    <x v="0"/>
    <n v="933"/>
    <n v="186.60000000000002"/>
    <n v="373.20000000000005"/>
    <n v="373.20000000000005"/>
    <n v="0"/>
  </r>
  <r>
    <n v="89"/>
    <s v="Segment 4 / Cohort D"/>
    <n v="4"/>
    <x v="0"/>
    <n v="0.8"/>
    <n v="0.1"/>
    <n v="0.1"/>
    <n v="0"/>
    <s v="US"/>
    <x v="0"/>
    <n v="8397"/>
    <n v="933"/>
    <s v="D"/>
    <s v="D4"/>
    <x v="3"/>
    <x v="1"/>
    <x v="0"/>
    <x v="0"/>
    <x v="1"/>
    <n v="8397"/>
    <n v="6717.6"/>
    <n v="839.7"/>
    <n v="839.7"/>
    <n v="0"/>
  </r>
  <r>
    <n v="89"/>
    <s v="Segment 4 / Cohort D"/>
    <n v="4"/>
    <x v="1"/>
    <n v="0.9"/>
    <n v="0"/>
    <n v="0.1"/>
    <n v="0"/>
    <s v="US"/>
    <x v="0"/>
    <n v="8397"/>
    <n v="933"/>
    <s v="D"/>
    <s v="D4"/>
    <x v="3"/>
    <x v="1"/>
    <x v="0"/>
    <x v="0"/>
    <x v="1"/>
    <n v="933"/>
    <n v="839.7"/>
    <n v="0"/>
    <n v="93.300000000000011"/>
    <n v="0"/>
  </r>
  <r>
    <n v="89"/>
    <s v="Segment 4 / Cohort D"/>
    <n v="5"/>
    <x v="0"/>
    <n v="0.9"/>
    <n v="0.1"/>
    <n v="0"/>
    <n v="0"/>
    <s v="US"/>
    <x v="0"/>
    <n v="8397"/>
    <n v="933"/>
    <s v="D"/>
    <s v="D5"/>
    <x v="3"/>
    <x v="1"/>
    <x v="2"/>
    <x v="1"/>
    <x v="1"/>
    <n v="8397"/>
    <n v="7557.3"/>
    <n v="839.7"/>
    <n v="0"/>
    <n v="0"/>
  </r>
  <r>
    <n v="89"/>
    <s v="Segment 4 / Cohort D"/>
    <n v="5"/>
    <x v="1"/>
    <n v="0.9"/>
    <n v="0.1"/>
    <n v="0"/>
    <n v="0"/>
    <s v="US"/>
    <x v="0"/>
    <n v="8397"/>
    <n v="933"/>
    <s v="D"/>
    <s v="D5"/>
    <x v="3"/>
    <x v="1"/>
    <x v="2"/>
    <x v="1"/>
    <x v="1"/>
    <n v="933"/>
    <n v="839.7"/>
    <n v="93.300000000000011"/>
    <n v="0"/>
    <n v="0"/>
  </r>
  <r>
    <n v="89"/>
    <s v="Segment 4 / Cohort D"/>
    <n v="6"/>
    <x v="0"/>
    <n v="0.9"/>
    <n v="0.1"/>
    <n v="0"/>
    <n v="0"/>
    <s v="US"/>
    <x v="0"/>
    <n v="8397"/>
    <n v="933"/>
    <s v="D"/>
    <s v="D6"/>
    <x v="2"/>
    <x v="1"/>
    <x v="1"/>
    <x v="0"/>
    <x v="0"/>
    <n v="8397"/>
    <n v="7557.3"/>
    <n v="839.7"/>
    <n v="0"/>
    <n v="0"/>
  </r>
  <r>
    <n v="89"/>
    <s v="Segment 4 / Cohort D"/>
    <n v="6"/>
    <x v="1"/>
    <n v="0.9"/>
    <n v="0.1"/>
    <n v="0"/>
    <n v="0"/>
    <s v="US"/>
    <x v="0"/>
    <n v="8397"/>
    <n v="933"/>
    <s v="D"/>
    <s v="D6"/>
    <x v="2"/>
    <x v="1"/>
    <x v="1"/>
    <x v="0"/>
    <x v="0"/>
    <n v="933"/>
    <n v="839.7"/>
    <n v="93.300000000000011"/>
    <n v="0"/>
    <n v="0"/>
  </r>
  <r>
    <n v="89"/>
    <s v="Segment 4 / Cohort D"/>
    <n v="7"/>
    <x v="0"/>
    <n v="0.5"/>
    <n v="0.3"/>
    <n v="0.2"/>
    <n v="0"/>
    <s v="US"/>
    <x v="0"/>
    <n v="8397"/>
    <n v="933"/>
    <s v="D"/>
    <s v="D7"/>
    <x v="1"/>
    <x v="1"/>
    <x v="0"/>
    <x v="0"/>
    <x v="0"/>
    <n v="8397"/>
    <n v="4198.5"/>
    <n v="2519.1"/>
    <n v="1679.4"/>
    <n v="0"/>
  </r>
  <r>
    <n v="89"/>
    <s v="Segment 4 / Cohort D"/>
    <n v="7"/>
    <x v="1"/>
    <n v="0.5"/>
    <n v="0.4"/>
    <n v="0.1"/>
    <n v="0"/>
    <s v="US"/>
    <x v="0"/>
    <n v="8397"/>
    <n v="933"/>
    <s v="D"/>
    <s v="D7"/>
    <x v="1"/>
    <x v="1"/>
    <x v="0"/>
    <x v="0"/>
    <x v="0"/>
    <n v="933"/>
    <n v="466.5"/>
    <n v="373.20000000000005"/>
    <n v="93.300000000000011"/>
    <n v="0"/>
  </r>
  <r>
    <n v="89"/>
    <s v="Segment 4 / Cohort D"/>
    <n v="8"/>
    <x v="0"/>
    <n v="0.3"/>
    <n v="0.4"/>
    <n v="0.3"/>
    <n v="0"/>
    <s v="US"/>
    <x v="0"/>
    <n v="8397"/>
    <n v="933"/>
    <s v="D"/>
    <s v="D8"/>
    <x v="0"/>
    <x v="0"/>
    <x v="1"/>
    <x v="0"/>
    <x v="1"/>
    <n v="8397"/>
    <n v="2519.1"/>
    <n v="3358.8"/>
    <n v="2519.1"/>
    <n v="0"/>
  </r>
  <r>
    <n v="89"/>
    <s v="Segment 4 / Cohort D"/>
    <n v="8"/>
    <x v="1"/>
    <n v="0.3"/>
    <n v="0.4"/>
    <n v="0.3"/>
    <n v="0"/>
    <s v="US"/>
    <x v="0"/>
    <n v="8397"/>
    <n v="933"/>
    <s v="D"/>
    <s v="D8"/>
    <x v="0"/>
    <x v="0"/>
    <x v="1"/>
    <x v="0"/>
    <x v="1"/>
    <n v="933"/>
    <n v="279.89999999999998"/>
    <n v="373.20000000000005"/>
    <n v="279.89999999999998"/>
    <n v="0"/>
  </r>
  <r>
    <n v="89"/>
    <s v="Segment 4 / Cohort D"/>
    <n v="9"/>
    <x v="0"/>
    <n v="0.8"/>
    <n v="0.2"/>
    <n v="0"/>
    <n v="0"/>
    <s v="US"/>
    <x v="0"/>
    <n v="8397"/>
    <n v="933"/>
    <s v="D"/>
    <s v="D9"/>
    <x v="3"/>
    <x v="1"/>
    <x v="2"/>
    <x v="0"/>
    <x v="0"/>
    <n v="8397"/>
    <n v="6717.6"/>
    <n v="1679.4"/>
    <n v="0"/>
    <n v="0"/>
  </r>
  <r>
    <n v="89"/>
    <s v="Segment 4 / Cohort D"/>
    <n v="9"/>
    <x v="1"/>
    <n v="0.8"/>
    <n v="0.1"/>
    <n v="0.1"/>
    <n v="0"/>
    <s v="US"/>
    <x v="0"/>
    <n v="8397"/>
    <n v="933"/>
    <s v="D"/>
    <s v="D9"/>
    <x v="3"/>
    <x v="1"/>
    <x v="2"/>
    <x v="0"/>
    <x v="0"/>
    <n v="933"/>
    <n v="746.40000000000009"/>
    <n v="93.300000000000011"/>
    <n v="93.300000000000011"/>
    <n v="0"/>
  </r>
  <r>
    <n v="89"/>
    <s v="Segment 4 / Cohort D"/>
    <n v="10"/>
    <x v="0"/>
    <n v="0.3"/>
    <n v="0.2"/>
    <n v="0.5"/>
    <n v="0"/>
    <s v="US"/>
    <x v="0"/>
    <n v="8397"/>
    <n v="933"/>
    <s v="D"/>
    <s v="D10"/>
    <x v="1"/>
    <x v="0"/>
    <x v="1"/>
    <x v="0"/>
    <x v="0"/>
    <n v="8397"/>
    <n v="2519.1"/>
    <n v="1679.4"/>
    <n v="4198.5"/>
    <n v="0"/>
  </r>
  <r>
    <n v="89"/>
    <s v="Segment 4 / Cohort D"/>
    <n v="10"/>
    <x v="1"/>
    <n v="0.4"/>
    <n v="0.3"/>
    <n v="0.3"/>
    <n v="0"/>
    <s v="US"/>
    <x v="0"/>
    <n v="8397"/>
    <n v="933"/>
    <s v="D"/>
    <s v="D10"/>
    <x v="1"/>
    <x v="0"/>
    <x v="1"/>
    <x v="0"/>
    <x v="0"/>
    <n v="933"/>
    <n v="373.20000000000005"/>
    <n v="279.89999999999998"/>
    <n v="279.89999999999998"/>
    <n v="0"/>
  </r>
  <r>
    <n v="89"/>
    <s v="Segment 4 / Cohort D"/>
    <n v="11"/>
    <x v="0"/>
    <n v="0.4"/>
    <n v="0.3"/>
    <n v="0.3"/>
    <n v="0"/>
    <s v="US"/>
    <x v="0"/>
    <n v="8397"/>
    <n v="933"/>
    <s v="D"/>
    <s v="D11"/>
    <x v="0"/>
    <x v="1"/>
    <x v="2"/>
    <x v="1"/>
    <x v="0"/>
    <n v="8397"/>
    <n v="3358.8"/>
    <n v="2519.1"/>
    <n v="2519.1"/>
    <n v="0"/>
  </r>
  <r>
    <n v="89"/>
    <s v="Segment 4 / Cohort D"/>
    <n v="11"/>
    <x v="1"/>
    <n v="0.4"/>
    <n v="0.5"/>
    <n v="0.1"/>
    <n v="0"/>
    <s v="US"/>
    <x v="0"/>
    <n v="8397"/>
    <n v="933"/>
    <s v="D"/>
    <s v="D11"/>
    <x v="0"/>
    <x v="1"/>
    <x v="2"/>
    <x v="1"/>
    <x v="0"/>
    <n v="933"/>
    <n v="373.20000000000005"/>
    <n v="466.5"/>
    <n v="93.300000000000011"/>
    <n v="0"/>
  </r>
  <r>
    <n v="89"/>
    <s v="Segment 4 / Cohort D"/>
    <n v="12"/>
    <x v="0"/>
    <n v="0.4"/>
    <n v="0.3"/>
    <n v="0.3"/>
    <n v="0"/>
    <s v="US"/>
    <x v="0"/>
    <n v="8397"/>
    <n v="933"/>
    <s v="D"/>
    <s v="D12"/>
    <x v="0"/>
    <x v="0"/>
    <x v="1"/>
    <x v="0"/>
    <x v="0"/>
    <n v="8397"/>
    <n v="3358.8"/>
    <n v="2519.1"/>
    <n v="2519.1"/>
    <n v="0"/>
  </r>
  <r>
    <n v="89"/>
    <s v="Segment 4 / Cohort D"/>
    <n v="12"/>
    <x v="1"/>
    <n v="0.4"/>
    <n v="0.3"/>
    <n v="0.3"/>
    <n v="0"/>
    <s v="US"/>
    <x v="0"/>
    <n v="8397"/>
    <n v="933"/>
    <s v="D"/>
    <s v="D12"/>
    <x v="0"/>
    <x v="0"/>
    <x v="1"/>
    <x v="0"/>
    <x v="0"/>
    <n v="933"/>
    <n v="373.20000000000005"/>
    <n v="279.89999999999998"/>
    <n v="279.89999999999998"/>
    <n v="0"/>
  </r>
  <r>
    <n v="92"/>
    <s v="Segment 2 / Cohort B"/>
    <n v="1"/>
    <x v="0"/>
    <n v="0.4"/>
    <n v="0.4"/>
    <n v="0.2"/>
    <n v="0"/>
    <s v="US"/>
    <x v="0"/>
    <n v="3000"/>
    <n v="2000"/>
    <s v="B"/>
    <s v="B1"/>
    <x v="1"/>
    <x v="1"/>
    <x v="1"/>
    <x v="0"/>
    <x v="0"/>
    <n v="3000"/>
    <n v="1200"/>
    <n v="1200"/>
    <n v="600"/>
    <n v="0"/>
  </r>
  <r>
    <n v="92"/>
    <s v="Segment 2 / Cohort B"/>
    <n v="1"/>
    <x v="1"/>
    <n v="0.4"/>
    <n v="0.4"/>
    <n v="0.2"/>
    <n v="0"/>
    <s v="US"/>
    <x v="0"/>
    <n v="3000"/>
    <n v="2000"/>
    <s v="B"/>
    <s v="B1"/>
    <x v="1"/>
    <x v="1"/>
    <x v="1"/>
    <x v="0"/>
    <x v="0"/>
    <n v="2000"/>
    <n v="800"/>
    <n v="800"/>
    <n v="400"/>
    <n v="0"/>
  </r>
  <r>
    <n v="92"/>
    <s v="Segment 2 / Cohort B"/>
    <n v="2"/>
    <x v="0"/>
    <n v="0.2"/>
    <n v="0.2"/>
    <n v="0.6"/>
    <n v="0"/>
    <s v="US"/>
    <x v="0"/>
    <n v="3000"/>
    <n v="2000"/>
    <s v="B"/>
    <s v="B2"/>
    <x v="0"/>
    <x v="1"/>
    <x v="0"/>
    <x v="0"/>
    <x v="0"/>
    <n v="3000"/>
    <n v="600"/>
    <n v="600"/>
    <n v="1800"/>
    <n v="0"/>
  </r>
  <r>
    <n v="92"/>
    <s v="Segment 2 / Cohort B"/>
    <n v="2"/>
    <x v="1"/>
    <n v="0.2"/>
    <n v="0.2"/>
    <n v="0.6"/>
    <n v="0"/>
    <s v="US"/>
    <x v="0"/>
    <n v="3000"/>
    <n v="2000"/>
    <s v="B"/>
    <s v="B2"/>
    <x v="0"/>
    <x v="1"/>
    <x v="0"/>
    <x v="0"/>
    <x v="0"/>
    <n v="2000"/>
    <n v="400"/>
    <n v="400"/>
    <n v="1200"/>
    <n v="0"/>
  </r>
  <r>
    <n v="92"/>
    <s v="Segment 2 / Cohort B"/>
    <n v="3"/>
    <x v="0"/>
    <n v="0.3"/>
    <n v="0.3"/>
    <n v="0.4"/>
    <n v="0"/>
    <s v="US"/>
    <x v="0"/>
    <n v="3000"/>
    <n v="2000"/>
    <s v="B"/>
    <s v="B3"/>
    <x v="2"/>
    <x v="1"/>
    <x v="2"/>
    <x v="0"/>
    <x v="0"/>
    <n v="3000"/>
    <n v="900"/>
    <n v="900"/>
    <n v="1200"/>
    <n v="0"/>
  </r>
  <r>
    <n v="92"/>
    <s v="Segment 2 / Cohort B"/>
    <n v="3"/>
    <x v="1"/>
    <n v="0.3"/>
    <n v="0.3"/>
    <n v="0.4"/>
    <n v="0"/>
    <s v="US"/>
    <x v="0"/>
    <n v="3000"/>
    <n v="2000"/>
    <s v="B"/>
    <s v="B3"/>
    <x v="2"/>
    <x v="1"/>
    <x v="2"/>
    <x v="0"/>
    <x v="0"/>
    <n v="2000"/>
    <n v="600"/>
    <n v="600"/>
    <n v="800"/>
    <n v="0"/>
  </r>
  <r>
    <n v="92"/>
    <s v="Segment 2 / Cohort B"/>
    <n v="4"/>
    <x v="0"/>
    <n v="0.3"/>
    <n v="0.3"/>
    <n v="0.4"/>
    <n v="0"/>
    <s v="US"/>
    <x v="0"/>
    <n v="3000"/>
    <n v="2000"/>
    <s v="B"/>
    <s v="B4"/>
    <x v="1"/>
    <x v="1"/>
    <x v="0"/>
    <x v="0"/>
    <x v="1"/>
    <n v="3000"/>
    <n v="900"/>
    <n v="900"/>
    <n v="1200"/>
    <n v="0"/>
  </r>
  <r>
    <n v="92"/>
    <s v="Segment 2 / Cohort B"/>
    <n v="4"/>
    <x v="1"/>
    <n v="0.3"/>
    <n v="0.3"/>
    <n v="0.4"/>
    <n v="0"/>
    <s v="US"/>
    <x v="0"/>
    <n v="3000"/>
    <n v="2000"/>
    <s v="B"/>
    <s v="B4"/>
    <x v="1"/>
    <x v="1"/>
    <x v="0"/>
    <x v="0"/>
    <x v="1"/>
    <n v="2000"/>
    <n v="600"/>
    <n v="600"/>
    <n v="800"/>
    <n v="0"/>
  </r>
  <r>
    <n v="92"/>
    <s v="Segment 2 / Cohort B"/>
    <n v="5"/>
    <x v="0"/>
    <n v="0.4"/>
    <n v="0.3"/>
    <n v="0.3"/>
    <n v="0"/>
    <s v="US"/>
    <x v="0"/>
    <n v="3000"/>
    <n v="2000"/>
    <s v="B"/>
    <s v="B5"/>
    <x v="0"/>
    <x v="1"/>
    <x v="0"/>
    <x v="0"/>
    <x v="1"/>
    <n v="3000"/>
    <n v="1200"/>
    <n v="900"/>
    <n v="900"/>
    <n v="0"/>
  </r>
  <r>
    <n v="92"/>
    <s v="Segment 2 / Cohort B"/>
    <n v="5"/>
    <x v="1"/>
    <n v="0.4"/>
    <n v="0.3"/>
    <n v="0.3"/>
    <n v="0"/>
    <s v="US"/>
    <x v="0"/>
    <n v="3000"/>
    <n v="2000"/>
    <s v="B"/>
    <s v="B5"/>
    <x v="0"/>
    <x v="1"/>
    <x v="0"/>
    <x v="0"/>
    <x v="1"/>
    <n v="2000"/>
    <n v="800"/>
    <n v="600"/>
    <n v="600"/>
    <n v="0"/>
  </r>
  <r>
    <n v="92"/>
    <s v="Segment 2 / Cohort B"/>
    <n v="6"/>
    <x v="0"/>
    <n v="0.3"/>
    <n v="0.3"/>
    <n v="0.4"/>
    <n v="0"/>
    <s v="US"/>
    <x v="0"/>
    <n v="3000"/>
    <n v="2000"/>
    <s v="B"/>
    <s v="B6"/>
    <x v="0"/>
    <x v="1"/>
    <x v="1"/>
    <x v="0"/>
    <x v="1"/>
    <n v="3000"/>
    <n v="900"/>
    <n v="900"/>
    <n v="1200"/>
    <n v="0"/>
  </r>
  <r>
    <n v="92"/>
    <s v="Segment 2 / Cohort B"/>
    <n v="6"/>
    <x v="1"/>
    <n v="0.3"/>
    <n v="0.3"/>
    <n v="0.4"/>
    <n v="0"/>
    <s v="US"/>
    <x v="0"/>
    <n v="3000"/>
    <n v="2000"/>
    <s v="B"/>
    <s v="B6"/>
    <x v="0"/>
    <x v="1"/>
    <x v="1"/>
    <x v="0"/>
    <x v="1"/>
    <n v="2000"/>
    <n v="600"/>
    <n v="600"/>
    <n v="800"/>
    <n v="0"/>
  </r>
  <r>
    <n v="92"/>
    <s v="Segment 2 / Cohort B"/>
    <n v="7"/>
    <x v="0"/>
    <n v="0.3"/>
    <n v="0.3"/>
    <n v="0.4"/>
    <n v="0"/>
    <s v="US"/>
    <x v="0"/>
    <n v="3000"/>
    <n v="2000"/>
    <s v="B"/>
    <s v="B7"/>
    <x v="0"/>
    <x v="1"/>
    <x v="2"/>
    <x v="0"/>
    <x v="0"/>
    <n v="3000"/>
    <n v="900"/>
    <n v="900"/>
    <n v="1200"/>
    <n v="0"/>
  </r>
  <r>
    <n v="92"/>
    <s v="Segment 2 / Cohort B"/>
    <n v="7"/>
    <x v="1"/>
    <n v="0.3"/>
    <n v="0.3"/>
    <n v="0.4"/>
    <n v="0"/>
    <s v="US"/>
    <x v="0"/>
    <n v="3000"/>
    <n v="2000"/>
    <s v="B"/>
    <s v="B7"/>
    <x v="0"/>
    <x v="1"/>
    <x v="2"/>
    <x v="0"/>
    <x v="0"/>
    <n v="2000"/>
    <n v="600"/>
    <n v="600"/>
    <n v="800"/>
    <n v="0"/>
  </r>
  <r>
    <n v="92"/>
    <s v="Segment 2 / Cohort B"/>
    <n v="8"/>
    <x v="0"/>
    <n v="0.3"/>
    <n v="0.3"/>
    <n v="0.4"/>
    <n v="0"/>
    <s v="US"/>
    <x v="0"/>
    <n v="3000"/>
    <n v="2000"/>
    <s v="B"/>
    <s v="B8"/>
    <x v="2"/>
    <x v="1"/>
    <x v="1"/>
    <x v="0"/>
    <x v="1"/>
    <n v="3000"/>
    <n v="900"/>
    <n v="900"/>
    <n v="1200"/>
    <n v="0"/>
  </r>
  <r>
    <n v="92"/>
    <s v="Segment 2 / Cohort B"/>
    <n v="8"/>
    <x v="1"/>
    <n v="0.3"/>
    <n v="0.3"/>
    <n v="0.4"/>
    <n v="0"/>
    <s v="US"/>
    <x v="0"/>
    <n v="3000"/>
    <n v="2000"/>
    <s v="B"/>
    <s v="B8"/>
    <x v="2"/>
    <x v="1"/>
    <x v="1"/>
    <x v="0"/>
    <x v="1"/>
    <n v="2000"/>
    <n v="600"/>
    <n v="600"/>
    <n v="800"/>
    <n v="0"/>
  </r>
  <r>
    <n v="92"/>
    <s v="Segment 2 / Cohort B"/>
    <n v="9"/>
    <x v="0"/>
    <n v="0.3"/>
    <n v="0.3"/>
    <n v="0.4"/>
    <n v="0"/>
    <s v="US"/>
    <x v="0"/>
    <n v="3000"/>
    <n v="2000"/>
    <s v="B"/>
    <s v="B9"/>
    <x v="1"/>
    <x v="1"/>
    <x v="2"/>
    <x v="0"/>
    <x v="0"/>
    <n v="3000"/>
    <n v="900"/>
    <n v="900"/>
    <n v="1200"/>
    <n v="0"/>
  </r>
  <r>
    <n v="92"/>
    <s v="Segment 2 / Cohort B"/>
    <n v="9"/>
    <x v="1"/>
    <n v="0.3"/>
    <n v="0.3"/>
    <n v="0.4"/>
    <n v="0"/>
    <s v="US"/>
    <x v="0"/>
    <n v="3000"/>
    <n v="2000"/>
    <s v="B"/>
    <s v="B9"/>
    <x v="1"/>
    <x v="1"/>
    <x v="2"/>
    <x v="0"/>
    <x v="0"/>
    <n v="2000"/>
    <n v="600"/>
    <n v="600"/>
    <n v="800"/>
    <n v="0"/>
  </r>
  <r>
    <n v="92"/>
    <s v="Segment 2 / Cohort B"/>
    <n v="10"/>
    <x v="0"/>
    <n v="0.4"/>
    <n v="0.2"/>
    <n v="0.4"/>
    <n v="0"/>
    <s v="US"/>
    <x v="0"/>
    <n v="3000"/>
    <n v="2000"/>
    <s v="B"/>
    <s v="B10"/>
    <x v="0"/>
    <x v="1"/>
    <x v="2"/>
    <x v="1"/>
    <x v="1"/>
    <n v="3000"/>
    <n v="1200"/>
    <n v="600"/>
    <n v="1200"/>
    <n v="0"/>
  </r>
  <r>
    <n v="92"/>
    <s v="Segment 2 / Cohort B"/>
    <n v="10"/>
    <x v="1"/>
    <n v="0.4"/>
    <n v="0.2"/>
    <n v="0.4"/>
    <n v="0"/>
    <s v="US"/>
    <x v="0"/>
    <n v="3000"/>
    <n v="2000"/>
    <s v="B"/>
    <s v="B10"/>
    <x v="0"/>
    <x v="1"/>
    <x v="2"/>
    <x v="1"/>
    <x v="1"/>
    <n v="2000"/>
    <n v="800"/>
    <n v="400"/>
    <n v="800"/>
    <n v="0"/>
  </r>
  <r>
    <n v="92"/>
    <s v="Segment 2 / Cohort B"/>
    <n v="11"/>
    <x v="0"/>
    <n v="0.3"/>
    <n v="0.3"/>
    <n v="0.4"/>
    <n v="0"/>
    <s v="US"/>
    <x v="0"/>
    <n v="3000"/>
    <n v="2000"/>
    <s v="B"/>
    <s v="B11"/>
    <x v="3"/>
    <x v="1"/>
    <x v="2"/>
    <x v="1"/>
    <x v="0"/>
    <n v="3000"/>
    <n v="900"/>
    <n v="900"/>
    <n v="1200"/>
    <n v="0"/>
  </r>
  <r>
    <n v="92"/>
    <s v="Segment 2 / Cohort B"/>
    <n v="11"/>
    <x v="1"/>
    <n v="0.3"/>
    <n v="0.3"/>
    <n v="0.4"/>
    <n v="0"/>
    <s v="US"/>
    <x v="0"/>
    <n v="3000"/>
    <n v="2000"/>
    <s v="B"/>
    <s v="B11"/>
    <x v="3"/>
    <x v="1"/>
    <x v="2"/>
    <x v="1"/>
    <x v="0"/>
    <n v="2000"/>
    <n v="600"/>
    <n v="600"/>
    <n v="800"/>
    <n v="0"/>
  </r>
  <r>
    <n v="92"/>
    <s v="Segment 2 / Cohort B"/>
    <n v="12"/>
    <x v="0"/>
    <n v="0.2"/>
    <n v="0.2"/>
    <n v="0.6"/>
    <n v="0"/>
    <s v="US"/>
    <x v="0"/>
    <n v="3000"/>
    <n v="2000"/>
    <s v="B"/>
    <s v="B12"/>
    <x v="3"/>
    <x v="1"/>
    <x v="1"/>
    <x v="0"/>
    <x v="1"/>
    <n v="3000"/>
    <n v="600"/>
    <n v="600"/>
    <n v="1800"/>
    <n v="0"/>
  </r>
  <r>
    <n v="92"/>
    <s v="Segment 2 / Cohort B"/>
    <n v="12"/>
    <x v="1"/>
    <n v="0.2"/>
    <n v="0.2"/>
    <n v="0.6"/>
    <n v="0"/>
    <s v="US"/>
    <x v="0"/>
    <n v="3000"/>
    <n v="2000"/>
    <s v="B"/>
    <s v="B12"/>
    <x v="3"/>
    <x v="1"/>
    <x v="1"/>
    <x v="0"/>
    <x v="1"/>
    <n v="2000"/>
    <n v="400"/>
    <n v="400"/>
    <n v="1200"/>
    <n v="0"/>
  </r>
  <r>
    <n v="94"/>
    <s v="Segment 3 / Cohort C"/>
    <n v="1"/>
    <x v="0"/>
    <n v="1"/>
    <n v="0"/>
    <n v="0"/>
    <n v="0"/>
    <s v="US"/>
    <x v="0"/>
    <n v="2000"/>
    <n v="2000"/>
    <s v="C"/>
    <s v="C1"/>
    <x v="2"/>
    <x v="0"/>
    <x v="1"/>
    <x v="0"/>
    <x v="1"/>
    <n v="2000"/>
    <n v="2000"/>
    <n v="0"/>
    <n v="0"/>
    <n v="0"/>
  </r>
  <r>
    <n v="94"/>
    <s v="Segment 3 / Cohort C"/>
    <n v="1"/>
    <x v="1"/>
    <n v="0"/>
    <n v="1"/>
    <n v="0"/>
    <n v="0"/>
    <s v="US"/>
    <x v="0"/>
    <n v="2000"/>
    <n v="2000"/>
    <s v="C"/>
    <s v="C1"/>
    <x v="2"/>
    <x v="0"/>
    <x v="1"/>
    <x v="0"/>
    <x v="1"/>
    <n v="2000"/>
    <n v="0"/>
    <n v="2000"/>
    <n v="0"/>
    <n v="0"/>
  </r>
  <r>
    <n v="94"/>
    <s v="Segment 3 / Cohort C"/>
    <n v="2"/>
    <x v="0"/>
    <n v="1"/>
    <n v="0"/>
    <n v="0"/>
    <n v="0"/>
    <s v="US"/>
    <x v="0"/>
    <n v="2000"/>
    <n v="2000"/>
    <s v="C"/>
    <s v="C2"/>
    <x v="2"/>
    <x v="1"/>
    <x v="2"/>
    <x v="1"/>
    <x v="0"/>
    <n v="2000"/>
    <n v="2000"/>
    <n v="0"/>
    <n v="0"/>
    <n v="0"/>
  </r>
  <r>
    <n v="94"/>
    <s v="Segment 3 / Cohort C"/>
    <n v="2"/>
    <x v="1"/>
    <n v="1"/>
    <n v="0"/>
    <n v="0"/>
    <n v="0"/>
    <s v="US"/>
    <x v="0"/>
    <n v="2000"/>
    <n v="2000"/>
    <s v="C"/>
    <s v="C2"/>
    <x v="2"/>
    <x v="1"/>
    <x v="2"/>
    <x v="1"/>
    <x v="0"/>
    <n v="2000"/>
    <n v="2000"/>
    <n v="0"/>
    <n v="0"/>
    <n v="0"/>
  </r>
  <r>
    <n v="94"/>
    <s v="Segment 3 / Cohort C"/>
    <n v="3"/>
    <x v="0"/>
    <n v="1"/>
    <n v="0"/>
    <n v="0"/>
    <n v="0"/>
    <s v="US"/>
    <x v="0"/>
    <n v="2000"/>
    <n v="2000"/>
    <s v="C"/>
    <s v="C3"/>
    <x v="3"/>
    <x v="0"/>
    <x v="1"/>
    <x v="0"/>
    <x v="1"/>
    <n v="2000"/>
    <n v="2000"/>
    <n v="0"/>
    <n v="0"/>
    <n v="0"/>
  </r>
  <r>
    <n v="94"/>
    <s v="Segment 3 / Cohort C"/>
    <n v="3"/>
    <x v="1"/>
    <n v="0"/>
    <n v="1"/>
    <n v="0"/>
    <n v="0"/>
    <s v="US"/>
    <x v="0"/>
    <n v="2000"/>
    <n v="2000"/>
    <s v="C"/>
    <s v="C3"/>
    <x v="3"/>
    <x v="0"/>
    <x v="1"/>
    <x v="0"/>
    <x v="1"/>
    <n v="2000"/>
    <n v="0"/>
    <n v="2000"/>
    <n v="0"/>
    <n v="0"/>
  </r>
  <r>
    <n v="94"/>
    <s v="Segment 3 / Cohort C"/>
    <n v="4"/>
    <x v="0"/>
    <n v="1"/>
    <n v="0"/>
    <n v="0"/>
    <n v="0"/>
    <s v="US"/>
    <x v="0"/>
    <n v="2000"/>
    <n v="2000"/>
    <s v="C"/>
    <s v="C4"/>
    <x v="3"/>
    <x v="1"/>
    <x v="0"/>
    <x v="0"/>
    <x v="0"/>
    <n v="2000"/>
    <n v="2000"/>
    <n v="0"/>
    <n v="0"/>
    <n v="0"/>
  </r>
  <r>
    <n v="94"/>
    <s v="Segment 3 / Cohort C"/>
    <n v="4"/>
    <x v="1"/>
    <n v="0"/>
    <n v="1"/>
    <n v="0"/>
    <n v="0"/>
    <s v="US"/>
    <x v="0"/>
    <n v="2000"/>
    <n v="2000"/>
    <s v="C"/>
    <s v="C4"/>
    <x v="3"/>
    <x v="1"/>
    <x v="0"/>
    <x v="0"/>
    <x v="0"/>
    <n v="2000"/>
    <n v="0"/>
    <n v="2000"/>
    <n v="0"/>
    <n v="0"/>
  </r>
  <r>
    <n v="94"/>
    <s v="Segment 3 / Cohort C"/>
    <n v="5"/>
    <x v="0"/>
    <n v="1"/>
    <n v="0"/>
    <n v="0"/>
    <n v="0"/>
    <s v="US"/>
    <x v="0"/>
    <n v="2000"/>
    <n v="2000"/>
    <s v="C"/>
    <s v="C5"/>
    <x v="2"/>
    <x v="0"/>
    <x v="1"/>
    <x v="0"/>
    <x v="0"/>
    <n v="2000"/>
    <n v="2000"/>
    <n v="0"/>
    <n v="0"/>
    <n v="0"/>
  </r>
  <r>
    <n v="94"/>
    <s v="Segment 3 / Cohort C"/>
    <n v="5"/>
    <x v="1"/>
    <n v="0"/>
    <n v="0"/>
    <n v="1"/>
    <n v="0"/>
    <s v="US"/>
    <x v="0"/>
    <n v="2000"/>
    <n v="2000"/>
    <s v="C"/>
    <s v="C5"/>
    <x v="2"/>
    <x v="0"/>
    <x v="1"/>
    <x v="0"/>
    <x v="0"/>
    <n v="2000"/>
    <n v="0"/>
    <n v="0"/>
    <n v="2000"/>
    <n v="0"/>
  </r>
  <r>
    <n v="94"/>
    <s v="Segment 3 / Cohort C"/>
    <n v="6"/>
    <x v="0"/>
    <n v="1"/>
    <n v="0"/>
    <n v="0"/>
    <n v="0"/>
    <s v="US"/>
    <x v="0"/>
    <n v="2000"/>
    <n v="2000"/>
    <s v="C"/>
    <s v="C6"/>
    <x v="3"/>
    <x v="1"/>
    <x v="1"/>
    <x v="0"/>
    <x v="0"/>
    <n v="2000"/>
    <n v="2000"/>
    <n v="0"/>
    <n v="0"/>
    <n v="0"/>
  </r>
  <r>
    <n v="94"/>
    <s v="Segment 3 / Cohort C"/>
    <n v="6"/>
    <x v="1"/>
    <n v="1"/>
    <n v="0"/>
    <n v="0"/>
    <n v="0"/>
    <s v="US"/>
    <x v="0"/>
    <n v="2000"/>
    <n v="2000"/>
    <s v="C"/>
    <s v="C6"/>
    <x v="3"/>
    <x v="1"/>
    <x v="1"/>
    <x v="0"/>
    <x v="0"/>
    <n v="2000"/>
    <n v="2000"/>
    <n v="0"/>
    <n v="0"/>
    <n v="0"/>
  </r>
  <r>
    <n v="94"/>
    <s v="Segment 3 / Cohort C"/>
    <n v="7"/>
    <x v="0"/>
    <n v="1"/>
    <n v="0"/>
    <n v="0"/>
    <n v="0"/>
    <s v="US"/>
    <x v="0"/>
    <n v="2000"/>
    <n v="2000"/>
    <s v="C"/>
    <s v="C7"/>
    <x v="0"/>
    <x v="1"/>
    <x v="1"/>
    <x v="0"/>
    <x v="0"/>
    <n v="2000"/>
    <n v="2000"/>
    <n v="0"/>
    <n v="0"/>
    <n v="0"/>
  </r>
  <r>
    <n v="94"/>
    <s v="Segment 3 / Cohort C"/>
    <n v="7"/>
    <x v="1"/>
    <n v="0"/>
    <n v="1"/>
    <n v="0"/>
    <n v="0"/>
    <s v="US"/>
    <x v="0"/>
    <n v="2000"/>
    <n v="2000"/>
    <s v="C"/>
    <s v="C7"/>
    <x v="0"/>
    <x v="1"/>
    <x v="1"/>
    <x v="0"/>
    <x v="0"/>
    <n v="2000"/>
    <n v="0"/>
    <n v="2000"/>
    <n v="0"/>
    <n v="0"/>
  </r>
  <r>
    <n v="94"/>
    <s v="Segment 3 / Cohort C"/>
    <n v="8"/>
    <x v="0"/>
    <n v="1"/>
    <n v="0"/>
    <n v="0"/>
    <n v="0"/>
    <s v="US"/>
    <x v="0"/>
    <n v="2000"/>
    <n v="2000"/>
    <s v="C"/>
    <s v="C8"/>
    <x v="1"/>
    <x v="1"/>
    <x v="2"/>
    <x v="1"/>
    <x v="0"/>
    <n v="2000"/>
    <n v="2000"/>
    <n v="0"/>
    <n v="0"/>
    <n v="0"/>
  </r>
  <r>
    <n v="94"/>
    <s v="Segment 3 / Cohort C"/>
    <n v="8"/>
    <x v="1"/>
    <n v="0"/>
    <n v="1"/>
    <n v="0"/>
    <n v="0"/>
    <s v="US"/>
    <x v="0"/>
    <n v="2000"/>
    <n v="2000"/>
    <s v="C"/>
    <s v="C8"/>
    <x v="1"/>
    <x v="1"/>
    <x v="2"/>
    <x v="1"/>
    <x v="0"/>
    <n v="2000"/>
    <n v="0"/>
    <n v="2000"/>
    <n v="0"/>
    <n v="0"/>
  </r>
  <r>
    <n v="94"/>
    <s v="Segment 3 / Cohort C"/>
    <n v="9"/>
    <x v="0"/>
    <n v="1"/>
    <n v="0"/>
    <n v="0"/>
    <n v="0"/>
    <s v="US"/>
    <x v="0"/>
    <n v="2000"/>
    <n v="2000"/>
    <s v="C"/>
    <s v="C9"/>
    <x v="0"/>
    <x v="1"/>
    <x v="2"/>
    <x v="0"/>
    <x v="1"/>
    <n v="2000"/>
    <n v="2000"/>
    <n v="0"/>
    <n v="0"/>
    <n v="0"/>
  </r>
  <r>
    <n v="94"/>
    <s v="Segment 3 / Cohort C"/>
    <n v="9"/>
    <x v="1"/>
    <n v="0"/>
    <n v="1"/>
    <n v="0"/>
    <n v="0"/>
    <s v="US"/>
    <x v="0"/>
    <n v="2000"/>
    <n v="2000"/>
    <s v="C"/>
    <s v="C9"/>
    <x v="0"/>
    <x v="1"/>
    <x v="2"/>
    <x v="0"/>
    <x v="1"/>
    <n v="2000"/>
    <n v="0"/>
    <n v="2000"/>
    <n v="0"/>
    <n v="0"/>
  </r>
  <r>
    <n v="94"/>
    <s v="Segment 3 / Cohort C"/>
    <n v="10"/>
    <x v="0"/>
    <n v="0.5"/>
    <n v="0.5"/>
    <n v="0"/>
    <n v="0"/>
    <s v="US"/>
    <x v="0"/>
    <n v="2000"/>
    <n v="2000"/>
    <s v="C"/>
    <s v="C10"/>
    <x v="3"/>
    <x v="1"/>
    <x v="2"/>
    <x v="0"/>
    <x v="1"/>
    <n v="2000"/>
    <n v="1000"/>
    <n v="1000"/>
    <n v="0"/>
    <n v="0"/>
  </r>
  <r>
    <n v="94"/>
    <s v="Segment 3 / Cohort C"/>
    <n v="10"/>
    <x v="1"/>
    <n v="0"/>
    <n v="1"/>
    <n v="0"/>
    <n v="0"/>
    <s v="US"/>
    <x v="0"/>
    <n v="2000"/>
    <n v="2000"/>
    <s v="C"/>
    <s v="C10"/>
    <x v="3"/>
    <x v="1"/>
    <x v="2"/>
    <x v="0"/>
    <x v="1"/>
    <n v="2000"/>
    <n v="0"/>
    <n v="2000"/>
    <n v="0"/>
    <n v="0"/>
  </r>
  <r>
    <n v="94"/>
    <s v="Segment 3 / Cohort C"/>
    <n v="11"/>
    <x v="0"/>
    <n v="1"/>
    <n v="0"/>
    <n v="0"/>
    <n v="0"/>
    <s v="US"/>
    <x v="0"/>
    <n v="2000"/>
    <n v="2000"/>
    <s v="C"/>
    <s v="C11"/>
    <x v="1"/>
    <x v="1"/>
    <x v="2"/>
    <x v="0"/>
    <x v="1"/>
    <n v="2000"/>
    <n v="2000"/>
    <n v="0"/>
    <n v="0"/>
    <n v="0"/>
  </r>
  <r>
    <n v="94"/>
    <s v="Segment 3 / Cohort C"/>
    <n v="11"/>
    <x v="1"/>
    <n v="0"/>
    <n v="1"/>
    <n v="0"/>
    <n v="0"/>
    <s v="US"/>
    <x v="0"/>
    <n v="2000"/>
    <n v="2000"/>
    <s v="C"/>
    <s v="C11"/>
    <x v="1"/>
    <x v="1"/>
    <x v="2"/>
    <x v="0"/>
    <x v="1"/>
    <n v="2000"/>
    <n v="0"/>
    <n v="2000"/>
    <n v="0"/>
    <n v="0"/>
  </r>
  <r>
    <n v="94"/>
    <s v="Segment 3 / Cohort C"/>
    <n v="12"/>
    <x v="0"/>
    <n v="1"/>
    <n v="0"/>
    <n v="0"/>
    <n v="0"/>
    <s v="US"/>
    <x v="0"/>
    <n v="2000"/>
    <n v="2000"/>
    <s v="C"/>
    <s v="C12"/>
    <x v="2"/>
    <x v="1"/>
    <x v="0"/>
    <x v="0"/>
    <x v="1"/>
    <n v="2000"/>
    <n v="2000"/>
    <n v="0"/>
    <n v="0"/>
    <n v="0"/>
  </r>
  <r>
    <n v="94"/>
    <s v="Segment 3 / Cohort C"/>
    <n v="12"/>
    <x v="1"/>
    <n v="0"/>
    <n v="1"/>
    <n v="0"/>
    <n v="0"/>
    <s v="US"/>
    <x v="0"/>
    <n v="2000"/>
    <n v="2000"/>
    <s v="C"/>
    <s v="C12"/>
    <x v="2"/>
    <x v="1"/>
    <x v="0"/>
    <x v="0"/>
    <x v="1"/>
    <n v="2000"/>
    <n v="0"/>
    <n v="2000"/>
    <n v="0"/>
    <n v="0"/>
  </r>
  <r>
    <n v="97"/>
    <s v="Segment 4 / Cohort D"/>
    <n v="1"/>
    <x v="0"/>
    <n v="1"/>
    <n v="0"/>
    <n v="0"/>
    <n v="0"/>
    <s v="US"/>
    <x v="0"/>
    <n v="3750"/>
    <n v="2250"/>
    <s v="D"/>
    <s v="D1"/>
    <x v="2"/>
    <x v="0"/>
    <x v="0"/>
    <x v="0"/>
    <x v="0"/>
    <n v="3750"/>
    <n v="3750"/>
    <n v="0"/>
    <n v="0"/>
    <n v="0"/>
  </r>
  <r>
    <n v="97"/>
    <s v="Segment 4 / Cohort D"/>
    <n v="1"/>
    <x v="1"/>
    <n v="1"/>
    <n v="0"/>
    <n v="0"/>
    <n v="0"/>
    <s v="US"/>
    <x v="0"/>
    <n v="3750"/>
    <n v="2250"/>
    <s v="D"/>
    <s v="D1"/>
    <x v="2"/>
    <x v="0"/>
    <x v="0"/>
    <x v="0"/>
    <x v="0"/>
    <n v="2250"/>
    <n v="2250"/>
    <n v="0"/>
    <n v="0"/>
    <n v="0"/>
  </r>
  <r>
    <n v="97"/>
    <s v="Segment 4 / Cohort D"/>
    <n v="2"/>
    <x v="0"/>
    <n v="0.8"/>
    <n v="0.2"/>
    <n v="0"/>
    <n v="0"/>
    <s v="US"/>
    <x v="0"/>
    <n v="3750"/>
    <n v="2250"/>
    <s v="D"/>
    <s v="D2"/>
    <x v="1"/>
    <x v="0"/>
    <x v="1"/>
    <x v="0"/>
    <x v="1"/>
    <n v="3750"/>
    <n v="3000"/>
    <n v="750"/>
    <n v="0"/>
    <n v="0"/>
  </r>
  <r>
    <n v="97"/>
    <s v="Segment 4 / Cohort D"/>
    <n v="2"/>
    <x v="1"/>
    <n v="0.8"/>
    <n v="0.2"/>
    <n v="0"/>
    <n v="0"/>
    <s v="US"/>
    <x v="0"/>
    <n v="3750"/>
    <n v="2250"/>
    <s v="D"/>
    <s v="D2"/>
    <x v="1"/>
    <x v="0"/>
    <x v="1"/>
    <x v="0"/>
    <x v="1"/>
    <n v="2250"/>
    <n v="1800"/>
    <n v="450"/>
    <n v="0"/>
    <n v="0"/>
  </r>
  <r>
    <n v="97"/>
    <s v="Segment 4 / Cohort D"/>
    <n v="3"/>
    <x v="0"/>
    <n v="1"/>
    <n v="0"/>
    <n v="0"/>
    <n v="0"/>
    <s v="US"/>
    <x v="0"/>
    <n v="3750"/>
    <n v="2250"/>
    <s v="D"/>
    <s v="D3"/>
    <x v="3"/>
    <x v="0"/>
    <x v="1"/>
    <x v="0"/>
    <x v="0"/>
    <n v="3750"/>
    <n v="3750"/>
    <n v="0"/>
    <n v="0"/>
    <n v="0"/>
  </r>
  <r>
    <n v="97"/>
    <s v="Segment 4 / Cohort D"/>
    <n v="3"/>
    <x v="1"/>
    <n v="1"/>
    <n v="0"/>
    <n v="0"/>
    <n v="0"/>
    <s v="US"/>
    <x v="0"/>
    <n v="3750"/>
    <n v="2250"/>
    <s v="D"/>
    <s v="D3"/>
    <x v="3"/>
    <x v="0"/>
    <x v="1"/>
    <x v="0"/>
    <x v="0"/>
    <n v="2250"/>
    <n v="2250"/>
    <n v="0"/>
    <n v="0"/>
    <n v="0"/>
  </r>
  <r>
    <n v="97"/>
    <s v="Segment 4 / Cohort D"/>
    <n v="4"/>
    <x v="0"/>
    <n v="0.8"/>
    <n v="0.2"/>
    <n v="0"/>
    <n v="0"/>
    <s v="US"/>
    <x v="0"/>
    <n v="3750"/>
    <n v="2250"/>
    <s v="D"/>
    <s v="D4"/>
    <x v="3"/>
    <x v="1"/>
    <x v="0"/>
    <x v="0"/>
    <x v="1"/>
    <n v="3750"/>
    <n v="3000"/>
    <n v="750"/>
    <n v="0"/>
    <n v="0"/>
  </r>
  <r>
    <n v="97"/>
    <s v="Segment 4 / Cohort D"/>
    <n v="4"/>
    <x v="1"/>
    <n v="0.7"/>
    <n v="0.3"/>
    <n v="0"/>
    <n v="0"/>
    <s v="US"/>
    <x v="0"/>
    <n v="3750"/>
    <n v="2250"/>
    <s v="D"/>
    <s v="D4"/>
    <x v="3"/>
    <x v="1"/>
    <x v="0"/>
    <x v="0"/>
    <x v="1"/>
    <n v="2250"/>
    <n v="1575"/>
    <n v="675"/>
    <n v="0"/>
    <n v="0"/>
  </r>
  <r>
    <n v="97"/>
    <s v="Segment 4 / Cohort D"/>
    <n v="5"/>
    <x v="0"/>
    <n v="0.8"/>
    <n v="0.2"/>
    <n v="0"/>
    <n v="0"/>
    <s v="US"/>
    <x v="0"/>
    <n v="3750"/>
    <n v="2250"/>
    <s v="D"/>
    <s v="D5"/>
    <x v="3"/>
    <x v="1"/>
    <x v="2"/>
    <x v="1"/>
    <x v="1"/>
    <n v="3750"/>
    <n v="3000"/>
    <n v="750"/>
    <n v="0"/>
    <n v="0"/>
  </r>
  <r>
    <n v="97"/>
    <s v="Segment 4 / Cohort D"/>
    <n v="5"/>
    <x v="1"/>
    <n v="0.7"/>
    <n v="0.2"/>
    <n v="0.1"/>
    <n v="0"/>
    <s v="US"/>
    <x v="0"/>
    <n v="3750"/>
    <n v="2250"/>
    <s v="D"/>
    <s v="D5"/>
    <x v="3"/>
    <x v="1"/>
    <x v="2"/>
    <x v="1"/>
    <x v="1"/>
    <n v="2250"/>
    <n v="1575"/>
    <n v="450"/>
    <n v="225"/>
    <n v="0"/>
  </r>
  <r>
    <n v="97"/>
    <s v="Segment 4 / Cohort D"/>
    <n v="6"/>
    <x v="0"/>
    <n v="0.7"/>
    <n v="0.3"/>
    <n v="0"/>
    <n v="0"/>
    <s v="US"/>
    <x v="0"/>
    <n v="3750"/>
    <n v="2250"/>
    <s v="D"/>
    <s v="D6"/>
    <x v="2"/>
    <x v="1"/>
    <x v="1"/>
    <x v="0"/>
    <x v="0"/>
    <n v="3750"/>
    <n v="2625"/>
    <n v="1125"/>
    <n v="0"/>
    <n v="0"/>
  </r>
  <r>
    <n v="97"/>
    <s v="Segment 4 / Cohort D"/>
    <n v="6"/>
    <x v="1"/>
    <n v="0.7"/>
    <n v="0.3"/>
    <n v="0"/>
    <n v="0"/>
    <s v="US"/>
    <x v="0"/>
    <n v="3750"/>
    <n v="2250"/>
    <s v="D"/>
    <s v="D6"/>
    <x v="2"/>
    <x v="1"/>
    <x v="1"/>
    <x v="0"/>
    <x v="0"/>
    <n v="2250"/>
    <n v="1575"/>
    <n v="675"/>
    <n v="0"/>
    <n v="0"/>
  </r>
  <r>
    <n v="97"/>
    <s v="Segment 4 / Cohort D"/>
    <n v="7"/>
    <x v="0"/>
    <n v="0.8"/>
    <n v="0.2"/>
    <n v="0"/>
    <n v="0"/>
    <s v="US"/>
    <x v="0"/>
    <n v="3750"/>
    <n v="2250"/>
    <s v="D"/>
    <s v="D7"/>
    <x v="1"/>
    <x v="1"/>
    <x v="0"/>
    <x v="0"/>
    <x v="0"/>
    <n v="3750"/>
    <n v="3000"/>
    <n v="750"/>
    <n v="0"/>
    <n v="0"/>
  </r>
  <r>
    <n v="97"/>
    <s v="Segment 4 / Cohort D"/>
    <n v="7"/>
    <x v="1"/>
    <n v="0.8"/>
    <n v="0.2"/>
    <n v="0"/>
    <n v="0"/>
    <s v="US"/>
    <x v="0"/>
    <n v="3750"/>
    <n v="2250"/>
    <s v="D"/>
    <s v="D7"/>
    <x v="1"/>
    <x v="1"/>
    <x v="0"/>
    <x v="0"/>
    <x v="0"/>
    <n v="2250"/>
    <n v="1800"/>
    <n v="450"/>
    <n v="0"/>
    <n v="0"/>
  </r>
  <r>
    <n v="97"/>
    <s v="Segment 4 / Cohort D"/>
    <n v="8"/>
    <x v="0"/>
    <n v="0.8"/>
    <n v="0.2"/>
    <n v="0"/>
    <n v="0"/>
    <s v="US"/>
    <x v="0"/>
    <n v="3750"/>
    <n v="2250"/>
    <s v="D"/>
    <s v="D8"/>
    <x v="0"/>
    <x v="0"/>
    <x v="1"/>
    <x v="0"/>
    <x v="1"/>
    <n v="3750"/>
    <n v="3000"/>
    <n v="750"/>
    <n v="0"/>
    <n v="0"/>
  </r>
  <r>
    <n v="97"/>
    <s v="Segment 4 / Cohort D"/>
    <n v="8"/>
    <x v="1"/>
    <n v="0.7"/>
    <n v="0.3"/>
    <n v="0"/>
    <n v="0"/>
    <s v="US"/>
    <x v="0"/>
    <n v="3750"/>
    <n v="2250"/>
    <s v="D"/>
    <s v="D8"/>
    <x v="0"/>
    <x v="0"/>
    <x v="1"/>
    <x v="0"/>
    <x v="1"/>
    <n v="2250"/>
    <n v="1575"/>
    <n v="675"/>
    <n v="0"/>
    <n v="0"/>
  </r>
  <r>
    <n v="97"/>
    <s v="Segment 4 / Cohort D"/>
    <n v="9"/>
    <x v="0"/>
    <n v="0.8"/>
    <n v="0.2"/>
    <n v="0"/>
    <n v="0"/>
    <s v="US"/>
    <x v="0"/>
    <n v="3750"/>
    <n v="2250"/>
    <s v="D"/>
    <s v="D9"/>
    <x v="3"/>
    <x v="1"/>
    <x v="2"/>
    <x v="0"/>
    <x v="0"/>
    <n v="3750"/>
    <n v="3000"/>
    <n v="750"/>
    <n v="0"/>
    <n v="0"/>
  </r>
  <r>
    <n v="97"/>
    <s v="Segment 4 / Cohort D"/>
    <n v="9"/>
    <x v="1"/>
    <n v="0.8"/>
    <n v="0.2"/>
    <n v="0"/>
    <n v="0"/>
    <s v="US"/>
    <x v="0"/>
    <n v="3750"/>
    <n v="2250"/>
    <s v="D"/>
    <s v="D9"/>
    <x v="3"/>
    <x v="1"/>
    <x v="2"/>
    <x v="0"/>
    <x v="0"/>
    <n v="2250"/>
    <n v="1800"/>
    <n v="450"/>
    <n v="0"/>
    <n v="0"/>
  </r>
  <r>
    <n v="97"/>
    <s v="Segment 4 / Cohort D"/>
    <n v="10"/>
    <x v="0"/>
    <n v="1"/>
    <n v="0"/>
    <n v="0"/>
    <n v="0"/>
    <s v="US"/>
    <x v="0"/>
    <n v="3750"/>
    <n v="2250"/>
    <s v="D"/>
    <s v="D10"/>
    <x v="1"/>
    <x v="0"/>
    <x v="1"/>
    <x v="0"/>
    <x v="0"/>
    <n v="3750"/>
    <n v="3750"/>
    <n v="0"/>
    <n v="0"/>
    <n v="0"/>
  </r>
  <r>
    <n v="97"/>
    <s v="Segment 4 / Cohort D"/>
    <n v="10"/>
    <x v="1"/>
    <n v="1"/>
    <n v="0"/>
    <n v="0"/>
    <n v="0"/>
    <s v="US"/>
    <x v="0"/>
    <n v="3750"/>
    <n v="2250"/>
    <s v="D"/>
    <s v="D10"/>
    <x v="1"/>
    <x v="0"/>
    <x v="1"/>
    <x v="0"/>
    <x v="0"/>
    <n v="2250"/>
    <n v="2250"/>
    <n v="0"/>
    <n v="0"/>
    <n v="0"/>
  </r>
  <r>
    <n v="97"/>
    <s v="Segment 4 / Cohort D"/>
    <n v="11"/>
    <x v="0"/>
    <n v="1"/>
    <n v="0"/>
    <n v="0"/>
    <n v="0"/>
    <s v="US"/>
    <x v="0"/>
    <n v="3750"/>
    <n v="2250"/>
    <s v="D"/>
    <s v="D11"/>
    <x v="0"/>
    <x v="1"/>
    <x v="2"/>
    <x v="1"/>
    <x v="0"/>
    <n v="3750"/>
    <n v="3750"/>
    <n v="0"/>
    <n v="0"/>
    <n v="0"/>
  </r>
  <r>
    <n v="97"/>
    <s v="Segment 4 / Cohort D"/>
    <n v="11"/>
    <x v="1"/>
    <n v="1"/>
    <n v="0"/>
    <n v="0"/>
    <n v="0"/>
    <s v="US"/>
    <x v="0"/>
    <n v="3750"/>
    <n v="2250"/>
    <s v="D"/>
    <s v="D11"/>
    <x v="0"/>
    <x v="1"/>
    <x v="2"/>
    <x v="1"/>
    <x v="0"/>
    <n v="2250"/>
    <n v="2250"/>
    <n v="0"/>
    <n v="0"/>
    <n v="0"/>
  </r>
  <r>
    <n v="97"/>
    <s v="Segment 4 / Cohort D"/>
    <n v="12"/>
    <x v="0"/>
    <n v="0.8"/>
    <n v="0.2"/>
    <n v="0"/>
    <n v="0"/>
    <s v="US"/>
    <x v="0"/>
    <n v="3750"/>
    <n v="2250"/>
    <s v="D"/>
    <s v="D12"/>
    <x v="0"/>
    <x v="0"/>
    <x v="1"/>
    <x v="0"/>
    <x v="0"/>
    <n v="3750"/>
    <n v="3000"/>
    <n v="750"/>
    <n v="0"/>
    <n v="0"/>
  </r>
  <r>
    <n v="97"/>
    <s v="Segment 4 / Cohort D"/>
    <n v="12"/>
    <x v="1"/>
    <n v="0.7"/>
    <n v="0.3"/>
    <n v="0"/>
    <n v="0"/>
    <s v="US"/>
    <x v="0"/>
    <n v="3750"/>
    <n v="2250"/>
    <s v="D"/>
    <s v="D12"/>
    <x v="0"/>
    <x v="0"/>
    <x v="1"/>
    <x v="0"/>
    <x v="0"/>
    <n v="2250"/>
    <n v="1575"/>
    <n v="675"/>
    <n v="0"/>
    <n v="0"/>
  </r>
  <r>
    <n v="100"/>
    <s v="Segment 4 / Cohort D"/>
    <n v="1"/>
    <x v="0"/>
    <n v="0.1"/>
    <n v="0.2"/>
    <n v="0.7"/>
    <n v="0"/>
    <s v="US"/>
    <x v="0"/>
    <n v="20000"/>
    <n v="4000"/>
    <s v="D"/>
    <s v="D1"/>
    <x v="2"/>
    <x v="0"/>
    <x v="0"/>
    <x v="0"/>
    <x v="0"/>
    <n v="20000"/>
    <n v="2000"/>
    <n v="4000"/>
    <n v="14000"/>
    <n v="0"/>
  </r>
  <r>
    <n v="100"/>
    <s v="Segment 4 / Cohort D"/>
    <n v="1"/>
    <x v="1"/>
    <n v="0.1"/>
    <n v="0.2"/>
    <n v="0.7"/>
    <n v="0"/>
    <s v="US"/>
    <x v="0"/>
    <n v="20000"/>
    <n v="4000"/>
    <s v="D"/>
    <s v="D1"/>
    <x v="2"/>
    <x v="0"/>
    <x v="0"/>
    <x v="0"/>
    <x v="0"/>
    <n v="4000"/>
    <n v="400"/>
    <n v="800"/>
    <n v="2800"/>
    <n v="0"/>
  </r>
  <r>
    <n v="100"/>
    <s v="Segment 4 / Cohort D"/>
    <n v="2"/>
    <x v="0"/>
    <n v="0.1"/>
    <n v="0.4"/>
    <n v="0.5"/>
    <n v="0"/>
    <s v="US"/>
    <x v="0"/>
    <n v="20000"/>
    <n v="4000"/>
    <s v="D"/>
    <s v="D2"/>
    <x v="1"/>
    <x v="0"/>
    <x v="1"/>
    <x v="0"/>
    <x v="1"/>
    <n v="20000"/>
    <n v="2000"/>
    <n v="8000"/>
    <n v="10000"/>
    <n v="0"/>
  </r>
  <r>
    <n v="100"/>
    <s v="Segment 4 / Cohort D"/>
    <n v="2"/>
    <x v="1"/>
    <n v="0.1"/>
    <n v="0.4"/>
    <n v="0.5"/>
    <n v="0"/>
    <s v="US"/>
    <x v="0"/>
    <n v="20000"/>
    <n v="4000"/>
    <s v="D"/>
    <s v="D2"/>
    <x v="1"/>
    <x v="0"/>
    <x v="1"/>
    <x v="0"/>
    <x v="1"/>
    <n v="4000"/>
    <n v="400"/>
    <n v="1600"/>
    <n v="2000"/>
    <n v="0"/>
  </r>
  <r>
    <n v="100"/>
    <s v="Segment 4 / Cohort D"/>
    <n v="3"/>
    <x v="0"/>
    <n v="0.1"/>
    <n v="0.4"/>
    <n v="0.5"/>
    <n v="0"/>
    <s v="US"/>
    <x v="0"/>
    <n v="20000"/>
    <n v="4000"/>
    <s v="D"/>
    <s v="D3"/>
    <x v="3"/>
    <x v="0"/>
    <x v="1"/>
    <x v="0"/>
    <x v="0"/>
    <n v="20000"/>
    <n v="2000"/>
    <n v="8000"/>
    <n v="10000"/>
    <n v="0"/>
  </r>
  <r>
    <n v="100"/>
    <s v="Segment 4 / Cohort D"/>
    <n v="3"/>
    <x v="1"/>
    <n v="0.1"/>
    <n v="0.4"/>
    <n v="0.5"/>
    <n v="0"/>
    <s v="US"/>
    <x v="0"/>
    <n v="20000"/>
    <n v="4000"/>
    <s v="D"/>
    <s v="D3"/>
    <x v="3"/>
    <x v="0"/>
    <x v="1"/>
    <x v="0"/>
    <x v="0"/>
    <n v="4000"/>
    <n v="400"/>
    <n v="1600"/>
    <n v="2000"/>
    <n v="0"/>
  </r>
  <r>
    <n v="100"/>
    <s v="Segment 4 / Cohort D"/>
    <n v="4"/>
    <x v="0"/>
    <n v="0.3"/>
    <n v="0.3"/>
    <n v="0.4"/>
    <n v="0"/>
    <s v="US"/>
    <x v="0"/>
    <n v="20000"/>
    <n v="4000"/>
    <s v="D"/>
    <s v="D4"/>
    <x v="3"/>
    <x v="1"/>
    <x v="0"/>
    <x v="0"/>
    <x v="1"/>
    <n v="20000"/>
    <n v="6000"/>
    <n v="6000"/>
    <n v="8000"/>
    <n v="0"/>
  </r>
  <r>
    <n v="100"/>
    <s v="Segment 4 / Cohort D"/>
    <n v="4"/>
    <x v="1"/>
    <n v="0.3"/>
    <n v="0.3"/>
    <n v="0.4"/>
    <n v="0"/>
    <s v="US"/>
    <x v="0"/>
    <n v="20000"/>
    <n v="4000"/>
    <s v="D"/>
    <s v="D4"/>
    <x v="3"/>
    <x v="1"/>
    <x v="0"/>
    <x v="0"/>
    <x v="1"/>
    <n v="4000"/>
    <n v="1200"/>
    <n v="1200"/>
    <n v="1600"/>
    <n v="0"/>
  </r>
  <r>
    <n v="100"/>
    <s v="Segment 4 / Cohort D"/>
    <n v="5"/>
    <x v="0"/>
    <n v="0.3"/>
    <n v="0.4"/>
    <n v="0.3"/>
    <n v="0"/>
    <s v="US"/>
    <x v="0"/>
    <n v="20000"/>
    <n v="4000"/>
    <s v="D"/>
    <s v="D5"/>
    <x v="3"/>
    <x v="1"/>
    <x v="2"/>
    <x v="1"/>
    <x v="1"/>
    <n v="20000"/>
    <n v="6000"/>
    <n v="8000"/>
    <n v="6000"/>
    <n v="0"/>
  </r>
  <r>
    <n v="100"/>
    <s v="Segment 4 / Cohort D"/>
    <n v="5"/>
    <x v="1"/>
    <n v="0.3"/>
    <n v="0.4"/>
    <n v="0.3"/>
    <n v="0"/>
    <s v="US"/>
    <x v="0"/>
    <n v="20000"/>
    <n v="4000"/>
    <s v="D"/>
    <s v="D5"/>
    <x v="3"/>
    <x v="1"/>
    <x v="2"/>
    <x v="1"/>
    <x v="1"/>
    <n v="4000"/>
    <n v="1200"/>
    <n v="1600"/>
    <n v="1200"/>
    <n v="0"/>
  </r>
  <r>
    <n v="100"/>
    <s v="Segment 4 / Cohort D"/>
    <n v="6"/>
    <x v="0"/>
    <n v="0.4"/>
    <n v="0.3"/>
    <n v="0.3"/>
    <n v="0"/>
    <s v="US"/>
    <x v="0"/>
    <n v="20000"/>
    <n v="4000"/>
    <s v="D"/>
    <s v="D6"/>
    <x v="2"/>
    <x v="1"/>
    <x v="1"/>
    <x v="0"/>
    <x v="0"/>
    <n v="20000"/>
    <n v="8000"/>
    <n v="6000"/>
    <n v="6000"/>
    <n v="0"/>
  </r>
  <r>
    <n v="100"/>
    <s v="Segment 4 / Cohort D"/>
    <n v="6"/>
    <x v="1"/>
    <n v="0.4"/>
    <n v="0.3"/>
    <n v="0.3"/>
    <n v="0"/>
    <s v="US"/>
    <x v="0"/>
    <n v="20000"/>
    <n v="4000"/>
    <s v="D"/>
    <s v="D6"/>
    <x v="2"/>
    <x v="1"/>
    <x v="1"/>
    <x v="0"/>
    <x v="0"/>
    <n v="4000"/>
    <n v="1600"/>
    <n v="1200"/>
    <n v="1200"/>
    <n v="0"/>
  </r>
  <r>
    <n v="100"/>
    <s v="Segment 4 / Cohort D"/>
    <n v="7"/>
    <x v="0"/>
    <n v="0.4"/>
    <n v="0.3"/>
    <n v="0.3"/>
    <n v="0"/>
    <s v="US"/>
    <x v="0"/>
    <n v="20000"/>
    <n v="4000"/>
    <s v="D"/>
    <s v="D7"/>
    <x v="1"/>
    <x v="1"/>
    <x v="0"/>
    <x v="0"/>
    <x v="0"/>
    <n v="20000"/>
    <n v="8000"/>
    <n v="6000"/>
    <n v="6000"/>
    <n v="0"/>
  </r>
  <r>
    <n v="100"/>
    <s v="Segment 4 / Cohort D"/>
    <n v="7"/>
    <x v="1"/>
    <n v="0.4"/>
    <n v="0.3"/>
    <n v="0.3"/>
    <n v="0"/>
    <s v="US"/>
    <x v="0"/>
    <n v="20000"/>
    <n v="4000"/>
    <s v="D"/>
    <s v="D7"/>
    <x v="1"/>
    <x v="1"/>
    <x v="0"/>
    <x v="0"/>
    <x v="0"/>
    <n v="4000"/>
    <n v="1600"/>
    <n v="1200"/>
    <n v="1200"/>
    <n v="0"/>
  </r>
  <r>
    <n v="100"/>
    <s v="Segment 4 / Cohort D"/>
    <n v="8"/>
    <x v="0"/>
    <n v="0.1"/>
    <n v="0.5"/>
    <n v="0.4"/>
    <n v="0"/>
    <s v="US"/>
    <x v="0"/>
    <n v="20000"/>
    <n v="4000"/>
    <s v="D"/>
    <s v="D8"/>
    <x v="0"/>
    <x v="0"/>
    <x v="1"/>
    <x v="0"/>
    <x v="1"/>
    <n v="20000"/>
    <n v="2000"/>
    <n v="10000"/>
    <n v="8000"/>
    <n v="0"/>
  </r>
  <r>
    <n v="100"/>
    <s v="Segment 4 / Cohort D"/>
    <n v="8"/>
    <x v="1"/>
    <n v="0.1"/>
    <n v="0.5"/>
    <n v="0.4"/>
    <n v="0"/>
    <s v="US"/>
    <x v="0"/>
    <n v="20000"/>
    <n v="4000"/>
    <s v="D"/>
    <s v="D8"/>
    <x v="0"/>
    <x v="0"/>
    <x v="1"/>
    <x v="0"/>
    <x v="1"/>
    <n v="4000"/>
    <n v="400"/>
    <n v="2000"/>
    <n v="1600"/>
    <n v="0"/>
  </r>
  <r>
    <n v="100"/>
    <s v="Segment 4 / Cohort D"/>
    <n v="9"/>
    <x v="0"/>
    <n v="0.2"/>
    <n v="0.4"/>
    <n v="0.4"/>
    <n v="0"/>
    <s v="US"/>
    <x v="0"/>
    <n v="20000"/>
    <n v="4000"/>
    <s v="D"/>
    <s v="D9"/>
    <x v="3"/>
    <x v="1"/>
    <x v="2"/>
    <x v="0"/>
    <x v="0"/>
    <n v="20000"/>
    <n v="4000"/>
    <n v="8000"/>
    <n v="8000"/>
    <n v="0"/>
  </r>
  <r>
    <n v="100"/>
    <s v="Segment 4 / Cohort D"/>
    <n v="9"/>
    <x v="1"/>
    <n v="0.2"/>
    <n v="0.4"/>
    <n v="0.4"/>
    <n v="0"/>
    <s v="US"/>
    <x v="0"/>
    <n v="20000"/>
    <n v="4000"/>
    <s v="D"/>
    <s v="D9"/>
    <x v="3"/>
    <x v="1"/>
    <x v="2"/>
    <x v="0"/>
    <x v="0"/>
    <n v="4000"/>
    <n v="800"/>
    <n v="1600"/>
    <n v="1600"/>
    <n v="0"/>
  </r>
  <r>
    <n v="100"/>
    <s v="Segment 4 / Cohort D"/>
    <n v="10"/>
    <x v="0"/>
    <n v="0.1"/>
    <n v="0.4"/>
    <n v="0.5"/>
    <n v="0"/>
    <s v="US"/>
    <x v="0"/>
    <n v="20000"/>
    <n v="4000"/>
    <s v="D"/>
    <s v="D10"/>
    <x v="1"/>
    <x v="0"/>
    <x v="1"/>
    <x v="0"/>
    <x v="0"/>
    <n v="20000"/>
    <n v="2000"/>
    <n v="8000"/>
    <n v="10000"/>
    <n v="0"/>
  </r>
  <r>
    <n v="100"/>
    <s v="Segment 4 / Cohort D"/>
    <n v="10"/>
    <x v="1"/>
    <n v="0.1"/>
    <n v="0.4"/>
    <n v="0.5"/>
    <n v="0"/>
    <s v="US"/>
    <x v="0"/>
    <n v="20000"/>
    <n v="4000"/>
    <s v="D"/>
    <s v="D10"/>
    <x v="1"/>
    <x v="0"/>
    <x v="1"/>
    <x v="0"/>
    <x v="0"/>
    <n v="4000"/>
    <n v="400"/>
    <n v="1600"/>
    <n v="2000"/>
    <n v="0"/>
  </r>
  <r>
    <n v="100"/>
    <s v="Segment 4 / Cohort D"/>
    <n v="11"/>
    <x v="0"/>
    <n v="0.4"/>
    <n v="0.3"/>
    <n v="0.3"/>
    <n v="0"/>
    <s v="US"/>
    <x v="0"/>
    <n v="20000"/>
    <n v="4000"/>
    <s v="D"/>
    <s v="D11"/>
    <x v="0"/>
    <x v="1"/>
    <x v="2"/>
    <x v="1"/>
    <x v="0"/>
    <n v="20000"/>
    <n v="8000"/>
    <n v="6000"/>
    <n v="6000"/>
    <n v="0"/>
  </r>
  <r>
    <n v="100"/>
    <s v="Segment 4 / Cohort D"/>
    <n v="11"/>
    <x v="1"/>
    <n v="0.4"/>
    <n v="0.3"/>
    <n v="0.3"/>
    <n v="0"/>
    <s v="US"/>
    <x v="0"/>
    <n v="20000"/>
    <n v="4000"/>
    <s v="D"/>
    <s v="D11"/>
    <x v="0"/>
    <x v="1"/>
    <x v="2"/>
    <x v="1"/>
    <x v="0"/>
    <n v="4000"/>
    <n v="1600"/>
    <n v="1200"/>
    <n v="1200"/>
    <n v="0"/>
  </r>
  <r>
    <n v="100"/>
    <s v="Segment 4 / Cohort D"/>
    <n v="12"/>
    <x v="0"/>
    <n v="0.3"/>
    <n v="0.3"/>
    <n v="0.4"/>
    <n v="0"/>
    <s v="US"/>
    <x v="0"/>
    <n v="20000"/>
    <n v="4000"/>
    <s v="D"/>
    <s v="D12"/>
    <x v="0"/>
    <x v="0"/>
    <x v="1"/>
    <x v="0"/>
    <x v="0"/>
    <n v="20000"/>
    <n v="6000"/>
    <n v="6000"/>
    <n v="8000"/>
    <n v="0"/>
  </r>
  <r>
    <n v="100"/>
    <s v="Segment 4 / Cohort D"/>
    <n v="12"/>
    <x v="1"/>
    <n v="0.3"/>
    <n v="0.3"/>
    <n v="0.4"/>
    <n v="0"/>
    <s v="US"/>
    <x v="0"/>
    <n v="20000"/>
    <n v="4000"/>
    <s v="D"/>
    <s v="D12"/>
    <x v="0"/>
    <x v="0"/>
    <x v="1"/>
    <x v="0"/>
    <x v="0"/>
    <n v="4000"/>
    <n v="1200"/>
    <n v="1200"/>
    <n v="1600"/>
    <n v="0"/>
  </r>
  <r>
    <n v="102"/>
    <s v="Segment 2 / Cohort B"/>
    <n v="1"/>
    <x v="0"/>
    <n v="0.3"/>
    <n v="0.3"/>
    <n v="0.3"/>
    <n v="0.1"/>
    <s v="US"/>
    <x v="0"/>
    <n v="7500"/>
    <n v="2500"/>
    <s v="B"/>
    <s v="B1"/>
    <x v="1"/>
    <x v="1"/>
    <x v="1"/>
    <x v="0"/>
    <x v="0"/>
    <n v="7500"/>
    <n v="2250"/>
    <n v="2250"/>
    <n v="2250"/>
    <n v="750"/>
  </r>
  <r>
    <n v="102"/>
    <s v="Segment 2 / Cohort B"/>
    <n v="1"/>
    <x v="1"/>
    <n v="0.3"/>
    <n v="0.3"/>
    <n v="0.3"/>
    <n v="0.1"/>
    <s v="US"/>
    <x v="0"/>
    <n v="7500"/>
    <n v="2500"/>
    <s v="B"/>
    <s v="B1"/>
    <x v="1"/>
    <x v="1"/>
    <x v="1"/>
    <x v="0"/>
    <x v="0"/>
    <n v="2500"/>
    <n v="750"/>
    <n v="750"/>
    <n v="750"/>
    <n v="250"/>
  </r>
  <r>
    <n v="102"/>
    <s v="Segment 2 / Cohort B"/>
    <n v="2"/>
    <x v="0"/>
    <n v="0.3"/>
    <n v="0.3"/>
    <n v="0.3"/>
    <n v="0.1"/>
    <s v="US"/>
    <x v="0"/>
    <n v="7500"/>
    <n v="2500"/>
    <s v="B"/>
    <s v="B2"/>
    <x v="0"/>
    <x v="1"/>
    <x v="0"/>
    <x v="0"/>
    <x v="0"/>
    <n v="7500"/>
    <n v="2250"/>
    <n v="2250"/>
    <n v="2250"/>
    <n v="750"/>
  </r>
  <r>
    <n v="102"/>
    <s v="Segment 2 / Cohort B"/>
    <n v="2"/>
    <x v="1"/>
    <n v="0.3"/>
    <n v="0.3"/>
    <n v="0.3"/>
    <n v="0.1"/>
    <s v="US"/>
    <x v="0"/>
    <n v="7500"/>
    <n v="2500"/>
    <s v="B"/>
    <s v="B2"/>
    <x v="0"/>
    <x v="1"/>
    <x v="0"/>
    <x v="0"/>
    <x v="0"/>
    <n v="2500"/>
    <n v="750"/>
    <n v="750"/>
    <n v="750"/>
    <n v="250"/>
  </r>
  <r>
    <n v="102"/>
    <s v="Segment 2 / Cohort B"/>
    <n v="3"/>
    <x v="0"/>
    <n v="0.3"/>
    <n v="0.3"/>
    <n v="0.3"/>
    <n v="0.1"/>
    <s v="US"/>
    <x v="0"/>
    <n v="7500"/>
    <n v="2500"/>
    <s v="B"/>
    <s v="B3"/>
    <x v="2"/>
    <x v="1"/>
    <x v="2"/>
    <x v="0"/>
    <x v="0"/>
    <n v="7500"/>
    <n v="2250"/>
    <n v="2250"/>
    <n v="2250"/>
    <n v="750"/>
  </r>
  <r>
    <n v="102"/>
    <s v="Segment 2 / Cohort B"/>
    <n v="3"/>
    <x v="1"/>
    <n v="0.3"/>
    <n v="0.3"/>
    <n v="0.3"/>
    <n v="0.1"/>
    <s v="US"/>
    <x v="0"/>
    <n v="7500"/>
    <n v="2500"/>
    <s v="B"/>
    <s v="B3"/>
    <x v="2"/>
    <x v="1"/>
    <x v="2"/>
    <x v="0"/>
    <x v="0"/>
    <n v="2500"/>
    <n v="750"/>
    <n v="750"/>
    <n v="750"/>
    <n v="250"/>
  </r>
  <r>
    <n v="102"/>
    <s v="Segment 2 / Cohort B"/>
    <n v="4"/>
    <x v="0"/>
    <n v="0.3"/>
    <n v="0.3"/>
    <n v="0.3"/>
    <n v="0.1"/>
    <s v="US"/>
    <x v="0"/>
    <n v="7500"/>
    <n v="2500"/>
    <s v="B"/>
    <s v="B4"/>
    <x v="1"/>
    <x v="1"/>
    <x v="0"/>
    <x v="0"/>
    <x v="1"/>
    <n v="7500"/>
    <n v="2250"/>
    <n v="2250"/>
    <n v="2250"/>
    <n v="750"/>
  </r>
  <r>
    <n v="102"/>
    <s v="Segment 2 / Cohort B"/>
    <n v="4"/>
    <x v="1"/>
    <n v="0.3"/>
    <n v="0.3"/>
    <n v="0.3"/>
    <n v="0.1"/>
    <s v="US"/>
    <x v="0"/>
    <n v="7500"/>
    <n v="2500"/>
    <s v="B"/>
    <s v="B4"/>
    <x v="1"/>
    <x v="1"/>
    <x v="0"/>
    <x v="0"/>
    <x v="1"/>
    <n v="2500"/>
    <n v="750"/>
    <n v="750"/>
    <n v="750"/>
    <n v="250"/>
  </r>
  <r>
    <n v="102"/>
    <s v="Segment 2 / Cohort B"/>
    <n v="5"/>
    <x v="0"/>
    <n v="0.2"/>
    <n v="0.2"/>
    <n v="0.6"/>
    <n v="0"/>
    <s v="US"/>
    <x v="0"/>
    <n v="7500"/>
    <n v="2500"/>
    <s v="B"/>
    <s v="B5"/>
    <x v="0"/>
    <x v="1"/>
    <x v="0"/>
    <x v="0"/>
    <x v="1"/>
    <n v="7500"/>
    <n v="1500"/>
    <n v="1500"/>
    <n v="4500"/>
    <n v="0"/>
  </r>
  <r>
    <n v="102"/>
    <s v="Segment 2 / Cohort B"/>
    <n v="5"/>
    <x v="1"/>
    <n v="0.2"/>
    <n v="0.2"/>
    <n v="0.6"/>
    <n v="0"/>
    <s v="US"/>
    <x v="0"/>
    <n v="7500"/>
    <n v="2500"/>
    <s v="B"/>
    <s v="B5"/>
    <x v="0"/>
    <x v="1"/>
    <x v="0"/>
    <x v="0"/>
    <x v="1"/>
    <n v="2500"/>
    <n v="500"/>
    <n v="500"/>
    <n v="1500"/>
    <n v="0"/>
  </r>
  <r>
    <n v="102"/>
    <s v="Segment 2 / Cohort B"/>
    <n v="6"/>
    <x v="0"/>
    <n v="0.2"/>
    <n v="0.2"/>
    <n v="0.6"/>
    <n v="0"/>
    <s v="US"/>
    <x v="0"/>
    <n v="7500"/>
    <n v="2500"/>
    <s v="B"/>
    <s v="B6"/>
    <x v="0"/>
    <x v="1"/>
    <x v="1"/>
    <x v="0"/>
    <x v="1"/>
    <n v="7500"/>
    <n v="1500"/>
    <n v="1500"/>
    <n v="4500"/>
    <n v="0"/>
  </r>
  <r>
    <n v="102"/>
    <s v="Segment 2 / Cohort B"/>
    <n v="6"/>
    <x v="1"/>
    <n v="0.2"/>
    <n v="0.2"/>
    <n v="0.6"/>
    <n v="0"/>
    <s v="US"/>
    <x v="0"/>
    <n v="7500"/>
    <n v="2500"/>
    <s v="B"/>
    <s v="B6"/>
    <x v="0"/>
    <x v="1"/>
    <x v="1"/>
    <x v="0"/>
    <x v="1"/>
    <n v="2500"/>
    <n v="500"/>
    <n v="500"/>
    <n v="1500"/>
    <n v="0"/>
  </r>
  <r>
    <n v="102"/>
    <s v="Segment 2 / Cohort B"/>
    <n v="7"/>
    <x v="0"/>
    <n v="0.3"/>
    <n v="0.3"/>
    <n v="0.3"/>
    <n v="0.1"/>
    <s v="US"/>
    <x v="0"/>
    <n v="7500"/>
    <n v="2500"/>
    <s v="B"/>
    <s v="B7"/>
    <x v="0"/>
    <x v="1"/>
    <x v="2"/>
    <x v="0"/>
    <x v="0"/>
    <n v="7500"/>
    <n v="2250"/>
    <n v="2250"/>
    <n v="2250"/>
    <n v="750"/>
  </r>
  <r>
    <n v="102"/>
    <s v="Segment 2 / Cohort B"/>
    <n v="7"/>
    <x v="1"/>
    <n v="0.3"/>
    <n v="0.3"/>
    <n v="0.3"/>
    <n v="0.1"/>
    <s v="US"/>
    <x v="0"/>
    <n v="7500"/>
    <n v="2500"/>
    <s v="B"/>
    <s v="B7"/>
    <x v="0"/>
    <x v="1"/>
    <x v="2"/>
    <x v="0"/>
    <x v="0"/>
    <n v="2500"/>
    <n v="750"/>
    <n v="750"/>
    <n v="750"/>
    <n v="250"/>
  </r>
  <r>
    <n v="102"/>
    <s v="Segment 2 / Cohort B"/>
    <n v="8"/>
    <x v="0"/>
    <n v="0.3"/>
    <n v="0.3"/>
    <n v="0.4"/>
    <n v="0"/>
    <s v="US"/>
    <x v="0"/>
    <n v="7500"/>
    <n v="2500"/>
    <s v="B"/>
    <s v="B8"/>
    <x v="2"/>
    <x v="1"/>
    <x v="1"/>
    <x v="0"/>
    <x v="1"/>
    <n v="7500"/>
    <n v="2250"/>
    <n v="2250"/>
    <n v="3000"/>
    <n v="0"/>
  </r>
  <r>
    <n v="102"/>
    <s v="Segment 2 / Cohort B"/>
    <n v="8"/>
    <x v="1"/>
    <n v="0.3"/>
    <n v="0.3"/>
    <n v="0.4"/>
    <n v="0"/>
    <s v="US"/>
    <x v="0"/>
    <n v="7500"/>
    <n v="2500"/>
    <s v="B"/>
    <s v="B8"/>
    <x v="2"/>
    <x v="1"/>
    <x v="1"/>
    <x v="0"/>
    <x v="1"/>
    <n v="2500"/>
    <n v="750"/>
    <n v="750"/>
    <n v="1000"/>
    <n v="0"/>
  </r>
  <r>
    <n v="102"/>
    <s v="Segment 2 / Cohort B"/>
    <n v="9"/>
    <x v="0"/>
    <n v="0.3"/>
    <n v="0.3"/>
    <n v="0.3"/>
    <n v="0.1"/>
    <s v="US"/>
    <x v="0"/>
    <n v="7500"/>
    <n v="2500"/>
    <s v="B"/>
    <s v="B9"/>
    <x v="1"/>
    <x v="1"/>
    <x v="2"/>
    <x v="0"/>
    <x v="0"/>
    <n v="7500"/>
    <n v="2250"/>
    <n v="2250"/>
    <n v="2250"/>
    <n v="750"/>
  </r>
  <r>
    <n v="102"/>
    <s v="Segment 2 / Cohort B"/>
    <n v="9"/>
    <x v="1"/>
    <n v="0.3"/>
    <n v="0.3"/>
    <n v="0.3"/>
    <n v="0.1"/>
    <s v="US"/>
    <x v="0"/>
    <n v="7500"/>
    <n v="2500"/>
    <s v="B"/>
    <s v="B9"/>
    <x v="1"/>
    <x v="1"/>
    <x v="2"/>
    <x v="0"/>
    <x v="0"/>
    <n v="2500"/>
    <n v="750"/>
    <n v="750"/>
    <n v="750"/>
    <n v="250"/>
  </r>
  <r>
    <n v="102"/>
    <s v="Segment 2 / Cohort B"/>
    <n v="10"/>
    <x v="0"/>
    <n v="0.3"/>
    <n v="0.3"/>
    <n v="0.4"/>
    <n v="0"/>
    <s v="US"/>
    <x v="0"/>
    <n v="7500"/>
    <n v="2500"/>
    <s v="B"/>
    <s v="B10"/>
    <x v="0"/>
    <x v="1"/>
    <x v="2"/>
    <x v="1"/>
    <x v="1"/>
    <n v="7500"/>
    <n v="2250"/>
    <n v="2250"/>
    <n v="3000"/>
    <n v="0"/>
  </r>
  <r>
    <n v="102"/>
    <s v="Segment 2 / Cohort B"/>
    <n v="10"/>
    <x v="1"/>
    <n v="0.2"/>
    <n v="0.2"/>
    <n v="0.6"/>
    <n v="0"/>
    <s v="US"/>
    <x v="0"/>
    <n v="7500"/>
    <n v="2500"/>
    <s v="B"/>
    <s v="B10"/>
    <x v="0"/>
    <x v="1"/>
    <x v="2"/>
    <x v="1"/>
    <x v="1"/>
    <n v="2500"/>
    <n v="500"/>
    <n v="500"/>
    <n v="1500"/>
    <n v="0"/>
  </r>
  <r>
    <n v="102"/>
    <s v="Segment 2 / Cohort B"/>
    <n v="11"/>
    <x v="0"/>
    <n v="0.3"/>
    <n v="0.3"/>
    <n v="0.3"/>
    <n v="0.1"/>
    <s v="US"/>
    <x v="0"/>
    <n v="7500"/>
    <n v="2500"/>
    <s v="B"/>
    <s v="B11"/>
    <x v="3"/>
    <x v="1"/>
    <x v="2"/>
    <x v="1"/>
    <x v="0"/>
    <n v="7500"/>
    <n v="2250"/>
    <n v="2250"/>
    <n v="2250"/>
    <n v="750"/>
  </r>
  <r>
    <n v="102"/>
    <s v="Segment 2 / Cohort B"/>
    <n v="11"/>
    <x v="1"/>
    <n v="0.3"/>
    <n v="0.3"/>
    <n v="0.3"/>
    <n v="0.1"/>
    <s v="US"/>
    <x v="0"/>
    <n v="7500"/>
    <n v="2500"/>
    <s v="B"/>
    <s v="B11"/>
    <x v="3"/>
    <x v="1"/>
    <x v="2"/>
    <x v="1"/>
    <x v="0"/>
    <n v="2500"/>
    <n v="750"/>
    <n v="750"/>
    <n v="750"/>
    <n v="250"/>
  </r>
  <r>
    <n v="102"/>
    <s v="Segment 2 / Cohort B"/>
    <n v="12"/>
    <x v="0"/>
    <n v="0.3"/>
    <n v="0.3"/>
    <n v="0.4"/>
    <n v="0"/>
    <s v="US"/>
    <x v="0"/>
    <n v="7500"/>
    <n v="2500"/>
    <s v="B"/>
    <s v="B12"/>
    <x v="3"/>
    <x v="1"/>
    <x v="1"/>
    <x v="0"/>
    <x v="1"/>
    <n v="7500"/>
    <n v="2250"/>
    <n v="2250"/>
    <n v="3000"/>
    <n v="0"/>
  </r>
  <r>
    <n v="102"/>
    <s v="Segment 2 / Cohort B"/>
    <n v="12"/>
    <x v="1"/>
    <n v="0.3"/>
    <n v="0.3"/>
    <n v="0.4"/>
    <n v="0"/>
    <s v="US"/>
    <x v="0"/>
    <n v="7500"/>
    <n v="2500"/>
    <s v="B"/>
    <s v="B12"/>
    <x v="3"/>
    <x v="1"/>
    <x v="1"/>
    <x v="0"/>
    <x v="1"/>
    <n v="2500"/>
    <n v="750"/>
    <n v="750"/>
    <n v="1000"/>
    <n v="0"/>
  </r>
  <r>
    <n v="103"/>
    <s v="Segment 1 / Cohort A"/>
    <n v="1"/>
    <x v="0"/>
    <n v="0"/>
    <n v="0"/>
    <n v="1"/>
    <n v="0"/>
    <s v="US"/>
    <x v="0"/>
    <n v="20000"/>
    <n v="5000"/>
    <s v="A"/>
    <s v="A1"/>
    <x v="0"/>
    <x v="0"/>
    <x v="0"/>
    <x v="0"/>
    <x v="0"/>
    <n v="20000"/>
    <n v="0"/>
    <n v="0"/>
    <n v="20000"/>
    <n v="0"/>
  </r>
  <r>
    <n v="103"/>
    <s v="Segment 1 / Cohort A"/>
    <n v="1"/>
    <x v="1"/>
    <n v="0"/>
    <n v="0"/>
    <n v="1"/>
    <n v="0"/>
    <s v="US"/>
    <x v="0"/>
    <n v="20000"/>
    <n v="5000"/>
    <s v="A"/>
    <s v="A1"/>
    <x v="0"/>
    <x v="0"/>
    <x v="0"/>
    <x v="0"/>
    <x v="0"/>
    <n v="5000"/>
    <n v="0"/>
    <n v="0"/>
    <n v="5000"/>
    <n v="0"/>
  </r>
  <r>
    <n v="103"/>
    <s v="Segment 1 / Cohort A"/>
    <n v="2"/>
    <x v="0"/>
    <n v="0"/>
    <n v="0"/>
    <n v="1"/>
    <n v="0"/>
    <s v="US"/>
    <x v="0"/>
    <n v="20000"/>
    <n v="5000"/>
    <s v="A"/>
    <s v="A2"/>
    <x v="1"/>
    <x v="1"/>
    <x v="1"/>
    <x v="0"/>
    <x v="1"/>
    <n v="20000"/>
    <n v="0"/>
    <n v="0"/>
    <n v="20000"/>
    <n v="0"/>
  </r>
  <r>
    <n v="103"/>
    <s v="Segment 1 / Cohort A"/>
    <n v="2"/>
    <x v="1"/>
    <n v="0"/>
    <n v="0"/>
    <n v="1"/>
    <n v="0"/>
    <s v="US"/>
    <x v="0"/>
    <n v="20000"/>
    <n v="5000"/>
    <s v="A"/>
    <s v="A2"/>
    <x v="1"/>
    <x v="1"/>
    <x v="1"/>
    <x v="0"/>
    <x v="1"/>
    <n v="5000"/>
    <n v="0"/>
    <n v="0"/>
    <n v="5000"/>
    <n v="0"/>
  </r>
  <r>
    <n v="103"/>
    <s v="Segment 1 / Cohort A"/>
    <n v="3"/>
    <x v="0"/>
    <n v="0"/>
    <n v="0"/>
    <n v="1"/>
    <n v="0"/>
    <s v="US"/>
    <x v="0"/>
    <n v="20000"/>
    <n v="5000"/>
    <s v="A"/>
    <s v="A3"/>
    <x v="2"/>
    <x v="1"/>
    <x v="2"/>
    <x v="0"/>
    <x v="1"/>
    <n v="20000"/>
    <n v="0"/>
    <n v="0"/>
    <n v="20000"/>
    <n v="0"/>
  </r>
  <r>
    <n v="103"/>
    <s v="Segment 1 / Cohort A"/>
    <n v="3"/>
    <x v="1"/>
    <n v="0"/>
    <n v="0"/>
    <n v="1"/>
    <n v="0"/>
    <s v="US"/>
    <x v="0"/>
    <n v="20000"/>
    <n v="5000"/>
    <s v="A"/>
    <s v="A3"/>
    <x v="2"/>
    <x v="1"/>
    <x v="2"/>
    <x v="0"/>
    <x v="1"/>
    <n v="5000"/>
    <n v="0"/>
    <n v="0"/>
    <n v="5000"/>
    <n v="0"/>
  </r>
  <r>
    <n v="103"/>
    <s v="Segment 1 / Cohort A"/>
    <n v="4"/>
    <x v="0"/>
    <n v="0"/>
    <n v="0"/>
    <n v="1"/>
    <n v="0"/>
    <s v="US"/>
    <x v="0"/>
    <n v="20000"/>
    <n v="5000"/>
    <s v="A"/>
    <s v="A4"/>
    <x v="2"/>
    <x v="0"/>
    <x v="0"/>
    <x v="0"/>
    <x v="1"/>
    <n v="20000"/>
    <n v="0"/>
    <n v="0"/>
    <n v="20000"/>
    <n v="0"/>
  </r>
  <r>
    <n v="103"/>
    <s v="Segment 1 / Cohort A"/>
    <n v="4"/>
    <x v="1"/>
    <n v="0"/>
    <n v="0"/>
    <n v="1"/>
    <n v="0"/>
    <s v="US"/>
    <x v="0"/>
    <n v="20000"/>
    <n v="5000"/>
    <s v="A"/>
    <s v="A4"/>
    <x v="2"/>
    <x v="0"/>
    <x v="0"/>
    <x v="0"/>
    <x v="1"/>
    <n v="5000"/>
    <n v="0"/>
    <n v="0"/>
    <n v="5000"/>
    <n v="0"/>
  </r>
  <r>
    <n v="103"/>
    <s v="Segment 1 / Cohort A"/>
    <n v="5"/>
    <x v="0"/>
    <n v="0"/>
    <n v="0"/>
    <n v="1"/>
    <n v="0"/>
    <s v="US"/>
    <x v="0"/>
    <n v="20000"/>
    <n v="5000"/>
    <s v="A"/>
    <s v="A5"/>
    <x v="2"/>
    <x v="1"/>
    <x v="2"/>
    <x v="1"/>
    <x v="1"/>
    <n v="20000"/>
    <n v="0"/>
    <n v="0"/>
    <n v="20000"/>
    <n v="0"/>
  </r>
  <r>
    <n v="103"/>
    <s v="Segment 1 / Cohort A"/>
    <n v="5"/>
    <x v="1"/>
    <n v="0"/>
    <n v="0"/>
    <n v="1"/>
    <n v="0"/>
    <s v="US"/>
    <x v="0"/>
    <n v="20000"/>
    <n v="5000"/>
    <s v="A"/>
    <s v="A5"/>
    <x v="2"/>
    <x v="1"/>
    <x v="2"/>
    <x v="1"/>
    <x v="1"/>
    <n v="5000"/>
    <n v="0"/>
    <n v="0"/>
    <n v="5000"/>
    <n v="0"/>
  </r>
  <r>
    <n v="103"/>
    <s v="Segment 1 / Cohort A"/>
    <n v="6"/>
    <x v="0"/>
    <n v="0"/>
    <n v="0"/>
    <n v="1"/>
    <n v="0"/>
    <s v="US"/>
    <x v="0"/>
    <n v="20000"/>
    <n v="5000"/>
    <s v="A"/>
    <s v="A6"/>
    <x v="3"/>
    <x v="0"/>
    <x v="0"/>
    <x v="0"/>
    <x v="1"/>
    <n v="20000"/>
    <n v="0"/>
    <n v="0"/>
    <n v="20000"/>
    <n v="0"/>
  </r>
  <r>
    <n v="103"/>
    <s v="Segment 1 / Cohort A"/>
    <n v="6"/>
    <x v="1"/>
    <n v="0"/>
    <n v="0"/>
    <n v="1"/>
    <n v="0"/>
    <s v="US"/>
    <x v="0"/>
    <n v="20000"/>
    <n v="5000"/>
    <s v="A"/>
    <s v="A6"/>
    <x v="3"/>
    <x v="0"/>
    <x v="0"/>
    <x v="0"/>
    <x v="1"/>
    <n v="5000"/>
    <n v="0"/>
    <n v="0"/>
    <n v="5000"/>
    <n v="0"/>
  </r>
  <r>
    <n v="103"/>
    <s v="Segment 1 / Cohort A"/>
    <n v="7"/>
    <x v="0"/>
    <n v="0"/>
    <n v="0"/>
    <n v="1"/>
    <n v="0"/>
    <s v="US"/>
    <x v="0"/>
    <n v="20000"/>
    <n v="5000"/>
    <s v="A"/>
    <s v="A7"/>
    <x v="1"/>
    <x v="0"/>
    <x v="0"/>
    <x v="0"/>
    <x v="1"/>
    <n v="20000"/>
    <n v="0"/>
    <n v="0"/>
    <n v="20000"/>
    <n v="0"/>
  </r>
  <r>
    <n v="103"/>
    <s v="Segment 1 / Cohort A"/>
    <n v="7"/>
    <x v="1"/>
    <n v="0"/>
    <n v="0"/>
    <n v="1"/>
    <n v="0"/>
    <s v="US"/>
    <x v="0"/>
    <n v="20000"/>
    <n v="5000"/>
    <s v="A"/>
    <s v="A7"/>
    <x v="1"/>
    <x v="0"/>
    <x v="0"/>
    <x v="0"/>
    <x v="1"/>
    <n v="5000"/>
    <n v="0"/>
    <n v="0"/>
    <n v="5000"/>
    <n v="0"/>
  </r>
  <r>
    <n v="103"/>
    <s v="Segment 1 / Cohort A"/>
    <n v="8"/>
    <x v="0"/>
    <n v="0"/>
    <n v="0"/>
    <n v="1"/>
    <n v="0"/>
    <s v="US"/>
    <x v="0"/>
    <n v="20000"/>
    <n v="5000"/>
    <s v="A"/>
    <s v="A8"/>
    <x v="3"/>
    <x v="0"/>
    <x v="0"/>
    <x v="0"/>
    <x v="0"/>
    <n v="20000"/>
    <n v="0"/>
    <n v="0"/>
    <n v="20000"/>
    <n v="0"/>
  </r>
  <r>
    <n v="103"/>
    <s v="Segment 1 / Cohort A"/>
    <n v="8"/>
    <x v="1"/>
    <n v="0"/>
    <n v="0"/>
    <n v="1"/>
    <n v="0"/>
    <s v="US"/>
    <x v="0"/>
    <n v="20000"/>
    <n v="5000"/>
    <s v="A"/>
    <s v="A8"/>
    <x v="3"/>
    <x v="0"/>
    <x v="0"/>
    <x v="0"/>
    <x v="0"/>
    <n v="5000"/>
    <n v="0"/>
    <n v="0"/>
    <n v="5000"/>
    <n v="0"/>
  </r>
  <r>
    <n v="103"/>
    <s v="Segment 1 / Cohort A"/>
    <n v="9"/>
    <x v="0"/>
    <n v="0"/>
    <n v="0"/>
    <n v="1"/>
    <n v="0"/>
    <s v="US"/>
    <x v="0"/>
    <n v="20000"/>
    <n v="5000"/>
    <s v="A"/>
    <s v="A9"/>
    <x v="1"/>
    <x v="1"/>
    <x v="2"/>
    <x v="1"/>
    <x v="1"/>
    <n v="20000"/>
    <n v="0"/>
    <n v="0"/>
    <n v="20000"/>
    <n v="0"/>
  </r>
  <r>
    <n v="103"/>
    <s v="Segment 1 / Cohort A"/>
    <n v="9"/>
    <x v="1"/>
    <n v="0"/>
    <n v="0"/>
    <n v="1"/>
    <n v="0"/>
    <s v="US"/>
    <x v="0"/>
    <n v="20000"/>
    <n v="5000"/>
    <s v="A"/>
    <s v="A9"/>
    <x v="1"/>
    <x v="1"/>
    <x v="2"/>
    <x v="1"/>
    <x v="1"/>
    <n v="5000"/>
    <n v="0"/>
    <n v="0"/>
    <n v="5000"/>
    <n v="0"/>
  </r>
  <r>
    <n v="103"/>
    <s v="Segment 1 / Cohort A"/>
    <n v="10"/>
    <x v="0"/>
    <n v="0"/>
    <n v="0"/>
    <n v="1"/>
    <n v="0"/>
    <s v="US"/>
    <x v="0"/>
    <n v="20000"/>
    <n v="5000"/>
    <s v="A"/>
    <s v="A10"/>
    <x v="2"/>
    <x v="1"/>
    <x v="0"/>
    <x v="0"/>
    <x v="0"/>
    <n v="20000"/>
    <n v="0"/>
    <n v="0"/>
    <n v="20000"/>
    <n v="0"/>
  </r>
  <r>
    <n v="103"/>
    <s v="Segment 1 / Cohort A"/>
    <n v="10"/>
    <x v="1"/>
    <n v="0"/>
    <n v="0"/>
    <n v="1"/>
    <n v="0"/>
    <s v="US"/>
    <x v="0"/>
    <n v="20000"/>
    <n v="5000"/>
    <s v="A"/>
    <s v="A10"/>
    <x v="2"/>
    <x v="1"/>
    <x v="0"/>
    <x v="0"/>
    <x v="0"/>
    <n v="5000"/>
    <n v="0"/>
    <n v="0"/>
    <n v="5000"/>
    <n v="0"/>
  </r>
  <r>
    <n v="103"/>
    <s v="Segment 1 / Cohort A"/>
    <n v="11"/>
    <x v="0"/>
    <n v="0"/>
    <n v="0"/>
    <n v="1"/>
    <n v="0"/>
    <s v="US"/>
    <x v="0"/>
    <n v="20000"/>
    <n v="5000"/>
    <s v="A"/>
    <s v="A11"/>
    <x v="0"/>
    <x v="0"/>
    <x v="0"/>
    <x v="0"/>
    <x v="1"/>
    <n v="20000"/>
    <n v="0"/>
    <n v="0"/>
    <n v="20000"/>
    <n v="0"/>
  </r>
  <r>
    <n v="103"/>
    <s v="Segment 1 / Cohort A"/>
    <n v="11"/>
    <x v="1"/>
    <n v="0"/>
    <n v="0"/>
    <n v="1"/>
    <n v="0"/>
    <s v="US"/>
    <x v="0"/>
    <n v="20000"/>
    <n v="5000"/>
    <s v="A"/>
    <s v="A11"/>
    <x v="0"/>
    <x v="0"/>
    <x v="0"/>
    <x v="0"/>
    <x v="1"/>
    <n v="5000"/>
    <n v="0"/>
    <n v="0"/>
    <n v="5000"/>
    <n v="0"/>
  </r>
  <r>
    <n v="103"/>
    <s v="Segment 1 / Cohort A"/>
    <n v="12"/>
    <x v="0"/>
    <n v="0"/>
    <n v="0"/>
    <n v="1"/>
    <n v="0"/>
    <s v="US"/>
    <x v="0"/>
    <n v="20000"/>
    <n v="5000"/>
    <s v="A"/>
    <s v="A12"/>
    <x v="1"/>
    <x v="0"/>
    <x v="0"/>
    <x v="0"/>
    <x v="0"/>
    <n v="20000"/>
    <n v="0"/>
    <n v="0"/>
    <n v="20000"/>
    <n v="0"/>
  </r>
  <r>
    <n v="103"/>
    <s v="Segment 1 / Cohort A"/>
    <n v="12"/>
    <x v="1"/>
    <n v="0"/>
    <n v="0"/>
    <n v="1"/>
    <n v="0"/>
    <s v="US"/>
    <x v="0"/>
    <n v="20000"/>
    <n v="5000"/>
    <s v="A"/>
    <s v="A12"/>
    <x v="1"/>
    <x v="0"/>
    <x v="0"/>
    <x v="0"/>
    <x v="0"/>
    <n v="5000"/>
    <n v="0"/>
    <n v="0"/>
    <n v="5000"/>
    <n v="0"/>
  </r>
  <r>
    <n v="107"/>
    <s v="Segment 4 / Cohort D"/>
    <n v="1"/>
    <x v="0"/>
    <n v="1"/>
    <n v="0"/>
    <n v="0"/>
    <n v="0"/>
    <s v="US"/>
    <x v="0"/>
    <n v="2700"/>
    <n v="300"/>
    <s v="D"/>
    <s v="D1"/>
    <x v="2"/>
    <x v="0"/>
    <x v="0"/>
    <x v="0"/>
    <x v="0"/>
    <n v="2700"/>
    <n v="2700"/>
    <n v="0"/>
    <n v="0"/>
    <n v="0"/>
  </r>
  <r>
    <n v="107"/>
    <s v="Segment 4 / Cohort D"/>
    <n v="1"/>
    <x v="1"/>
    <n v="1"/>
    <n v="0"/>
    <n v="0"/>
    <n v="0"/>
    <s v="US"/>
    <x v="0"/>
    <n v="2700"/>
    <n v="300"/>
    <s v="D"/>
    <s v="D1"/>
    <x v="2"/>
    <x v="0"/>
    <x v="0"/>
    <x v="0"/>
    <x v="0"/>
    <n v="300"/>
    <n v="300"/>
    <n v="0"/>
    <n v="0"/>
    <n v="0"/>
  </r>
  <r>
    <n v="107"/>
    <s v="Segment 4 / Cohort D"/>
    <n v="2"/>
    <x v="0"/>
    <n v="1"/>
    <n v="0"/>
    <n v="0"/>
    <n v="0"/>
    <s v="US"/>
    <x v="0"/>
    <n v="2700"/>
    <n v="300"/>
    <s v="D"/>
    <s v="D2"/>
    <x v="1"/>
    <x v="0"/>
    <x v="1"/>
    <x v="0"/>
    <x v="1"/>
    <n v="2700"/>
    <n v="2700"/>
    <n v="0"/>
    <n v="0"/>
    <n v="0"/>
  </r>
  <r>
    <n v="107"/>
    <s v="Segment 4 / Cohort D"/>
    <n v="2"/>
    <x v="1"/>
    <n v="1"/>
    <n v="0"/>
    <n v="0"/>
    <n v="0"/>
    <s v="US"/>
    <x v="0"/>
    <n v="2700"/>
    <n v="300"/>
    <s v="D"/>
    <s v="D2"/>
    <x v="1"/>
    <x v="0"/>
    <x v="1"/>
    <x v="0"/>
    <x v="1"/>
    <n v="300"/>
    <n v="300"/>
    <n v="0"/>
    <n v="0"/>
    <n v="0"/>
  </r>
  <r>
    <n v="107"/>
    <s v="Segment 4 / Cohort D"/>
    <n v="3"/>
    <x v="0"/>
    <n v="1"/>
    <n v="0"/>
    <n v="0"/>
    <n v="0"/>
    <s v="US"/>
    <x v="0"/>
    <n v="2700"/>
    <n v="300"/>
    <s v="D"/>
    <s v="D3"/>
    <x v="3"/>
    <x v="0"/>
    <x v="1"/>
    <x v="0"/>
    <x v="0"/>
    <n v="2700"/>
    <n v="2700"/>
    <n v="0"/>
    <n v="0"/>
    <n v="0"/>
  </r>
  <r>
    <n v="107"/>
    <s v="Segment 4 / Cohort D"/>
    <n v="3"/>
    <x v="1"/>
    <n v="1"/>
    <n v="0"/>
    <n v="0"/>
    <n v="0"/>
    <s v="US"/>
    <x v="0"/>
    <n v="2700"/>
    <n v="300"/>
    <s v="D"/>
    <s v="D3"/>
    <x v="3"/>
    <x v="0"/>
    <x v="1"/>
    <x v="0"/>
    <x v="0"/>
    <n v="300"/>
    <n v="300"/>
    <n v="0"/>
    <n v="0"/>
    <n v="0"/>
  </r>
  <r>
    <n v="107"/>
    <s v="Segment 4 / Cohort D"/>
    <n v="4"/>
    <x v="0"/>
    <n v="1"/>
    <n v="0"/>
    <n v="0"/>
    <n v="0"/>
    <s v="US"/>
    <x v="0"/>
    <n v="2700"/>
    <n v="300"/>
    <s v="D"/>
    <s v="D4"/>
    <x v="3"/>
    <x v="1"/>
    <x v="0"/>
    <x v="0"/>
    <x v="1"/>
    <n v="2700"/>
    <n v="2700"/>
    <n v="0"/>
    <n v="0"/>
    <n v="0"/>
  </r>
  <r>
    <n v="107"/>
    <s v="Segment 4 / Cohort D"/>
    <n v="4"/>
    <x v="1"/>
    <n v="1"/>
    <n v="0"/>
    <n v="0"/>
    <n v="0"/>
    <s v="US"/>
    <x v="0"/>
    <n v="2700"/>
    <n v="300"/>
    <s v="D"/>
    <s v="D4"/>
    <x v="3"/>
    <x v="1"/>
    <x v="0"/>
    <x v="0"/>
    <x v="1"/>
    <n v="300"/>
    <n v="300"/>
    <n v="0"/>
    <n v="0"/>
    <n v="0"/>
  </r>
  <r>
    <n v="107"/>
    <s v="Segment 4 / Cohort D"/>
    <n v="5"/>
    <x v="0"/>
    <n v="1"/>
    <n v="0"/>
    <n v="0"/>
    <n v="0"/>
    <s v="US"/>
    <x v="0"/>
    <n v="2700"/>
    <n v="300"/>
    <s v="D"/>
    <s v="D5"/>
    <x v="3"/>
    <x v="1"/>
    <x v="2"/>
    <x v="1"/>
    <x v="1"/>
    <n v="2700"/>
    <n v="2700"/>
    <n v="0"/>
    <n v="0"/>
    <n v="0"/>
  </r>
  <r>
    <n v="107"/>
    <s v="Segment 4 / Cohort D"/>
    <n v="5"/>
    <x v="1"/>
    <n v="1"/>
    <n v="0"/>
    <n v="0"/>
    <n v="0"/>
    <s v="US"/>
    <x v="0"/>
    <n v="2700"/>
    <n v="300"/>
    <s v="D"/>
    <s v="D5"/>
    <x v="3"/>
    <x v="1"/>
    <x v="2"/>
    <x v="1"/>
    <x v="1"/>
    <n v="300"/>
    <n v="300"/>
    <n v="0"/>
    <n v="0"/>
    <n v="0"/>
  </r>
  <r>
    <n v="107"/>
    <s v="Segment 4 / Cohort D"/>
    <n v="6"/>
    <x v="0"/>
    <n v="1"/>
    <n v="0"/>
    <n v="0"/>
    <n v="0"/>
    <s v="US"/>
    <x v="0"/>
    <n v="2700"/>
    <n v="300"/>
    <s v="D"/>
    <s v="D6"/>
    <x v="2"/>
    <x v="1"/>
    <x v="1"/>
    <x v="0"/>
    <x v="0"/>
    <n v="2700"/>
    <n v="2700"/>
    <n v="0"/>
    <n v="0"/>
    <n v="0"/>
  </r>
  <r>
    <n v="107"/>
    <s v="Segment 4 / Cohort D"/>
    <n v="6"/>
    <x v="1"/>
    <n v="1"/>
    <n v="0"/>
    <n v="0"/>
    <n v="0"/>
    <s v="US"/>
    <x v="0"/>
    <n v="2700"/>
    <n v="300"/>
    <s v="D"/>
    <s v="D6"/>
    <x v="2"/>
    <x v="1"/>
    <x v="1"/>
    <x v="0"/>
    <x v="0"/>
    <n v="300"/>
    <n v="300"/>
    <n v="0"/>
    <n v="0"/>
    <n v="0"/>
  </r>
  <r>
    <n v="107"/>
    <s v="Segment 4 / Cohort D"/>
    <n v="7"/>
    <x v="0"/>
    <n v="1"/>
    <n v="0"/>
    <n v="0"/>
    <n v="0"/>
    <s v="US"/>
    <x v="0"/>
    <n v="2700"/>
    <n v="300"/>
    <s v="D"/>
    <s v="D7"/>
    <x v="1"/>
    <x v="1"/>
    <x v="0"/>
    <x v="0"/>
    <x v="0"/>
    <n v="2700"/>
    <n v="2700"/>
    <n v="0"/>
    <n v="0"/>
    <n v="0"/>
  </r>
  <r>
    <n v="107"/>
    <s v="Segment 4 / Cohort D"/>
    <n v="7"/>
    <x v="1"/>
    <n v="1"/>
    <n v="0"/>
    <n v="0"/>
    <n v="0"/>
    <s v="US"/>
    <x v="0"/>
    <n v="2700"/>
    <n v="300"/>
    <s v="D"/>
    <s v="D7"/>
    <x v="1"/>
    <x v="1"/>
    <x v="0"/>
    <x v="0"/>
    <x v="0"/>
    <n v="300"/>
    <n v="300"/>
    <n v="0"/>
    <n v="0"/>
    <n v="0"/>
  </r>
  <r>
    <n v="107"/>
    <s v="Segment 4 / Cohort D"/>
    <n v="8"/>
    <x v="0"/>
    <n v="1"/>
    <n v="0"/>
    <n v="0"/>
    <n v="0"/>
    <s v="US"/>
    <x v="0"/>
    <n v="2700"/>
    <n v="300"/>
    <s v="D"/>
    <s v="D8"/>
    <x v="0"/>
    <x v="0"/>
    <x v="1"/>
    <x v="0"/>
    <x v="1"/>
    <n v="2700"/>
    <n v="2700"/>
    <n v="0"/>
    <n v="0"/>
    <n v="0"/>
  </r>
  <r>
    <n v="107"/>
    <s v="Segment 4 / Cohort D"/>
    <n v="8"/>
    <x v="1"/>
    <n v="1"/>
    <n v="0"/>
    <n v="0"/>
    <n v="0"/>
    <s v="US"/>
    <x v="0"/>
    <n v="2700"/>
    <n v="300"/>
    <s v="D"/>
    <s v="D8"/>
    <x v="0"/>
    <x v="0"/>
    <x v="1"/>
    <x v="0"/>
    <x v="1"/>
    <n v="300"/>
    <n v="300"/>
    <n v="0"/>
    <n v="0"/>
    <n v="0"/>
  </r>
  <r>
    <n v="107"/>
    <s v="Segment 4 / Cohort D"/>
    <n v="9"/>
    <x v="0"/>
    <n v="1"/>
    <n v="0"/>
    <n v="0"/>
    <n v="0"/>
    <s v="US"/>
    <x v="0"/>
    <n v="2700"/>
    <n v="300"/>
    <s v="D"/>
    <s v="D9"/>
    <x v="3"/>
    <x v="1"/>
    <x v="2"/>
    <x v="0"/>
    <x v="0"/>
    <n v="2700"/>
    <n v="2700"/>
    <n v="0"/>
    <n v="0"/>
    <n v="0"/>
  </r>
  <r>
    <n v="107"/>
    <s v="Segment 4 / Cohort D"/>
    <n v="9"/>
    <x v="1"/>
    <n v="1"/>
    <n v="0"/>
    <n v="0"/>
    <n v="0"/>
    <s v="US"/>
    <x v="0"/>
    <n v="2700"/>
    <n v="300"/>
    <s v="D"/>
    <s v="D9"/>
    <x v="3"/>
    <x v="1"/>
    <x v="2"/>
    <x v="0"/>
    <x v="0"/>
    <n v="300"/>
    <n v="300"/>
    <n v="0"/>
    <n v="0"/>
    <n v="0"/>
  </r>
  <r>
    <n v="107"/>
    <s v="Segment 4 / Cohort D"/>
    <n v="10"/>
    <x v="0"/>
    <n v="1"/>
    <n v="0"/>
    <n v="0"/>
    <n v="0"/>
    <s v="US"/>
    <x v="0"/>
    <n v="2700"/>
    <n v="300"/>
    <s v="D"/>
    <s v="D10"/>
    <x v="1"/>
    <x v="0"/>
    <x v="1"/>
    <x v="0"/>
    <x v="0"/>
    <n v="2700"/>
    <n v="2700"/>
    <n v="0"/>
    <n v="0"/>
    <n v="0"/>
  </r>
  <r>
    <n v="107"/>
    <s v="Segment 4 / Cohort D"/>
    <n v="10"/>
    <x v="1"/>
    <n v="1"/>
    <n v="0"/>
    <n v="0"/>
    <n v="0"/>
    <s v="US"/>
    <x v="0"/>
    <n v="2700"/>
    <n v="300"/>
    <s v="D"/>
    <s v="D10"/>
    <x v="1"/>
    <x v="0"/>
    <x v="1"/>
    <x v="0"/>
    <x v="0"/>
    <n v="300"/>
    <n v="300"/>
    <n v="0"/>
    <n v="0"/>
    <n v="0"/>
  </r>
  <r>
    <n v="107"/>
    <s v="Segment 4 / Cohort D"/>
    <n v="11"/>
    <x v="0"/>
    <n v="1"/>
    <n v="0"/>
    <n v="0"/>
    <n v="0"/>
    <s v="US"/>
    <x v="0"/>
    <n v="2700"/>
    <n v="300"/>
    <s v="D"/>
    <s v="D11"/>
    <x v="0"/>
    <x v="1"/>
    <x v="2"/>
    <x v="1"/>
    <x v="0"/>
    <n v="2700"/>
    <n v="2700"/>
    <n v="0"/>
    <n v="0"/>
    <n v="0"/>
  </r>
  <r>
    <n v="107"/>
    <s v="Segment 4 / Cohort D"/>
    <n v="11"/>
    <x v="1"/>
    <n v="1"/>
    <n v="0"/>
    <n v="0"/>
    <n v="0"/>
    <s v="US"/>
    <x v="0"/>
    <n v="2700"/>
    <n v="300"/>
    <s v="D"/>
    <s v="D11"/>
    <x v="0"/>
    <x v="1"/>
    <x v="2"/>
    <x v="1"/>
    <x v="0"/>
    <n v="300"/>
    <n v="300"/>
    <n v="0"/>
    <n v="0"/>
    <n v="0"/>
  </r>
  <r>
    <n v="107"/>
    <s v="Segment 4 / Cohort D"/>
    <n v="12"/>
    <x v="0"/>
    <n v="1"/>
    <n v="0"/>
    <n v="0"/>
    <n v="0"/>
    <s v="US"/>
    <x v="0"/>
    <n v="2700"/>
    <n v="300"/>
    <s v="D"/>
    <s v="D12"/>
    <x v="0"/>
    <x v="0"/>
    <x v="1"/>
    <x v="0"/>
    <x v="0"/>
    <n v="2700"/>
    <n v="2700"/>
    <n v="0"/>
    <n v="0"/>
    <n v="0"/>
  </r>
  <r>
    <n v="107"/>
    <s v="Segment 4 / Cohort D"/>
    <n v="12"/>
    <x v="1"/>
    <n v="1"/>
    <n v="0"/>
    <n v="0"/>
    <n v="0"/>
    <s v="US"/>
    <x v="0"/>
    <n v="2700"/>
    <n v="300"/>
    <s v="D"/>
    <s v="D12"/>
    <x v="0"/>
    <x v="0"/>
    <x v="1"/>
    <x v="0"/>
    <x v="0"/>
    <n v="300"/>
    <n v="300"/>
    <n v="0"/>
    <n v="0"/>
    <n v="0"/>
  </r>
  <r>
    <n v="108"/>
    <s v="Segment 4 / Cohort D"/>
    <n v="1"/>
    <x v="0"/>
    <n v="0.3"/>
    <n v="0.4"/>
    <n v="0.3"/>
    <n v="0"/>
    <s v="US"/>
    <x v="0"/>
    <n v="3375"/>
    <n v="375"/>
    <s v="D"/>
    <s v="D1"/>
    <x v="2"/>
    <x v="0"/>
    <x v="0"/>
    <x v="0"/>
    <x v="0"/>
    <n v="3375"/>
    <n v="1012.5"/>
    <n v="1350"/>
    <n v="1012.5"/>
    <n v="0"/>
  </r>
  <r>
    <n v="108"/>
    <s v="Segment 4 / Cohort D"/>
    <n v="1"/>
    <x v="1"/>
    <n v="0.3"/>
    <n v="0.3"/>
    <n v="0.4"/>
    <n v="0"/>
    <s v="US"/>
    <x v="0"/>
    <n v="3375"/>
    <n v="375"/>
    <s v="D"/>
    <s v="D1"/>
    <x v="2"/>
    <x v="0"/>
    <x v="0"/>
    <x v="0"/>
    <x v="0"/>
    <n v="375"/>
    <n v="112.5"/>
    <n v="112.5"/>
    <n v="150"/>
    <n v="0"/>
  </r>
  <r>
    <n v="108"/>
    <s v="Segment 4 / Cohort D"/>
    <n v="2"/>
    <x v="0"/>
    <n v="0.4"/>
    <n v="0.3"/>
    <n v="0.3"/>
    <n v="0"/>
    <s v="US"/>
    <x v="0"/>
    <n v="3375"/>
    <n v="375"/>
    <s v="D"/>
    <s v="D2"/>
    <x v="1"/>
    <x v="0"/>
    <x v="1"/>
    <x v="0"/>
    <x v="1"/>
    <n v="3375"/>
    <n v="1350"/>
    <n v="1012.5"/>
    <n v="1012.5"/>
    <n v="0"/>
  </r>
  <r>
    <n v="108"/>
    <s v="Segment 4 / Cohort D"/>
    <n v="2"/>
    <x v="1"/>
    <n v="0.3"/>
    <n v="0.4"/>
    <n v="0.3"/>
    <n v="0"/>
    <s v="US"/>
    <x v="0"/>
    <n v="3375"/>
    <n v="375"/>
    <s v="D"/>
    <s v="D2"/>
    <x v="1"/>
    <x v="0"/>
    <x v="1"/>
    <x v="0"/>
    <x v="1"/>
    <n v="375"/>
    <n v="112.5"/>
    <n v="150"/>
    <n v="112.5"/>
    <n v="0"/>
  </r>
  <r>
    <n v="108"/>
    <s v="Segment 4 / Cohort D"/>
    <n v="3"/>
    <x v="0"/>
    <n v="0.4"/>
    <n v="0.4"/>
    <n v="0.2"/>
    <n v="0"/>
    <s v="US"/>
    <x v="0"/>
    <n v="3375"/>
    <n v="375"/>
    <s v="D"/>
    <s v="D3"/>
    <x v="3"/>
    <x v="0"/>
    <x v="1"/>
    <x v="0"/>
    <x v="0"/>
    <n v="3375"/>
    <n v="1350"/>
    <n v="1350"/>
    <n v="675"/>
    <n v="0"/>
  </r>
  <r>
    <n v="108"/>
    <s v="Segment 4 / Cohort D"/>
    <n v="3"/>
    <x v="1"/>
    <n v="0.4"/>
    <n v="0.4"/>
    <n v="0.2"/>
    <n v="0"/>
    <s v="US"/>
    <x v="0"/>
    <n v="3375"/>
    <n v="375"/>
    <s v="D"/>
    <s v="D3"/>
    <x v="3"/>
    <x v="0"/>
    <x v="1"/>
    <x v="0"/>
    <x v="0"/>
    <n v="375"/>
    <n v="150"/>
    <n v="150"/>
    <n v="75"/>
    <n v="0"/>
  </r>
  <r>
    <n v="108"/>
    <s v="Segment 4 / Cohort D"/>
    <n v="4"/>
    <x v="0"/>
    <n v="0.5"/>
    <n v="0.3"/>
    <n v="0.2"/>
    <n v="0"/>
    <s v="US"/>
    <x v="0"/>
    <n v="3375"/>
    <n v="375"/>
    <s v="D"/>
    <s v="D4"/>
    <x v="3"/>
    <x v="1"/>
    <x v="0"/>
    <x v="0"/>
    <x v="1"/>
    <n v="3375"/>
    <n v="1687.5"/>
    <n v="1012.5"/>
    <n v="675"/>
    <n v="0"/>
  </r>
  <r>
    <n v="108"/>
    <s v="Segment 4 / Cohort D"/>
    <n v="4"/>
    <x v="1"/>
    <n v="0.3"/>
    <n v="0.4"/>
    <n v="0.3"/>
    <n v="0"/>
    <s v="US"/>
    <x v="0"/>
    <n v="3375"/>
    <n v="375"/>
    <s v="D"/>
    <s v="D4"/>
    <x v="3"/>
    <x v="1"/>
    <x v="0"/>
    <x v="0"/>
    <x v="1"/>
    <n v="375"/>
    <n v="112.5"/>
    <n v="150"/>
    <n v="112.5"/>
    <n v="0"/>
  </r>
  <r>
    <n v="108"/>
    <s v="Segment 4 / Cohort D"/>
    <n v="5"/>
    <x v="0"/>
    <n v="0.4"/>
    <n v="0.4"/>
    <n v="0.2"/>
    <n v="0"/>
    <s v="US"/>
    <x v="0"/>
    <n v="3375"/>
    <n v="375"/>
    <s v="D"/>
    <s v="D5"/>
    <x v="3"/>
    <x v="1"/>
    <x v="2"/>
    <x v="1"/>
    <x v="1"/>
    <n v="3375"/>
    <n v="1350"/>
    <n v="1350"/>
    <n v="675"/>
    <n v="0"/>
  </r>
  <r>
    <n v="108"/>
    <s v="Segment 4 / Cohort D"/>
    <n v="5"/>
    <x v="1"/>
    <n v="0.3"/>
    <n v="0.4"/>
    <n v="0.3"/>
    <n v="0"/>
    <s v="US"/>
    <x v="0"/>
    <n v="3375"/>
    <n v="375"/>
    <s v="D"/>
    <s v="D5"/>
    <x v="3"/>
    <x v="1"/>
    <x v="2"/>
    <x v="1"/>
    <x v="1"/>
    <n v="375"/>
    <n v="112.5"/>
    <n v="150"/>
    <n v="112.5"/>
    <n v="0"/>
  </r>
  <r>
    <n v="108"/>
    <s v="Segment 4 / Cohort D"/>
    <n v="6"/>
    <x v="0"/>
    <n v="0.4"/>
    <n v="0.4"/>
    <n v="0.2"/>
    <n v="0"/>
    <s v="US"/>
    <x v="0"/>
    <n v="3375"/>
    <n v="375"/>
    <s v="D"/>
    <s v="D6"/>
    <x v="2"/>
    <x v="1"/>
    <x v="1"/>
    <x v="0"/>
    <x v="0"/>
    <n v="3375"/>
    <n v="1350"/>
    <n v="1350"/>
    <n v="675"/>
    <n v="0"/>
  </r>
  <r>
    <n v="108"/>
    <s v="Segment 4 / Cohort D"/>
    <n v="6"/>
    <x v="1"/>
    <n v="0.4"/>
    <n v="0.4"/>
    <n v="0.2"/>
    <n v="0"/>
    <s v="US"/>
    <x v="0"/>
    <n v="3375"/>
    <n v="375"/>
    <s v="D"/>
    <s v="D6"/>
    <x v="2"/>
    <x v="1"/>
    <x v="1"/>
    <x v="0"/>
    <x v="0"/>
    <n v="375"/>
    <n v="150"/>
    <n v="150"/>
    <n v="75"/>
    <n v="0"/>
  </r>
  <r>
    <n v="108"/>
    <s v="Segment 4 / Cohort D"/>
    <n v="7"/>
    <x v="0"/>
    <n v="0.4"/>
    <n v="0.4"/>
    <n v="0.2"/>
    <n v="0"/>
    <s v="US"/>
    <x v="0"/>
    <n v="3375"/>
    <n v="375"/>
    <s v="D"/>
    <s v="D7"/>
    <x v="1"/>
    <x v="1"/>
    <x v="0"/>
    <x v="0"/>
    <x v="0"/>
    <n v="3375"/>
    <n v="1350"/>
    <n v="1350"/>
    <n v="675"/>
    <n v="0"/>
  </r>
  <r>
    <n v="108"/>
    <s v="Segment 4 / Cohort D"/>
    <n v="7"/>
    <x v="1"/>
    <n v="0.4"/>
    <n v="0.4"/>
    <n v="0.2"/>
    <n v="0"/>
    <s v="US"/>
    <x v="0"/>
    <n v="3375"/>
    <n v="375"/>
    <s v="D"/>
    <s v="D7"/>
    <x v="1"/>
    <x v="1"/>
    <x v="0"/>
    <x v="0"/>
    <x v="0"/>
    <n v="375"/>
    <n v="150"/>
    <n v="150"/>
    <n v="75"/>
    <n v="0"/>
  </r>
  <r>
    <n v="108"/>
    <s v="Segment 4 / Cohort D"/>
    <n v="8"/>
    <x v="0"/>
    <n v="0.6"/>
    <n v="0.3"/>
    <n v="0.1"/>
    <n v="0"/>
    <s v="US"/>
    <x v="0"/>
    <n v="3375"/>
    <n v="375"/>
    <s v="D"/>
    <s v="D8"/>
    <x v="0"/>
    <x v="0"/>
    <x v="1"/>
    <x v="0"/>
    <x v="1"/>
    <n v="3375"/>
    <n v="2025"/>
    <n v="1012.5"/>
    <n v="337.5"/>
    <n v="0"/>
  </r>
  <r>
    <n v="108"/>
    <s v="Segment 4 / Cohort D"/>
    <n v="8"/>
    <x v="1"/>
    <n v="0.3"/>
    <n v="0.3"/>
    <n v="0.4"/>
    <n v="0"/>
    <s v="US"/>
    <x v="0"/>
    <n v="3375"/>
    <n v="375"/>
    <s v="D"/>
    <s v="D8"/>
    <x v="0"/>
    <x v="0"/>
    <x v="1"/>
    <x v="0"/>
    <x v="1"/>
    <n v="375"/>
    <n v="112.5"/>
    <n v="112.5"/>
    <n v="150"/>
    <n v="0"/>
  </r>
  <r>
    <n v="108"/>
    <s v="Segment 4 / Cohort D"/>
    <n v="9"/>
    <x v="0"/>
    <n v="0.4"/>
    <n v="0.4"/>
    <n v="0.2"/>
    <n v="0"/>
    <s v="US"/>
    <x v="0"/>
    <n v="3375"/>
    <n v="375"/>
    <s v="D"/>
    <s v="D9"/>
    <x v="3"/>
    <x v="1"/>
    <x v="2"/>
    <x v="0"/>
    <x v="0"/>
    <n v="3375"/>
    <n v="1350"/>
    <n v="1350"/>
    <n v="675"/>
    <n v="0"/>
  </r>
  <r>
    <n v="108"/>
    <s v="Segment 4 / Cohort D"/>
    <n v="9"/>
    <x v="1"/>
    <n v="0.4"/>
    <n v="0.4"/>
    <n v="0.2"/>
    <n v="0"/>
    <s v="US"/>
    <x v="0"/>
    <n v="3375"/>
    <n v="375"/>
    <s v="D"/>
    <s v="D9"/>
    <x v="3"/>
    <x v="1"/>
    <x v="2"/>
    <x v="0"/>
    <x v="0"/>
    <n v="375"/>
    <n v="150"/>
    <n v="150"/>
    <n v="75"/>
    <n v="0"/>
  </r>
  <r>
    <n v="108"/>
    <s v="Segment 4 / Cohort D"/>
    <n v="10"/>
    <x v="0"/>
    <n v="0.4"/>
    <n v="0.4"/>
    <n v="0.2"/>
    <n v="0"/>
    <s v="US"/>
    <x v="0"/>
    <n v="3375"/>
    <n v="375"/>
    <s v="D"/>
    <s v="D10"/>
    <x v="1"/>
    <x v="0"/>
    <x v="1"/>
    <x v="0"/>
    <x v="0"/>
    <n v="3375"/>
    <n v="1350"/>
    <n v="1350"/>
    <n v="675"/>
    <n v="0"/>
  </r>
  <r>
    <n v="108"/>
    <s v="Segment 4 / Cohort D"/>
    <n v="10"/>
    <x v="1"/>
    <n v="0.3"/>
    <n v="0.4"/>
    <n v="0.3"/>
    <n v="0"/>
    <s v="US"/>
    <x v="0"/>
    <n v="3375"/>
    <n v="375"/>
    <s v="D"/>
    <s v="D10"/>
    <x v="1"/>
    <x v="0"/>
    <x v="1"/>
    <x v="0"/>
    <x v="0"/>
    <n v="375"/>
    <n v="112.5"/>
    <n v="150"/>
    <n v="112.5"/>
    <n v="0"/>
  </r>
  <r>
    <n v="108"/>
    <s v="Segment 4 / Cohort D"/>
    <n v="11"/>
    <x v="0"/>
    <n v="0.5"/>
    <n v="0.4"/>
    <n v="0.1"/>
    <n v="0"/>
    <s v="US"/>
    <x v="0"/>
    <n v="3375"/>
    <n v="375"/>
    <s v="D"/>
    <s v="D11"/>
    <x v="0"/>
    <x v="1"/>
    <x v="2"/>
    <x v="1"/>
    <x v="0"/>
    <n v="3375"/>
    <n v="1687.5"/>
    <n v="1350"/>
    <n v="337.5"/>
    <n v="0"/>
  </r>
  <r>
    <n v="108"/>
    <s v="Segment 4 / Cohort D"/>
    <n v="11"/>
    <x v="1"/>
    <n v="0.4"/>
    <n v="0.5"/>
    <n v="0.1"/>
    <n v="0"/>
    <s v="US"/>
    <x v="0"/>
    <n v="3375"/>
    <n v="375"/>
    <s v="D"/>
    <s v="D11"/>
    <x v="0"/>
    <x v="1"/>
    <x v="2"/>
    <x v="1"/>
    <x v="0"/>
    <n v="375"/>
    <n v="150"/>
    <n v="187.5"/>
    <n v="37.5"/>
    <n v="0"/>
  </r>
  <r>
    <n v="108"/>
    <s v="Segment 4 / Cohort D"/>
    <n v="12"/>
    <x v="0"/>
    <n v="0.5"/>
    <n v="0.4"/>
    <n v="0.1"/>
    <n v="0"/>
    <s v="US"/>
    <x v="0"/>
    <n v="3375"/>
    <n v="375"/>
    <s v="D"/>
    <s v="D12"/>
    <x v="0"/>
    <x v="0"/>
    <x v="1"/>
    <x v="0"/>
    <x v="0"/>
    <n v="3375"/>
    <n v="1687.5"/>
    <n v="1350"/>
    <n v="337.5"/>
    <n v="0"/>
  </r>
  <r>
    <n v="108"/>
    <s v="Segment 4 / Cohort D"/>
    <n v="12"/>
    <x v="1"/>
    <n v="0.4"/>
    <n v="0.5"/>
    <n v="0.1"/>
    <n v="0"/>
    <s v="US"/>
    <x v="0"/>
    <n v="3375"/>
    <n v="375"/>
    <s v="D"/>
    <s v="D12"/>
    <x v="0"/>
    <x v="0"/>
    <x v="1"/>
    <x v="0"/>
    <x v="0"/>
    <n v="375"/>
    <n v="150"/>
    <n v="187.5"/>
    <n v="37.5"/>
    <n v="0"/>
  </r>
  <r>
    <n v="109"/>
    <s v="Segment 1 / Cohort A"/>
    <n v="1"/>
    <x v="0"/>
    <n v="0.7"/>
    <n v="0.1"/>
    <n v="0.1"/>
    <n v="0.1"/>
    <s v="US"/>
    <x v="0"/>
    <n v="2700"/>
    <n v="300"/>
    <s v="A"/>
    <s v="A1"/>
    <x v="0"/>
    <x v="0"/>
    <x v="0"/>
    <x v="0"/>
    <x v="0"/>
    <n v="2700"/>
    <n v="1889.9999999999998"/>
    <n v="270"/>
    <n v="270"/>
    <n v="270"/>
  </r>
  <r>
    <n v="109"/>
    <s v="Segment 1 / Cohort A"/>
    <n v="1"/>
    <x v="1"/>
    <n v="0.1"/>
    <n v="0.4"/>
    <n v="0.1"/>
    <n v="0.4"/>
    <s v="US"/>
    <x v="0"/>
    <n v="2700"/>
    <n v="300"/>
    <s v="A"/>
    <s v="A1"/>
    <x v="0"/>
    <x v="0"/>
    <x v="0"/>
    <x v="0"/>
    <x v="0"/>
    <n v="300"/>
    <n v="30"/>
    <n v="120"/>
    <n v="30"/>
    <n v="120"/>
  </r>
  <r>
    <n v="109"/>
    <s v="Segment 1 / Cohort A"/>
    <n v="2"/>
    <x v="0"/>
    <n v="0.8"/>
    <n v="0.1"/>
    <n v="0"/>
    <n v="0.1"/>
    <s v="US"/>
    <x v="0"/>
    <n v="2700"/>
    <n v="300"/>
    <s v="A"/>
    <s v="A2"/>
    <x v="1"/>
    <x v="1"/>
    <x v="1"/>
    <x v="0"/>
    <x v="1"/>
    <n v="2700"/>
    <n v="2160"/>
    <n v="270"/>
    <n v="0"/>
    <n v="270"/>
  </r>
  <r>
    <n v="109"/>
    <s v="Segment 1 / Cohort A"/>
    <n v="2"/>
    <x v="1"/>
    <n v="0.1"/>
    <n v="0.4"/>
    <n v="0.1"/>
    <n v="0.4"/>
    <s v="US"/>
    <x v="0"/>
    <n v="2700"/>
    <n v="300"/>
    <s v="A"/>
    <s v="A2"/>
    <x v="1"/>
    <x v="1"/>
    <x v="1"/>
    <x v="0"/>
    <x v="1"/>
    <n v="300"/>
    <n v="30"/>
    <n v="120"/>
    <n v="30"/>
    <n v="120"/>
  </r>
  <r>
    <n v="109"/>
    <s v="Segment 1 / Cohort A"/>
    <n v="3"/>
    <x v="0"/>
    <n v="0.8"/>
    <n v="0.1"/>
    <n v="0"/>
    <n v="0.1"/>
    <s v="US"/>
    <x v="0"/>
    <n v="2700"/>
    <n v="300"/>
    <s v="A"/>
    <s v="A3"/>
    <x v="2"/>
    <x v="1"/>
    <x v="2"/>
    <x v="0"/>
    <x v="1"/>
    <n v="2700"/>
    <n v="2160"/>
    <n v="270"/>
    <n v="0"/>
    <n v="270"/>
  </r>
  <r>
    <n v="109"/>
    <s v="Segment 1 / Cohort A"/>
    <n v="3"/>
    <x v="1"/>
    <n v="0.1"/>
    <n v="0.4"/>
    <n v="0.1"/>
    <n v="0.4"/>
    <s v="US"/>
    <x v="0"/>
    <n v="2700"/>
    <n v="300"/>
    <s v="A"/>
    <s v="A3"/>
    <x v="2"/>
    <x v="1"/>
    <x v="2"/>
    <x v="0"/>
    <x v="1"/>
    <n v="300"/>
    <n v="30"/>
    <n v="120"/>
    <n v="30"/>
    <n v="120"/>
  </r>
  <r>
    <n v="109"/>
    <s v="Segment 1 / Cohort A"/>
    <n v="4"/>
    <x v="0"/>
    <n v="0.8"/>
    <n v="0.1"/>
    <n v="0"/>
    <n v="0.1"/>
    <s v="US"/>
    <x v="0"/>
    <n v="2700"/>
    <n v="300"/>
    <s v="A"/>
    <s v="A4"/>
    <x v="2"/>
    <x v="0"/>
    <x v="0"/>
    <x v="0"/>
    <x v="1"/>
    <n v="2700"/>
    <n v="2160"/>
    <n v="270"/>
    <n v="0"/>
    <n v="270"/>
  </r>
  <r>
    <n v="109"/>
    <s v="Segment 1 / Cohort A"/>
    <n v="4"/>
    <x v="1"/>
    <n v="0.1"/>
    <n v="0.4"/>
    <n v="0.1"/>
    <n v="0.4"/>
    <s v="US"/>
    <x v="0"/>
    <n v="2700"/>
    <n v="300"/>
    <s v="A"/>
    <s v="A4"/>
    <x v="2"/>
    <x v="0"/>
    <x v="0"/>
    <x v="0"/>
    <x v="1"/>
    <n v="300"/>
    <n v="30"/>
    <n v="120"/>
    <n v="30"/>
    <n v="120"/>
  </r>
  <r>
    <n v="109"/>
    <s v="Segment 1 / Cohort A"/>
    <n v="5"/>
    <x v="0"/>
    <n v="0.8"/>
    <n v="0.1"/>
    <n v="0"/>
    <n v="0.1"/>
    <s v="US"/>
    <x v="0"/>
    <n v="2700"/>
    <n v="300"/>
    <s v="A"/>
    <s v="A5"/>
    <x v="2"/>
    <x v="1"/>
    <x v="2"/>
    <x v="1"/>
    <x v="1"/>
    <n v="2700"/>
    <n v="2160"/>
    <n v="270"/>
    <n v="0"/>
    <n v="270"/>
  </r>
  <r>
    <n v="109"/>
    <s v="Segment 1 / Cohort A"/>
    <n v="5"/>
    <x v="1"/>
    <n v="0.1"/>
    <n v="0.4"/>
    <n v="0.1"/>
    <n v="0.4"/>
    <s v="US"/>
    <x v="0"/>
    <n v="2700"/>
    <n v="300"/>
    <s v="A"/>
    <s v="A5"/>
    <x v="2"/>
    <x v="1"/>
    <x v="2"/>
    <x v="1"/>
    <x v="1"/>
    <n v="300"/>
    <n v="30"/>
    <n v="120"/>
    <n v="30"/>
    <n v="120"/>
  </r>
  <r>
    <n v="109"/>
    <s v="Segment 1 / Cohort A"/>
    <n v="6"/>
    <x v="0"/>
    <n v="0.8"/>
    <n v="0.1"/>
    <n v="0"/>
    <n v="0.1"/>
    <s v="US"/>
    <x v="0"/>
    <n v="2700"/>
    <n v="300"/>
    <s v="A"/>
    <s v="A6"/>
    <x v="3"/>
    <x v="0"/>
    <x v="0"/>
    <x v="0"/>
    <x v="1"/>
    <n v="2700"/>
    <n v="2160"/>
    <n v="270"/>
    <n v="0"/>
    <n v="270"/>
  </r>
  <r>
    <n v="109"/>
    <s v="Segment 1 / Cohort A"/>
    <n v="6"/>
    <x v="1"/>
    <n v="0.1"/>
    <n v="0.4"/>
    <n v="0.1"/>
    <n v="0.4"/>
    <s v="US"/>
    <x v="0"/>
    <n v="2700"/>
    <n v="300"/>
    <s v="A"/>
    <s v="A6"/>
    <x v="3"/>
    <x v="0"/>
    <x v="0"/>
    <x v="0"/>
    <x v="1"/>
    <n v="300"/>
    <n v="30"/>
    <n v="120"/>
    <n v="30"/>
    <n v="120"/>
  </r>
  <r>
    <n v="109"/>
    <s v="Segment 1 / Cohort A"/>
    <n v="7"/>
    <x v="0"/>
    <n v="0.8"/>
    <n v="0.1"/>
    <n v="0"/>
    <n v="0.1"/>
    <s v="US"/>
    <x v="0"/>
    <n v="2700"/>
    <n v="300"/>
    <s v="A"/>
    <s v="A7"/>
    <x v="1"/>
    <x v="0"/>
    <x v="0"/>
    <x v="0"/>
    <x v="1"/>
    <n v="2700"/>
    <n v="2160"/>
    <n v="270"/>
    <n v="0"/>
    <n v="270"/>
  </r>
  <r>
    <n v="109"/>
    <s v="Segment 1 / Cohort A"/>
    <n v="7"/>
    <x v="1"/>
    <n v="0.1"/>
    <n v="0.4"/>
    <n v="0.2"/>
    <n v="0.3"/>
    <s v="US"/>
    <x v="0"/>
    <n v="2700"/>
    <n v="300"/>
    <s v="A"/>
    <s v="A7"/>
    <x v="1"/>
    <x v="0"/>
    <x v="0"/>
    <x v="0"/>
    <x v="1"/>
    <n v="300"/>
    <n v="30"/>
    <n v="120"/>
    <n v="60"/>
    <n v="90"/>
  </r>
  <r>
    <n v="109"/>
    <s v="Segment 1 / Cohort A"/>
    <n v="8"/>
    <x v="0"/>
    <n v="0.8"/>
    <n v="0.1"/>
    <n v="0"/>
    <n v="0.1"/>
    <s v="US"/>
    <x v="0"/>
    <n v="2700"/>
    <n v="300"/>
    <s v="A"/>
    <s v="A8"/>
    <x v="3"/>
    <x v="0"/>
    <x v="0"/>
    <x v="0"/>
    <x v="0"/>
    <n v="2700"/>
    <n v="2160"/>
    <n v="270"/>
    <n v="0"/>
    <n v="270"/>
  </r>
  <r>
    <n v="109"/>
    <s v="Segment 1 / Cohort A"/>
    <n v="8"/>
    <x v="1"/>
    <n v="0.1"/>
    <n v="0.4"/>
    <n v="0.1"/>
    <n v="0.4"/>
    <s v="US"/>
    <x v="0"/>
    <n v="2700"/>
    <n v="300"/>
    <s v="A"/>
    <s v="A8"/>
    <x v="3"/>
    <x v="0"/>
    <x v="0"/>
    <x v="0"/>
    <x v="0"/>
    <n v="300"/>
    <n v="30"/>
    <n v="120"/>
    <n v="30"/>
    <n v="120"/>
  </r>
  <r>
    <n v="109"/>
    <s v="Segment 1 / Cohort A"/>
    <n v="9"/>
    <x v="0"/>
    <n v="0.8"/>
    <n v="0.1"/>
    <n v="0"/>
    <n v="0.1"/>
    <s v="US"/>
    <x v="0"/>
    <n v="2700"/>
    <n v="300"/>
    <s v="A"/>
    <s v="A9"/>
    <x v="1"/>
    <x v="1"/>
    <x v="2"/>
    <x v="1"/>
    <x v="1"/>
    <n v="2700"/>
    <n v="2160"/>
    <n v="270"/>
    <n v="0"/>
    <n v="270"/>
  </r>
  <r>
    <n v="109"/>
    <s v="Segment 1 / Cohort A"/>
    <n v="9"/>
    <x v="1"/>
    <n v="0.1"/>
    <n v="0.4"/>
    <n v="0"/>
    <n v="0.5"/>
    <s v="US"/>
    <x v="0"/>
    <n v="2700"/>
    <n v="300"/>
    <s v="A"/>
    <s v="A9"/>
    <x v="1"/>
    <x v="1"/>
    <x v="2"/>
    <x v="1"/>
    <x v="1"/>
    <n v="300"/>
    <n v="30"/>
    <n v="120"/>
    <n v="0"/>
    <n v="150"/>
  </r>
  <r>
    <n v="109"/>
    <s v="Segment 1 / Cohort A"/>
    <n v="10"/>
    <x v="0"/>
    <n v="0.8"/>
    <n v="0.1"/>
    <n v="0"/>
    <n v="0.1"/>
    <s v="US"/>
    <x v="0"/>
    <n v="2700"/>
    <n v="300"/>
    <s v="A"/>
    <s v="A10"/>
    <x v="2"/>
    <x v="1"/>
    <x v="0"/>
    <x v="0"/>
    <x v="0"/>
    <n v="2700"/>
    <n v="2160"/>
    <n v="270"/>
    <n v="0"/>
    <n v="270"/>
  </r>
  <r>
    <n v="109"/>
    <s v="Segment 1 / Cohort A"/>
    <n v="10"/>
    <x v="1"/>
    <n v="0.1"/>
    <n v="0.4"/>
    <n v="0.1"/>
    <n v="0.4"/>
    <s v="US"/>
    <x v="0"/>
    <n v="2700"/>
    <n v="300"/>
    <s v="A"/>
    <s v="A10"/>
    <x v="2"/>
    <x v="1"/>
    <x v="0"/>
    <x v="0"/>
    <x v="0"/>
    <n v="300"/>
    <n v="30"/>
    <n v="120"/>
    <n v="30"/>
    <n v="120"/>
  </r>
  <r>
    <n v="109"/>
    <s v="Segment 1 / Cohort A"/>
    <n v="11"/>
    <x v="0"/>
    <n v="0.8"/>
    <n v="0.1"/>
    <n v="0"/>
    <n v="0.1"/>
    <s v="US"/>
    <x v="0"/>
    <n v="2700"/>
    <n v="300"/>
    <s v="A"/>
    <s v="A11"/>
    <x v="0"/>
    <x v="0"/>
    <x v="0"/>
    <x v="0"/>
    <x v="1"/>
    <n v="2700"/>
    <n v="2160"/>
    <n v="270"/>
    <n v="0"/>
    <n v="270"/>
  </r>
  <r>
    <n v="109"/>
    <s v="Segment 1 / Cohort A"/>
    <n v="11"/>
    <x v="1"/>
    <n v="0.1"/>
    <n v="0.4"/>
    <n v="0.1"/>
    <n v="0.4"/>
    <s v="US"/>
    <x v="0"/>
    <n v="2700"/>
    <n v="300"/>
    <s v="A"/>
    <s v="A11"/>
    <x v="0"/>
    <x v="0"/>
    <x v="0"/>
    <x v="0"/>
    <x v="1"/>
    <n v="300"/>
    <n v="30"/>
    <n v="120"/>
    <n v="30"/>
    <n v="120"/>
  </r>
  <r>
    <n v="109"/>
    <s v="Segment 1 / Cohort A"/>
    <n v="12"/>
    <x v="0"/>
    <n v="0.8"/>
    <n v="0.1"/>
    <n v="0"/>
    <n v="0.1"/>
    <s v="US"/>
    <x v="0"/>
    <n v="2700"/>
    <n v="300"/>
    <s v="A"/>
    <s v="A12"/>
    <x v="1"/>
    <x v="0"/>
    <x v="0"/>
    <x v="0"/>
    <x v="0"/>
    <n v="2700"/>
    <n v="2160"/>
    <n v="270"/>
    <n v="0"/>
    <n v="270"/>
  </r>
  <r>
    <n v="109"/>
    <s v="Segment 1 / Cohort A"/>
    <n v="12"/>
    <x v="1"/>
    <n v="0.1"/>
    <n v="0.4"/>
    <n v="0.1"/>
    <n v="0.4"/>
    <s v="US"/>
    <x v="0"/>
    <n v="2700"/>
    <n v="300"/>
    <s v="A"/>
    <s v="A12"/>
    <x v="1"/>
    <x v="0"/>
    <x v="0"/>
    <x v="0"/>
    <x v="0"/>
    <n v="300"/>
    <n v="30"/>
    <n v="120"/>
    <n v="30"/>
    <n v="120"/>
  </r>
  <r>
    <n v="110"/>
    <s v="Segment 3 / Cohort C"/>
    <n v="1"/>
    <x v="0"/>
    <n v="0.7"/>
    <n v="0"/>
    <n v="0.3"/>
    <n v="0"/>
    <s v="US"/>
    <x v="0"/>
    <n v="1500"/>
    <n v="900"/>
    <s v="C"/>
    <s v="C1"/>
    <x v="2"/>
    <x v="0"/>
    <x v="1"/>
    <x v="0"/>
    <x v="1"/>
    <n v="1500"/>
    <n v="1050"/>
    <n v="0"/>
    <n v="450"/>
    <n v="0"/>
  </r>
  <r>
    <n v="110"/>
    <s v="Segment 3 / Cohort C"/>
    <n v="1"/>
    <x v="1"/>
    <n v="0.6"/>
    <n v="0.2"/>
    <n v="0.2"/>
    <n v="0"/>
    <s v="US"/>
    <x v="0"/>
    <n v="1500"/>
    <n v="900"/>
    <s v="C"/>
    <s v="C1"/>
    <x v="2"/>
    <x v="0"/>
    <x v="1"/>
    <x v="0"/>
    <x v="1"/>
    <n v="900"/>
    <n v="540"/>
    <n v="180"/>
    <n v="180"/>
    <n v="0"/>
  </r>
  <r>
    <n v="110"/>
    <s v="Segment 3 / Cohort C"/>
    <n v="2"/>
    <x v="0"/>
    <n v="0.8"/>
    <n v="0.2"/>
    <n v="0"/>
    <n v="0"/>
    <s v="US"/>
    <x v="0"/>
    <n v="1500"/>
    <n v="900"/>
    <s v="C"/>
    <s v="C2"/>
    <x v="2"/>
    <x v="1"/>
    <x v="2"/>
    <x v="1"/>
    <x v="0"/>
    <n v="1500"/>
    <n v="1200"/>
    <n v="300"/>
    <n v="0"/>
    <n v="0"/>
  </r>
  <r>
    <n v="110"/>
    <s v="Segment 3 / Cohort C"/>
    <n v="2"/>
    <x v="1"/>
    <n v="0.6"/>
    <n v="0.3"/>
    <n v="0.1"/>
    <n v="0"/>
    <s v="US"/>
    <x v="0"/>
    <n v="1500"/>
    <n v="900"/>
    <s v="C"/>
    <s v="C2"/>
    <x v="2"/>
    <x v="1"/>
    <x v="2"/>
    <x v="1"/>
    <x v="0"/>
    <n v="900"/>
    <n v="540"/>
    <n v="270"/>
    <n v="90"/>
    <n v="0"/>
  </r>
  <r>
    <n v="110"/>
    <s v="Segment 3 / Cohort C"/>
    <n v="3"/>
    <x v="0"/>
    <n v="0.8"/>
    <n v="0.1"/>
    <n v="0.1"/>
    <n v="0"/>
    <s v="US"/>
    <x v="0"/>
    <n v="1500"/>
    <n v="900"/>
    <s v="C"/>
    <s v="C3"/>
    <x v="3"/>
    <x v="0"/>
    <x v="1"/>
    <x v="0"/>
    <x v="1"/>
    <n v="1500"/>
    <n v="1200"/>
    <n v="150"/>
    <n v="150"/>
    <n v="0"/>
  </r>
  <r>
    <n v="110"/>
    <s v="Segment 3 / Cohort C"/>
    <n v="3"/>
    <x v="1"/>
    <n v="0.6"/>
    <n v="0.2"/>
    <n v="0.2"/>
    <n v="0"/>
    <s v="US"/>
    <x v="0"/>
    <n v="1500"/>
    <n v="900"/>
    <s v="C"/>
    <s v="C3"/>
    <x v="3"/>
    <x v="0"/>
    <x v="1"/>
    <x v="0"/>
    <x v="1"/>
    <n v="900"/>
    <n v="540"/>
    <n v="180"/>
    <n v="180"/>
    <n v="0"/>
  </r>
  <r>
    <n v="110"/>
    <s v="Segment 3 / Cohort C"/>
    <n v="4"/>
    <x v="0"/>
    <n v="0.8"/>
    <n v="0.1"/>
    <n v="0.1"/>
    <n v="0"/>
    <s v="US"/>
    <x v="0"/>
    <n v="1500"/>
    <n v="900"/>
    <s v="C"/>
    <s v="C4"/>
    <x v="3"/>
    <x v="1"/>
    <x v="0"/>
    <x v="0"/>
    <x v="0"/>
    <n v="1500"/>
    <n v="1200"/>
    <n v="150"/>
    <n v="150"/>
    <n v="0"/>
  </r>
  <r>
    <n v="110"/>
    <s v="Segment 3 / Cohort C"/>
    <n v="4"/>
    <x v="1"/>
    <n v="0.6"/>
    <n v="0.2"/>
    <n v="0.2"/>
    <n v="0"/>
    <s v="US"/>
    <x v="0"/>
    <n v="1500"/>
    <n v="900"/>
    <s v="C"/>
    <s v="C4"/>
    <x v="3"/>
    <x v="1"/>
    <x v="0"/>
    <x v="0"/>
    <x v="0"/>
    <n v="900"/>
    <n v="540"/>
    <n v="180"/>
    <n v="180"/>
    <n v="0"/>
  </r>
  <r>
    <n v="110"/>
    <s v="Segment 3 / Cohort C"/>
    <n v="5"/>
    <x v="0"/>
    <n v="0.8"/>
    <n v="0"/>
    <n v="0.2"/>
    <n v="0"/>
    <s v="US"/>
    <x v="0"/>
    <n v="1500"/>
    <n v="900"/>
    <s v="C"/>
    <s v="C5"/>
    <x v="2"/>
    <x v="0"/>
    <x v="1"/>
    <x v="0"/>
    <x v="0"/>
    <n v="1500"/>
    <n v="1200"/>
    <n v="0"/>
    <n v="300"/>
    <n v="0"/>
  </r>
  <r>
    <n v="110"/>
    <s v="Segment 3 / Cohort C"/>
    <n v="5"/>
    <x v="1"/>
    <n v="0.6"/>
    <n v="0.2"/>
    <n v="0.2"/>
    <n v="0"/>
    <s v="US"/>
    <x v="0"/>
    <n v="1500"/>
    <n v="900"/>
    <s v="C"/>
    <s v="C5"/>
    <x v="2"/>
    <x v="0"/>
    <x v="1"/>
    <x v="0"/>
    <x v="0"/>
    <n v="900"/>
    <n v="540"/>
    <n v="180"/>
    <n v="180"/>
    <n v="0"/>
  </r>
  <r>
    <n v="110"/>
    <s v="Segment 3 / Cohort C"/>
    <n v="6"/>
    <x v="0"/>
    <n v="0.8"/>
    <n v="0.1"/>
    <n v="0.1"/>
    <n v="0"/>
    <s v="US"/>
    <x v="0"/>
    <n v="1500"/>
    <n v="900"/>
    <s v="C"/>
    <s v="C6"/>
    <x v="3"/>
    <x v="1"/>
    <x v="1"/>
    <x v="0"/>
    <x v="0"/>
    <n v="1500"/>
    <n v="1200"/>
    <n v="150"/>
    <n v="150"/>
    <n v="0"/>
  </r>
  <r>
    <n v="110"/>
    <s v="Segment 3 / Cohort C"/>
    <n v="6"/>
    <x v="1"/>
    <n v="0.6"/>
    <n v="0.2"/>
    <n v="0.2"/>
    <n v="0"/>
    <s v="US"/>
    <x v="0"/>
    <n v="1500"/>
    <n v="900"/>
    <s v="C"/>
    <s v="C6"/>
    <x v="3"/>
    <x v="1"/>
    <x v="1"/>
    <x v="0"/>
    <x v="0"/>
    <n v="900"/>
    <n v="540"/>
    <n v="180"/>
    <n v="180"/>
    <n v="0"/>
  </r>
  <r>
    <n v="110"/>
    <s v="Segment 3 / Cohort C"/>
    <n v="7"/>
    <x v="0"/>
    <n v="0.8"/>
    <n v="0.1"/>
    <n v="0.1"/>
    <n v="0"/>
    <s v="US"/>
    <x v="0"/>
    <n v="1500"/>
    <n v="900"/>
    <s v="C"/>
    <s v="C7"/>
    <x v="0"/>
    <x v="1"/>
    <x v="1"/>
    <x v="0"/>
    <x v="0"/>
    <n v="1500"/>
    <n v="1200"/>
    <n v="150"/>
    <n v="150"/>
    <n v="0"/>
  </r>
  <r>
    <n v="110"/>
    <s v="Segment 3 / Cohort C"/>
    <n v="7"/>
    <x v="1"/>
    <n v="0.6"/>
    <n v="0.2"/>
    <n v="0.2"/>
    <n v="0"/>
    <s v="US"/>
    <x v="0"/>
    <n v="1500"/>
    <n v="900"/>
    <s v="C"/>
    <s v="C7"/>
    <x v="0"/>
    <x v="1"/>
    <x v="1"/>
    <x v="0"/>
    <x v="0"/>
    <n v="900"/>
    <n v="540"/>
    <n v="180"/>
    <n v="180"/>
    <n v="0"/>
  </r>
  <r>
    <n v="110"/>
    <s v="Segment 3 / Cohort C"/>
    <n v="8"/>
    <x v="0"/>
    <n v="0.8"/>
    <n v="0.2"/>
    <n v="0"/>
    <n v="0"/>
    <s v="US"/>
    <x v="0"/>
    <n v="1500"/>
    <n v="900"/>
    <s v="C"/>
    <s v="C8"/>
    <x v="1"/>
    <x v="1"/>
    <x v="2"/>
    <x v="1"/>
    <x v="0"/>
    <n v="1500"/>
    <n v="1200"/>
    <n v="300"/>
    <n v="0"/>
    <n v="0"/>
  </r>
  <r>
    <n v="110"/>
    <s v="Segment 3 / Cohort C"/>
    <n v="8"/>
    <x v="1"/>
    <n v="0.6"/>
    <n v="0.3"/>
    <n v="0.1"/>
    <n v="0"/>
    <s v="US"/>
    <x v="0"/>
    <n v="1500"/>
    <n v="900"/>
    <s v="C"/>
    <s v="C8"/>
    <x v="1"/>
    <x v="1"/>
    <x v="2"/>
    <x v="1"/>
    <x v="0"/>
    <n v="900"/>
    <n v="540"/>
    <n v="270"/>
    <n v="90"/>
    <n v="0"/>
  </r>
  <r>
    <n v="110"/>
    <s v="Segment 3 / Cohort C"/>
    <n v="9"/>
    <x v="0"/>
    <n v="0.8"/>
    <n v="0.2"/>
    <n v="0"/>
    <n v="0"/>
    <s v="US"/>
    <x v="0"/>
    <n v="1500"/>
    <n v="900"/>
    <s v="C"/>
    <s v="C9"/>
    <x v="0"/>
    <x v="1"/>
    <x v="2"/>
    <x v="0"/>
    <x v="1"/>
    <n v="1500"/>
    <n v="1200"/>
    <n v="300"/>
    <n v="0"/>
    <n v="0"/>
  </r>
  <r>
    <n v="110"/>
    <s v="Segment 3 / Cohort C"/>
    <n v="9"/>
    <x v="1"/>
    <n v="0.6"/>
    <n v="0.2"/>
    <n v="0.2"/>
    <n v="0"/>
    <s v="US"/>
    <x v="0"/>
    <n v="1500"/>
    <n v="900"/>
    <s v="C"/>
    <s v="C9"/>
    <x v="0"/>
    <x v="1"/>
    <x v="2"/>
    <x v="0"/>
    <x v="1"/>
    <n v="900"/>
    <n v="540"/>
    <n v="180"/>
    <n v="180"/>
    <n v="0"/>
  </r>
  <r>
    <n v="110"/>
    <s v="Segment 3 / Cohort C"/>
    <n v="10"/>
    <x v="0"/>
    <n v="0.8"/>
    <n v="0.1"/>
    <n v="0.1"/>
    <n v="0"/>
    <s v="US"/>
    <x v="0"/>
    <n v="1500"/>
    <n v="900"/>
    <s v="C"/>
    <s v="C10"/>
    <x v="3"/>
    <x v="1"/>
    <x v="2"/>
    <x v="0"/>
    <x v="1"/>
    <n v="1500"/>
    <n v="1200"/>
    <n v="150"/>
    <n v="150"/>
    <n v="0"/>
  </r>
  <r>
    <n v="110"/>
    <s v="Segment 3 / Cohort C"/>
    <n v="10"/>
    <x v="1"/>
    <n v="0.6"/>
    <n v="0.3"/>
    <n v="0.1"/>
    <n v="0"/>
    <s v="US"/>
    <x v="0"/>
    <n v="1500"/>
    <n v="900"/>
    <s v="C"/>
    <s v="C10"/>
    <x v="3"/>
    <x v="1"/>
    <x v="2"/>
    <x v="0"/>
    <x v="1"/>
    <n v="900"/>
    <n v="540"/>
    <n v="270"/>
    <n v="90"/>
    <n v="0"/>
  </r>
  <r>
    <n v="110"/>
    <s v="Segment 3 / Cohort C"/>
    <n v="11"/>
    <x v="0"/>
    <n v="0.8"/>
    <n v="0.1"/>
    <n v="0.1"/>
    <n v="0"/>
    <s v="US"/>
    <x v="0"/>
    <n v="1500"/>
    <n v="900"/>
    <s v="C"/>
    <s v="C11"/>
    <x v="1"/>
    <x v="1"/>
    <x v="2"/>
    <x v="0"/>
    <x v="1"/>
    <n v="1500"/>
    <n v="1200"/>
    <n v="150"/>
    <n v="150"/>
    <n v="0"/>
  </r>
  <r>
    <n v="110"/>
    <s v="Segment 3 / Cohort C"/>
    <n v="11"/>
    <x v="1"/>
    <n v="0.6"/>
    <n v="0.3"/>
    <n v="0.1"/>
    <n v="0"/>
    <s v="US"/>
    <x v="0"/>
    <n v="1500"/>
    <n v="900"/>
    <s v="C"/>
    <s v="C11"/>
    <x v="1"/>
    <x v="1"/>
    <x v="2"/>
    <x v="0"/>
    <x v="1"/>
    <n v="900"/>
    <n v="540"/>
    <n v="270"/>
    <n v="90"/>
    <n v="0"/>
  </r>
  <r>
    <n v="110"/>
    <s v="Segment 3 / Cohort C"/>
    <n v="12"/>
    <x v="0"/>
    <n v="0.7"/>
    <n v="0"/>
    <n v="0.3"/>
    <n v="0"/>
    <s v="US"/>
    <x v="0"/>
    <n v="1500"/>
    <n v="900"/>
    <s v="C"/>
    <s v="C12"/>
    <x v="2"/>
    <x v="1"/>
    <x v="0"/>
    <x v="0"/>
    <x v="1"/>
    <n v="1500"/>
    <n v="1050"/>
    <n v="0"/>
    <n v="450"/>
    <n v="0"/>
  </r>
  <r>
    <n v="110"/>
    <s v="Segment 3 / Cohort C"/>
    <n v="12"/>
    <x v="1"/>
    <n v="0.5"/>
    <n v="0.2"/>
    <n v="0.3"/>
    <n v="0"/>
    <s v="US"/>
    <x v="0"/>
    <n v="1500"/>
    <n v="900"/>
    <s v="C"/>
    <s v="C12"/>
    <x v="2"/>
    <x v="1"/>
    <x v="0"/>
    <x v="0"/>
    <x v="1"/>
    <n v="900"/>
    <n v="450"/>
    <n v="180"/>
    <n v="270"/>
    <n v="0"/>
  </r>
  <r>
    <n v="111"/>
    <s v="Segment 2 / Cohort B"/>
    <n v="1"/>
    <x v="0"/>
    <n v="0.5"/>
    <n v="0"/>
    <n v="0.5"/>
    <n v="0"/>
    <s v="US"/>
    <x v="0"/>
    <n v="2500"/>
    <n v="1250"/>
    <s v="B"/>
    <s v="B1"/>
    <x v="1"/>
    <x v="1"/>
    <x v="1"/>
    <x v="0"/>
    <x v="0"/>
    <n v="2500"/>
    <n v="1250"/>
    <n v="0"/>
    <n v="1250"/>
    <n v="0"/>
  </r>
  <r>
    <n v="111"/>
    <s v="Segment 2 / Cohort B"/>
    <n v="1"/>
    <x v="1"/>
    <n v="0"/>
    <n v="0"/>
    <n v="1"/>
    <n v="0"/>
    <s v="US"/>
    <x v="0"/>
    <n v="2500"/>
    <n v="1250"/>
    <s v="B"/>
    <s v="B1"/>
    <x v="1"/>
    <x v="1"/>
    <x v="1"/>
    <x v="0"/>
    <x v="0"/>
    <n v="1250"/>
    <n v="0"/>
    <n v="0"/>
    <n v="1250"/>
    <n v="0"/>
  </r>
  <r>
    <n v="111"/>
    <s v="Segment 2 / Cohort B"/>
    <n v="2"/>
    <x v="0"/>
    <n v="0.5"/>
    <n v="0"/>
    <n v="0.5"/>
    <n v="0"/>
    <s v="US"/>
    <x v="0"/>
    <n v="2500"/>
    <n v="1250"/>
    <s v="B"/>
    <s v="B2"/>
    <x v="0"/>
    <x v="1"/>
    <x v="0"/>
    <x v="0"/>
    <x v="0"/>
    <n v="2500"/>
    <n v="1250"/>
    <n v="0"/>
    <n v="1250"/>
    <n v="0"/>
  </r>
  <r>
    <n v="111"/>
    <s v="Segment 2 / Cohort B"/>
    <n v="2"/>
    <x v="1"/>
    <n v="0"/>
    <n v="0"/>
    <n v="1"/>
    <n v="0"/>
    <s v="US"/>
    <x v="0"/>
    <n v="2500"/>
    <n v="1250"/>
    <s v="B"/>
    <s v="B2"/>
    <x v="0"/>
    <x v="1"/>
    <x v="0"/>
    <x v="0"/>
    <x v="0"/>
    <n v="1250"/>
    <n v="0"/>
    <n v="0"/>
    <n v="1250"/>
    <n v="0"/>
  </r>
  <r>
    <n v="111"/>
    <s v="Segment 2 / Cohort B"/>
    <n v="3"/>
    <x v="0"/>
    <n v="0.5"/>
    <n v="0"/>
    <n v="0.5"/>
    <n v="0"/>
    <s v="US"/>
    <x v="0"/>
    <n v="2500"/>
    <n v="1250"/>
    <s v="B"/>
    <s v="B3"/>
    <x v="2"/>
    <x v="1"/>
    <x v="2"/>
    <x v="0"/>
    <x v="0"/>
    <n v="2500"/>
    <n v="1250"/>
    <n v="0"/>
    <n v="1250"/>
    <n v="0"/>
  </r>
  <r>
    <n v="111"/>
    <s v="Segment 2 / Cohort B"/>
    <n v="3"/>
    <x v="1"/>
    <n v="0"/>
    <n v="0"/>
    <n v="1"/>
    <n v="0"/>
    <s v="US"/>
    <x v="0"/>
    <n v="2500"/>
    <n v="1250"/>
    <s v="B"/>
    <s v="B3"/>
    <x v="2"/>
    <x v="1"/>
    <x v="2"/>
    <x v="0"/>
    <x v="0"/>
    <n v="1250"/>
    <n v="0"/>
    <n v="0"/>
    <n v="1250"/>
    <n v="0"/>
  </r>
  <r>
    <n v="111"/>
    <s v="Segment 2 / Cohort B"/>
    <n v="4"/>
    <x v="0"/>
    <n v="0.5"/>
    <n v="0"/>
    <n v="0.5"/>
    <n v="0"/>
    <s v="US"/>
    <x v="0"/>
    <n v="2500"/>
    <n v="1250"/>
    <s v="B"/>
    <s v="B4"/>
    <x v="1"/>
    <x v="1"/>
    <x v="0"/>
    <x v="0"/>
    <x v="1"/>
    <n v="2500"/>
    <n v="1250"/>
    <n v="0"/>
    <n v="1250"/>
    <n v="0"/>
  </r>
  <r>
    <n v="111"/>
    <s v="Segment 2 / Cohort B"/>
    <n v="4"/>
    <x v="1"/>
    <n v="0"/>
    <n v="0"/>
    <n v="1"/>
    <n v="0"/>
    <s v="US"/>
    <x v="0"/>
    <n v="2500"/>
    <n v="1250"/>
    <s v="B"/>
    <s v="B4"/>
    <x v="1"/>
    <x v="1"/>
    <x v="0"/>
    <x v="0"/>
    <x v="1"/>
    <n v="1250"/>
    <n v="0"/>
    <n v="0"/>
    <n v="1250"/>
    <n v="0"/>
  </r>
  <r>
    <n v="111"/>
    <s v="Segment 2 / Cohort B"/>
    <n v="5"/>
    <x v="0"/>
    <n v="0.5"/>
    <n v="0"/>
    <n v="0.5"/>
    <n v="0"/>
    <s v="US"/>
    <x v="0"/>
    <n v="2500"/>
    <n v="1250"/>
    <s v="B"/>
    <s v="B5"/>
    <x v="0"/>
    <x v="1"/>
    <x v="0"/>
    <x v="0"/>
    <x v="1"/>
    <n v="2500"/>
    <n v="1250"/>
    <n v="0"/>
    <n v="1250"/>
    <n v="0"/>
  </r>
  <r>
    <n v="111"/>
    <s v="Segment 2 / Cohort B"/>
    <n v="5"/>
    <x v="1"/>
    <n v="0"/>
    <n v="0"/>
    <n v="1"/>
    <n v="0"/>
    <s v="US"/>
    <x v="0"/>
    <n v="2500"/>
    <n v="1250"/>
    <s v="B"/>
    <s v="B5"/>
    <x v="0"/>
    <x v="1"/>
    <x v="0"/>
    <x v="0"/>
    <x v="1"/>
    <n v="1250"/>
    <n v="0"/>
    <n v="0"/>
    <n v="1250"/>
    <n v="0"/>
  </r>
  <r>
    <n v="111"/>
    <s v="Segment 2 / Cohort B"/>
    <n v="6"/>
    <x v="0"/>
    <n v="0.5"/>
    <n v="0"/>
    <n v="0.5"/>
    <n v="0"/>
    <s v="US"/>
    <x v="0"/>
    <n v="2500"/>
    <n v="1250"/>
    <s v="B"/>
    <s v="B6"/>
    <x v="0"/>
    <x v="1"/>
    <x v="1"/>
    <x v="0"/>
    <x v="1"/>
    <n v="2500"/>
    <n v="1250"/>
    <n v="0"/>
    <n v="1250"/>
    <n v="0"/>
  </r>
  <r>
    <n v="111"/>
    <s v="Segment 2 / Cohort B"/>
    <n v="6"/>
    <x v="1"/>
    <n v="0"/>
    <n v="0"/>
    <n v="1"/>
    <n v="0"/>
    <s v="US"/>
    <x v="0"/>
    <n v="2500"/>
    <n v="1250"/>
    <s v="B"/>
    <s v="B6"/>
    <x v="0"/>
    <x v="1"/>
    <x v="1"/>
    <x v="0"/>
    <x v="1"/>
    <n v="1250"/>
    <n v="0"/>
    <n v="0"/>
    <n v="1250"/>
    <n v="0"/>
  </r>
  <r>
    <n v="111"/>
    <s v="Segment 2 / Cohort B"/>
    <n v="7"/>
    <x v="0"/>
    <n v="0.5"/>
    <n v="0"/>
    <n v="0.5"/>
    <n v="0"/>
    <s v="US"/>
    <x v="0"/>
    <n v="2500"/>
    <n v="1250"/>
    <s v="B"/>
    <s v="B7"/>
    <x v="0"/>
    <x v="1"/>
    <x v="2"/>
    <x v="0"/>
    <x v="0"/>
    <n v="2500"/>
    <n v="1250"/>
    <n v="0"/>
    <n v="1250"/>
    <n v="0"/>
  </r>
  <r>
    <n v="111"/>
    <s v="Segment 2 / Cohort B"/>
    <n v="7"/>
    <x v="1"/>
    <n v="0"/>
    <n v="0"/>
    <n v="1"/>
    <n v="0"/>
    <s v="US"/>
    <x v="0"/>
    <n v="2500"/>
    <n v="1250"/>
    <s v="B"/>
    <s v="B7"/>
    <x v="0"/>
    <x v="1"/>
    <x v="2"/>
    <x v="0"/>
    <x v="0"/>
    <n v="1250"/>
    <n v="0"/>
    <n v="0"/>
    <n v="1250"/>
    <n v="0"/>
  </r>
  <r>
    <n v="111"/>
    <s v="Segment 2 / Cohort B"/>
    <n v="8"/>
    <x v="0"/>
    <n v="0.5"/>
    <n v="0"/>
    <n v="0.5"/>
    <n v="0"/>
    <s v="US"/>
    <x v="0"/>
    <n v="2500"/>
    <n v="1250"/>
    <s v="B"/>
    <s v="B8"/>
    <x v="2"/>
    <x v="1"/>
    <x v="1"/>
    <x v="0"/>
    <x v="1"/>
    <n v="2500"/>
    <n v="1250"/>
    <n v="0"/>
    <n v="1250"/>
    <n v="0"/>
  </r>
  <r>
    <n v="111"/>
    <s v="Segment 2 / Cohort B"/>
    <n v="8"/>
    <x v="1"/>
    <n v="0"/>
    <n v="0"/>
    <n v="1"/>
    <n v="0"/>
    <s v="US"/>
    <x v="0"/>
    <n v="2500"/>
    <n v="1250"/>
    <s v="B"/>
    <s v="B8"/>
    <x v="2"/>
    <x v="1"/>
    <x v="1"/>
    <x v="0"/>
    <x v="1"/>
    <n v="1250"/>
    <n v="0"/>
    <n v="0"/>
    <n v="1250"/>
    <n v="0"/>
  </r>
  <r>
    <n v="111"/>
    <s v="Segment 2 / Cohort B"/>
    <n v="9"/>
    <x v="0"/>
    <n v="0.5"/>
    <n v="0"/>
    <n v="0.5"/>
    <n v="0"/>
    <s v="US"/>
    <x v="0"/>
    <n v="2500"/>
    <n v="1250"/>
    <s v="B"/>
    <s v="B9"/>
    <x v="1"/>
    <x v="1"/>
    <x v="2"/>
    <x v="0"/>
    <x v="0"/>
    <n v="2500"/>
    <n v="1250"/>
    <n v="0"/>
    <n v="1250"/>
    <n v="0"/>
  </r>
  <r>
    <n v="111"/>
    <s v="Segment 2 / Cohort B"/>
    <n v="9"/>
    <x v="1"/>
    <n v="0"/>
    <n v="0"/>
    <n v="1"/>
    <n v="0"/>
    <s v="US"/>
    <x v="0"/>
    <n v="2500"/>
    <n v="1250"/>
    <s v="B"/>
    <s v="B9"/>
    <x v="1"/>
    <x v="1"/>
    <x v="2"/>
    <x v="0"/>
    <x v="0"/>
    <n v="1250"/>
    <n v="0"/>
    <n v="0"/>
    <n v="1250"/>
    <n v="0"/>
  </r>
  <r>
    <n v="111"/>
    <s v="Segment 2 / Cohort B"/>
    <n v="10"/>
    <x v="0"/>
    <n v="0.5"/>
    <n v="0"/>
    <n v="0.5"/>
    <n v="0"/>
    <s v="US"/>
    <x v="0"/>
    <n v="2500"/>
    <n v="1250"/>
    <s v="B"/>
    <s v="B10"/>
    <x v="0"/>
    <x v="1"/>
    <x v="2"/>
    <x v="1"/>
    <x v="1"/>
    <n v="2500"/>
    <n v="1250"/>
    <n v="0"/>
    <n v="1250"/>
    <n v="0"/>
  </r>
  <r>
    <n v="111"/>
    <s v="Segment 2 / Cohort B"/>
    <n v="10"/>
    <x v="1"/>
    <n v="0"/>
    <n v="0"/>
    <n v="1"/>
    <n v="0"/>
    <s v="US"/>
    <x v="0"/>
    <n v="2500"/>
    <n v="1250"/>
    <s v="B"/>
    <s v="B10"/>
    <x v="0"/>
    <x v="1"/>
    <x v="2"/>
    <x v="1"/>
    <x v="1"/>
    <n v="1250"/>
    <n v="0"/>
    <n v="0"/>
    <n v="1250"/>
    <n v="0"/>
  </r>
  <r>
    <n v="111"/>
    <s v="Segment 2 / Cohort B"/>
    <n v="11"/>
    <x v="0"/>
    <n v="0.5"/>
    <n v="0"/>
    <n v="0.5"/>
    <n v="0"/>
    <s v="US"/>
    <x v="0"/>
    <n v="2500"/>
    <n v="1250"/>
    <s v="B"/>
    <s v="B11"/>
    <x v="3"/>
    <x v="1"/>
    <x v="2"/>
    <x v="1"/>
    <x v="0"/>
    <n v="2500"/>
    <n v="1250"/>
    <n v="0"/>
    <n v="1250"/>
    <n v="0"/>
  </r>
  <r>
    <n v="111"/>
    <s v="Segment 2 / Cohort B"/>
    <n v="11"/>
    <x v="1"/>
    <n v="0"/>
    <n v="0"/>
    <n v="1"/>
    <n v="0"/>
    <s v="US"/>
    <x v="0"/>
    <n v="2500"/>
    <n v="1250"/>
    <s v="B"/>
    <s v="B11"/>
    <x v="3"/>
    <x v="1"/>
    <x v="2"/>
    <x v="1"/>
    <x v="0"/>
    <n v="1250"/>
    <n v="0"/>
    <n v="0"/>
    <n v="1250"/>
    <n v="0"/>
  </r>
  <r>
    <n v="111"/>
    <s v="Segment 2 / Cohort B"/>
    <n v="12"/>
    <x v="0"/>
    <n v="0.5"/>
    <n v="0"/>
    <n v="0.5"/>
    <n v="0"/>
    <s v="US"/>
    <x v="0"/>
    <n v="2500"/>
    <n v="1250"/>
    <s v="B"/>
    <s v="B12"/>
    <x v="3"/>
    <x v="1"/>
    <x v="1"/>
    <x v="0"/>
    <x v="1"/>
    <n v="2500"/>
    <n v="1250"/>
    <n v="0"/>
    <n v="1250"/>
    <n v="0"/>
  </r>
  <r>
    <n v="111"/>
    <s v="Segment 2 / Cohort B"/>
    <n v="12"/>
    <x v="1"/>
    <n v="0"/>
    <n v="0"/>
    <n v="1"/>
    <n v="0"/>
    <s v="US"/>
    <x v="0"/>
    <n v="2500"/>
    <n v="1250"/>
    <s v="B"/>
    <s v="B12"/>
    <x v="3"/>
    <x v="1"/>
    <x v="1"/>
    <x v="0"/>
    <x v="1"/>
    <n v="1250"/>
    <n v="0"/>
    <n v="0"/>
    <n v="1250"/>
    <n v="0"/>
  </r>
  <r>
    <n v="112"/>
    <s v="Segment 1 / Cohort A"/>
    <n v="1"/>
    <x v="0"/>
    <n v="0.3"/>
    <n v="0.3"/>
    <n v="0.4"/>
    <n v="0"/>
    <s v="US"/>
    <x v="0"/>
    <n v="10000"/>
    <n v="5000"/>
    <s v="A"/>
    <s v="A1"/>
    <x v="0"/>
    <x v="0"/>
    <x v="0"/>
    <x v="0"/>
    <x v="0"/>
    <n v="10000"/>
    <n v="3000"/>
    <n v="3000"/>
    <n v="4000"/>
    <n v="0"/>
  </r>
  <r>
    <n v="112"/>
    <s v="Segment 1 / Cohort A"/>
    <n v="1"/>
    <x v="1"/>
    <n v="0.4"/>
    <n v="0.4"/>
    <n v="0.2"/>
    <n v="0"/>
    <s v="US"/>
    <x v="0"/>
    <n v="10000"/>
    <n v="5000"/>
    <s v="A"/>
    <s v="A1"/>
    <x v="0"/>
    <x v="0"/>
    <x v="0"/>
    <x v="0"/>
    <x v="0"/>
    <n v="5000"/>
    <n v="2000"/>
    <n v="2000"/>
    <n v="1000"/>
    <n v="0"/>
  </r>
  <r>
    <n v="112"/>
    <s v="Segment 1 / Cohort A"/>
    <n v="2"/>
    <x v="0"/>
    <n v="0.3"/>
    <n v="0.2"/>
    <n v="0.5"/>
    <n v="0"/>
    <s v="US"/>
    <x v="0"/>
    <n v="10000"/>
    <n v="5000"/>
    <s v="A"/>
    <s v="A2"/>
    <x v="1"/>
    <x v="1"/>
    <x v="1"/>
    <x v="0"/>
    <x v="1"/>
    <n v="10000"/>
    <n v="3000"/>
    <n v="2000"/>
    <n v="5000"/>
    <n v="0"/>
  </r>
  <r>
    <n v="112"/>
    <s v="Segment 1 / Cohort A"/>
    <n v="2"/>
    <x v="1"/>
    <n v="0.4"/>
    <n v="0.5"/>
    <n v="0.1"/>
    <n v="0"/>
    <s v="US"/>
    <x v="0"/>
    <n v="10000"/>
    <n v="5000"/>
    <s v="A"/>
    <s v="A2"/>
    <x v="1"/>
    <x v="1"/>
    <x v="1"/>
    <x v="0"/>
    <x v="1"/>
    <n v="5000"/>
    <n v="2000"/>
    <n v="2500"/>
    <n v="500"/>
    <n v="0"/>
  </r>
  <r>
    <n v="112"/>
    <s v="Segment 1 / Cohort A"/>
    <n v="3"/>
    <x v="0"/>
    <n v="0.3"/>
    <n v="0.2"/>
    <n v="0.5"/>
    <n v="0"/>
    <s v="US"/>
    <x v="0"/>
    <n v="10000"/>
    <n v="5000"/>
    <s v="A"/>
    <s v="A3"/>
    <x v="2"/>
    <x v="1"/>
    <x v="2"/>
    <x v="0"/>
    <x v="1"/>
    <n v="10000"/>
    <n v="3000"/>
    <n v="2000"/>
    <n v="5000"/>
    <n v="0"/>
  </r>
  <r>
    <n v="112"/>
    <s v="Segment 1 / Cohort A"/>
    <n v="3"/>
    <x v="1"/>
    <n v="0.4"/>
    <n v="0.3"/>
    <n v="0.3"/>
    <n v="0"/>
    <s v="US"/>
    <x v="0"/>
    <n v="10000"/>
    <n v="5000"/>
    <s v="A"/>
    <s v="A3"/>
    <x v="2"/>
    <x v="1"/>
    <x v="2"/>
    <x v="0"/>
    <x v="1"/>
    <n v="5000"/>
    <n v="2000"/>
    <n v="1500"/>
    <n v="1500"/>
    <n v="0"/>
  </r>
  <r>
    <n v="112"/>
    <s v="Segment 1 / Cohort A"/>
    <n v="4"/>
    <x v="0"/>
    <n v="0.3"/>
    <n v="0.4"/>
    <n v="0.3"/>
    <n v="0"/>
    <s v="US"/>
    <x v="0"/>
    <n v="10000"/>
    <n v="5000"/>
    <s v="A"/>
    <s v="A4"/>
    <x v="2"/>
    <x v="0"/>
    <x v="0"/>
    <x v="0"/>
    <x v="1"/>
    <n v="10000"/>
    <n v="3000"/>
    <n v="4000"/>
    <n v="3000"/>
    <n v="0"/>
  </r>
  <r>
    <n v="112"/>
    <s v="Segment 1 / Cohort A"/>
    <n v="4"/>
    <x v="1"/>
    <n v="0.3"/>
    <n v="0.4"/>
    <n v="0.3"/>
    <n v="0"/>
    <s v="US"/>
    <x v="0"/>
    <n v="10000"/>
    <n v="5000"/>
    <s v="A"/>
    <s v="A4"/>
    <x v="2"/>
    <x v="0"/>
    <x v="0"/>
    <x v="0"/>
    <x v="1"/>
    <n v="5000"/>
    <n v="1500"/>
    <n v="2000"/>
    <n v="1500"/>
    <n v="0"/>
  </r>
  <r>
    <n v="112"/>
    <s v="Segment 1 / Cohort A"/>
    <n v="5"/>
    <x v="0"/>
    <n v="0.3"/>
    <n v="0.3"/>
    <n v="0.4"/>
    <n v="0"/>
    <s v="US"/>
    <x v="0"/>
    <n v="10000"/>
    <n v="5000"/>
    <s v="A"/>
    <s v="A5"/>
    <x v="2"/>
    <x v="1"/>
    <x v="2"/>
    <x v="1"/>
    <x v="1"/>
    <n v="10000"/>
    <n v="3000"/>
    <n v="3000"/>
    <n v="4000"/>
    <n v="0"/>
  </r>
  <r>
    <n v="112"/>
    <s v="Segment 1 / Cohort A"/>
    <n v="5"/>
    <x v="1"/>
    <n v="0.4"/>
    <n v="0.4"/>
    <n v="0.2"/>
    <n v="0"/>
    <s v="US"/>
    <x v="0"/>
    <n v="10000"/>
    <n v="5000"/>
    <s v="A"/>
    <s v="A5"/>
    <x v="2"/>
    <x v="1"/>
    <x v="2"/>
    <x v="1"/>
    <x v="1"/>
    <n v="5000"/>
    <n v="2000"/>
    <n v="2000"/>
    <n v="1000"/>
    <n v="0"/>
  </r>
  <r>
    <n v="112"/>
    <s v="Segment 1 / Cohort A"/>
    <n v="6"/>
    <x v="0"/>
    <n v="0.3"/>
    <n v="0.2"/>
    <n v="0.5"/>
    <n v="0"/>
    <s v="US"/>
    <x v="0"/>
    <n v="10000"/>
    <n v="5000"/>
    <s v="A"/>
    <s v="A6"/>
    <x v="3"/>
    <x v="0"/>
    <x v="0"/>
    <x v="0"/>
    <x v="1"/>
    <n v="10000"/>
    <n v="3000"/>
    <n v="2000"/>
    <n v="5000"/>
    <n v="0"/>
  </r>
  <r>
    <n v="112"/>
    <s v="Segment 1 / Cohort A"/>
    <n v="6"/>
    <x v="1"/>
    <n v="0.4"/>
    <n v="0.3"/>
    <n v="0.3"/>
    <n v="0"/>
    <s v="US"/>
    <x v="0"/>
    <n v="10000"/>
    <n v="5000"/>
    <s v="A"/>
    <s v="A6"/>
    <x v="3"/>
    <x v="0"/>
    <x v="0"/>
    <x v="0"/>
    <x v="1"/>
    <n v="5000"/>
    <n v="2000"/>
    <n v="1500"/>
    <n v="1500"/>
    <n v="0"/>
  </r>
  <r>
    <n v="112"/>
    <s v="Segment 1 / Cohort A"/>
    <n v="7"/>
    <x v="0"/>
    <n v="0.2"/>
    <n v="0.3"/>
    <n v="0.5"/>
    <n v="0"/>
    <s v="US"/>
    <x v="0"/>
    <n v="10000"/>
    <n v="5000"/>
    <s v="A"/>
    <s v="A7"/>
    <x v="1"/>
    <x v="0"/>
    <x v="0"/>
    <x v="0"/>
    <x v="1"/>
    <n v="10000"/>
    <n v="2000"/>
    <n v="3000"/>
    <n v="5000"/>
    <n v="0"/>
  </r>
  <r>
    <n v="112"/>
    <s v="Segment 1 / Cohort A"/>
    <n v="7"/>
    <x v="1"/>
    <n v="0.2"/>
    <n v="0.4"/>
    <n v="0.4"/>
    <n v="0"/>
    <s v="US"/>
    <x v="0"/>
    <n v="10000"/>
    <n v="5000"/>
    <s v="A"/>
    <s v="A7"/>
    <x v="1"/>
    <x v="0"/>
    <x v="0"/>
    <x v="0"/>
    <x v="1"/>
    <n v="5000"/>
    <n v="1000"/>
    <n v="2000"/>
    <n v="2000"/>
    <n v="0"/>
  </r>
  <r>
    <n v="112"/>
    <s v="Segment 1 / Cohort A"/>
    <n v="8"/>
    <x v="0"/>
    <n v="0.2"/>
    <n v="0.1"/>
    <n v="0.7"/>
    <n v="0"/>
    <s v="US"/>
    <x v="0"/>
    <n v="10000"/>
    <n v="5000"/>
    <s v="A"/>
    <s v="A8"/>
    <x v="3"/>
    <x v="0"/>
    <x v="0"/>
    <x v="0"/>
    <x v="0"/>
    <n v="10000"/>
    <n v="2000"/>
    <n v="1000"/>
    <n v="7000"/>
    <n v="0"/>
  </r>
  <r>
    <n v="112"/>
    <s v="Segment 1 / Cohort A"/>
    <n v="8"/>
    <x v="1"/>
    <n v="0.3"/>
    <n v="0.3"/>
    <n v="0.4"/>
    <n v="0"/>
    <s v="US"/>
    <x v="0"/>
    <n v="10000"/>
    <n v="5000"/>
    <s v="A"/>
    <s v="A8"/>
    <x v="3"/>
    <x v="0"/>
    <x v="0"/>
    <x v="0"/>
    <x v="0"/>
    <n v="5000"/>
    <n v="1500"/>
    <n v="1500"/>
    <n v="2000"/>
    <n v="0"/>
  </r>
  <r>
    <n v="112"/>
    <s v="Segment 1 / Cohort A"/>
    <n v="9"/>
    <x v="0"/>
    <n v="0.1"/>
    <n v="0.3"/>
    <n v="0.6"/>
    <n v="0"/>
    <s v="US"/>
    <x v="0"/>
    <n v="10000"/>
    <n v="5000"/>
    <s v="A"/>
    <s v="A9"/>
    <x v="1"/>
    <x v="1"/>
    <x v="2"/>
    <x v="1"/>
    <x v="1"/>
    <n v="10000"/>
    <n v="1000"/>
    <n v="3000"/>
    <n v="6000"/>
    <n v="0"/>
  </r>
  <r>
    <n v="112"/>
    <s v="Segment 1 / Cohort A"/>
    <n v="9"/>
    <x v="1"/>
    <n v="0.2"/>
    <n v="0.3"/>
    <n v="0.5"/>
    <n v="0"/>
    <s v="US"/>
    <x v="0"/>
    <n v="10000"/>
    <n v="5000"/>
    <s v="A"/>
    <s v="A9"/>
    <x v="1"/>
    <x v="1"/>
    <x v="2"/>
    <x v="1"/>
    <x v="1"/>
    <n v="5000"/>
    <n v="1000"/>
    <n v="1500"/>
    <n v="2500"/>
    <n v="0"/>
  </r>
  <r>
    <n v="112"/>
    <s v="Segment 1 / Cohort A"/>
    <n v="10"/>
    <x v="0"/>
    <n v="0.6"/>
    <n v="0.2"/>
    <n v="0.2"/>
    <n v="0"/>
    <s v="US"/>
    <x v="0"/>
    <n v="10000"/>
    <n v="5000"/>
    <s v="A"/>
    <s v="A10"/>
    <x v="2"/>
    <x v="1"/>
    <x v="0"/>
    <x v="0"/>
    <x v="0"/>
    <n v="10000"/>
    <n v="6000"/>
    <n v="2000"/>
    <n v="2000"/>
    <n v="0"/>
  </r>
  <r>
    <n v="112"/>
    <s v="Segment 1 / Cohort A"/>
    <n v="10"/>
    <x v="1"/>
    <n v="0.6"/>
    <n v="0.2"/>
    <n v="0.2"/>
    <n v="0"/>
    <s v="US"/>
    <x v="0"/>
    <n v="10000"/>
    <n v="5000"/>
    <s v="A"/>
    <s v="A10"/>
    <x v="2"/>
    <x v="1"/>
    <x v="0"/>
    <x v="0"/>
    <x v="0"/>
    <n v="5000"/>
    <n v="3000"/>
    <n v="1000"/>
    <n v="1000"/>
    <n v="0"/>
  </r>
  <r>
    <n v="112"/>
    <s v="Segment 1 / Cohort A"/>
    <n v="11"/>
    <x v="0"/>
    <n v="0.2"/>
    <n v="0.3"/>
    <n v="0.5"/>
    <n v="0"/>
    <s v="US"/>
    <x v="0"/>
    <n v="10000"/>
    <n v="5000"/>
    <s v="A"/>
    <s v="A11"/>
    <x v="0"/>
    <x v="0"/>
    <x v="0"/>
    <x v="0"/>
    <x v="1"/>
    <n v="10000"/>
    <n v="2000"/>
    <n v="3000"/>
    <n v="5000"/>
    <n v="0"/>
  </r>
  <r>
    <n v="112"/>
    <s v="Segment 1 / Cohort A"/>
    <n v="11"/>
    <x v="1"/>
    <n v="0.2"/>
    <n v="0.3"/>
    <n v="0.5"/>
    <n v="0"/>
    <s v="US"/>
    <x v="0"/>
    <n v="10000"/>
    <n v="5000"/>
    <s v="A"/>
    <s v="A11"/>
    <x v="0"/>
    <x v="0"/>
    <x v="0"/>
    <x v="0"/>
    <x v="1"/>
    <n v="5000"/>
    <n v="1000"/>
    <n v="1500"/>
    <n v="2500"/>
    <n v="0"/>
  </r>
  <r>
    <n v="112"/>
    <s v="Segment 1 / Cohort A"/>
    <n v="12"/>
    <x v="0"/>
    <n v="0.3"/>
    <n v="0.3"/>
    <n v="0.4"/>
    <n v="0"/>
    <s v="US"/>
    <x v="0"/>
    <n v="10000"/>
    <n v="5000"/>
    <s v="A"/>
    <s v="A12"/>
    <x v="1"/>
    <x v="0"/>
    <x v="0"/>
    <x v="0"/>
    <x v="0"/>
    <n v="10000"/>
    <n v="3000"/>
    <n v="3000"/>
    <n v="4000"/>
    <n v="0"/>
  </r>
  <r>
    <n v="112"/>
    <s v="Segment 1 / Cohort A"/>
    <n v="12"/>
    <x v="1"/>
    <n v="0.3"/>
    <n v="0.3"/>
    <n v="0.4"/>
    <n v="0"/>
    <s v="US"/>
    <x v="0"/>
    <n v="10000"/>
    <n v="5000"/>
    <s v="A"/>
    <s v="A12"/>
    <x v="1"/>
    <x v="0"/>
    <x v="0"/>
    <x v="0"/>
    <x v="0"/>
    <n v="5000"/>
    <n v="1500"/>
    <n v="1500"/>
    <n v="2000"/>
    <n v="0"/>
  </r>
  <r>
    <n v="151"/>
    <s v="Segment 2 / Cohort B"/>
    <n v="1"/>
    <x v="0"/>
    <n v="0.2"/>
    <n v="0.7"/>
    <n v="0.1"/>
    <n v="0"/>
    <s v="US"/>
    <x v="0"/>
    <n v="1000"/>
    <n v="400"/>
    <s v="B"/>
    <s v="B1"/>
    <x v="1"/>
    <x v="1"/>
    <x v="1"/>
    <x v="0"/>
    <x v="0"/>
    <n v="1000"/>
    <n v="200"/>
    <n v="700"/>
    <n v="100"/>
    <n v="0"/>
  </r>
  <r>
    <n v="151"/>
    <s v="Segment 2 / Cohort B"/>
    <n v="1"/>
    <x v="1"/>
    <n v="0"/>
    <n v="0.8"/>
    <n v="0.2"/>
    <n v="0"/>
    <s v="US"/>
    <x v="0"/>
    <n v="1000"/>
    <n v="400"/>
    <s v="B"/>
    <s v="B1"/>
    <x v="1"/>
    <x v="1"/>
    <x v="1"/>
    <x v="0"/>
    <x v="0"/>
    <n v="400"/>
    <n v="0"/>
    <n v="320"/>
    <n v="80"/>
    <n v="0"/>
  </r>
  <r>
    <n v="151"/>
    <s v="Segment 2 / Cohort B"/>
    <n v="2"/>
    <x v="0"/>
    <n v="0.2"/>
    <n v="0.7"/>
    <n v="0.1"/>
    <n v="0"/>
    <s v="US"/>
    <x v="0"/>
    <n v="1000"/>
    <n v="400"/>
    <s v="B"/>
    <s v="B2"/>
    <x v="0"/>
    <x v="1"/>
    <x v="0"/>
    <x v="0"/>
    <x v="0"/>
    <n v="1000"/>
    <n v="200"/>
    <n v="700"/>
    <n v="100"/>
    <n v="0"/>
  </r>
  <r>
    <n v="151"/>
    <s v="Segment 2 / Cohort B"/>
    <n v="2"/>
    <x v="1"/>
    <n v="0"/>
    <n v="0.9"/>
    <n v="0.1"/>
    <n v="0"/>
    <s v="US"/>
    <x v="0"/>
    <n v="1000"/>
    <n v="400"/>
    <s v="B"/>
    <s v="B2"/>
    <x v="0"/>
    <x v="1"/>
    <x v="0"/>
    <x v="0"/>
    <x v="0"/>
    <n v="400"/>
    <n v="0"/>
    <n v="360"/>
    <n v="40"/>
    <n v="0"/>
  </r>
  <r>
    <n v="151"/>
    <s v="Segment 2 / Cohort B"/>
    <n v="3"/>
    <x v="0"/>
    <n v="0.3"/>
    <n v="0.7"/>
    <n v="0"/>
    <n v="0"/>
    <s v="US"/>
    <x v="0"/>
    <n v="1000"/>
    <n v="400"/>
    <s v="B"/>
    <s v="B3"/>
    <x v="2"/>
    <x v="1"/>
    <x v="2"/>
    <x v="0"/>
    <x v="0"/>
    <n v="1000"/>
    <n v="300"/>
    <n v="700"/>
    <n v="0"/>
    <n v="0"/>
  </r>
  <r>
    <n v="151"/>
    <s v="Segment 2 / Cohort B"/>
    <n v="3"/>
    <x v="1"/>
    <n v="0.1"/>
    <n v="0.9"/>
    <n v="0"/>
    <n v="0"/>
    <s v="US"/>
    <x v="0"/>
    <n v="1000"/>
    <n v="400"/>
    <s v="B"/>
    <s v="B3"/>
    <x v="2"/>
    <x v="1"/>
    <x v="2"/>
    <x v="0"/>
    <x v="0"/>
    <n v="400"/>
    <n v="40"/>
    <n v="360"/>
    <n v="0"/>
    <n v="0"/>
  </r>
  <r>
    <n v="151"/>
    <s v="Segment 2 / Cohort B"/>
    <n v="4"/>
    <x v="0"/>
    <n v="0.2"/>
    <n v="0.7"/>
    <n v="0.1"/>
    <n v="0"/>
    <s v="US"/>
    <x v="0"/>
    <n v="1000"/>
    <n v="400"/>
    <s v="B"/>
    <s v="B4"/>
    <x v="1"/>
    <x v="1"/>
    <x v="0"/>
    <x v="0"/>
    <x v="1"/>
    <n v="1000"/>
    <n v="200"/>
    <n v="700"/>
    <n v="100"/>
    <n v="0"/>
  </r>
  <r>
    <n v="151"/>
    <s v="Segment 2 / Cohort B"/>
    <n v="4"/>
    <x v="1"/>
    <n v="0"/>
    <n v="0.8"/>
    <n v="0.2"/>
    <n v="0"/>
    <s v="US"/>
    <x v="0"/>
    <n v="1000"/>
    <n v="400"/>
    <s v="B"/>
    <s v="B4"/>
    <x v="1"/>
    <x v="1"/>
    <x v="0"/>
    <x v="0"/>
    <x v="1"/>
    <n v="400"/>
    <n v="0"/>
    <n v="320"/>
    <n v="80"/>
    <n v="0"/>
  </r>
  <r>
    <n v="151"/>
    <s v="Segment 2 / Cohort B"/>
    <n v="5"/>
    <x v="0"/>
    <n v="0.2"/>
    <n v="0.6"/>
    <n v="0.2"/>
    <n v="0"/>
    <s v="US"/>
    <x v="0"/>
    <n v="1000"/>
    <n v="400"/>
    <s v="B"/>
    <s v="B5"/>
    <x v="0"/>
    <x v="1"/>
    <x v="0"/>
    <x v="0"/>
    <x v="1"/>
    <n v="1000"/>
    <n v="200"/>
    <n v="600"/>
    <n v="200"/>
    <n v="0"/>
  </r>
  <r>
    <n v="151"/>
    <s v="Segment 2 / Cohort B"/>
    <n v="5"/>
    <x v="1"/>
    <n v="0.1"/>
    <n v="0.7"/>
    <n v="0.2"/>
    <n v="0"/>
    <s v="US"/>
    <x v="0"/>
    <n v="1000"/>
    <n v="400"/>
    <s v="B"/>
    <s v="B5"/>
    <x v="0"/>
    <x v="1"/>
    <x v="0"/>
    <x v="0"/>
    <x v="1"/>
    <n v="400"/>
    <n v="40"/>
    <n v="280"/>
    <n v="80"/>
    <n v="0"/>
  </r>
  <r>
    <n v="151"/>
    <s v="Segment 2 / Cohort B"/>
    <n v="6"/>
    <x v="0"/>
    <n v="0.2"/>
    <n v="0.6"/>
    <n v="0.2"/>
    <n v="0"/>
    <s v="US"/>
    <x v="0"/>
    <n v="1000"/>
    <n v="400"/>
    <s v="B"/>
    <s v="B6"/>
    <x v="0"/>
    <x v="1"/>
    <x v="1"/>
    <x v="0"/>
    <x v="1"/>
    <n v="1000"/>
    <n v="200"/>
    <n v="600"/>
    <n v="200"/>
    <n v="0"/>
  </r>
  <r>
    <n v="151"/>
    <s v="Segment 2 / Cohort B"/>
    <n v="6"/>
    <x v="1"/>
    <n v="0.1"/>
    <n v="0.7"/>
    <n v="0.2"/>
    <n v="0"/>
    <s v="US"/>
    <x v="0"/>
    <n v="1000"/>
    <n v="400"/>
    <s v="B"/>
    <s v="B6"/>
    <x v="0"/>
    <x v="1"/>
    <x v="1"/>
    <x v="0"/>
    <x v="1"/>
    <n v="400"/>
    <n v="40"/>
    <n v="280"/>
    <n v="80"/>
    <n v="0"/>
  </r>
  <r>
    <n v="151"/>
    <s v="Segment 2 / Cohort B"/>
    <n v="7"/>
    <x v="0"/>
    <n v="0.3"/>
    <n v="0.7"/>
    <n v="0"/>
    <n v="0"/>
    <s v="US"/>
    <x v="0"/>
    <n v="1000"/>
    <n v="400"/>
    <s v="B"/>
    <s v="B7"/>
    <x v="0"/>
    <x v="1"/>
    <x v="2"/>
    <x v="0"/>
    <x v="0"/>
    <n v="1000"/>
    <n v="300"/>
    <n v="700"/>
    <n v="0"/>
    <n v="0"/>
  </r>
  <r>
    <n v="151"/>
    <s v="Segment 2 / Cohort B"/>
    <n v="7"/>
    <x v="1"/>
    <n v="0.2"/>
    <n v="0.8"/>
    <n v="0"/>
    <n v="0"/>
    <s v="US"/>
    <x v="0"/>
    <n v="1000"/>
    <n v="400"/>
    <s v="B"/>
    <s v="B7"/>
    <x v="0"/>
    <x v="1"/>
    <x v="2"/>
    <x v="0"/>
    <x v="0"/>
    <n v="400"/>
    <n v="80"/>
    <n v="320"/>
    <n v="0"/>
    <n v="0"/>
  </r>
  <r>
    <n v="151"/>
    <s v="Segment 2 / Cohort B"/>
    <n v="8"/>
    <x v="0"/>
    <n v="0.4"/>
    <n v="0.4"/>
    <n v="0.2"/>
    <n v="0"/>
    <s v="US"/>
    <x v="0"/>
    <n v="1000"/>
    <n v="400"/>
    <s v="B"/>
    <s v="B8"/>
    <x v="2"/>
    <x v="1"/>
    <x v="1"/>
    <x v="0"/>
    <x v="1"/>
    <n v="1000"/>
    <n v="400"/>
    <n v="400"/>
    <n v="200"/>
    <n v="0"/>
  </r>
  <r>
    <n v="151"/>
    <s v="Segment 2 / Cohort B"/>
    <n v="8"/>
    <x v="1"/>
    <n v="0.4"/>
    <n v="0.3"/>
    <n v="0.3"/>
    <n v="0"/>
    <s v="US"/>
    <x v="0"/>
    <n v="1000"/>
    <n v="400"/>
    <s v="B"/>
    <s v="B8"/>
    <x v="2"/>
    <x v="1"/>
    <x v="1"/>
    <x v="0"/>
    <x v="1"/>
    <n v="400"/>
    <n v="160"/>
    <n v="120"/>
    <n v="120"/>
    <n v="0"/>
  </r>
  <r>
    <n v="151"/>
    <s v="Segment 2 / Cohort B"/>
    <n v="9"/>
    <x v="0"/>
    <n v="0.2"/>
    <n v="0.8"/>
    <n v="0"/>
    <n v="0"/>
    <s v="US"/>
    <x v="0"/>
    <n v="1000"/>
    <n v="400"/>
    <s v="B"/>
    <s v="B9"/>
    <x v="1"/>
    <x v="1"/>
    <x v="2"/>
    <x v="0"/>
    <x v="0"/>
    <n v="1000"/>
    <n v="200"/>
    <n v="800"/>
    <n v="0"/>
    <n v="0"/>
  </r>
  <r>
    <n v="151"/>
    <s v="Segment 2 / Cohort B"/>
    <n v="9"/>
    <x v="1"/>
    <n v="0.1"/>
    <n v="0.8"/>
    <n v="0.1"/>
    <n v="0"/>
    <s v="US"/>
    <x v="0"/>
    <n v="1000"/>
    <n v="400"/>
    <s v="B"/>
    <s v="B9"/>
    <x v="1"/>
    <x v="1"/>
    <x v="2"/>
    <x v="0"/>
    <x v="0"/>
    <n v="400"/>
    <n v="40"/>
    <n v="320"/>
    <n v="40"/>
    <n v="0"/>
  </r>
  <r>
    <n v="151"/>
    <s v="Segment 2 / Cohort B"/>
    <n v="10"/>
    <x v="0"/>
    <n v="0.3"/>
    <n v="0.6"/>
    <n v="0.1"/>
    <n v="0"/>
    <s v="US"/>
    <x v="0"/>
    <n v="1000"/>
    <n v="400"/>
    <s v="B"/>
    <s v="B10"/>
    <x v="0"/>
    <x v="1"/>
    <x v="2"/>
    <x v="1"/>
    <x v="1"/>
    <n v="1000"/>
    <n v="300"/>
    <n v="600"/>
    <n v="100"/>
    <n v="0"/>
  </r>
  <r>
    <n v="151"/>
    <s v="Segment 2 / Cohort B"/>
    <n v="10"/>
    <x v="1"/>
    <n v="0.2"/>
    <n v="0.7"/>
    <n v="0.1"/>
    <n v="0"/>
    <s v="US"/>
    <x v="0"/>
    <n v="1000"/>
    <n v="400"/>
    <s v="B"/>
    <s v="B10"/>
    <x v="0"/>
    <x v="1"/>
    <x v="2"/>
    <x v="1"/>
    <x v="1"/>
    <n v="400"/>
    <n v="80"/>
    <n v="280"/>
    <n v="40"/>
    <n v="0"/>
  </r>
  <r>
    <n v="151"/>
    <s v="Segment 2 / Cohort B"/>
    <n v="11"/>
    <x v="0"/>
    <n v="0.3"/>
    <n v="0.7"/>
    <n v="0"/>
    <n v="0"/>
    <s v="US"/>
    <x v="0"/>
    <n v="1000"/>
    <n v="400"/>
    <s v="B"/>
    <s v="B11"/>
    <x v="3"/>
    <x v="1"/>
    <x v="2"/>
    <x v="1"/>
    <x v="0"/>
    <n v="1000"/>
    <n v="300"/>
    <n v="700"/>
    <n v="0"/>
    <n v="0"/>
  </r>
  <r>
    <n v="151"/>
    <s v="Segment 2 / Cohort B"/>
    <n v="11"/>
    <x v="1"/>
    <n v="0.2"/>
    <n v="0.7"/>
    <n v="0.1"/>
    <n v="0"/>
    <s v="US"/>
    <x v="0"/>
    <n v="1000"/>
    <n v="400"/>
    <s v="B"/>
    <s v="B11"/>
    <x v="3"/>
    <x v="1"/>
    <x v="2"/>
    <x v="1"/>
    <x v="0"/>
    <n v="400"/>
    <n v="80"/>
    <n v="280"/>
    <n v="40"/>
    <n v="0"/>
  </r>
  <r>
    <n v="151"/>
    <s v="Segment 2 / Cohort B"/>
    <n v="12"/>
    <x v="0"/>
    <n v="0.2"/>
    <n v="0.7"/>
    <n v="0.1"/>
    <n v="0"/>
    <s v="US"/>
    <x v="0"/>
    <n v="1000"/>
    <n v="400"/>
    <s v="B"/>
    <s v="B12"/>
    <x v="3"/>
    <x v="1"/>
    <x v="1"/>
    <x v="0"/>
    <x v="1"/>
    <n v="1000"/>
    <n v="200"/>
    <n v="700"/>
    <n v="100"/>
    <n v="0"/>
  </r>
  <r>
    <n v="151"/>
    <s v="Segment 2 / Cohort B"/>
    <n v="12"/>
    <x v="1"/>
    <n v="0.2"/>
    <n v="0.6"/>
    <n v="0.2"/>
    <n v="0"/>
    <s v="US"/>
    <x v="0"/>
    <n v="1000"/>
    <n v="400"/>
    <s v="B"/>
    <s v="B12"/>
    <x v="3"/>
    <x v="1"/>
    <x v="1"/>
    <x v="0"/>
    <x v="1"/>
    <n v="400"/>
    <n v="80"/>
    <n v="240"/>
    <n v="80"/>
    <n v="0"/>
  </r>
  <r>
    <n v="152"/>
    <s v="Segment 1 / Cohort A"/>
    <n v="1"/>
    <x v="0"/>
    <n v="0"/>
    <n v="0"/>
    <n v="1"/>
    <n v="0"/>
    <s v="US"/>
    <x v="1"/>
    <n v="1740"/>
    <n v="1160"/>
    <s v="A"/>
    <s v="A1"/>
    <x v="0"/>
    <x v="0"/>
    <x v="0"/>
    <x v="0"/>
    <x v="0"/>
    <n v="1740"/>
    <n v="0"/>
    <n v="0"/>
    <n v="1740"/>
    <n v="0"/>
  </r>
  <r>
    <n v="152"/>
    <s v="Segment 1 / Cohort A"/>
    <n v="1"/>
    <x v="1"/>
    <n v="0"/>
    <n v="0"/>
    <n v="1"/>
    <n v="0"/>
    <s v="US"/>
    <x v="1"/>
    <n v="1740"/>
    <n v="1160"/>
    <s v="A"/>
    <s v="A1"/>
    <x v="0"/>
    <x v="0"/>
    <x v="0"/>
    <x v="0"/>
    <x v="0"/>
    <n v="1160"/>
    <n v="0"/>
    <n v="0"/>
    <n v="1160"/>
    <n v="0"/>
  </r>
  <r>
    <n v="152"/>
    <s v="Segment 1 / Cohort A"/>
    <n v="2"/>
    <x v="0"/>
    <n v="0"/>
    <n v="0"/>
    <n v="1"/>
    <n v="0"/>
    <s v="US"/>
    <x v="1"/>
    <n v="1740"/>
    <n v="1160"/>
    <s v="A"/>
    <s v="A2"/>
    <x v="1"/>
    <x v="1"/>
    <x v="1"/>
    <x v="0"/>
    <x v="1"/>
    <n v="1740"/>
    <n v="0"/>
    <n v="0"/>
    <n v="1740"/>
    <n v="0"/>
  </r>
  <r>
    <n v="152"/>
    <s v="Segment 1 / Cohort A"/>
    <n v="2"/>
    <x v="1"/>
    <n v="0"/>
    <n v="0"/>
    <n v="1"/>
    <n v="0"/>
    <s v="US"/>
    <x v="1"/>
    <n v="1740"/>
    <n v="1160"/>
    <s v="A"/>
    <s v="A2"/>
    <x v="1"/>
    <x v="1"/>
    <x v="1"/>
    <x v="0"/>
    <x v="1"/>
    <n v="1160"/>
    <n v="0"/>
    <n v="0"/>
    <n v="1160"/>
    <n v="0"/>
  </r>
  <r>
    <n v="152"/>
    <s v="Segment 1 / Cohort A"/>
    <n v="3"/>
    <x v="0"/>
    <n v="0"/>
    <n v="0"/>
    <n v="1"/>
    <n v="0"/>
    <s v="US"/>
    <x v="1"/>
    <n v="1740"/>
    <n v="1160"/>
    <s v="A"/>
    <s v="A3"/>
    <x v="2"/>
    <x v="1"/>
    <x v="2"/>
    <x v="0"/>
    <x v="1"/>
    <n v="1740"/>
    <n v="0"/>
    <n v="0"/>
    <n v="1740"/>
    <n v="0"/>
  </r>
  <r>
    <n v="152"/>
    <s v="Segment 1 / Cohort A"/>
    <n v="3"/>
    <x v="1"/>
    <n v="0"/>
    <n v="0"/>
    <n v="1"/>
    <n v="0"/>
    <s v="US"/>
    <x v="1"/>
    <n v="1740"/>
    <n v="1160"/>
    <s v="A"/>
    <s v="A3"/>
    <x v="2"/>
    <x v="1"/>
    <x v="2"/>
    <x v="0"/>
    <x v="1"/>
    <n v="1160"/>
    <n v="0"/>
    <n v="0"/>
    <n v="1160"/>
    <n v="0"/>
  </r>
  <r>
    <n v="152"/>
    <s v="Segment 1 / Cohort A"/>
    <n v="4"/>
    <x v="0"/>
    <n v="0"/>
    <n v="0"/>
    <n v="1"/>
    <n v="0"/>
    <s v="US"/>
    <x v="1"/>
    <n v="1740"/>
    <n v="1160"/>
    <s v="A"/>
    <s v="A4"/>
    <x v="2"/>
    <x v="0"/>
    <x v="0"/>
    <x v="0"/>
    <x v="1"/>
    <n v="1740"/>
    <n v="0"/>
    <n v="0"/>
    <n v="1740"/>
    <n v="0"/>
  </r>
  <r>
    <n v="152"/>
    <s v="Segment 1 / Cohort A"/>
    <n v="4"/>
    <x v="1"/>
    <n v="0"/>
    <n v="0"/>
    <n v="1"/>
    <n v="0"/>
    <s v="US"/>
    <x v="1"/>
    <n v="1740"/>
    <n v="1160"/>
    <s v="A"/>
    <s v="A4"/>
    <x v="2"/>
    <x v="0"/>
    <x v="0"/>
    <x v="0"/>
    <x v="1"/>
    <n v="1160"/>
    <n v="0"/>
    <n v="0"/>
    <n v="1160"/>
    <n v="0"/>
  </r>
  <r>
    <n v="152"/>
    <s v="Segment 1 / Cohort A"/>
    <n v="5"/>
    <x v="0"/>
    <n v="0"/>
    <n v="0"/>
    <n v="1"/>
    <n v="0"/>
    <s v="US"/>
    <x v="1"/>
    <n v="1740"/>
    <n v="1160"/>
    <s v="A"/>
    <s v="A5"/>
    <x v="2"/>
    <x v="1"/>
    <x v="2"/>
    <x v="1"/>
    <x v="1"/>
    <n v="1740"/>
    <n v="0"/>
    <n v="0"/>
    <n v="1740"/>
    <n v="0"/>
  </r>
  <r>
    <n v="152"/>
    <s v="Segment 1 / Cohort A"/>
    <n v="5"/>
    <x v="1"/>
    <n v="0"/>
    <n v="0"/>
    <n v="1"/>
    <n v="0"/>
    <s v="US"/>
    <x v="1"/>
    <n v="1740"/>
    <n v="1160"/>
    <s v="A"/>
    <s v="A5"/>
    <x v="2"/>
    <x v="1"/>
    <x v="2"/>
    <x v="1"/>
    <x v="1"/>
    <n v="1160"/>
    <n v="0"/>
    <n v="0"/>
    <n v="1160"/>
    <n v="0"/>
  </r>
  <r>
    <n v="152"/>
    <s v="Segment 1 / Cohort A"/>
    <n v="6"/>
    <x v="0"/>
    <n v="0"/>
    <n v="0"/>
    <n v="1"/>
    <n v="0"/>
    <s v="US"/>
    <x v="1"/>
    <n v="1740"/>
    <n v="1160"/>
    <s v="A"/>
    <s v="A6"/>
    <x v="3"/>
    <x v="0"/>
    <x v="0"/>
    <x v="0"/>
    <x v="1"/>
    <n v="1740"/>
    <n v="0"/>
    <n v="0"/>
    <n v="1740"/>
    <n v="0"/>
  </r>
  <r>
    <n v="152"/>
    <s v="Segment 1 / Cohort A"/>
    <n v="6"/>
    <x v="1"/>
    <n v="0"/>
    <n v="0"/>
    <n v="1"/>
    <n v="0"/>
    <s v="US"/>
    <x v="1"/>
    <n v="1740"/>
    <n v="1160"/>
    <s v="A"/>
    <s v="A6"/>
    <x v="3"/>
    <x v="0"/>
    <x v="0"/>
    <x v="0"/>
    <x v="1"/>
    <n v="1160"/>
    <n v="0"/>
    <n v="0"/>
    <n v="1160"/>
    <n v="0"/>
  </r>
  <r>
    <n v="152"/>
    <s v="Segment 1 / Cohort A"/>
    <n v="7"/>
    <x v="0"/>
    <n v="0"/>
    <n v="0"/>
    <n v="1"/>
    <n v="0"/>
    <s v="US"/>
    <x v="1"/>
    <n v="1740"/>
    <n v="1160"/>
    <s v="A"/>
    <s v="A7"/>
    <x v="1"/>
    <x v="0"/>
    <x v="0"/>
    <x v="0"/>
    <x v="1"/>
    <n v="1740"/>
    <n v="0"/>
    <n v="0"/>
    <n v="1740"/>
    <n v="0"/>
  </r>
  <r>
    <n v="152"/>
    <s v="Segment 1 / Cohort A"/>
    <n v="7"/>
    <x v="1"/>
    <n v="0"/>
    <n v="0"/>
    <n v="1"/>
    <n v="0"/>
    <s v="US"/>
    <x v="1"/>
    <n v="1740"/>
    <n v="1160"/>
    <s v="A"/>
    <s v="A7"/>
    <x v="1"/>
    <x v="0"/>
    <x v="0"/>
    <x v="0"/>
    <x v="1"/>
    <n v="1160"/>
    <n v="0"/>
    <n v="0"/>
    <n v="1160"/>
    <n v="0"/>
  </r>
  <r>
    <n v="152"/>
    <s v="Segment 1 / Cohort A"/>
    <n v="8"/>
    <x v="0"/>
    <n v="0"/>
    <n v="0"/>
    <n v="1"/>
    <n v="0"/>
    <s v="US"/>
    <x v="1"/>
    <n v="1740"/>
    <n v="1160"/>
    <s v="A"/>
    <s v="A8"/>
    <x v="3"/>
    <x v="0"/>
    <x v="0"/>
    <x v="0"/>
    <x v="0"/>
    <n v="1740"/>
    <n v="0"/>
    <n v="0"/>
    <n v="1740"/>
    <n v="0"/>
  </r>
  <r>
    <n v="152"/>
    <s v="Segment 1 / Cohort A"/>
    <n v="8"/>
    <x v="1"/>
    <n v="0"/>
    <n v="0"/>
    <n v="1"/>
    <n v="0"/>
    <s v="US"/>
    <x v="1"/>
    <n v="1740"/>
    <n v="1160"/>
    <s v="A"/>
    <s v="A8"/>
    <x v="3"/>
    <x v="0"/>
    <x v="0"/>
    <x v="0"/>
    <x v="0"/>
    <n v="1160"/>
    <n v="0"/>
    <n v="0"/>
    <n v="1160"/>
    <n v="0"/>
  </r>
  <r>
    <n v="152"/>
    <s v="Segment 1 / Cohort A"/>
    <n v="9"/>
    <x v="0"/>
    <n v="0"/>
    <n v="0"/>
    <n v="1"/>
    <n v="0"/>
    <s v="US"/>
    <x v="1"/>
    <n v="1740"/>
    <n v="1160"/>
    <s v="A"/>
    <s v="A9"/>
    <x v="1"/>
    <x v="1"/>
    <x v="2"/>
    <x v="1"/>
    <x v="1"/>
    <n v="1740"/>
    <n v="0"/>
    <n v="0"/>
    <n v="1740"/>
    <n v="0"/>
  </r>
  <r>
    <n v="152"/>
    <s v="Segment 1 / Cohort A"/>
    <n v="9"/>
    <x v="1"/>
    <n v="0"/>
    <n v="0"/>
    <n v="1"/>
    <n v="0"/>
    <s v="US"/>
    <x v="1"/>
    <n v="1740"/>
    <n v="1160"/>
    <s v="A"/>
    <s v="A9"/>
    <x v="1"/>
    <x v="1"/>
    <x v="2"/>
    <x v="1"/>
    <x v="1"/>
    <n v="1160"/>
    <n v="0"/>
    <n v="0"/>
    <n v="1160"/>
    <n v="0"/>
  </r>
  <r>
    <n v="152"/>
    <s v="Segment 1 / Cohort A"/>
    <n v="10"/>
    <x v="0"/>
    <n v="0"/>
    <n v="0"/>
    <n v="1"/>
    <n v="0"/>
    <s v="US"/>
    <x v="1"/>
    <n v="1740"/>
    <n v="1160"/>
    <s v="A"/>
    <s v="A10"/>
    <x v="2"/>
    <x v="1"/>
    <x v="0"/>
    <x v="0"/>
    <x v="0"/>
    <n v="1740"/>
    <n v="0"/>
    <n v="0"/>
    <n v="1740"/>
    <n v="0"/>
  </r>
  <r>
    <n v="152"/>
    <s v="Segment 1 / Cohort A"/>
    <n v="10"/>
    <x v="1"/>
    <n v="0"/>
    <n v="0"/>
    <n v="1"/>
    <n v="0"/>
    <s v="US"/>
    <x v="1"/>
    <n v="1740"/>
    <n v="1160"/>
    <s v="A"/>
    <s v="A10"/>
    <x v="2"/>
    <x v="1"/>
    <x v="0"/>
    <x v="0"/>
    <x v="0"/>
    <n v="1160"/>
    <n v="0"/>
    <n v="0"/>
    <n v="1160"/>
    <n v="0"/>
  </r>
  <r>
    <n v="152"/>
    <s v="Segment 1 / Cohort A"/>
    <n v="11"/>
    <x v="0"/>
    <n v="0"/>
    <n v="0"/>
    <n v="1"/>
    <n v="0"/>
    <s v="US"/>
    <x v="1"/>
    <n v="1740"/>
    <n v="1160"/>
    <s v="A"/>
    <s v="A11"/>
    <x v="0"/>
    <x v="0"/>
    <x v="0"/>
    <x v="0"/>
    <x v="1"/>
    <n v="1740"/>
    <n v="0"/>
    <n v="0"/>
    <n v="1740"/>
    <n v="0"/>
  </r>
  <r>
    <n v="152"/>
    <s v="Segment 1 / Cohort A"/>
    <n v="11"/>
    <x v="1"/>
    <n v="0"/>
    <n v="0"/>
    <n v="1"/>
    <n v="0"/>
    <s v="US"/>
    <x v="1"/>
    <n v="1740"/>
    <n v="1160"/>
    <s v="A"/>
    <s v="A11"/>
    <x v="0"/>
    <x v="0"/>
    <x v="0"/>
    <x v="0"/>
    <x v="1"/>
    <n v="1160"/>
    <n v="0"/>
    <n v="0"/>
    <n v="1160"/>
    <n v="0"/>
  </r>
  <r>
    <n v="152"/>
    <s v="Segment 1 / Cohort A"/>
    <n v="12"/>
    <x v="0"/>
    <n v="0"/>
    <n v="0"/>
    <n v="1"/>
    <n v="0"/>
    <s v="US"/>
    <x v="1"/>
    <n v="1740"/>
    <n v="1160"/>
    <s v="A"/>
    <s v="A12"/>
    <x v="1"/>
    <x v="0"/>
    <x v="0"/>
    <x v="0"/>
    <x v="0"/>
    <n v="1740"/>
    <n v="0"/>
    <n v="0"/>
    <n v="1740"/>
    <n v="0"/>
  </r>
  <r>
    <n v="152"/>
    <s v="Segment 1 / Cohort A"/>
    <n v="12"/>
    <x v="1"/>
    <n v="0"/>
    <n v="0"/>
    <n v="1"/>
    <n v="0"/>
    <s v="US"/>
    <x v="1"/>
    <n v="1740"/>
    <n v="1160"/>
    <s v="A"/>
    <s v="A12"/>
    <x v="1"/>
    <x v="0"/>
    <x v="0"/>
    <x v="0"/>
    <x v="0"/>
    <n v="1160"/>
    <n v="0"/>
    <n v="0"/>
    <n v="1160"/>
    <n v="0"/>
  </r>
  <r>
    <n v="153"/>
    <s v="Segment 1 / Cohort A"/>
    <n v="1"/>
    <x v="0"/>
    <n v="0.5"/>
    <n v="0.3"/>
    <n v="0.2"/>
    <n v="0"/>
    <s v="US"/>
    <x v="0"/>
    <n v="17500"/>
    <n v="16500"/>
    <s v="A"/>
    <s v="A1"/>
    <x v="0"/>
    <x v="0"/>
    <x v="0"/>
    <x v="0"/>
    <x v="0"/>
    <n v="17500"/>
    <n v="8750"/>
    <n v="5250"/>
    <n v="3500"/>
    <n v="0"/>
  </r>
  <r>
    <n v="153"/>
    <s v="Segment 1 / Cohort A"/>
    <n v="1"/>
    <x v="1"/>
    <n v="0.5"/>
    <n v="0.3"/>
    <n v="0.2"/>
    <n v="0"/>
    <s v="US"/>
    <x v="0"/>
    <n v="17500"/>
    <n v="16500"/>
    <s v="A"/>
    <s v="A1"/>
    <x v="0"/>
    <x v="0"/>
    <x v="0"/>
    <x v="0"/>
    <x v="0"/>
    <n v="16500"/>
    <n v="8250"/>
    <n v="4950"/>
    <n v="3300"/>
    <n v="0"/>
  </r>
  <r>
    <n v="153"/>
    <s v="Segment 1 / Cohort A"/>
    <n v="2"/>
    <x v="0"/>
    <n v="0.5"/>
    <n v="0.3"/>
    <n v="0.2"/>
    <n v="0"/>
    <s v="US"/>
    <x v="0"/>
    <n v="17500"/>
    <n v="16500"/>
    <s v="A"/>
    <s v="A2"/>
    <x v="1"/>
    <x v="1"/>
    <x v="1"/>
    <x v="0"/>
    <x v="1"/>
    <n v="17500"/>
    <n v="8750"/>
    <n v="5250"/>
    <n v="3500"/>
    <n v="0"/>
  </r>
  <r>
    <n v="153"/>
    <s v="Segment 1 / Cohort A"/>
    <n v="2"/>
    <x v="1"/>
    <n v="0.5"/>
    <n v="0.3"/>
    <n v="0.2"/>
    <n v="0"/>
    <s v="US"/>
    <x v="0"/>
    <n v="17500"/>
    <n v="16500"/>
    <s v="A"/>
    <s v="A2"/>
    <x v="1"/>
    <x v="1"/>
    <x v="1"/>
    <x v="0"/>
    <x v="1"/>
    <n v="16500"/>
    <n v="8250"/>
    <n v="4950"/>
    <n v="3300"/>
    <n v="0"/>
  </r>
  <r>
    <n v="153"/>
    <s v="Segment 1 / Cohort A"/>
    <n v="3"/>
    <x v="0"/>
    <n v="0.5"/>
    <n v="0.3"/>
    <n v="0.2"/>
    <n v="0"/>
    <s v="US"/>
    <x v="0"/>
    <n v="17500"/>
    <n v="16500"/>
    <s v="A"/>
    <s v="A3"/>
    <x v="2"/>
    <x v="1"/>
    <x v="2"/>
    <x v="0"/>
    <x v="1"/>
    <n v="17500"/>
    <n v="8750"/>
    <n v="5250"/>
    <n v="3500"/>
    <n v="0"/>
  </r>
  <r>
    <n v="153"/>
    <s v="Segment 1 / Cohort A"/>
    <n v="3"/>
    <x v="1"/>
    <n v="0.5"/>
    <n v="0.3"/>
    <n v="0.2"/>
    <n v="0"/>
    <s v="US"/>
    <x v="0"/>
    <n v="17500"/>
    <n v="16500"/>
    <s v="A"/>
    <s v="A3"/>
    <x v="2"/>
    <x v="1"/>
    <x v="2"/>
    <x v="0"/>
    <x v="1"/>
    <n v="16500"/>
    <n v="8250"/>
    <n v="4950"/>
    <n v="3300"/>
    <n v="0"/>
  </r>
  <r>
    <n v="153"/>
    <s v="Segment 1 / Cohort A"/>
    <n v="4"/>
    <x v="0"/>
    <n v="0.5"/>
    <n v="0.3"/>
    <n v="0.2"/>
    <n v="0"/>
    <s v="US"/>
    <x v="0"/>
    <n v="17500"/>
    <n v="16500"/>
    <s v="A"/>
    <s v="A4"/>
    <x v="2"/>
    <x v="0"/>
    <x v="0"/>
    <x v="0"/>
    <x v="1"/>
    <n v="17500"/>
    <n v="8750"/>
    <n v="5250"/>
    <n v="3500"/>
    <n v="0"/>
  </r>
  <r>
    <n v="153"/>
    <s v="Segment 1 / Cohort A"/>
    <n v="4"/>
    <x v="1"/>
    <n v="0.5"/>
    <n v="0.3"/>
    <n v="0.2"/>
    <n v="0"/>
    <s v="US"/>
    <x v="0"/>
    <n v="17500"/>
    <n v="16500"/>
    <s v="A"/>
    <s v="A4"/>
    <x v="2"/>
    <x v="0"/>
    <x v="0"/>
    <x v="0"/>
    <x v="1"/>
    <n v="16500"/>
    <n v="8250"/>
    <n v="4950"/>
    <n v="3300"/>
    <n v="0"/>
  </r>
  <r>
    <n v="153"/>
    <s v="Segment 1 / Cohort A"/>
    <n v="5"/>
    <x v="0"/>
    <n v="0.5"/>
    <n v="0.3"/>
    <n v="0.2"/>
    <n v="0"/>
    <s v="US"/>
    <x v="0"/>
    <n v="17500"/>
    <n v="16500"/>
    <s v="A"/>
    <s v="A5"/>
    <x v="2"/>
    <x v="1"/>
    <x v="2"/>
    <x v="1"/>
    <x v="1"/>
    <n v="17500"/>
    <n v="8750"/>
    <n v="5250"/>
    <n v="3500"/>
    <n v="0"/>
  </r>
  <r>
    <n v="153"/>
    <s v="Segment 1 / Cohort A"/>
    <n v="5"/>
    <x v="1"/>
    <n v="0.5"/>
    <n v="0.3"/>
    <n v="0.2"/>
    <n v="0"/>
    <s v="US"/>
    <x v="0"/>
    <n v="17500"/>
    <n v="16500"/>
    <s v="A"/>
    <s v="A5"/>
    <x v="2"/>
    <x v="1"/>
    <x v="2"/>
    <x v="1"/>
    <x v="1"/>
    <n v="16500"/>
    <n v="8250"/>
    <n v="4950"/>
    <n v="3300"/>
    <n v="0"/>
  </r>
  <r>
    <n v="153"/>
    <s v="Segment 1 / Cohort A"/>
    <n v="6"/>
    <x v="0"/>
    <n v="0.5"/>
    <n v="0.3"/>
    <n v="0.2"/>
    <n v="0"/>
    <s v="US"/>
    <x v="0"/>
    <n v="17500"/>
    <n v="16500"/>
    <s v="A"/>
    <s v="A6"/>
    <x v="3"/>
    <x v="0"/>
    <x v="0"/>
    <x v="0"/>
    <x v="1"/>
    <n v="17500"/>
    <n v="8750"/>
    <n v="5250"/>
    <n v="3500"/>
    <n v="0"/>
  </r>
  <r>
    <n v="153"/>
    <s v="Segment 1 / Cohort A"/>
    <n v="6"/>
    <x v="1"/>
    <n v="0.5"/>
    <n v="0.3"/>
    <n v="0.2"/>
    <n v="0"/>
    <s v="US"/>
    <x v="0"/>
    <n v="17500"/>
    <n v="16500"/>
    <s v="A"/>
    <s v="A6"/>
    <x v="3"/>
    <x v="0"/>
    <x v="0"/>
    <x v="0"/>
    <x v="1"/>
    <n v="16500"/>
    <n v="8250"/>
    <n v="4950"/>
    <n v="3300"/>
    <n v="0"/>
  </r>
  <r>
    <n v="153"/>
    <s v="Segment 1 / Cohort A"/>
    <n v="7"/>
    <x v="0"/>
    <n v="0.5"/>
    <n v="0.3"/>
    <n v="0.2"/>
    <n v="0"/>
    <s v="US"/>
    <x v="0"/>
    <n v="17500"/>
    <n v="16500"/>
    <s v="A"/>
    <s v="A7"/>
    <x v="1"/>
    <x v="0"/>
    <x v="0"/>
    <x v="0"/>
    <x v="1"/>
    <n v="17500"/>
    <n v="8750"/>
    <n v="5250"/>
    <n v="3500"/>
    <n v="0"/>
  </r>
  <r>
    <n v="153"/>
    <s v="Segment 1 / Cohort A"/>
    <n v="7"/>
    <x v="1"/>
    <n v="0.5"/>
    <n v="0.3"/>
    <n v="0.2"/>
    <n v="0"/>
    <s v="US"/>
    <x v="0"/>
    <n v="17500"/>
    <n v="16500"/>
    <s v="A"/>
    <s v="A7"/>
    <x v="1"/>
    <x v="0"/>
    <x v="0"/>
    <x v="0"/>
    <x v="1"/>
    <n v="16500"/>
    <n v="8250"/>
    <n v="4950"/>
    <n v="3300"/>
    <n v="0"/>
  </r>
  <r>
    <n v="153"/>
    <s v="Segment 1 / Cohort A"/>
    <n v="8"/>
    <x v="0"/>
    <n v="0.5"/>
    <n v="0.3"/>
    <n v="0.2"/>
    <n v="0"/>
    <s v="US"/>
    <x v="0"/>
    <n v="17500"/>
    <n v="16500"/>
    <s v="A"/>
    <s v="A8"/>
    <x v="3"/>
    <x v="0"/>
    <x v="0"/>
    <x v="0"/>
    <x v="0"/>
    <n v="17500"/>
    <n v="8750"/>
    <n v="5250"/>
    <n v="3500"/>
    <n v="0"/>
  </r>
  <r>
    <n v="153"/>
    <s v="Segment 1 / Cohort A"/>
    <n v="8"/>
    <x v="1"/>
    <n v="0.5"/>
    <n v="0.3"/>
    <n v="0.2"/>
    <n v="0"/>
    <s v="US"/>
    <x v="0"/>
    <n v="17500"/>
    <n v="16500"/>
    <s v="A"/>
    <s v="A8"/>
    <x v="3"/>
    <x v="0"/>
    <x v="0"/>
    <x v="0"/>
    <x v="0"/>
    <n v="16500"/>
    <n v="8250"/>
    <n v="4950"/>
    <n v="3300"/>
    <n v="0"/>
  </r>
  <r>
    <n v="153"/>
    <s v="Segment 1 / Cohort A"/>
    <n v="9"/>
    <x v="0"/>
    <n v="0.5"/>
    <n v="0.3"/>
    <n v="0.2"/>
    <n v="0"/>
    <s v="US"/>
    <x v="0"/>
    <n v="17500"/>
    <n v="16500"/>
    <s v="A"/>
    <s v="A9"/>
    <x v="1"/>
    <x v="1"/>
    <x v="2"/>
    <x v="1"/>
    <x v="1"/>
    <n v="17500"/>
    <n v="8750"/>
    <n v="5250"/>
    <n v="3500"/>
    <n v="0"/>
  </r>
  <r>
    <n v="153"/>
    <s v="Segment 1 / Cohort A"/>
    <n v="9"/>
    <x v="1"/>
    <n v="0.5"/>
    <n v="0.3"/>
    <n v="0.2"/>
    <n v="0"/>
    <s v="US"/>
    <x v="0"/>
    <n v="17500"/>
    <n v="16500"/>
    <s v="A"/>
    <s v="A9"/>
    <x v="1"/>
    <x v="1"/>
    <x v="2"/>
    <x v="1"/>
    <x v="1"/>
    <n v="16500"/>
    <n v="8250"/>
    <n v="4950"/>
    <n v="3300"/>
    <n v="0"/>
  </r>
  <r>
    <n v="153"/>
    <s v="Segment 1 / Cohort A"/>
    <n v="10"/>
    <x v="0"/>
    <n v="0.5"/>
    <n v="0.3"/>
    <n v="0.2"/>
    <n v="0"/>
    <s v="US"/>
    <x v="0"/>
    <n v="17500"/>
    <n v="16500"/>
    <s v="A"/>
    <s v="A10"/>
    <x v="2"/>
    <x v="1"/>
    <x v="0"/>
    <x v="0"/>
    <x v="0"/>
    <n v="17500"/>
    <n v="8750"/>
    <n v="5250"/>
    <n v="3500"/>
    <n v="0"/>
  </r>
  <r>
    <n v="153"/>
    <s v="Segment 1 / Cohort A"/>
    <n v="10"/>
    <x v="1"/>
    <n v="0.5"/>
    <n v="0.3"/>
    <n v="0.2"/>
    <n v="0"/>
    <s v="US"/>
    <x v="0"/>
    <n v="17500"/>
    <n v="16500"/>
    <s v="A"/>
    <s v="A10"/>
    <x v="2"/>
    <x v="1"/>
    <x v="0"/>
    <x v="0"/>
    <x v="0"/>
    <n v="16500"/>
    <n v="8250"/>
    <n v="4950"/>
    <n v="3300"/>
    <n v="0"/>
  </r>
  <r>
    <n v="153"/>
    <s v="Segment 1 / Cohort A"/>
    <n v="11"/>
    <x v="0"/>
    <n v="0.5"/>
    <n v="0.3"/>
    <n v="0.2"/>
    <n v="0"/>
    <s v="US"/>
    <x v="0"/>
    <n v="17500"/>
    <n v="16500"/>
    <s v="A"/>
    <s v="A11"/>
    <x v="0"/>
    <x v="0"/>
    <x v="0"/>
    <x v="0"/>
    <x v="1"/>
    <n v="17500"/>
    <n v="8750"/>
    <n v="5250"/>
    <n v="3500"/>
    <n v="0"/>
  </r>
  <r>
    <n v="153"/>
    <s v="Segment 1 / Cohort A"/>
    <n v="11"/>
    <x v="1"/>
    <n v="0.5"/>
    <n v="0.3"/>
    <n v="0.2"/>
    <n v="0"/>
    <s v="US"/>
    <x v="0"/>
    <n v="17500"/>
    <n v="16500"/>
    <s v="A"/>
    <s v="A11"/>
    <x v="0"/>
    <x v="0"/>
    <x v="0"/>
    <x v="0"/>
    <x v="1"/>
    <n v="16500"/>
    <n v="8250"/>
    <n v="4950"/>
    <n v="3300"/>
    <n v="0"/>
  </r>
  <r>
    <n v="153"/>
    <s v="Segment 1 / Cohort A"/>
    <n v="12"/>
    <x v="0"/>
    <n v="0.5"/>
    <n v="0.3"/>
    <n v="0.2"/>
    <n v="0"/>
    <s v="US"/>
    <x v="0"/>
    <n v="17500"/>
    <n v="16500"/>
    <s v="A"/>
    <s v="A12"/>
    <x v="1"/>
    <x v="0"/>
    <x v="0"/>
    <x v="0"/>
    <x v="0"/>
    <n v="17500"/>
    <n v="8750"/>
    <n v="5250"/>
    <n v="3500"/>
    <n v="0"/>
  </r>
  <r>
    <n v="153"/>
    <s v="Segment 1 / Cohort A"/>
    <n v="12"/>
    <x v="1"/>
    <n v="0.5"/>
    <n v="0.3"/>
    <n v="0.2"/>
    <n v="0"/>
    <s v="US"/>
    <x v="0"/>
    <n v="17500"/>
    <n v="16500"/>
    <s v="A"/>
    <s v="A12"/>
    <x v="1"/>
    <x v="0"/>
    <x v="0"/>
    <x v="0"/>
    <x v="0"/>
    <n v="16500"/>
    <n v="8250"/>
    <n v="4950"/>
    <n v="3300"/>
    <n v="0"/>
  </r>
  <r>
    <n v="155"/>
    <s v="Segment 2 / Cohort B"/>
    <n v="1"/>
    <x v="0"/>
    <n v="0.5"/>
    <n v="0.2"/>
    <n v="0.3"/>
    <n v="0"/>
    <s v="US"/>
    <x v="0"/>
    <n v="19600"/>
    <n v="4900"/>
    <s v="B"/>
    <s v="B1"/>
    <x v="1"/>
    <x v="1"/>
    <x v="1"/>
    <x v="0"/>
    <x v="0"/>
    <n v="19600"/>
    <n v="9800"/>
    <n v="3920"/>
    <n v="5880"/>
    <n v="0"/>
  </r>
  <r>
    <n v="155"/>
    <s v="Segment 2 / Cohort B"/>
    <n v="1"/>
    <x v="1"/>
    <n v="0.5"/>
    <n v="0.3"/>
    <n v="0.2"/>
    <n v="0"/>
    <s v="US"/>
    <x v="0"/>
    <n v="19600"/>
    <n v="4900"/>
    <s v="B"/>
    <s v="B1"/>
    <x v="1"/>
    <x v="1"/>
    <x v="1"/>
    <x v="0"/>
    <x v="0"/>
    <n v="4900"/>
    <n v="2450"/>
    <n v="1470"/>
    <n v="980"/>
    <n v="0"/>
  </r>
  <r>
    <n v="155"/>
    <s v="Segment 2 / Cohort B"/>
    <n v="2"/>
    <x v="0"/>
    <n v="0.4"/>
    <n v="0.3"/>
    <n v="0.3"/>
    <n v="0"/>
    <s v="US"/>
    <x v="0"/>
    <n v="19600"/>
    <n v="4900"/>
    <s v="B"/>
    <s v="B2"/>
    <x v="0"/>
    <x v="1"/>
    <x v="0"/>
    <x v="0"/>
    <x v="0"/>
    <n v="19600"/>
    <n v="7840"/>
    <n v="5880"/>
    <n v="5880"/>
    <n v="0"/>
  </r>
  <r>
    <n v="155"/>
    <s v="Segment 2 / Cohort B"/>
    <n v="2"/>
    <x v="1"/>
    <n v="0.4"/>
    <n v="0.3"/>
    <n v="0.3"/>
    <n v="0"/>
    <s v="US"/>
    <x v="0"/>
    <n v="19600"/>
    <n v="4900"/>
    <s v="B"/>
    <s v="B2"/>
    <x v="0"/>
    <x v="1"/>
    <x v="0"/>
    <x v="0"/>
    <x v="0"/>
    <n v="4900"/>
    <n v="1960"/>
    <n v="1470"/>
    <n v="1470"/>
    <n v="0"/>
  </r>
  <r>
    <n v="155"/>
    <s v="Segment 2 / Cohort B"/>
    <n v="3"/>
    <x v="0"/>
    <n v="0.4"/>
    <n v="0.3"/>
    <n v="0.3"/>
    <n v="0"/>
    <s v="US"/>
    <x v="0"/>
    <n v="19600"/>
    <n v="4900"/>
    <s v="B"/>
    <s v="B3"/>
    <x v="2"/>
    <x v="1"/>
    <x v="2"/>
    <x v="0"/>
    <x v="0"/>
    <n v="19600"/>
    <n v="7840"/>
    <n v="5880"/>
    <n v="5880"/>
    <n v="0"/>
  </r>
  <r>
    <n v="155"/>
    <s v="Segment 2 / Cohort B"/>
    <n v="3"/>
    <x v="1"/>
    <n v="0.5"/>
    <n v="0.4"/>
    <n v="0.1"/>
    <n v="0"/>
    <s v="US"/>
    <x v="0"/>
    <n v="19600"/>
    <n v="4900"/>
    <s v="B"/>
    <s v="B3"/>
    <x v="2"/>
    <x v="1"/>
    <x v="2"/>
    <x v="0"/>
    <x v="0"/>
    <n v="4900"/>
    <n v="2450"/>
    <n v="1960"/>
    <n v="490"/>
    <n v="0"/>
  </r>
  <r>
    <n v="155"/>
    <s v="Segment 2 / Cohort B"/>
    <n v="4"/>
    <x v="0"/>
    <n v="0.4"/>
    <n v="0.3"/>
    <n v="0.3"/>
    <n v="0"/>
    <s v="US"/>
    <x v="0"/>
    <n v="19600"/>
    <n v="4900"/>
    <s v="B"/>
    <s v="B4"/>
    <x v="1"/>
    <x v="1"/>
    <x v="0"/>
    <x v="0"/>
    <x v="1"/>
    <n v="19600"/>
    <n v="7840"/>
    <n v="5880"/>
    <n v="5880"/>
    <n v="0"/>
  </r>
  <r>
    <n v="155"/>
    <s v="Segment 2 / Cohort B"/>
    <n v="4"/>
    <x v="1"/>
    <n v="0.4"/>
    <n v="0.3"/>
    <n v="0.3"/>
    <n v="0"/>
    <s v="US"/>
    <x v="0"/>
    <n v="19600"/>
    <n v="4900"/>
    <s v="B"/>
    <s v="B4"/>
    <x v="1"/>
    <x v="1"/>
    <x v="0"/>
    <x v="0"/>
    <x v="1"/>
    <n v="4900"/>
    <n v="1960"/>
    <n v="1470"/>
    <n v="1470"/>
    <n v="0"/>
  </r>
  <r>
    <n v="155"/>
    <s v="Segment 2 / Cohort B"/>
    <n v="5"/>
    <x v="0"/>
    <n v="0.4"/>
    <n v="0.3"/>
    <n v="0.3"/>
    <n v="0"/>
    <s v="US"/>
    <x v="0"/>
    <n v="19600"/>
    <n v="4900"/>
    <s v="B"/>
    <s v="B5"/>
    <x v="0"/>
    <x v="1"/>
    <x v="0"/>
    <x v="0"/>
    <x v="1"/>
    <n v="19600"/>
    <n v="7840"/>
    <n v="5880"/>
    <n v="5880"/>
    <n v="0"/>
  </r>
  <r>
    <n v="155"/>
    <s v="Segment 2 / Cohort B"/>
    <n v="5"/>
    <x v="1"/>
    <n v="0.4"/>
    <n v="0.5"/>
    <n v="0.1"/>
    <n v="0"/>
    <s v="US"/>
    <x v="0"/>
    <n v="19600"/>
    <n v="4900"/>
    <s v="B"/>
    <s v="B5"/>
    <x v="0"/>
    <x v="1"/>
    <x v="0"/>
    <x v="0"/>
    <x v="1"/>
    <n v="4900"/>
    <n v="1960"/>
    <n v="2450"/>
    <n v="490"/>
    <n v="0"/>
  </r>
  <r>
    <n v="155"/>
    <s v="Segment 2 / Cohort B"/>
    <n v="6"/>
    <x v="0"/>
    <n v="0.4"/>
    <n v="0.3"/>
    <n v="0.3"/>
    <n v="0"/>
    <s v="US"/>
    <x v="0"/>
    <n v="19600"/>
    <n v="4900"/>
    <s v="B"/>
    <s v="B6"/>
    <x v="0"/>
    <x v="1"/>
    <x v="1"/>
    <x v="0"/>
    <x v="1"/>
    <n v="19600"/>
    <n v="7840"/>
    <n v="5880"/>
    <n v="5880"/>
    <n v="0"/>
  </r>
  <r>
    <n v="155"/>
    <s v="Segment 2 / Cohort B"/>
    <n v="6"/>
    <x v="1"/>
    <n v="0.4"/>
    <n v="0.3"/>
    <n v="0.3"/>
    <n v="0"/>
    <s v="US"/>
    <x v="0"/>
    <n v="19600"/>
    <n v="4900"/>
    <s v="B"/>
    <s v="B6"/>
    <x v="0"/>
    <x v="1"/>
    <x v="1"/>
    <x v="0"/>
    <x v="1"/>
    <n v="4900"/>
    <n v="1960"/>
    <n v="1470"/>
    <n v="1470"/>
    <n v="0"/>
  </r>
  <r>
    <n v="155"/>
    <s v="Segment 2 / Cohort B"/>
    <n v="7"/>
    <x v="0"/>
    <n v="0.5"/>
    <n v="0.3"/>
    <n v="0.2"/>
    <n v="0"/>
    <s v="US"/>
    <x v="0"/>
    <n v="19600"/>
    <n v="4900"/>
    <s v="B"/>
    <s v="B7"/>
    <x v="0"/>
    <x v="1"/>
    <x v="2"/>
    <x v="0"/>
    <x v="0"/>
    <n v="19600"/>
    <n v="9800"/>
    <n v="5880"/>
    <n v="3920"/>
    <n v="0"/>
  </r>
  <r>
    <n v="155"/>
    <s v="Segment 2 / Cohort B"/>
    <n v="7"/>
    <x v="1"/>
    <n v="0.4"/>
    <n v="0.3"/>
    <n v="0.3"/>
    <n v="0"/>
    <s v="US"/>
    <x v="0"/>
    <n v="19600"/>
    <n v="4900"/>
    <s v="B"/>
    <s v="B7"/>
    <x v="0"/>
    <x v="1"/>
    <x v="2"/>
    <x v="0"/>
    <x v="0"/>
    <n v="4900"/>
    <n v="1960"/>
    <n v="1470"/>
    <n v="1470"/>
    <n v="0"/>
  </r>
  <r>
    <n v="155"/>
    <s v="Segment 2 / Cohort B"/>
    <n v="8"/>
    <x v="0"/>
    <n v="0.5"/>
    <n v="0.5"/>
    <n v="0"/>
    <n v="0"/>
    <s v="US"/>
    <x v="0"/>
    <n v="19600"/>
    <n v="4900"/>
    <s v="B"/>
    <s v="B8"/>
    <x v="2"/>
    <x v="1"/>
    <x v="1"/>
    <x v="0"/>
    <x v="1"/>
    <n v="19600"/>
    <n v="9800"/>
    <n v="9800"/>
    <n v="0"/>
    <n v="0"/>
  </r>
  <r>
    <n v="155"/>
    <s v="Segment 2 / Cohort B"/>
    <n v="8"/>
    <x v="1"/>
    <n v="0.5"/>
    <n v="0.5"/>
    <n v="0"/>
    <n v="0"/>
    <s v="US"/>
    <x v="0"/>
    <n v="19600"/>
    <n v="4900"/>
    <s v="B"/>
    <s v="B8"/>
    <x v="2"/>
    <x v="1"/>
    <x v="1"/>
    <x v="0"/>
    <x v="1"/>
    <n v="4900"/>
    <n v="2450"/>
    <n v="2450"/>
    <n v="0"/>
    <n v="0"/>
  </r>
  <r>
    <n v="155"/>
    <s v="Segment 2 / Cohort B"/>
    <n v="9"/>
    <x v="0"/>
    <n v="0.5"/>
    <n v="0.3"/>
    <n v="0.2"/>
    <n v="0"/>
    <s v="US"/>
    <x v="0"/>
    <n v="19600"/>
    <n v="4900"/>
    <s v="B"/>
    <s v="B9"/>
    <x v="1"/>
    <x v="1"/>
    <x v="2"/>
    <x v="0"/>
    <x v="0"/>
    <n v="19600"/>
    <n v="9800"/>
    <n v="5880"/>
    <n v="3920"/>
    <n v="0"/>
  </r>
  <r>
    <n v="155"/>
    <s v="Segment 2 / Cohort B"/>
    <n v="9"/>
    <x v="1"/>
    <n v="0.4"/>
    <n v="0.3"/>
    <n v="0.3"/>
    <n v="0"/>
    <s v="US"/>
    <x v="0"/>
    <n v="19600"/>
    <n v="4900"/>
    <s v="B"/>
    <s v="B9"/>
    <x v="1"/>
    <x v="1"/>
    <x v="2"/>
    <x v="0"/>
    <x v="0"/>
    <n v="4900"/>
    <n v="1960"/>
    <n v="1470"/>
    <n v="1470"/>
    <n v="0"/>
  </r>
  <r>
    <n v="155"/>
    <s v="Segment 2 / Cohort B"/>
    <n v="10"/>
    <x v="0"/>
    <n v="0.4"/>
    <n v="0.3"/>
    <n v="0.3"/>
    <n v="0"/>
    <s v="US"/>
    <x v="0"/>
    <n v="19600"/>
    <n v="4900"/>
    <s v="B"/>
    <s v="B10"/>
    <x v="0"/>
    <x v="1"/>
    <x v="2"/>
    <x v="1"/>
    <x v="1"/>
    <n v="19600"/>
    <n v="7840"/>
    <n v="5880"/>
    <n v="5880"/>
    <n v="0"/>
  </r>
  <r>
    <n v="155"/>
    <s v="Segment 2 / Cohort B"/>
    <n v="10"/>
    <x v="1"/>
    <n v="0.5"/>
    <n v="0.3"/>
    <n v="0.2"/>
    <n v="0"/>
    <s v="US"/>
    <x v="0"/>
    <n v="19600"/>
    <n v="4900"/>
    <s v="B"/>
    <s v="B10"/>
    <x v="0"/>
    <x v="1"/>
    <x v="2"/>
    <x v="1"/>
    <x v="1"/>
    <n v="4900"/>
    <n v="2450"/>
    <n v="1470"/>
    <n v="980"/>
    <n v="0"/>
  </r>
  <r>
    <n v="155"/>
    <s v="Segment 2 / Cohort B"/>
    <n v="11"/>
    <x v="0"/>
    <n v="0.4"/>
    <n v="0.3"/>
    <n v="0.3"/>
    <n v="0"/>
    <s v="US"/>
    <x v="0"/>
    <n v="19600"/>
    <n v="4900"/>
    <s v="B"/>
    <s v="B11"/>
    <x v="3"/>
    <x v="1"/>
    <x v="2"/>
    <x v="1"/>
    <x v="0"/>
    <n v="19600"/>
    <n v="7840"/>
    <n v="5880"/>
    <n v="5880"/>
    <n v="0"/>
  </r>
  <r>
    <n v="155"/>
    <s v="Segment 2 / Cohort B"/>
    <n v="11"/>
    <x v="1"/>
    <n v="0.4"/>
    <n v="0.3"/>
    <n v="0.3"/>
    <n v="0"/>
    <s v="US"/>
    <x v="0"/>
    <n v="19600"/>
    <n v="4900"/>
    <s v="B"/>
    <s v="B11"/>
    <x v="3"/>
    <x v="1"/>
    <x v="2"/>
    <x v="1"/>
    <x v="0"/>
    <n v="4900"/>
    <n v="1960"/>
    <n v="1470"/>
    <n v="1470"/>
    <n v="0"/>
  </r>
  <r>
    <n v="155"/>
    <s v="Segment 2 / Cohort B"/>
    <n v="12"/>
    <x v="0"/>
    <n v="0.4"/>
    <n v="0.3"/>
    <n v="0.3"/>
    <n v="0"/>
    <s v="US"/>
    <x v="0"/>
    <n v="19600"/>
    <n v="4900"/>
    <s v="B"/>
    <s v="B12"/>
    <x v="3"/>
    <x v="1"/>
    <x v="1"/>
    <x v="0"/>
    <x v="1"/>
    <n v="19600"/>
    <n v="7840"/>
    <n v="5880"/>
    <n v="5880"/>
    <n v="0"/>
  </r>
  <r>
    <n v="155"/>
    <s v="Segment 2 / Cohort B"/>
    <n v="12"/>
    <x v="1"/>
    <n v="0.5"/>
    <n v="0.3"/>
    <n v="0.2"/>
    <n v="0"/>
    <s v="US"/>
    <x v="0"/>
    <n v="19600"/>
    <n v="4900"/>
    <s v="B"/>
    <s v="B12"/>
    <x v="3"/>
    <x v="1"/>
    <x v="1"/>
    <x v="0"/>
    <x v="1"/>
    <n v="4900"/>
    <n v="2450"/>
    <n v="1470"/>
    <n v="980"/>
    <n v="0"/>
  </r>
  <r>
    <n v="156"/>
    <s v="Segment 2 / Cohort B"/>
    <n v="1"/>
    <x v="0"/>
    <n v="0.8"/>
    <n v="0.2"/>
    <n v="0"/>
    <n v="0"/>
    <s v="US"/>
    <x v="0"/>
    <n v="9375"/>
    <n v="1875"/>
    <s v="B"/>
    <s v="B1"/>
    <x v="1"/>
    <x v="1"/>
    <x v="1"/>
    <x v="0"/>
    <x v="0"/>
    <n v="9375"/>
    <n v="7500"/>
    <n v="1875"/>
    <n v="0"/>
    <n v="0"/>
  </r>
  <r>
    <n v="156"/>
    <s v="Segment 2 / Cohort B"/>
    <n v="1"/>
    <x v="1"/>
    <n v="0.6"/>
    <n v="0.2"/>
    <n v="0.2"/>
    <n v="0"/>
    <s v="US"/>
    <x v="0"/>
    <n v="9375"/>
    <n v="1875"/>
    <s v="B"/>
    <s v="B1"/>
    <x v="1"/>
    <x v="1"/>
    <x v="1"/>
    <x v="0"/>
    <x v="0"/>
    <n v="1875"/>
    <n v="1125"/>
    <n v="375"/>
    <n v="375"/>
    <n v="0"/>
  </r>
  <r>
    <n v="156"/>
    <s v="Segment 2 / Cohort B"/>
    <n v="2"/>
    <x v="0"/>
    <n v="0.8"/>
    <n v="0.2"/>
    <n v="0"/>
    <n v="0"/>
    <s v="US"/>
    <x v="0"/>
    <n v="9375"/>
    <n v="1875"/>
    <s v="B"/>
    <s v="B2"/>
    <x v="0"/>
    <x v="1"/>
    <x v="0"/>
    <x v="0"/>
    <x v="0"/>
    <n v="9375"/>
    <n v="7500"/>
    <n v="1875"/>
    <n v="0"/>
    <n v="0"/>
  </r>
  <r>
    <n v="156"/>
    <s v="Segment 2 / Cohort B"/>
    <n v="2"/>
    <x v="1"/>
    <n v="0.5"/>
    <n v="0.2"/>
    <n v="0.3"/>
    <n v="0"/>
    <s v="US"/>
    <x v="0"/>
    <n v="9375"/>
    <n v="1875"/>
    <s v="B"/>
    <s v="B2"/>
    <x v="0"/>
    <x v="1"/>
    <x v="0"/>
    <x v="0"/>
    <x v="0"/>
    <n v="1875"/>
    <n v="937.5"/>
    <n v="375"/>
    <n v="562.5"/>
    <n v="0"/>
  </r>
  <r>
    <n v="156"/>
    <s v="Segment 2 / Cohort B"/>
    <n v="3"/>
    <x v="0"/>
    <n v="0.8"/>
    <n v="0.2"/>
    <n v="0"/>
    <n v="0"/>
    <s v="US"/>
    <x v="0"/>
    <n v="9375"/>
    <n v="1875"/>
    <s v="B"/>
    <s v="B3"/>
    <x v="2"/>
    <x v="1"/>
    <x v="2"/>
    <x v="0"/>
    <x v="0"/>
    <n v="9375"/>
    <n v="7500"/>
    <n v="1875"/>
    <n v="0"/>
    <n v="0"/>
  </r>
  <r>
    <n v="156"/>
    <s v="Segment 2 / Cohort B"/>
    <n v="3"/>
    <x v="1"/>
    <n v="0.6"/>
    <n v="0.3"/>
    <n v="0.1"/>
    <n v="0"/>
    <s v="US"/>
    <x v="0"/>
    <n v="9375"/>
    <n v="1875"/>
    <s v="B"/>
    <s v="B3"/>
    <x v="2"/>
    <x v="1"/>
    <x v="2"/>
    <x v="0"/>
    <x v="0"/>
    <n v="1875"/>
    <n v="1125"/>
    <n v="562.5"/>
    <n v="187.5"/>
    <n v="0"/>
  </r>
  <r>
    <n v="156"/>
    <s v="Segment 2 / Cohort B"/>
    <n v="4"/>
    <x v="0"/>
    <n v="0.8"/>
    <n v="0.2"/>
    <n v="0"/>
    <n v="0"/>
    <s v="US"/>
    <x v="0"/>
    <n v="9375"/>
    <n v="1875"/>
    <s v="B"/>
    <s v="B4"/>
    <x v="1"/>
    <x v="1"/>
    <x v="0"/>
    <x v="0"/>
    <x v="1"/>
    <n v="9375"/>
    <n v="7500"/>
    <n v="1875"/>
    <n v="0"/>
    <n v="0"/>
  </r>
  <r>
    <n v="156"/>
    <s v="Segment 2 / Cohort B"/>
    <n v="4"/>
    <x v="1"/>
    <n v="0.6"/>
    <n v="0.2"/>
    <n v="0.2"/>
    <n v="0"/>
    <s v="US"/>
    <x v="0"/>
    <n v="9375"/>
    <n v="1875"/>
    <s v="B"/>
    <s v="B4"/>
    <x v="1"/>
    <x v="1"/>
    <x v="0"/>
    <x v="0"/>
    <x v="1"/>
    <n v="1875"/>
    <n v="1125"/>
    <n v="375"/>
    <n v="375"/>
    <n v="0"/>
  </r>
  <r>
    <n v="156"/>
    <s v="Segment 2 / Cohort B"/>
    <n v="5"/>
    <x v="0"/>
    <n v="0.7"/>
    <n v="0.3"/>
    <n v="0"/>
    <n v="0"/>
    <s v="US"/>
    <x v="0"/>
    <n v="9375"/>
    <n v="1875"/>
    <s v="B"/>
    <s v="B5"/>
    <x v="0"/>
    <x v="1"/>
    <x v="0"/>
    <x v="0"/>
    <x v="1"/>
    <n v="9375"/>
    <n v="6562.5"/>
    <n v="2812.5"/>
    <n v="0"/>
    <n v="0"/>
  </r>
  <r>
    <n v="156"/>
    <s v="Segment 2 / Cohort B"/>
    <n v="5"/>
    <x v="1"/>
    <n v="0.8"/>
    <n v="0"/>
    <n v="0.2"/>
    <n v="0"/>
    <s v="US"/>
    <x v="0"/>
    <n v="9375"/>
    <n v="1875"/>
    <s v="B"/>
    <s v="B5"/>
    <x v="0"/>
    <x v="1"/>
    <x v="0"/>
    <x v="0"/>
    <x v="1"/>
    <n v="1875"/>
    <n v="1500"/>
    <n v="0"/>
    <n v="375"/>
    <n v="0"/>
  </r>
  <r>
    <n v="156"/>
    <s v="Segment 2 / Cohort B"/>
    <n v="6"/>
    <x v="0"/>
    <n v="0.6"/>
    <n v="0.4"/>
    <n v="0"/>
    <n v="0"/>
    <s v="US"/>
    <x v="0"/>
    <n v="9375"/>
    <n v="1875"/>
    <s v="B"/>
    <s v="B6"/>
    <x v="0"/>
    <x v="1"/>
    <x v="1"/>
    <x v="0"/>
    <x v="1"/>
    <n v="9375"/>
    <n v="5625"/>
    <n v="3750"/>
    <n v="0"/>
    <n v="0"/>
  </r>
  <r>
    <n v="156"/>
    <s v="Segment 2 / Cohort B"/>
    <n v="6"/>
    <x v="1"/>
    <n v="0.5"/>
    <n v="0.2"/>
    <n v="0.3"/>
    <n v="0"/>
    <s v="US"/>
    <x v="0"/>
    <n v="9375"/>
    <n v="1875"/>
    <s v="B"/>
    <s v="B6"/>
    <x v="0"/>
    <x v="1"/>
    <x v="1"/>
    <x v="0"/>
    <x v="1"/>
    <n v="1875"/>
    <n v="937.5"/>
    <n v="375"/>
    <n v="562.5"/>
    <n v="0"/>
  </r>
  <r>
    <n v="156"/>
    <s v="Segment 2 / Cohort B"/>
    <n v="7"/>
    <x v="0"/>
    <n v="0.8"/>
    <n v="0.2"/>
    <n v="0"/>
    <n v="0"/>
    <s v="US"/>
    <x v="0"/>
    <n v="9375"/>
    <n v="1875"/>
    <s v="B"/>
    <s v="B7"/>
    <x v="0"/>
    <x v="1"/>
    <x v="2"/>
    <x v="0"/>
    <x v="0"/>
    <n v="9375"/>
    <n v="7500"/>
    <n v="1875"/>
    <n v="0"/>
    <n v="0"/>
  </r>
  <r>
    <n v="156"/>
    <s v="Segment 2 / Cohort B"/>
    <n v="7"/>
    <x v="1"/>
    <n v="0.8"/>
    <n v="0.2"/>
    <n v="0"/>
    <n v="0"/>
    <s v="US"/>
    <x v="0"/>
    <n v="9375"/>
    <n v="1875"/>
    <s v="B"/>
    <s v="B7"/>
    <x v="0"/>
    <x v="1"/>
    <x v="2"/>
    <x v="0"/>
    <x v="0"/>
    <n v="1875"/>
    <n v="1500"/>
    <n v="375"/>
    <n v="0"/>
    <n v="0"/>
  </r>
  <r>
    <n v="156"/>
    <s v="Segment 2 / Cohort B"/>
    <n v="8"/>
    <x v="0"/>
    <n v="0.8"/>
    <n v="0.2"/>
    <n v="0"/>
    <n v="0"/>
    <s v="US"/>
    <x v="0"/>
    <n v="9375"/>
    <n v="1875"/>
    <s v="B"/>
    <s v="B8"/>
    <x v="2"/>
    <x v="1"/>
    <x v="1"/>
    <x v="0"/>
    <x v="1"/>
    <n v="9375"/>
    <n v="7500"/>
    <n v="1875"/>
    <n v="0"/>
    <n v="0"/>
  </r>
  <r>
    <n v="156"/>
    <s v="Segment 2 / Cohort B"/>
    <n v="8"/>
    <x v="1"/>
    <n v="0.7"/>
    <n v="0.1"/>
    <n v="0.2"/>
    <n v="0"/>
    <s v="US"/>
    <x v="0"/>
    <n v="9375"/>
    <n v="1875"/>
    <s v="B"/>
    <s v="B8"/>
    <x v="2"/>
    <x v="1"/>
    <x v="1"/>
    <x v="0"/>
    <x v="1"/>
    <n v="1875"/>
    <n v="1312.5"/>
    <n v="187.5"/>
    <n v="375"/>
    <n v="0"/>
  </r>
  <r>
    <n v="156"/>
    <s v="Segment 2 / Cohort B"/>
    <n v="9"/>
    <x v="0"/>
    <n v="0.8"/>
    <n v="0.2"/>
    <n v="0"/>
    <n v="0"/>
    <s v="US"/>
    <x v="0"/>
    <n v="9375"/>
    <n v="1875"/>
    <s v="B"/>
    <s v="B9"/>
    <x v="1"/>
    <x v="1"/>
    <x v="2"/>
    <x v="0"/>
    <x v="0"/>
    <n v="9375"/>
    <n v="7500"/>
    <n v="1875"/>
    <n v="0"/>
    <n v="0"/>
  </r>
  <r>
    <n v="156"/>
    <s v="Segment 2 / Cohort B"/>
    <n v="9"/>
    <x v="1"/>
    <n v="0.6"/>
    <n v="0.3"/>
    <n v="0.1"/>
    <n v="0"/>
    <s v="US"/>
    <x v="0"/>
    <n v="9375"/>
    <n v="1875"/>
    <s v="B"/>
    <s v="B9"/>
    <x v="1"/>
    <x v="1"/>
    <x v="2"/>
    <x v="0"/>
    <x v="0"/>
    <n v="1875"/>
    <n v="1125"/>
    <n v="562.5"/>
    <n v="187.5"/>
    <n v="0"/>
  </r>
  <r>
    <n v="156"/>
    <s v="Segment 2 / Cohort B"/>
    <n v="10"/>
    <x v="0"/>
    <n v="0.8"/>
    <n v="0.2"/>
    <n v="0"/>
    <n v="0"/>
    <s v="US"/>
    <x v="0"/>
    <n v="9375"/>
    <n v="1875"/>
    <s v="B"/>
    <s v="B10"/>
    <x v="0"/>
    <x v="1"/>
    <x v="2"/>
    <x v="1"/>
    <x v="1"/>
    <n v="9375"/>
    <n v="7500"/>
    <n v="1875"/>
    <n v="0"/>
    <n v="0"/>
  </r>
  <r>
    <n v="156"/>
    <s v="Segment 2 / Cohort B"/>
    <n v="10"/>
    <x v="1"/>
    <n v="0.8"/>
    <n v="0.1"/>
    <n v="0.1"/>
    <n v="0"/>
    <s v="US"/>
    <x v="0"/>
    <n v="9375"/>
    <n v="1875"/>
    <s v="B"/>
    <s v="B10"/>
    <x v="0"/>
    <x v="1"/>
    <x v="2"/>
    <x v="1"/>
    <x v="1"/>
    <n v="1875"/>
    <n v="1500"/>
    <n v="187.5"/>
    <n v="187.5"/>
    <n v="0"/>
  </r>
  <r>
    <n v="156"/>
    <s v="Segment 2 / Cohort B"/>
    <n v="11"/>
    <x v="0"/>
    <n v="0.8"/>
    <n v="0.2"/>
    <n v="0"/>
    <n v="0"/>
    <s v="US"/>
    <x v="0"/>
    <n v="9375"/>
    <n v="1875"/>
    <s v="B"/>
    <s v="B11"/>
    <x v="3"/>
    <x v="1"/>
    <x v="2"/>
    <x v="1"/>
    <x v="0"/>
    <n v="9375"/>
    <n v="7500"/>
    <n v="1875"/>
    <n v="0"/>
    <n v="0"/>
  </r>
  <r>
    <n v="156"/>
    <s v="Segment 2 / Cohort B"/>
    <n v="11"/>
    <x v="1"/>
    <n v="0.8"/>
    <n v="0.1"/>
    <n v="0.1"/>
    <n v="0"/>
    <s v="US"/>
    <x v="0"/>
    <n v="9375"/>
    <n v="1875"/>
    <s v="B"/>
    <s v="B11"/>
    <x v="3"/>
    <x v="1"/>
    <x v="2"/>
    <x v="1"/>
    <x v="0"/>
    <n v="1875"/>
    <n v="1500"/>
    <n v="187.5"/>
    <n v="187.5"/>
    <n v="0"/>
  </r>
  <r>
    <n v="156"/>
    <s v="Segment 2 / Cohort B"/>
    <n v="12"/>
    <x v="0"/>
    <n v="0.6"/>
    <n v="0.4"/>
    <n v="0"/>
    <n v="0"/>
    <s v="US"/>
    <x v="0"/>
    <n v="9375"/>
    <n v="1875"/>
    <s v="B"/>
    <s v="B12"/>
    <x v="3"/>
    <x v="1"/>
    <x v="1"/>
    <x v="0"/>
    <x v="1"/>
    <n v="9375"/>
    <n v="5625"/>
    <n v="3750"/>
    <n v="0"/>
    <n v="0"/>
  </r>
  <r>
    <n v="156"/>
    <s v="Segment 2 / Cohort B"/>
    <n v="12"/>
    <x v="1"/>
    <n v="0.5"/>
    <n v="0.2"/>
    <n v="0.3"/>
    <n v="0"/>
    <s v="US"/>
    <x v="0"/>
    <n v="9375"/>
    <n v="1875"/>
    <s v="B"/>
    <s v="B12"/>
    <x v="3"/>
    <x v="1"/>
    <x v="1"/>
    <x v="0"/>
    <x v="1"/>
    <n v="1875"/>
    <n v="937.5"/>
    <n v="375"/>
    <n v="562.5"/>
    <n v="0"/>
  </r>
  <r>
    <n v="157"/>
    <s v="Segment 3 / Cohort C"/>
    <n v="1"/>
    <x v="0"/>
    <n v="0.1"/>
    <n v="0.7"/>
    <n v="0.2"/>
    <n v="0"/>
    <s v="US"/>
    <x v="0"/>
    <n v="3000"/>
    <n v="1200"/>
    <s v="C"/>
    <s v="C1"/>
    <x v="2"/>
    <x v="0"/>
    <x v="1"/>
    <x v="0"/>
    <x v="1"/>
    <n v="3000"/>
    <n v="300"/>
    <n v="2100"/>
    <n v="600"/>
    <n v="0"/>
  </r>
  <r>
    <n v="157"/>
    <s v="Segment 3 / Cohort C"/>
    <n v="1"/>
    <x v="1"/>
    <n v="0.1"/>
    <n v="0"/>
    <n v="0.9"/>
    <n v="0"/>
    <s v="US"/>
    <x v="0"/>
    <n v="3000"/>
    <n v="1200"/>
    <s v="C"/>
    <s v="C1"/>
    <x v="2"/>
    <x v="0"/>
    <x v="1"/>
    <x v="0"/>
    <x v="1"/>
    <n v="1200"/>
    <n v="120"/>
    <n v="0"/>
    <n v="1080"/>
    <n v="0"/>
  </r>
  <r>
    <n v="157"/>
    <s v="Segment 3 / Cohort C"/>
    <n v="2"/>
    <x v="0"/>
    <n v="0.1"/>
    <n v="0.8"/>
    <n v="0.1"/>
    <n v="0"/>
    <s v="US"/>
    <x v="0"/>
    <n v="3000"/>
    <n v="1200"/>
    <s v="C"/>
    <s v="C2"/>
    <x v="2"/>
    <x v="1"/>
    <x v="2"/>
    <x v="1"/>
    <x v="0"/>
    <n v="3000"/>
    <n v="300"/>
    <n v="2400"/>
    <n v="300"/>
    <n v="0"/>
  </r>
  <r>
    <n v="157"/>
    <s v="Segment 3 / Cohort C"/>
    <n v="2"/>
    <x v="1"/>
    <n v="0.2"/>
    <n v="0.1"/>
    <n v="0.7"/>
    <n v="0"/>
    <s v="US"/>
    <x v="0"/>
    <n v="3000"/>
    <n v="1200"/>
    <s v="C"/>
    <s v="C2"/>
    <x v="2"/>
    <x v="1"/>
    <x v="2"/>
    <x v="1"/>
    <x v="0"/>
    <n v="1200"/>
    <n v="240"/>
    <n v="120"/>
    <n v="840"/>
    <n v="0"/>
  </r>
  <r>
    <n v="157"/>
    <s v="Segment 3 / Cohort C"/>
    <n v="3"/>
    <x v="0"/>
    <n v="0.1"/>
    <n v="0.5"/>
    <n v="0.4"/>
    <n v="0"/>
    <s v="US"/>
    <x v="0"/>
    <n v="3000"/>
    <n v="1200"/>
    <s v="C"/>
    <s v="C3"/>
    <x v="3"/>
    <x v="0"/>
    <x v="1"/>
    <x v="0"/>
    <x v="1"/>
    <n v="3000"/>
    <n v="300"/>
    <n v="1500"/>
    <n v="1200"/>
    <n v="0"/>
  </r>
  <r>
    <n v="157"/>
    <s v="Segment 3 / Cohort C"/>
    <n v="3"/>
    <x v="1"/>
    <n v="0"/>
    <n v="0"/>
    <n v="1"/>
    <n v="0"/>
    <s v="US"/>
    <x v="0"/>
    <n v="3000"/>
    <n v="1200"/>
    <s v="C"/>
    <s v="C3"/>
    <x v="3"/>
    <x v="0"/>
    <x v="1"/>
    <x v="0"/>
    <x v="1"/>
    <n v="1200"/>
    <n v="0"/>
    <n v="0"/>
    <n v="1200"/>
    <n v="0"/>
  </r>
  <r>
    <n v="157"/>
    <s v="Segment 3 / Cohort C"/>
    <n v="4"/>
    <x v="0"/>
    <n v="0.2"/>
    <n v="0.7"/>
    <n v="0.1"/>
    <n v="0"/>
    <s v="US"/>
    <x v="0"/>
    <n v="3000"/>
    <n v="1200"/>
    <s v="C"/>
    <s v="C4"/>
    <x v="3"/>
    <x v="1"/>
    <x v="0"/>
    <x v="0"/>
    <x v="0"/>
    <n v="3000"/>
    <n v="600"/>
    <n v="2100"/>
    <n v="300"/>
    <n v="0"/>
  </r>
  <r>
    <n v="157"/>
    <s v="Segment 3 / Cohort C"/>
    <n v="4"/>
    <x v="1"/>
    <n v="0.2"/>
    <n v="0.1"/>
    <n v="0.7"/>
    <n v="0"/>
    <s v="US"/>
    <x v="0"/>
    <n v="3000"/>
    <n v="1200"/>
    <s v="C"/>
    <s v="C4"/>
    <x v="3"/>
    <x v="1"/>
    <x v="0"/>
    <x v="0"/>
    <x v="0"/>
    <n v="1200"/>
    <n v="240"/>
    <n v="120"/>
    <n v="840"/>
    <n v="0"/>
  </r>
  <r>
    <n v="157"/>
    <s v="Segment 3 / Cohort C"/>
    <n v="5"/>
    <x v="0"/>
    <n v="0.1"/>
    <n v="0.8"/>
    <n v="0.1"/>
    <n v="0"/>
    <s v="US"/>
    <x v="0"/>
    <n v="3000"/>
    <n v="1200"/>
    <s v="C"/>
    <s v="C5"/>
    <x v="2"/>
    <x v="0"/>
    <x v="1"/>
    <x v="0"/>
    <x v="0"/>
    <n v="3000"/>
    <n v="300"/>
    <n v="2400"/>
    <n v="300"/>
    <n v="0"/>
  </r>
  <r>
    <n v="157"/>
    <s v="Segment 3 / Cohort C"/>
    <n v="5"/>
    <x v="1"/>
    <n v="0.1"/>
    <n v="0"/>
    <n v="0.9"/>
    <n v="0"/>
    <s v="US"/>
    <x v="0"/>
    <n v="3000"/>
    <n v="1200"/>
    <s v="C"/>
    <s v="C5"/>
    <x v="2"/>
    <x v="0"/>
    <x v="1"/>
    <x v="0"/>
    <x v="0"/>
    <n v="1200"/>
    <n v="120"/>
    <n v="0"/>
    <n v="1080"/>
    <n v="0"/>
  </r>
  <r>
    <n v="157"/>
    <s v="Segment 3 / Cohort C"/>
    <n v="6"/>
    <x v="0"/>
    <n v="0.2"/>
    <n v="0.7"/>
    <n v="0.1"/>
    <n v="0"/>
    <s v="US"/>
    <x v="0"/>
    <n v="3000"/>
    <n v="1200"/>
    <s v="C"/>
    <s v="C6"/>
    <x v="3"/>
    <x v="1"/>
    <x v="1"/>
    <x v="0"/>
    <x v="0"/>
    <n v="3000"/>
    <n v="600"/>
    <n v="2100"/>
    <n v="300"/>
    <n v="0"/>
  </r>
  <r>
    <n v="157"/>
    <s v="Segment 3 / Cohort C"/>
    <n v="6"/>
    <x v="1"/>
    <n v="0.2"/>
    <n v="0.1"/>
    <n v="0.7"/>
    <n v="0"/>
    <s v="US"/>
    <x v="0"/>
    <n v="3000"/>
    <n v="1200"/>
    <s v="C"/>
    <s v="C6"/>
    <x v="3"/>
    <x v="1"/>
    <x v="1"/>
    <x v="0"/>
    <x v="0"/>
    <n v="1200"/>
    <n v="240"/>
    <n v="120"/>
    <n v="840"/>
    <n v="0"/>
  </r>
  <r>
    <n v="157"/>
    <s v="Segment 3 / Cohort C"/>
    <n v="7"/>
    <x v="0"/>
    <n v="0.1"/>
    <n v="0.7"/>
    <n v="0.2"/>
    <n v="0"/>
    <s v="US"/>
    <x v="0"/>
    <n v="3000"/>
    <n v="1200"/>
    <s v="C"/>
    <s v="C7"/>
    <x v="0"/>
    <x v="1"/>
    <x v="1"/>
    <x v="0"/>
    <x v="0"/>
    <n v="3000"/>
    <n v="300"/>
    <n v="2100"/>
    <n v="600"/>
    <n v="0"/>
  </r>
  <r>
    <n v="157"/>
    <s v="Segment 3 / Cohort C"/>
    <n v="7"/>
    <x v="1"/>
    <n v="0.2"/>
    <n v="0"/>
    <n v="0.8"/>
    <n v="0"/>
    <s v="US"/>
    <x v="0"/>
    <n v="3000"/>
    <n v="1200"/>
    <s v="C"/>
    <s v="C7"/>
    <x v="0"/>
    <x v="1"/>
    <x v="1"/>
    <x v="0"/>
    <x v="0"/>
    <n v="1200"/>
    <n v="240"/>
    <n v="0"/>
    <n v="960"/>
    <n v="0"/>
  </r>
  <r>
    <n v="157"/>
    <s v="Segment 3 / Cohort C"/>
    <n v="8"/>
    <x v="0"/>
    <n v="0.3"/>
    <n v="0.5"/>
    <n v="0.2"/>
    <n v="0"/>
    <s v="US"/>
    <x v="0"/>
    <n v="3000"/>
    <n v="1200"/>
    <s v="C"/>
    <s v="C8"/>
    <x v="1"/>
    <x v="1"/>
    <x v="2"/>
    <x v="1"/>
    <x v="0"/>
    <n v="3000"/>
    <n v="900"/>
    <n v="1500"/>
    <n v="600"/>
    <n v="0"/>
  </r>
  <r>
    <n v="157"/>
    <s v="Segment 3 / Cohort C"/>
    <n v="8"/>
    <x v="1"/>
    <n v="0.1"/>
    <n v="0"/>
    <n v="0.9"/>
    <n v="0"/>
    <s v="US"/>
    <x v="0"/>
    <n v="3000"/>
    <n v="1200"/>
    <s v="C"/>
    <s v="C8"/>
    <x v="1"/>
    <x v="1"/>
    <x v="2"/>
    <x v="1"/>
    <x v="0"/>
    <n v="1200"/>
    <n v="120"/>
    <n v="0"/>
    <n v="1080"/>
    <n v="0"/>
  </r>
  <r>
    <n v="157"/>
    <s v="Segment 3 / Cohort C"/>
    <n v="9"/>
    <x v="0"/>
    <n v="0.1"/>
    <n v="0.6"/>
    <n v="0.3"/>
    <n v="0"/>
    <s v="US"/>
    <x v="0"/>
    <n v="3000"/>
    <n v="1200"/>
    <s v="C"/>
    <s v="C9"/>
    <x v="0"/>
    <x v="1"/>
    <x v="2"/>
    <x v="0"/>
    <x v="1"/>
    <n v="3000"/>
    <n v="300"/>
    <n v="1800"/>
    <n v="900"/>
    <n v="0"/>
  </r>
  <r>
    <n v="157"/>
    <s v="Segment 3 / Cohort C"/>
    <n v="9"/>
    <x v="1"/>
    <n v="0.1"/>
    <n v="0"/>
    <n v="0.9"/>
    <n v="0"/>
    <s v="US"/>
    <x v="0"/>
    <n v="3000"/>
    <n v="1200"/>
    <s v="C"/>
    <s v="C9"/>
    <x v="0"/>
    <x v="1"/>
    <x v="2"/>
    <x v="0"/>
    <x v="1"/>
    <n v="1200"/>
    <n v="120"/>
    <n v="0"/>
    <n v="1080"/>
    <n v="0"/>
  </r>
  <r>
    <n v="157"/>
    <s v="Segment 3 / Cohort C"/>
    <n v="10"/>
    <x v="0"/>
    <n v="0.2"/>
    <n v="0.8"/>
    <n v="0"/>
    <n v="0"/>
    <s v="US"/>
    <x v="0"/>
    <n v="3000"/>
    <n v="1200"/>
    <s v="C"/>
    <s v="C10"/>
    <x v="3"/>
    <x v="1"/>
    <x v="2"/>
    <x v="0"/>
    <x v="1"/>
    <n v="3000"/>
    <n v="600"/>
    <n v="2400"/>
    <n v="0"/>
    <n v="0"/>
  </r>
  <r>
    <n v="157"/>
    <s v="Segment 3 / Cohort C"/>
    <n v="10"/>
    <x v="1"/>
    <n v="0.2"/>
    <n v="0.1"/>
    <n v="0.7"/>
    <n v="0"/>
    <s v="US"/>
    <x v="0"/>
    <n v="3000"/>
    <n v="1200"/>
    <s v="C"/>
    <s v="C10"/>
    <x v="3"/>
    <x v="1"/>
    <x v="2"/>
    <x v="0"/>
    <x v="1"/>
    <n v="1200"/>
    <n v="240"/>
    <n v="120"/>
    <n v="840"/>
    <n v="0"/>
  </r>
  <r>
    <n v="157"/>
    <s v="Segment 3 / Cohort C"/>
    <n v="11"/>
    <x v="0"/>
    <n v="0.1"/>
    <n v="0.7"/>
    <n v="0.2"/>
    <n v="0"/>
    <s v="US"/>
    <x v="0"/>
    <n v="3000"/>
    <n v="1200"/>
    <s v="C"/>
    <s v="C11"/>
    <x v="1"/>
    <x v="1"/>
    <x v="2"/>
    <x v="0"/>
    <x v="1"/>
    <n v="3000"/>
    <n v="300"/>
    <n v="2100"/>
    <n v="600"/>
    <n v="0"/>
  </r>
  <r>
    <n v="157"/>
    <s v="Segment 3 / Cohort C"/>
    <n v="11"/>
    <x v="1"/>
    <n v="0.1"/>
    <n v="0"/>
    <n v="0.9"/>
    <n v="0"/>
    <s v="US"/>
    <x v="0"/>
    <n v="3000"/>
    <n v="1200"/>
    <s v="C"/>
    <s v="C11"/>
    <x v="1"/>
    <x v="1"/>
    <x v="2"/>
    <x v="0"/>
    <x v="1"/>
    <n v="1200"/>
    <n v="120"/>
    <n v="0"/>
    <n v="1080"/>
    <n v="0"/>
  </r>
  <r>
    <n v="157"/>
    <s v="Segment 3 / Cohort C"/>
    <n v="12"/>
    <x v="0"/>
    <n v="0.1"/>
    <n v="0.7"/>
    <n v="0.2"/>
    <n v="0"/>
    <s v="US"/>
    <x v="0"/>
    <n v="3000"/>
    <n v="1200"/>
    <s v="C"/>
    <s v="C12"/>
    <x v="2"/>
    <x v="1"/>
    <x v="0"/>
    <x v="0"/>
    <x v="1"/>
    <n v="3000"/>
    <n v="300"/>
    <n v="2100"/>
    <n v="600"/>
    <n v="0"/>
  </r>
  <r>
    <n v="157"/>
    <s v="Segment 3 / Cohort C"/>
    <n v="12"/>
    <x v="1"/>
    <n v="0.1"/>
    <n v="0"/>
    <n v="0.9"/>
    <n v="0"/>
    <s v="US"/>
    <x v="0"/>
    <n v="3000"/>
    <n v="1200"/>
    <s v="C"/>
    <s v="C12"/>
    <x v="2"/>
    <x v="1"/>
    <x v="0"/>
    <x v="0"/>
    <x v="1"/>
    <n v="1200"/>
    <n v="120"/>
    <n v="0"/>
    <n v="1080"/>
    <n v="0"/>
  </r>
  <r>
    <n v="158"/>
    <s v="Segment 3 / Cohort C"/>
    <n v="1"/>
    <x v="0"/>
    <n v="0.2"/>
    <n v="0.2"/>
    <n v="0.6"/>
    <n v="0"/>
    <s v="US"/>
    <x v="0"/>
    <n v="625"/>
    <n v="0"/>
    <s v="C"/>
    <s v="C1"/>
    <x v="2"/>
    <x v="0"/>
    <x v="1"/>
    <x v="0"/>
    <x v="1"/>
    <n v="625"/>
    <n v="125"/>
    <n v="125"/>
    <n v="375"/>
    <n v="0"/>
  </r>
  <r>
    <n v="158"/>
    <s v="Segment 3 / Cohort C"/>
    <n v="1"/>
    <x v="1"/>
    <n v="0.5"/>
    <n v="0.5"/>
    <n v="0"/>
    <n v="0"/>
    <s v="US"/>
    <x v="0"/>
    <n v="625"/>
    <n v="0"/>
    <s v="C"/>
    <s v="C1"/>
    <x v="2"/>
    <x v="0"/>
    <x v="1"/>
    <x v="0"/>
    <x v="1"/>
    <n v="0"/>
    <n v="0"/>
    <n v="0"/>
    <n v="0"/>
    <n v="0"/>
  </r>
  <r>
    <n v="158"/>
    <s v="Segment 3 / Cohort C"/>
    <n v="2"/>
    <x v="0"/>
    <n v="0.3"/>
    <n v="0.4"/>
    <n v="0.3"/>
    <n v="0"/>
    <s v="US"/>
    <x v="0"/>
    <n v="625"/>
    <n v="0"/>
    <s v="C"/>
    <s v="C2"/>
    <x v="2"/>
    <x v="1"/>
    <x v="2"/>
    <x v="1"/>
    <x v="0"/>
    <n v="625"/>
    <n v="187.5"/>
    <n v="250"/>
    <n v="187.5"/>
    <n v="0"/>
  </r>
  <r>
    <n v="158"/>
    <s v="Segment 3 / Cohort C"/>
    <n v="2"/>
    <x v="1"/>
    <n v="0.3"/>
    <n v="0.3"/>
    <n v="0.4"/>
    <n v="0"/>
    <s v="US"/>
    <x v="0"/>
    <n v="625"/>
    <n v="0"/>
    <s v="C"/>
    <s v="C2"/>
    <x v="2"/>
    <x v="1"/>
    <x v="2"/>
    <x v="1"/>
    <x v="0"/>
    <n v="0"/>
    <n v="0"/>
    <n v="0"/>
    <n v="0"/>
    <n v="0"/>
  </r>
  <r>
    <n v="158"/>
    <s v="Segment 3 / Cohort C"/>
    <n v="3"/>
    <x v="0"/>
    <n v="0.3"/>
    <n v="0.5"/>
    <n v="0.2"/>
    <n v="0"/>
    <s v="US"/>
    <x v="0"/>
    <n v="625"/>
    <n v="0"/>
    <s v="C"/>
    <s v="C3"/>
    <x v="3"/>
    <x v="0"/>
    <x v="1"/>
    <x v="0"/>
    <x v="1"/>
    <n v="625"/>
    <n v="187.5"/>
    <n v="312.5"/>
    <n v="125"/>
    <n v="0"/>
  </r>
  <r>
    <n v="158"/>
    <s v="Segment 3 / Cohort C"/>
    <n v="3"/>
    <x v="1"/>
    <n v="0.3"/>
    <n v="0.4"/>
    <n v="0.3"/>
    <n v="0"/>
    <s v="US"/>
    <x v="0"/>
    <n v="625"/>
    <n v="0"/>
    <s v="C"/>
    <s v="C3"/>
    <x v="3"/>
    <x v="0"/>
    <x v="1"/>
    <x v="0"/>
    <x v="1"/>
    <n v="0"/>
    <n v="0"/>
    <n v="0"/>
    <n v="0"/>
    <n v="0"/>
  </r>
  <r>
    <n v="158"/>
    <s v="Segment 3 / Cohort C"/>
    <n v="4"/>
    <x v="0"/>
    <n v="0.2"/>
    <n v="0.4"/>
    <n v="0.4"/>
    <n v="0"/>
    <s v="US"/>
    <x v="0"/>
    <n v="625"/>
    <n v="0"/>
    <s v="C"/>
    <s v="C4"/>
    <x v="3"/>
    <x v="1"/>
    <x v="0"/>
    <x v="0"/>
    <x v="0"/>
    <n v="625"/>
    <n v="125"/>
    <n v="250"/>
    <n v="250"/>
    <n v="0"/>
  </r>
  <r>
    <n v="158"/>
    <s v="Segment 3 / Cohort C"/>
    <n v="4"/>
    <x v="1"/>
    <n v="0.2"/>
    <n v="0.3"/>
    <n v="0.5"/>
    <n v="0"/>
    <s v="US"/>
    <x v="0"/>
    <n v="625"/>
    <n v="0"/>
    <s v="C"/>
    <s v="C4"/>
    <x v="3"/>
    <x v="1"/>
    <x v="0"/>
    <x v="0"/>
    <x v="0"/>
    <n v="0"/>
    <n v="0"/>
    <n v="0"/>
    <n v="0"/>
    <n v="0"/>
  </r>
  <r>
    <n v="158"/>
    <s v="Segment 3 / Cohort C"/>
    <n v="5"/>
    <x v="0"/>
    <n v="0.3"/>
    <n v="0.4"/>
    <n v="0.3"/>
    <n v="0"/>
    <s v="US"/>
    <x v="0"/>
    <n v="625"/>
    <n v="0"/>
    <s v="C"/>
    <s v="C5"/>
    <x v="2"/>
    <x v="0"/>
    <x v="1"/>
    <x v="0"/>
    <x v="0"/>
    <n v="625"/>
    <n v="187.5"/>
    <n v="250"/>
    <n v="187.5"/>
    <n v="0"/>
  </r>
  <r>
    <n v="158"/>
    <s v="Segment 3 / Cohort C"/>
    <n v="5"/>
    <x v="1"/>
    <n v="0.3"/>
    <n v="0.4"/>
    <n v="0.3"/>
    <n v="0"/>
    <s v="US"/>
    <x v="0"/>
    <n v="625"/>
    <n v="0"/>
    <s v="C"/>
    <s v="C5"/>
    <x v="2"/>
    <x v="0"/>
    <x v="1"/>
    <x v="0"/>
    <x v="0"/>
    <n v="0"/>
    <n v="0"/>
    <n v="0"/>
    <n v="0"/>
    <n v="0"/>
  </r>
  <r>
    <n v="158"/>
    <s v="Segment 3 / Cohort C"/>
    <n v="6"/>
    <x v="0"/>
    <n v="0.4"/>
    <n v="0.5"/>
    <n v="0.1"/>
    <n v="0"/>
    <s v="US"/>
    <x v="0"/>
    <n v="625"/>
    <n v="0"/>
    <s v="C"/>
    <s v="C6"/>
    <x v="3"/>
    <x v="1"/>
    <x v="1"/>
    <x v="0"/>
    <x v="0"/>
    <n v="625"/>
    <n v="250"/>
    <n v="312.5"/>
    <n v="62.5"/>
    <n v="0"/>
  </r>
  <r>
    <n v="158"/>
    <s v="Segment 3 / Cohort C"/>
    <n v="6"/>
    <x v="1"/>
    <n v="0.4"/>
    <n v="0.5"/>
    <n v="0.1"/>
    <n v="0"/>
    <s v="US"/>
    <x v="0"/>
    <n v="625"/>
    <n v="0"/>
    <s v="C"/>
    <s v="C6"/>
    <x v="3"/>
    <x v="1"/>
    <x v="1"/>
    <x v="0"/>
    <x v="0"/>
    <n v="0"/>
    <n v="0"/>
    <n v="0"/>
    <n v="0"/>
    <n v="0"/>
  </r>
  <r>
    <n v="158"/>
    <s v="Segment 3 / Cohort C"/>
    <n v="7"/>
    <x v="0"/>
    <n v="0.3"/>
    <n v="0.3"/>
    <n v="0.4"/>
    <n v="0"/>
    <s v="US"/>
    <x v="0"/>
    <n v="625"/>
    <n v="0"/>
    <s v="C"/>
    <s v="C7"/>
    <x v="0"/>
    <x v="1"/>
    <x v="1"/>
    <x v="0"/>
    <x v="0"/>
    <n v="625"/>
    <n v="187.5"/>
    <n v="187.5"/>
    <n v="250"/>
    <n v="0"/>
  </r>
  <r>
    <n v="158"/>
    <s v="Segment 3 / Cohort C"/>
    <n v="7"/>
    <x v="1"/>
    <n v="0.3"/>
    <n v="0.3"/>
    <n v="0.4"/>
    <n v="0"/>
    <s v="US"/>
    <x v="0"/>
    <n v="625"/>
    <n v="0"/>
    <s v="C"/>
    <s v="C7"/>
    <x v="0"/>
    <x v="1"/>
    <x v="1"/>
    <x v="0"/>
    <x v="0"/>
    <n v="0"/>
    <n v="0"/>
    <n v="0"/>
    <n v="0"/>
    <n v="0"/>
  </r>
  <r>
    <n v="158"/>
    <s v="Segment 3 / Cohort C"/>
    <n v="8"/>
    <x v="0"/>
    <n v="0.2"/>
    <n v="0.1"/>
    <n v="0.7"/>
    <n v="0"/>
    <s v="US"/>
    <x v="0"/>
    <n v="625"/>
    <n v="0"/>
    <s v="C"/>
    <s v="C8"/>
    <x v="1"/>
    <x v="1"/>
    <x v="2"/>
    <x v="1"/>
    <x v="0"/>
    <n v="625"/>
    <n v="125"/>
    <n v="62.5"/>
    <n v="437.5"/>
    <n v="0"/>
  </r>
  <r>
    <n v="158"/>
    <s v="Segment 3 / Cohort C"/>
    <n v="8"/>
    <x v="1"/>
    <n v="0.2"/>
    <n v="0.1"/>
    <n v="0.7"/>
    <n v="0"/>
    <s v="US"/>
    <x v="0"/>
    <n v="625"/>
    <n v="0"/>
    <s v="C"/>
    <s v="C8"/>
    <x v="1"/>
    <x v="1"/>
    <x v="2"/>
    <x v="1"/>
    <x v="0"/>
    <n v="0"/>
    <n v="0"/>
    <n v="0"/>
    <n v="0"/>
    <n v="0"/>
  </r>
  <r>
    <n v="158"/>
    <s v="Segment 3 / Cohort C"/>
    <n v="9"/>
    <x v="0"/>
    <n v="0.2"/>
    <n v="0.3"/>
    <n v="0.5"/>
    <n v="0"/>
    <s v="US"/>
    <x v="0"/>
    <n v="625"/>
    <n v="0"/>
    <s v="C"/>
    <s v="C9"/>
    <x v="0"/>
    <x v="1"/>
    <x v="2"/>
    <x v="0"/>
    <x v="1"/>
    <n v="625"/>
    <n v="125"/>
    <n v="187.5"/>
    <n v="312.5"/>
    <n v="0"/>
  </r>
  <r>
    <n v="158"/>
    <s v="Segment 3 / Cohort C"/>
    <n v="9"/>
    <x v="1"/>
    <n v="0.2"/>
    <n v="0.4"/>
    <n v="0.4"/>
    <n v="0"/>
    <s v="US"/>
    <x v="0"/>
    <n v="625"/>
    <n v="0"/>
    <s v="C"/>
    <s v="C9"/>
    <x v="0"/>
    <x v="1"/>
    <x v="2"/>
    <x v="0"/>
    <x v="1"/>
    <n v="0"/>
    <n v="0"/>
    <n v="0"/>
    <n v="0"/>
    <n v="0"/>
  </r>
  <r>
    <n v="158"/>
    <s v="Segment 3 / Cohort C"/>
    <n v="10"/>
    <x v="0"/>
    <n v="0.2"/>
    <n v="0.3"/>
    <n v="0.5"/>
    <n v="0"/>
    <s v="US"/>
    <x v="0"/>
    <n v="625"/>
    <n v="0"/>
    <s v="C"/>
    <s v="C10"/>
    <x v="3"/>
    <x v="1"/>
    <x v="2"/>
    <x v="0"/>
    <x v="1"/>
    <n v="625"/>
    <n v="125"/>
    <n v="187.5"/>
    <n v="312.5"/>
    <n v="0"/>
  </r>
  <r>
    <n v="158"/>
    <s v="Segment 3 / Cohort C"/>
    <n v="10"/>
    <x v="1"/>
    <n v="0.2"/>
    <n v="0.2"/>
    <n v="0.6"/>
    <n v="0"/>
    <s v="US"/>
    <x v="0"/>
    <n v="625"/>
    <n v="0"/>
    <s v="C"/>
    <s v="C10"/>
    <x v="3"/>
    <x v="1"/>
    <x v="2"/>
    <x v="0"/>
    <x v="1"/>
    <n v="0"/>
    <n v="0"/>
    <n v="0"/>
    <n v="0"/>
    <n v="0"/>
  </r>
  <r>
    <n v="158"/>
    <s v="Segment 3 / Cohort C"/>
    <n v="11"/>
    <x v="0"/>
    <n v="0.3"/>
    <n v="0.5"/>
    <n v="0.2"/>
    <n v="0"/>
    <s v="US"/>
    <x v="0"/>
    <n v="625"/>
    <n v="0"/>
    <s v="C"/>
    <s v="C11"/>
    <x v="1"/>
    <x v="1"/>
    <x v="2"/>
    <x v="0"/>
    <x v="1"/>
    <n v="625"/>
    <n v="187.5"/>
    <n v="312.5"/>
    <n v="125"/>
    <n v="0"/>
  </r>
  <r>
    <n v="158"/>
    <s v="Segment 3 / Cohort C"/>
    <n v="11"/>
    <x v="1"/>
    <n v="0.4"/>
    <n v="0.6"/>
    <n v="0"/>
    <n v="0"/>
    <s v="US"/>
    <x v="0"/>
    <n v="625"/>
    <n v="0"/>
    <s v="C"/>
    <s v="C11"/>
    <x v="1"/>
    <x v="1"/>
    <x v="2"/>
    <x v="0"/>
    <x v="1"/>
    <n v="0"/>
    <n v="0"/>
    <n v="0"/>
    <n v="0"/>
    <n v="0"/>
  </r>
  <r>
    <n v="158"/>
    <s v="Segment 3 / Cohort C"/>
    <n v="12"/>
    <x v="0"/>
    <n v="0.4"/>
    <n v="0.5"/>
    <n v="0.1"/>
    <n v="0"/>
    <s v="US"/>
    <x v="0"/>
    <n v="625"/>
    <n v="0"/>
    <s v="C"/>
    <s v="C12"/>
    <x v="2"/>
    <x v="1"/>
    <x v="0"/>
    <x v="0"/>
    <x v="1"/>
    <n v="625"/>
    <n v="250"/>
    <n v="312.5"/>
    <n v="62.5"/>
    <n v="0"/>
  </r>
  <r>
    <n v="158"/>
    <s v="Segment 3 / Cohort C"/>
    <n v="12"/>
    <x v="1"/>
    <n v="0.4"/>
    <n v="0.5"/>
    <n v="0.1"/>
    <n v="0"/>
    <s v="US"/>
    <x v="0"/>
    <n v="625"/>
    <n v="0"/>
    <s v="C"/>
    <s v="C12"/>
    <x v="2"/>
    <x v="1"/>
    <x v="0"/>
    <x v="0"/>
    <x v="1"/>
    <n v="0"/>
    <n v="0"/>
    <n v="0"/>
    <n v="0"/>
    <n v="0"/>
  </r>
  <r>
    <n v="161"/>
    <s v="Segment 1 / Cohort A"/>
    <n v="1"/>
    <x v="0"/>
    <n v="0.3"/>
    <n v="0.3"/>
    <n v="0.4"/>
    <n v="0"/>
    <s v="US"/>
    <x v="0"/>
    <n v="6475"/>
    <n v="3700"/>
    <s v="A"/>
    <s v="A1"/>
    <x v="0"/>
    <x v="0"/>
    <x v="0"/>
    <x v="0"/>
    <x v="0"/>
    <n v="6475"/>
    <n v="1942.5"/>
    <n v="1942.5"/>
    <n v="2590"/>
    <n v="0"/>
  </r>
  <r>
    <n v="161"/>
    <s v="Segment 1 / Cohort A"/>
    <n v="1"/>
    <x v="1"/>
    <n v="0.3"/>
    <n v="0.3"/>
    <n v="0.4"/>
    <n v="0"/>
    <s v="US"/>
    <x v="0"/>
    <n v="6475"/>
    <n v="3700"/>
    <s v="A"/>
    <s v="A1"/>
    <x v="0"/>
    <x v="0"/>
    <x v="0"/>
    <x v="0"/>
    <x v="0"/>
    <n v="3700"/>
    <n v="1110"/>
    <n v="1110"/>
    <n v="1480"/>
    <n v="0"/>
  </r>
  <r>
    <n v="161"/>
    <s v="Segment 1 / Cohort A"/>
    <n v="2"/>
    <x v="0"/>
    <n v="0.4"/>
    <n v="0.3"/>
    <n v="0.3"/>
    <n v="0"/>
    <s v="US"/>
    <x v="0"/>
    <n v="6475"/>
    <n v="3700"/>
    <s v="A"/>
    <s v="A2"/>
    <x v="1"/>
    <x v="1"/>
    <x v="1"/>
    <x v="0"/>
    <x v="1"/>
    <n v="6475"/>
    <n v="2590"/>
    <n v="1942.5"/>
    <n v="1942.5"/>
    <n v="0"/>
  </r>
  <r>
    <n v="161"/>
    <s v="Segment 1 / Cohort A"/>
    <n v="2"/>
    <x v="1"/>
    <n v="0.4"/>
    <n v="0.3"/>
    <n v="0.3"/>
    <n v="0"/>
    <s v="US"/>
    <x v="0"/>
    <n v="6475"/>
    <n v="3700"/>
    <s v="A"/>
    <s v="A2"/>
    <x v="1"/>
    <x v="1"/>
    <x v="1"/>
    <x v="0"/>
    <x v="1"/>
    <n v="3700"/>
    <n v="1480"/>
    <n v="1110"/>
    <n v="1110"/>
    <n v="0"/>
  </r>
  <r>
    <n v="161"/>
    <s v="Segment 1 / Cohort A"/>
    <n v="3"/>
    <x v="0"/>
    <n v="0.3"/>
    <n v="0.3"/>
    <n v="0.4"/>
    <n v="0"/>
    <s v="US"/>
    <x v="0"/>
    <n v="6475"/>
    <n v="3700"/>
    <s v="A"/>
    <s v="A3"/>
    <x v="2"/>
    <x v="1"/>
    <x v="2"/>
    <x v="0"/>
    <x v="1"/>
    <n v="6475"/>
    <n v="1942.5"/>
    <n v="1942.5"/>
    <n v="2590"/>
    <n v="0"/>
  </r>
  <r>
    <n v="161"/>
    <s v="Segment 1 / Cohort A"/>
    <n v="3"/>
    <x v="1"/>
    <n v="0.3"/>
    <n v="0.3"/>
    <n v="0.4"/>
    <n v="0"/>
    <s v="US"/>
    <x v="0"/>
    <n v="6475"/>
    <n v="3700"/>
    <s v="A"/>
    <s v="A3"/>
    <x v="2"/>
    <x v="1"/>
    <x v="2"/>
    <x v="0"/>
    <x v="1"/>
    <n v="3700"/>
    <n v="1110"/>
    <n v="1110"/>
    <n v="1480"/>
    <n v="0"/>
  </r>
  <r>
    <n v="161"/>
    <s v="Segment 1 / Cohort A"/>
    <n v="4"/>
    <x v="0"/>
    <n v="0.3"/>
    <n v="0.3"/>
    <n v="0.4"/>
    <n v="0"/>
    <s v="US"/>
    <x v="0"/>
    <n v="6475"/>
    <n v="3700"/>
    <s v="A"/>
    <s v="A4"/>
    <x v="2"/>
    <x v="0"/>
    <x v="0"/>
    <x v="0"/>
    <x v="1"/>
    <n v="6475"/>
    <n v="1942.5"/>
    <n v="1942.5"/>
    <n v="2590"/>
    <n v="0"/>
  </r>
  <r>
    <n v="161"/>
    <s v="Segment 1 / Cohort A"/>
    <n v="4"/>
    <x v="1"/>
    <n v="0.3"/>
    <n v="0.3"/>
    <n v="0.4"/>
    <n v="0"/>
    <s v="US"/>
    <x v="0"/>
    <n v="6475"/>
    <n v="3700"/>
    <s v="A"/>
    <s v="A4"/>
    <x v="2"/>
    <x v="0"/>
    <x v="0"/>
    <x v="0"/>
    <x v="1"/>
    <n v="3700"/>
    <n v="1110"/>
    <n v="1110"/>
    <n v="1480"/>
    <n v="0"/>
  </r>
  <r>
    <n v="161"/>
    <s v="Segment 1 / Cohort A"/>
    <n v="5"/>
    <x v="0"/>
    <n v="0.3"/>
    <n v="0.3"/>
    <n v="0.4"/>
    <n v="0"/>
    <s v="US"/>
    <x v="0"/>
    <n v="6475"/>
    <n v="3700"/>
    <s v="A"/>
    <s v="A5"/>
    <x v="2"/>
    <x v="1"/>
    <x v="2"/>
    <x v="1"/>
    <x v="1"/>
    <n v="6475"/>
    <n v="1942.5"/>
    <n v="1942.5"/>
    <n v="2590"/>
    <n v="0"/>
  </r>
  <r>
    <n v="161"/>
    <s v="Segment 1 / Cohort A"/>
    <n v="5"/>
    <x v="1"/>
    <n v="0.3"/>
    <n v="0.3"/>
    <n v="0.4"/>
    <n v="0"/>
    <s v="US"/>
    <x v="0"/>
    <n v="6475"/>
    <n v="3700"/>
    <s v="A"/>
    <s v="A5"/>
    <x v="2"/>
    <x v="1"/>
    <x v="2"/>
    <x v="1"/>
    <x v="1"/>
    <n v="3700"/>
    <n v="1110"/>
    <n v="1110"/>
    <n v="1480"/>
    <n v="0"/>
  </r>
  <r>
    <n v="161"/>
    <s v="Segment 1 / Cohort A"/>
    <n v="6"/>
    <x v="0"/>
    <n v="0.3"/>
    <n v="0.3"/>
    <n v="0.4"/>
    <n v="0"/>
    <s v="US"/>
    <x v="0"/>
    <n v="6475"/>
    <n v="3700"/>
    <s v="A"/>
    <s v="A6"/>
    <x v="3"/>
    <x v="0"/>
    <x v="0"/>
    <x v="0"/>
    <x v="1"/>
    <n v="6475"/>
    <n v="1942.5"/>
    <n v="1942.5"/>
    <n v="2590"/>
    <n v="0"/>
  </r>
  <r>
    <n v="161"/>
    <s v="Segment 1 / Cohort A"/>
    <n v="6"/>
    <x v="1"/>
    <n v="0.3"/>
    <n v="0.3"/>
    <n v="0.4"/>
    <n v="0"/>
    <s v="US"/>
    <x v="0"/>
    <n v="6475"/>
    <n v="3700"/>
    <s v="A"/>
    <s v="A6"/>
    <x v="3"/>
    <x v="0"/>
    <x v="0"/>
    <x v="0"/>
    <x v="1"/>
    <n v="3700"/>
    <n v="1110"/>
    <n v="1110"/>
    <n v="1480"/>
    <n v="0"/>
  </r>
  <r>
    <n v="161"/>
    <s v="Segment 1 / Cohort A"/>
    <n v="7"/>
    <x v="0"/>
    <n v="0.4"/>
    <n v="0.3"/>
    <n v="0.3"/>
    <n v="0"/>
    <s v="US"/>
    <x v="0"/>
    <n v="6475"/>
    <n v="3700"/>
    <s v="A"/>
    <s v="A7"/>
    <x v="1"/>
    <x v="0"/>
    <x v="0"/>
    <x v="0"/>
    <x v="1"/>
    <n v="6475"/>
    <n v="2590"/>
    <n v="1942.5"/>
    <n v="1942.5"/>
    <n v="0"/>
  </r>
  <r>
    <n v="161"/>
    <s v="Segment 1 / Cohort A"/>
    <n v="7"/>
    <x v="1"/>
    <n v="0.3"/>
    <n v="0.3"/>
    <n v="0.4"/>
    <n v="0"/>
    <s v="US"/>
    <x v="0"/>
    <n v="6475"/>
    <n v="3700"/>
    <s v="A"/>
    <s v="A7"/>
    <x v="1"/>
    <x v="0"/>
    <x v="0"/>
    <x v="0"/>
    <x v="1"/>
    <n v="3700"/>
    <n v="1110"/>
    <n v="1110"/>
    <n v="1480"/>
    <n v="0"/>
  </r>
  <r>
    <n v="161"/>
    <s v="Segment 1 / Cohort A"/>
    <n v="8"/>
    <x v="0"/>
    <n v="0.4"/>
    <n v="0.3"/>
    <n v="0.3"/>
    <n v="0"/>
    <s v="US"/>
    <x v="0"/>
    <n v="6475"/>
    <n v="3700"/>
    <s v="A"/>
    <s v="A8"/>
    <x v="3"/>
    <x v="0"/>
    <x v="0"/>
    <x v="0"/>
    <x v="0"/>
    <n v="6475"/>
    <n v="2590"/>
    <n v="1942.5"/>
    <n v="1942.5"/>
    <n v="0"/>
  </r>
  <r>
    <n v="161"/>
    <s v="Segment 1 / Cohort A"/>
    <n v="8"/>
    <x v="1"/>
    <n v="0.4"/>
    <n v="0.3"/>
    <n v="0.3"/>
    <n v="0"/>
    <s v="US"/>
    <x v="0"/>
    <n v="6475"/>
    <n v="3700"/>
    <s v="A"/>
    <s v="A8"/>
    <x v="3"/>
    <x v="0"/>
    <x v="0"/>
    <x v="0"/>
    <x v="0"/>
    <n v="3700"/>
    <n v="1480"/>
    <n v="1110"/>
    <n v="1110"/>
    <n v="0"/>
  </r>
  <r>
    <n v="161"/>
    <s v="Segment 1 / Cohort A"/>
    <n v="9"/>
    <x v="0"/>
    <n v="0.3"/>
    <n v="0.3"/>
    <n v="0.4"/>
    <n v="0"/>
    <s v="US"/>
    <x v="0"/>
    <n v="6475"/>
    <n v="3700"/>
    <s v="A"/>
    <s v="A9"/>
    <x v="1"/>
    <x v="1"/>
    <x v="2"/>
    <x v="1"/>
    <x v="1"/>
    <n v="6475"/>
    <n v="1942.5"/>
    <n v="1942.5"/>
    <n v="2590"/>
    <n v="0"/>
  </r>
  <r>
    <n v="161"/>
    <s v="Segment 1 / Cohort A"/>
    <n v="9"/>
    <x v="1"/>
    <n v="0.3"/>
    <n v="0.3"/>
    <n v="0.4"/>
    <n v="0"/>
    <s v="US"/>
    <x v="0"/>
    <n v="6475"/>
    <n v="3700"/>
    <s v="A"/>
    <s v="A9"/>
    <x v="1"/>
    <x v="1"/>
    <x v="2"/>
    <x v="1"/>
    <x v="1"/>
    <n v="3700"/>
    <n v="1110"/>
    <n v="1110"/>
    <n v="1480"/>
    <n v="0"/>
  </r>
  <r>
    <n v="161"/>
    <s v="Segment 1 / Cohort A"/>
    <n v="10"/>
    <x v="0"/>
    <n v="0.3"/>
    <n v="0.3"/>
    <n v="0.4"/>
    <n v="0"/>
    <s v="US"/>
    <x v="0"/>
    <n v="6475"/>
    <n v="3700"/>
    <s v="A"/>
    <s v="A10"/>
    <x v="2"/>
    <x v="1"/>
    <x v="0"/>
    <x v="0"/>
    <x v="0"/>
    <n v="6475"/>
    <n v="1942.5"/>
    <n v="1942.5"/>
    <n v="2590"/>
    <n v="0"/>
  </r>
  <r>
    <n v="161"/>
    <s v="Segment 1 / Cohort A"/>
    <n v="10"/>
    <x v="1"/>
    <n v="0.3"/>
    <n v="0.3"/>
    <n v="0.4"/>
    <n v="0"/>
    <s v="US"/>
    <x v="0"/>
    <n v="6475"/>
    <n v="3700"/>
    <s v="A"/>
    <s v="A10"/>
    <x v="2"/>
    <x v="1"/>
    <x v="0"/>
    <x v="0"/>
    <x v="0"/>
    <n v="3700"/>
    <n v="1110"/>
    <n v="1110"/>
    <n v="1480"/>
    <n v="0"/>
  </r>
  <r>
    <n v="161"/>
    <s v="Segment 1 / Cohort A"/>
    <n v="11"/>
    <x v="0"/>
    <n v="0.3"/>
    <n v="0.3"/>
    <n v="0.4"/>
    <n v="0"/>
    <s v="US"/>
    <x v="0"/>
    <n v="6475"/>
    <n v="3700"/>
    <s v="A"/>
    <s v="A11"/>
    <x v="0"/>
    <x v="0"/>
    <x v="0"/>
    <x v="0"/>
    <x v="1"/>
    <n v="6475"/>
    <n v="1942.5"/>
    <n v="1942.5"/>
    <n v="2590"/>
    <n v="0"/>
  </r>
  <r>
    <n v="161"/>
    <s v="Segment 1 / Cohort A"/>
    <n v="11"/>
    <x v="1"/>
    <n v="0.3"/>
    <n v="0.3"/>
    <n v="0.4"/>
    <n v="0"/>
    <s v="US"/>
    <x v="0"/>
    <n v="6475"/>
    <n v="3700"/>
    <s v="A"/>
    <s v="A11"/>
    <x v="0"/>
    <x v="0"/>
    <x v="0"/>
    <x v="0"/>
    <x v="1"/>
    <n v="3700"/>
    <n v="1110"/>
    <n v="1110"/>
    <n v="1480"/>
    <n v="0"/>
  </r>
  <r>
    <n v="161"/>
    <s v="Segment 1 / Cohort A"/>
    <n v="12"/>
    <x v="0"/>
    <n v="0.3"/>
    <n v="0.3"/>
    <n v="0.4"/>
    <n v="0"/>
    <s v="US"/>
    <x v="0"/>
    <n v="6475"/>
    <n v="3700"/>
    <s v="A"/>
    <s v="A12"/>
    <x v="1"/>
    <x v="0"/>
    <x v="0"/>
    <x v="0"/>
    <x v="0"/>
    <n v="6475"/>
    <n v="1942.5"/>
    <n v="1942.5"/>
    <n v="2590"/>
    <n v="0"/>
  </r>
  <r>
    <n v="161"/>
    <s v="Segment 1 / Cohort A"/>
    <n v="12"/>
    <x v="1"/>
    <n v="0.4"/>
    <n v="0.3"/>
    <n v="0.3"/>
    <n v="0"/>
    <s v="US"/>
    <x v="0"/>
    <n v="6475"/>
    <n v="3700"/>
    <s v="A"/>
    <s v="A12"/>
    <x v="1"/>
    <x v="0"/>
    <x v="0"/>
    <x v="0"/>
    <x v="0"/>
    <n v="3700"/>
    <n v="1480"/>
    <n v="1110"/>
    <n v="1110"/>
    <n v="0"/>
  </r>
  <r>
    <n v="163"/>
    <s v="Segment 3 / Cohort C"/>
    <n v="1"/>
    <x v="0"/>
    <n v="0.1"/>
    <n v="0.5"/>
    <n v="0.4"/>
    <n v="0"/>
    <s v="US"/>
    <x v="0"/>
    <n v="5000"/>
    <n v="2500"/>
    <s v="C"/>
    <s v="C1"/>
    <x v="2"/>
    <x v="0"/>
    <x v="1"/>
    <x v="0"/>
    <x v="1"/>
    <n v="5000"/>
    <n v="500"/>
    <n v="2500"/>
    <n v="2000"/>
    <n v="0"/>
  </r>
  <r>
    <n v="163"/>
    <s v="Segment 3 / Cohort C"/>
    <n v="1"/>
    <x v="1"/>
    <n v="0.4"/>
    <n v="0.2"/>
    <n v="0.4"/>
    <n v="0"/>
    <s v="US"/>
    <x v="0"/>
    <n v="5000"/>
    <n v="2500"/>
    <s v="C"/>
    <s v="C1"/>
    <x v="2"/>
    <x v="0"/>
    <x v="1"/>
    <x v="0"/>
    <x v="1"/>
    <n v="2500"/>
    <n v="1000"/>
    <n v="500"/>
    <n v="1000"/>
    <n v="0"/>
  </r>
  <r>
    <n v="163"/>
    <s v="Segment 3 / Cohort C"/>
    <n v="2"/>
    <x v="0"/>
    <n v="0"/>
    <n v="0.5"/>
    <n v="0.5"/>
    <n v="0"/>
    <s v="US"/>
    <x v="0"/>
    <n v="5000"/>
    <n v="2500"/>
    <s v="C"/>
    <s v="C2"/>
    <x v="2"/>
    <x v="1"/>
    <x v="2"/>
    <x v="1"/>
    <x v="0"/>
    <n v="5000"/>
    <n v="0"/>
    <n v="2500"/>
    <n v="2500"/>
    <n v="0"/>
  </r>
  <r>
    <n v="163"/>
    <s v="Segment 3 / Cohort C"/>
    <n v="2"/>
    <x v="1"/>
    <n v="0"/>
    <n v="0.5"/>
    <n v="0.5"/>
    <n v="0"/>
    <s v="US"/>
    <x v="0"/>
    <n v="5000"/>
    <n v="2500"/>
    <s v="C"/>
    <s v="C2"/>
    <x v="2"/>
    <x v="1"/>
    <x v="2"/>
    <x v="1"/>
    <x v="0"/>
    <n v="2500"/>
    <n v="0"/>
    <n v="1250"/>
    <n v="1250"/>
    <n v="0"/>
  </r>
  <r>
    <n v="163"/>
    <s v="Segment 3 / Cohort C"/>
    <n v="3"/>
    <x v="0"/>
    <n v="0"/>
    <n v="0.8"/>
    <n v="0.2"/>
    <n v="0"/>
    <s v="US"/>
    <x v="0"/>
    <n v="5000"/>
    <n v="2500"/>
    <s v="C"/>
    <s v="C3"/>
    <x v="3"/>
    <x v="0"/>
    <x v="1"/>
    <x v="0"/>
    <x v="1"/>
    <n v="5000"/>
    <n v="0"/>
    <n v="4000"/>
    <n v="1000"/>
    <n v="0"/>
  </r>
  <r>
    <n v="163"/>
    <s v="Segment 3 / Cohort C"/>
    <n v="3"/>
    <x v="1"/>
    <n v="0"/>
    <n v="0.3"/>
    <n v="0.7"/>
    <n v="0"/>
    <s v="US"/>
    <x v="0"/>
    <n v="5000"/>
    <n v="2500"/>
    <s v="C"/>
    <s v="C3"/>
    <x v="3"/>
    <x v="0"/>
    <x v="1"/>
    <x v="0"/>
    <x v="1"/>
    <n v="2500"/>
    <n v="0"/>
    <n v="750"/>
    <n v="1750"/>
    <n v="0"/>
  </r>
  <r>
    <n v="163"/>
    <s v="Segment 3 / Cohort C"/>
    <n v="4"/>
    <x v="0"/>
    <n v="0"/>
    <n v="0.4"/>
    <n v="0.6"/>
    <n v="0"/>
    <s v="US"/>
    <x v="0"/>
    <n v="5000"/>
    <n v="2500"/>
    <s v="C"/>
    <s v="C4"/>
    <x v="3"/>
    <x v="1"/>
    <x v="0"/>
    <x v="0"/>
    <x v="0"/>
    <n v="5000"/>
    <n v="0"/>
    <n v="2000"/>
    <n v="3000"/>
    <n v="0"/>
  </r>
  <r>
    <n v="163"/>
    <s v="Segment 3 / Cohort C"/>
    <n v="4"/>
    <x v="1"/>
    <n v="0"/>
    <n v="0.9"/>
    <n v="0.1"/>
    <n v="0"/>
    <s v="US"/>
    <x v="0"/>
    <n v="5000"/>
    <n v="2500"/>
    <s v="C"/>
    <s v="C4"/>
    <x v="3"/>
    <x v="1"/>
    <x v="0"/>
    <x v="0"/>
    <x v="0"/>
    <n v="2500"/>
    <n v="0"/>
    <n v="2250"/>
    <n v="250"/>
    <n v="0"/>
  </r>
  <r>
    <n v="163"/>
    <s v="Segment 3 / Cohort C"/>
    <n v="5"/>
    <x v="0"/>
    <n v="0.8"/>
    <n v="0"/>
    <n v="0.2"/>
    <n v="0"/>
    <s v="US"/>
    <x v="0"/>
    <n v="5000"/>
    <n v="2500"/>
    <s v="C"/>
    <s v="C5"/>
    <x v="2"/>
    <x v="0"/>
    <x v="1"/>
    <x v="0"/>
    <x v="0"/>
    <n v="5000"/>
    <n v="4000"/>
    <n v="0"/>
    <n v="1000"/>
    <n v="0"/>
  </r>
  <r>
    <n v="163"/>
    <s v="Segment 3 / Cohort C"/>
    <n v="5"/>
    <x v="1"/>
    <n v="0"/>
    <n v="0.8"/>
    <n v="0.2"/>
    <n v="0"/>
    <s v="US"/>
    <x v="0"/>
    <n v="5000"/>
    <n v="2500"/>
    <s v="C"/>
    <s v="C5"/>
    <x v="2"/>
    <x v="0"/>
    <x v="1"/>
    <x v="0"/>
    <x v="0"/>
    <n v="2500"/>
    <n v="0"/>
    <n v="2000"/>
    <n v="500"/>
    <n v="0"/>
  </r>
  <r>
    <n v="163"/>
    <s v="Segment 3 / Cohort C"/>
    <n v="6"/>
    <x v="0"/>
    <n v="0.3"/>
    <n v="0.7"/>
    <n v="0"/>
    <n v="0"/>
    <s v="US"/>
    <x v="0"/>
    <n v="5000"/>
    <n v="2500"/>
    <s v="C"/>
    <s v="C6"/>
    <x v="3"/>
    <x v="1"/>
    <x v="1"/>
    <x v="0"/>
    <x v="0"/>
    <n v="5000"/>
    <n v="1500"/>
    <n v="3500"/>
    <n v="0"/>
    <n v="0"/>
  </r>
  <r>
    <n v="163"/>
    <s v="Segment 3 / Cohort C"/>
    <n v="6"/>
    <x v="1"/>
    <n v="0.1"/>
    <n v="0.9"/>
    <n v="0"/>
    <n v="0"/>
    <s v="US"/>
    <x v="0"/>
    <n v="5000"/>
    <n v="2500"/>
    <s v="C"/>
    <s v="C6"/>
    <x v="3"/>
    <x v="1"/>
    <x v="1"/>
    <x v="0"/>
    <x v="0"/>
    <n v="2500"/>
    <n v="250"/>
    <n v="2250"/>
    <n v="0"/>
    <n v="0"/>
  </r>
  <r>
    <n v="163"/>
    <s v="Segment 3 / Cohort C"/>
    <n v="7"/>
    <x v="0"/>
    <n v="0"/>
    <n v="0.3"/>
    <n v="0.7"/>
    <n v="0"/>
    <s v="US"/>
    <x v="0"/>
    <n v="5000"/>
    <n v="2500"/>
    <s v="C"/>
    <s v="C7"/>
    <x v="0"/>
    <x v="1"/>
    <x v="1"/>
    <x v="0"/>
    <x v="0"/>
    <n v="5000"/>
    <n v="0"/>
    <n v="1500"/>
    <n v="3500"/>
    <n v="0"/>
  </r>
  <r>
    <n v="163"/>
    <s v="Segment 3 / Cohort C"/>
    <n v="7"/>
    <x v="1"/>
    <n v="0"/>
    <n v="0.8"/>
    <n v="0.2"/>
    <n v="0"/>
    <s v="US"/>
    <x v="0"/>
    <n v="5000"/>
    <n v="2500"/>
    <s v="C"/>
    <s v="C7"/>
    <x v="0"/>
    <x v="1"/>
    <x v="1"/>
    <x v="0"/>
    <x v="0"/>
    <n v="2500"/>
    <n v="0"/>
    <n v="2000"/>
    <n v="500"/>
    <n v="0"/>
  </r>
  <r>
    <n v="163"/>
    <s v="Segment 3 / Cohort C"/>
    <n v="8"/>
    <x v="0"/>
    <n v="0"/>
    <n v="0.2"/>
    <n v="0.8"/>
    <n v="0"/>
    <s v="US"/>
    <x v="0"/>
    <n v="5000"/>
    <n v="2500"/>
    <s v="C"/>
    <s v="C8"/>
    <x v="1"/>
    <x v="1"/>
    <x v="2"/>
    <x v="1"/>
    <x v="0"/>
    <n v="5000"/>
    <n v="0"/>
    <n v="1000"/>
    <n v="4000"/>
    <n v="0"/>
  </r>
  <r>
    <n v="163"/>
    <s v="Segment 3 / Cohort C"/>
    <n v="8"/>
    <x v="1"/>
    <n v="0.4"/>
    <n v="0.6"/>
    <n v="0"/>
    <n v="0"/>
    <s v="US"/>
    <x v="0"/>
    <n v="5000"/>
    <n v="2500"/>
    <s v="C"/>
    <s v="C8"/>
    <x v="1"/>
    <x v="1"/>
    <x v="2"/>
    <x v="1"/>
    <x v="0"/>
    <n v="2500"/>
    <n v="1000"/>
    <n v="1500"/>
    <n v="0"/>
    <n v="0"/>
  </r>
  <r>
    <n v="163"/>
    <s v="Segment 3 / Cohort C"/>
    <n v="9"/>
    <x v="0"/>
    <n v="0"/>
    <n v="0.8"/>
    <n v="0.2"/>
    <n v="0"/>
    <s v="US"/>
    <x v="0"/>
    <n v="5000"/>
    <n v="2500"/>
    <s v="C"/>
    <s v="C9"/>
    <x v="0"/>
    <x v="1"/>
    <x v="2"/>
    <x v="0"/>
    <x v="1"/>
    <n v="5000"/>
    <n v="0"/>
    <n v="4000"/>
    <n v="1000"/>
    <n v="0"/>
  </r>
  <r>
    <n v="163"/>
    <s v="Segment 3 / Cohort C"/>
    <n v="9"/>
    <x v="1"/>
    <n v="0"/>
    <n v="0.2"/>
    <n v="0.8"/>
    <n v="0"/>
    <s v="US"/>
    <x v="0"/>
    <n v="5000"/>
    <n v="2500"/>
    <s v="C"/>
    <s v="C9"/>
    <x v="0"/>
    <x v="1"/>
    <x v="2"/>
    <x v="0"/>
    <x v="1"/>
    <n v="2500"/>
    <n v="0"/>
    <n v="500"/>
    <n v="2000"/>
    <n v="0"/>
  </r>
  <r>
    <n v="163"/>
    <s v="Segment 3 / Cohort C"/>
    <n v="10"/>
    <x v="0"/>
    <n v="0"/>
    <n v="0.4"/>
    <n v="0.6"/>
    <n v="0"/>
    <s v="US"/>
    <x v="0"/>
    <n v="5000"/>
    <n v="2500"/>
    <s v="C"/>
    <s v="C10"/>
    <x v="3"/>
    <x v="1"/>
    <x v="2"/>
    <x v="0"/>
    <x v="1"/>
    <n v="5000"/>
    <n v="0"/>
    <n v="2000"/>
    <n v="3000"/>
    <n v="0"/>
  </r>
  <r>
    <n v="163"/>
    <s v="Segment 3 / Cohort C"/>
    <n v="10"/>
    <x v="1"/>
    <n v="0"/>
    <n v="0.6"/>
    <n v="0.4"/>
    <n v="0"/>
    <s v="US"/>
    <x v="0"/>
    <n v="5000"/>
    <n v="2500"/>
    <s v="C"/>
    <s v="C10"/>
    <x v="3"/>
    <x v="1"/>
    <x v="2"/>
    <x v="0"/>
    <x v="1"/>
    <n v="2500"/>
    <n v="0"/>
    <n v="1500"/>
    <n v="1000"/>
    <n v="0"/>
  </r>
  <r>
    <n v="163"/>
    <s v="Segment 3 / Cohort C"/>
    <n v="11"/>
    <x v="0"/>
    <n v="0"/>
    <n v="0.8"/>
    <n v="0.2"/>
    <n v="0"/>
    <s v="US"/>
    <x v="0"/>
    <n v="5000"/>
    <n v="2500"/>
    <s v="C"/>
    <s v="C11"/>
    <x v="1"/>
    <x v="1"/>
    <x v="2"/>
    <x v="0"/>
    <x v="1"/>
    <n v="5000"/>
    <n v="0"/>
    <n v="4000"/>
    <n v="1000"/>
    <n v="0"/>
  </r>
  <r>
    <n v="163"/>
    <s v="Segment 3 / Cohort C"/>
    <n v="11"/>
    <x v="1"/>
    <n v="0"/>
    <n v="0.3"/>
    <n v="0.7"/>
    <n v="0"/>
    <s v="US"/>
    <x v="0"/>
    <n v="5000"/>
    <n v="2500"/>
    <s v="C"/>
    <s v="C11"/>
    <x v="1"/>
    <x v="1"/>
    <x v="2"/>
    <x v="0"/>
    <x v="1"/>
    <n v="2500"/>
    <n v="0"/>
    <n v="750"/>
    <n v="1750"/>
    <n v="0"/>
  </r>
  <r>
    <n v="163"/>
    <s v="Segment 3 / Cohort C"/>
    <n v="12"/>
    <x v="0"/>
    <n v="0.2"/>
    <n v="0.5"/>
    <n v="0.3"/>
    <n v="0"/>
    <s v="US"/>
    <x v="0"/>
    <n v="5000"/>
    <n v="2500"/>
    <s v="C"/>
    <s v="C12"/>
    <x v="2"/>
    <x v="1"/>
    <x v="0"/>
    <x v="0"/>
    <x v="1"/>
    <n v="5000"/>
    <n v="1000"/>
    <n v="2500"/>
    <n v="1500"/>
    <n v="0"/>
  </r>
  <r>
    <n v="163"/>
    <s v="Segment 3 / Cohort C"/>
    <n v="12"/>
    <x v="1"/>
    <n v="0.1"/>
    <n v="0.6"/>
    <n v="0.3"/>
    <n v="0"/>
    <s v="US"/>
    <x v="0"/>
    <n v="5000"/>
    <n v="2500"/>
    <s v="C"/>
    <s v="C12"/>
    <x v="2"/>
    <x v="1"/>
    <x v="0"/>
    <x v="0"/>
    <x v="1"/>
    <n v="2500"/>
    <n v="250"/>
    <n v="1500"/>
    <n v="750"/>
    <n v="0"/>
  </r>
  <r>
    <n v="171"/>
    <s v="Segment 4 / Cohort D"/>
    <n v="1"/>
    <x v="0"/>
    <n v="0.3"/>
    <n v="0.3"/>
    <n v="0.4"/>
    <n v="0"/>
    <s v="US"/>
    <x v="0"/>
    <n v="600"/>
    <n v="300"/>
    <s v="D"/>
    <s v="D1"/>
    <x v="2"/>
    <x v="0"/>
    <x v="0"/>
    <x v="0"/>
    <x v="0"/>
    <n v="600"/>
    <n v="180"/>
    <n v="180"/>
    <n v="240"/>
    <n v="0"/>
  </r>
  <r>
    <n v="171"/>
    <s v="Segment 4 / Cohort D"/>
    <n v="1"/>
    <x v="1"/>
    <n v="0.3"/>
    <n v="0.3"/>
    <n v="0.4"/>
    <n v="0"/>
    <s v="US"/>
    <x v="0"/>
    <n v="600"/>
    <n v="300"/>
    <s v="D"/>
    <s v="D1"/>
    <x v="2"/>
    <x v="0"/>
    <x v="0"/>
    <x v="0"/>
    <x v="0"/>
    <n v="300"/>
    <n v="90"/>
    <n v="90"/>
    <n v="120"/>
    <n v="0"/>
  </r>
  <r>
    <n v="171"/>
    <s v="Segment 4 / Cohort D"/>
    <n v="2"/>
    <x v="0"/>
    <n v="0.3"/>
    <n v="0.3"/>
    <n v="0.4"/>
    <n v="0"/>
    <s v="US"/>
    <x v="0"/>
    <n v="600"/>
    <n v="300"/>
    <s v="D"/>
    <s v="D2"/>
    <x v="1"/>
    <x v="0"/>
    <x v="1"/>
    <x v="0"/>
    <x v="1"/>
    <n v="600"/>
    <n v="180"/>
    <n v="180"/>
    <n v="240"/>
    <n v="0"/>
  </r>
  <r>
    <n v="171"/>
    <s v="Segment 4 / Cohort D"/>
    <n v="2"/>
    <x v="1"/>
    <n v="0.3"/>
    <n v="0.3"/>
    <n v="0.4"/>
    <n v="0"/>
    <s v="US"/>
    <x v="0"/>
    <n v="600"/>
    <n v="300"/>
    <s v="D"/>
    <s v="D2"/>
    <x v="1"/>
    <x v="0"/>
    <x v="1"/>
    <x v="0"/>
    <x v="1"/>
    <n v="300"/>
    <n v="90"/>
    <n v="90"/>
    <n v="120"/>
    <n v="0"/>
  </r>
  <r>
    <n v="171"/>
    <s v="Segment 4 / Cohort D"/>
    <n v="3"/>
    <x v="0"/>
    <n v="0.2"/>
    <n v="0.3"/>
    <n v="0.5"/>
    <n v="0"/>
    <s v="US"/>
    <x v="0"/>
    <n v="600"/>
    <n v="300"/>
    <s v="D"/>
    <s v="D3"/>
    <x v="3"/>
    <x v="0"/>
    <x v="1"/>
    <x v="0"/>
    <x v="0"/>
    <n v="600"/>
    <n v="120"/>
    <n v="180"/>
    <n v="300"/>
    <n v="0"/>
  </r>
  <r>
    <n v="171"/>
    <s v="Segment 4 / Cohort D"/>
    <n v="3"/>
    <x v="1"/>
    <n v="0.2"/>
    <n v="0.3"/>
    <n v="0.5"/>
    <n v="0"/>
    <s v="US"/>
    <x v="0"/>
    <n v="600"/>
    <n v="300"/>
    <s v="D"/>
    <s v="D3"/>
    <x v="3"/>
    <x v="0"/>
    <x v="1"/>
    <x v="0"/>
    <x v="0"/>
    <n v="300"/>
    <n v="60"/>
    <n v="90"/>
    <n v="150"/>
    <n v="0"/>
  </r>
  <r>
    <n v="171"/>
    <s v="Segment 4 / Cohort D"/>
    <n v="4"/>
    <x v="0"/>
    <n v="0.3"/>
    <n v="0.3"/>
    <n v="0.4"/>
    <n v="0"/>
    <s v="US"/>
    <x v="0"/>
    <n v="600"/>
    <n v="300"/>
    <s v="D"/>
    <s v="D4"/>
    <x v="3"/>
    <x v="1"/>
    <x v="0"/>
    <x v="0"/>
    <x v="1"/>
    <n v="600"/>
    <n v="180"/>
    <n v="180"/>
    <n v="240"/>
    <n v="0"/>
  </r>
  <r>
    <n v="171"/>
    <s v="Segment 4 / Cohort D"/>
    <n v="4"/>
    <x v="1"/>
    <n v="0.3"/>
    <n v="0.3"/>
    <n v="0.4"/>
    <n v="0"/>
    <s v="US"/>
    <x v="0"/>
    <n v="600"/>
    <n v="300"/>
    <s v="D"/>
    <s v="D4"/>
    <x v="3"/>
    <x v="1"/>
    <x v="0"/>
    <x v="0"/>
    <x v="1"/>
    <n v="300"/>
    <n v="90"/>
    <n v="90"/>
    <n v="120"/>
    <n v="0"/>
  </r>
  <r>
    <n v="171"/>
    <s v="Segment 4 / Cohort D"/>
    <n v="5"/>
    <x v="0"/>
    <n v="0.3"/>
    <n v="0.3"/>
    <n v="0.4"/>
    <n v="0"/>
    <s v="US"/>
    <x v="0"/>
    <n v="600"/>
    <n v="300"/>
    <s v="D"/>
    <s v="D5"/>
    <x v="3"/>
    <x v="1"/>
    <x v="2"/>
    <x v="1"/>
    <x v="1"/>
    <n v="600"/>
    <n v="180"/>
    <n v="180"/>
    <n v="240"/>
    <n v="0"/>
  </r>
  <r>
    <n v="171"/>
    <s v="Segment 4 / Cohort D"/>
    <n v="5"/>
    <x v="1"/>
    <n v="0.3"/>
    <n v="0.3"/>
    <n v="0.4"/>
    <n v="0"/>
    <s v="US"/>
    <x v="0"/>
    <n v="600"/>
    <n v="300"/>
    <s v="D"/>
    <s v="D5"/>
    <x v="3"/>
    <x v="1"/>
    <x v="2"/>
    <x v="1"/>
    <x v="1"/>
    <n v="300"/>
    <n v="90"/>
    <n v="90"/>
    <n v="120"/>
    <n v="0"/>
  </r>
  <r>
    <n v="171"/>
    <s v="Segment 4 / Cohort D"/>
    <n v="6"/>
    <x v="0"/>
    <n v="0.3"/>
    <n v="0.3"/>
    <n v="0.4"/>
    <n v="0"/>
    <s v="US"/>
    <x v="0"/>
    <n v="600"/>
    <n v="300"/>
    <s v="D"/>
    <s v="D6"/>
    <x v="2"/>
    <x v="1"/>
    <x v="1"/>
    <x v="0"/>
    <x v="0"/>
    <n v="600"/>
    <n v="180"/>
    <n v="180"/>
    <n v="240"/>
    <n v="0"/>
  </r>
  <r>
    <n v="171"/>
    <s v="Segment 4 / Cohort D"/>
    <n v="6"/>
    <x v="1"/>
    <n v="0.3"/>
    <n v="0.3"/>
    <n v="0.4"/>
    <n v="0"/>
    <s v="US"/>
    <x v="0"/>
    <n v="600"/>
    <n v="300"/>
    <s v="D"/>
    <s v="D6"/>
    <x v="2"/>
    <x v="1"/>
    <x v="1"/>
    <x v="0"/>
    <x v="0"/>
    <n v="300"/>
    <n v="90"/>
    <n v="90"/>
    <n v="120"/>
    <n v="0"/>
  </r>
  <r>
    <n v="171"/>
    <s v="Segment 4 / Cohort D"/>
    <n v="7"/>
    <x v="0"/>
    <n v="0.3"/>
    <n v="0.3"/>
    <n v="0.4"/>
    <n v="0"/>
    <s v="US"/>
    <x v="0"/>
    <n v="600"/>
    <n v="300"/>
    <s v="D"/>
    <s v="D7"/>
    <x v="1"/>
    <x v="1"/>
    <x v="0"/>
    <x v="0"/>
    <x v="0"/>
    <n v="600"/>
    <n v="180"/>
    <n v="180"/>
    <n v="240"/>
    <n v="0"/>
  </r>
  <r>
    <n v="171"/>
    <s v="Segment 4 / Cohort D"/>
    <n v="7"/>
    <x v="1"/>
    <n v="0.3"/>
    <n v="0.3"/>
    <n v="0.4"/>
    <n v="0"/>
    <s v="US"/>
    <x v="0"/>
    <n v="600"/>
    <n v="300"/>
    <s v="D"/>
    <s v="D7"/>
    <x v="1"/>
    <x v="1"/>
    <x v="0"/>
    <x v="0"/>
    <x v="0"/>
    <n v="300"/>
    <n v="90"/>
    <n v="90"/>
    <n v="120"/>
    <n v="0"/>
  </r>
  <r>
    <n v="171"/>
    <s v="Segment 4 / Cohort D"/>
    <n v="8"/>
    <x v="0"/>
    <n v="0.3"/>
    <n v="0.3"/>
    <n v="0.4"/>
    <n v="0"/>
    <s v="US"/>
    <x v="0"/>
    <n v="600"/>
    <n v="300"/>
    <s v="D"/>
    <s v="D8"/>
    <x v="0"/>
    <x v="0"/>
    <x v="1"/>
    <x v="0"/>
    <x v="1"/>
    <n v="600"/>
    <n v="180"/>
    <n v="180"/>
    <n v="240"/>
    <n v="0"/>
  </r>
  <r>
    <n v="171"/>
    <s v="Segment 4 / Cohort D"/>
    <n v="8"/>
    <x v="1"/>
    <n v="0.3"/>
    <n v="0.3"/>
    <n v="0.4"/>
    <n v="0"/>
    <s v="US"/>
    <x v="0"/>
    <n v="600"/>
    <n v="300"/>
    <s v="D"/>
    <s v="D8"/>
    <x v="0"/>
    <x v="0"/>
    <x v="1"/>
    <x v="0"/>
    <x v="1"/>
    <n v="300"/>
    <n v="90"/>
    <n v="90"/>
    <n v="120"/>
    <n v="0"/>
  </r>
  <r>
    <n v="171"/>
    <s v="Segment 4 / Cohort D"/>
    <n v="9"/>
    <x v="0"/>
    <n v="0.3"/>
    <n v="0.3"/>
    <n v="0.4"/>
    <n v="0"/>
    <s v="US"/>
    <x v="0"/>
    <n v="600"/>
    <n v="300"/>
    <s v="D"/>
    <s v="D9"/>
    <x v="3"/>
    <x v="1"/>
    <x v="2"/>
    <x v="0"/>
    <x v="0"/>
    <n v="600"/>
    <n v="180"/>
    <n v="180"/>
    <n v="240"/>
    <n v="0"/>
  </r>
  <r>
    <n v="171"/>
    <s v="Segment 4 / Cohort D"/>
    <n v="9"/>
    <x v="1"/>
    <n v="0.3"/>
    <n v="0.3"/>
    <n v="0.4"/>
    <n v="0"/>
    <s v="US"/>
    <x v="0"/>
    <n v="600"/>
    <n v="300"/>
    <s v="D"/>
    <s v="D9"/>
    <x v="3"/>
    <x v="1"/>
    <x v="2"/>
    <x v="0"/>
    <x v="0"/>
    <n v="300"/>
    <n v="90"/>
    <n v="90"/>
    <n v="120"/>
    <n v="0"/>
  </r>
  <r>
    <n v="171"/>
    <s v="Segment 4 / Cohort D"/>
    <n v="10"/>
    <x v="0"/>
    <n v="0.3"/>
    <n v="0.3"/>
    <n v="0.4"/>
    <n v="0"/>
    <s v="US"/>
    <x v="0"/>
    <n v="600"/>
    <n v="300"/>
    <s v="D"/>
    <s v="D10"/>
    <x v="1"/>
    <x v="0"/>
    <x v="1"/>
    <x v="0"/>
    <x v="0"/>
    <n v="600"/>
    <n v="180"/>
    <n v="180"/>
    <n v="240"/>
    <n v="0"/>
  </r>
  <r>
    <n v="171"/>
    <s v="Segment 4 / Cohort D"/>
    <n v="10"/>
    <x v="1"/>
    <n v="0.3"/>
    <n v="0.3"/>
    <n v="0.4"/>
    <n v="0"/>
    <s v="US"/>
    <x v="0"/>
    <n v="600"/>
    <n v="300"/>
    <s v="D"/>
    <s v="D10"/>
    <x v="1"/>
    <x v="0"/>
    <x v="1"/>
    <x v="0"/>
    <x v="0"/>
    <n v="300"/>
    <n v="90"/>
    <n v="90"/>
    <n v="120"/>
    <n v="0"/>
  </r>
  <r>
    <n v="171"/>
    <s v="Segment 4 / Cohort D"/>
    <n v="11"/>
    <x v="0"/>
    <n v="0.3"/>
    <n v="0.3"/>
    <n v="0.4"/>
    <n v="0"/>
    <s v="US"/>
    <x v="0"/>
    <n v="600"/>
    <n v="300"/>
    <s v="D"/>
    <s v="D11"/>
    <x v="0"/>
    <x v="1"/>
    <x v="2"/>
    <x v="1"/>
    <x v="0"/>
    <n v="600"/>
    <n v="180"/>
    <n v="180"/>
    <n v="240"/>
    <n v="0"/>
  </r>
  <r>
    <n v="171"/>
    <s v="Segment 4 / Cohort D"/>
    <n v="11"/>
    <x v="1"/>
    <n v="0.3"/>
    <n v="0.3"/>
    <n v="0.4"/>
    <n v="0"/>
    <s v="US"/>
    <x v="0"/>
    <n v="600"/>
    <n v="300"/>
    <s v="D"/>
    <s v="D11"/>
    <x v="0"/>
    <x v="1"/>
    <x v="2"/>
    <x v="1"/>
    <x v="0"/>
    <n v="300"/>
    <n v="90"/>
    <n v="90"/>
    <n v="120"/>
    <n v="0"/>
  </r>
  <r>
    <n v="171"/>
    <s v="Segment 4 / Cohort D"/>
    <n v="12"/>
    <x v="0"/>
    <n v="0.3"/>
    <n v="0.3"/>
    <n v="0.4"/>
    <n v="0"/>
    <s v="US"/>
    <x v="0"/>
    <n v="600"/>
    <n v="300"/>
    <s v="D"/>
    <s v="D12"/>
    <x v="0"/>
    <x v="0"/>
    <x v="1"/>
    <x v="0"/>
    <x v="0"/>
    <n v="600"/>
    <n v="180"/>
    <n v="180"/>
    <n v="240"/>
    <n v="0"/>
  </r>
  <r>
    <n v="171"/>
    <s v="Segment 4 / Cohort D"/>
    <n v="12"/>
    <x v="1"/>
    <n v="0.3"/>
    <n v="0.3"/>
    <n v="0.4"/>
    <n v="0"/>
    <s v="US"/>
    <x v="0"/>
    <n v="600"/>
    <n v="300"/>
    <s v="D"/>
    <s v="D12"/>
    <x v="0"/>
    <x v="0"/>
    <x v="1"/>
    <x v="0"/>
    <x v="0"/>
    <n v="300"/>
    <n v="90"/>
    <n v="90"/>
    <n v="120"/>
    <n v="0"/>
  </r>
  <r>
    <n v="175"/>
    <s v="Segment 4 / Cohort D"/>
    <n v="1"/>
    <x v="0"/>
    <n v="0.4"/>
    <n v="0.2"/>
    <n v="0.4"/>
    <n v="0"/>
    <s v="US"/>
    <x v="0"/>
    <n v="6000"/>
    <n v="0"/>
    <s v="D"/>
    <s v="D1"/>
    <x v="2"/>
    <x v="0"/>
    <x v="0"/>
    <x v="0"/>
    <x v="0"/>
    <n v="6000"/>
    <n v="2400"/>
    <n v="1200"/>
    <n v="2400"/>
    <n v="0"/>
  </r>
  <r>
    <n v="175"/>
    <s v="Segment 4 / Cohort D"/>
    <n v="1"/>
    <x v="1"/>
    <n v="0.4"/>
    <n v="0.4"/>
    <n v="0.2"/>
    <n v="0"/>
    <s v="US"/>
    <x v="0"/>
    <n v="6000"/>
    <n v="0"/>
    <s v="D"/>
    <s v="D1"/>
    <x v="2"/>
    <x v="0"/>
    <x v="0"/>
    <x v="0"/>
    <x v="0"/>
    <n v="0"/>
    <n v="0"/>
    <n v="0"/>
    <n v="0"/>
    <n v="0"/>
  </r>
  <r>
    <n v="175"/>
    <s v="Segment 4 / Cohort D"/>
    <n v="2"/>
    <x v="0"/>
    <n v="0.4"/>
    <n v="0.4"/>
    <n v="0.2"/>
    <n v="0"/>
    <s v="US"/>
    <x v="0"/>
    <n v="6000"/>
    <n v="0"/>
    <s v="D"/>
    <s v="D2"/>
    <x v="1"/>
    <x v="0"/>
    <x v="1"/>
    <x v="0"/>
    <x v="1"/>
    <n v="6000"/>
    <n v="2400"/>
    <n v="2400"/>
    <n v="1200"/>
    <n v="0"/>
  </r>
  <r>
    <n v="175"/>
    <s v="Segment 4 / Cohort D"/>
    <n v="2"/>
    <x v="1"/>
    <n v="0.5"/>
    <n v="0.4"/>
    <n v="0.1"/>
    <n v="0"/>
    <s v="US"/>
    <x v="0"/>
    <n v="6000"/>
    <n v="0"/>
    <s v="D"/>
    <s v="D2"/>
    <x v="1"/>
    <x v="0"/>
    <x v="1"/>
    <x v="0"/>
    <x v="1"/>
    <n v="0"/>
    <n v="0"/>
    <n v="0"/>
    <n v="0"/>
    <n v="0"/>
  </r>
  <r>
    <n v="175"/>
    <s v="Segment 4 / Cohort D"/>
    <n v="3"/>
    <x v="0"/>
    <n v="0.5"/>
    <n v="0.3"/>
    <n v="0.2"/>
    <n v="0"/>
    <s v="US"/>
    <x v="0"/>
    <n v="6000"/>
    <n v="0"/>
    <s v="D"/>
    <s v="D3"/>
    <x v="3"/>
    <x v="0"/>
    <x v="1"/>
    <x v="0"/>
    <x v="0"/>
    <n v="6000"/>
    <n v="3000"/>
    <n v="1800"/>
    <n v="1200"/>
    <n v="0"/>
  </r>
  <r>
    <n v="175"/>
    <s v="Segment 4 / Cohort D"/>
    <n v="3"/>
    <x v="1"/>
    <n v="0.4"/>
    <n v="0.4"/>
    <n v="0.2"/>
    <n v="0"/>
    <s v="US"/>
    <x v="0"/>
    <n v="6000"/>
    <n v="0"/>
    <s v="D"/>
    <s v="D3"/>
    <x v="3"/>
    <x v="0"/>
    <x v="1"/>
    <x v="0"/>
    <x v="0"/>
    <n v="0"/>
    <n v="0"/>
    <n v="0"/>
    <n v="0"/>
    <n v="0"/>
  </r>
  <r>
    <n v="175"/>
    <s v="Segment 4 / Cohort D"/>
    <n v="4"/>
    <x v="0"/>
    <n v="0.4"/>
    <n v="0.5"/>
    <n v="0.1"/>
    <n v="0"/>
    <s v="US"/>
    <x v="0"/>
    <n v="6000"/>
    <n v="0"/>
    <s v="D"/>
    <s v="D4"/>
    <x v="3"/>
    <x v="1"/>
    <x v="0"/>
    <x v="0"/>
    <x v="1"/>
    <n v="6000"/>
    <n v="2400"/>
    <n v="3000"/>
    <n v="600"/>
    <n v="0"/>
  </r>
  <r>
    <n v="175"/>
    <s v="Segment 4 / Cohort D"/>
    <n v="4"/>
    <x v="1"/>
    <n v="0.4"/>
    <n v="0.3"/>
    <n v="0.3"/>
    <n v="0"/>
    <s v="US"/>
    <x v="0"/>
    <n v="6000"/>
    <n v="0"/>
    <s v="D"/>
    <s v="D4"/>
    <x v="3"/>
    <x v="1"/>
    <x v="0"/>
    <x v="0"/>
    <x v="1"/>
    <n v="0"/>
    <n v="0"/>
    <n v="0"/>
    <n v="0"/>
    <n v="0"/>
  </r>
  <r>
    <n v="175"/>
    <s v="Segment 4 / Cohort D"/>
    <n v="5"/>
    <x v="0"/>
    <n v="0.5"/>
    <n v="0.4"/>
    <n v="0.1"/>
    <n v="0"/>
    <s v="US"/>
    <x v="0"/>
    <n v="6000"/>
    <n v="0"/>
    <s v="D"/>
    <s v="D5"/>
    <x v="3"/>
    <x v="1"/>
    <x v="2"/>
    <x v="1"/>
    <x v="1"/>
    <n v="6000"/>
    <n v="3000"/>
    <n v="2400"/>
    <n v="600"/>
    <n v="0"/>
  </r>
  <r>
    <n v="175"/>
    <s v="Segment 4 / Cohort D"/>
    <n v="5"/>
    <x v="1"/>
    <n v="0.4"/>
    <n v="0.5"/>
    <n v="0.1"/>
    <n v="0"/>
    <s v="US"/>
    <x v="0"/>
    <n v="6000"/>
    <n v="0"/>
    <s v="D"/>
    <s v="D5"/>
    <x v="3"/>
    <x v="1"/>
    <x v="2"/>
    <x v="1"/>
    <x v="1"/>
    <n v="0"/>
    <n v="0"/>
    <n v="0"/>
    <n v="0"/>
    <n v="0"/>
  </r>
  <r>
    <n v="175"/>
    <s v="Segment 4 / Cohort D"/>
    <n v="6"/>
    <x v="0"/>
    <n v="0.4"/>
    <n v="0.1"/>
    <n v="0.5"/>
    <n v="0"/>
    <s v="US"/>
    <x v="0"/>
    <n v="6000"/>
    <n v="0"/>
    <s v="D"/>
    <s v="D6"/>
    <x v="2"/>
    <x v="1"/>
    <x v="1"/>
    <x v="0"/>
    <x v="0"/>
    <n v="6000"/>
    <n v="2400"/>
    <n v="600"/>
    <n v="3000"/>
    <n v="0"/>
  </r>
  <r>
    <n v="175"/>
    <s v="Segment 4 / Cohort D"/>
    <n v="6"/>
    <x v="1"/>
    <n v="0.3"/>
    <n v="0.2"/>
    <n v="0.5"/>
    <n v="0"/>
    <s v="US"/>
    <x v="0"/>
    <n v="6000"/>
    <n v="0"/>
    <s v="D"/>
    <s v="D6"/>
    <x v="2"/>
    <x v="1"/>
    <x v="1"/>
    <x v="0"/>
    <x v="0"/>
    <n v="0"/>
    <n v="0"/>
    <n v="0"/>
    <n v="0"/>
    <n v="0"/>
  </r>
  <r>
    <n v="175"/>
    <s v="Segment 4 / Cohort D"/>
    <n v="7"/>
    <x v="0"/>
    <n v="0.4"/>
    <n v="0.2"/>
    <n v="0.4"/>
    <n v="0"/>
    <s v="US"/>
    <x v="0"/>
    <n v="6000"/>
    <n v="0"/>
    <s v="D"/>
    <s v="D7"/>
    <x v="1"/>
    <x v="1"/>
    <x v="0"/>
    <x v="0"/>
    <x v="0"/>
    <n v="6000"/>
    <n v="2400"/>
    <n v="1200"/>
    <n v="2400"/>
    <n v="0"/>
  </r>
  <r>
    <n v="175"/>
    <s v="Segment 4 / Cohort D"/>
    <n v="7"/>
    <x v="1"/>
    <n v="0.5"/>
    <n v="0.3"/>
    <n v="0.2"/>
    <n v="0"/>
    <s v="US"/>
    <x v="0"/>
    <n v="6000"/>
    <n v="0"/>
    <s v="D"/>
    <s v="D7"/>
    <x v="1"/>
    <x v="1"/>
    <x v="0"/>
    <x v="0"/>
    <x v="0"/>
    <n v="0"/>
    <n v="0"/>
    <n v="0"/>
    <n v="0"/>
    <n v="0"/>
  </r>
  <r>
    <n v="175"/>
    <s v="Segment 4 / Cohort D"/>
    <n v="8"/>
    <x v="0"/>
    <n v="0.5"/>
    <n v="0.5"/>
    <n v="0"/>
    <n v="0"/>
    <s v="US"/>
    <x v="0"/>
    <n v="6000"/>
    <n v="0"/>
    <s v="D"/>
    <s v="D8"/>
    <x v="0"/>
    <x v="0"/>
    <x v="1"/>
    <x v="0"/>
    <x v="1"/>
    <n v="6000"/>
    <n v="3000"/>
    <n v="3000"/>
    <n v="0"/>
    <n v="0"/>
  </r>
  <r>
    <n v="175"/>
    <s v="Segment 4 / Cohort D"/>
    <n v="8"/>
    <x v="1"/>
    <n v="0.4"/>
    <n v="0.4"/>
    <n v="0.2"/>
    <n v="0"/>
    <s v="US"/>
    <x v="0"/>
    <n v="6000"/>
    <n v="0"/>
    <s v="D"/>
    <s v="D8"/>
    <x v="0"/>
    <x v="0"/>
    <x v="1"/>
    <x v="0"/>
    <x v="1"/>
    <n v="0"/>
    <n v="0"/>
    <n v="0"/>
    <n v="0"/>
    <n v="0"/>
  </r>
  <r>
    <n v="175"/>
    <s v="Segment 4 / Cohort D"/>
    <n v="9"/>
    <x v="0"/>
    <n v="0.4"/>
    <n v="0.4"/>
    <n v="0.2"/>
    <n v="0"/>
    <s v="US"/>
    <x v="0"/>
    <n v="6000"/>
    <n v="0"/>
    <s v="D"/>
    <s v="D9"/>
    <x v="3"/>
    <x v="1"/>
    <x v="2"/>
    <x v="0"/>
    <x v="0"/>
    <n v="6000"/>
    <n v="2400"/>
    <n v="2400"/>
    <n v="1200"/>
    <n v="0"/>
  </r>
  <r>
    <n v="175"/>
    <s v="Segment 4 / Cohort D"/>
    <n v="9"/>
    <x v="1"/>
    <n v="0.4"/>
    <n v="0.5"/>
    <n v="0.1"/>
    <n v="0"/>
    <s v="US"/>
    <x v="0"/>
    <n v="6000"/>
    <n v="0"/>
    <s v="D"/>
    <s v="D9"/>
    <x v="3"/>
    <x v="1"/>
    <x v="2"/>
    <x v="0"/>
    <x v="0"/>
    <n v="0"/>
    <n v="0"/>
    <n v="0"/>
    <n v="0"/>
    <n v="0"/>
  </r>
  <r>
    <n v="175"/>
    <s v="Segment 4 / Cohort D"/>
    <n v="10"/>
    <x v="0"/>
    <n v="0.5"/>
    <n v="0.3"/>
    <n v="0.2"/>
    <n v="0"/>
    <s v="US"/>
    <x v="0"/>
    <n v="6000"/>
    <n v="0"/>
    <s v="D"/>
    <s v="D10"/>
    <x v="1"/>
    <x v="0"/>
    <x v="1"/>
    <x v="0"/>
    <x v="0"/>
    <n v="6000"/>
    <n v="3000"/>
    <n v="1800"/>
    <n v="1200"/>
    <n v="0"/>
  </r>
  <r>
    <n v="175"/>
    <s v="Segment 4 / Cohort D"/>
    <n v="10"/>
    <x v="1"/>
    <n v="0.4"/>
    <n v="0.2"/>
    <n v="0.4"/>
    <n v="0"/>
    <s v="US"/>
    <x v="0"/>
    <n v="6000"/>
    <n v="0"/>
    <s v="D"/>
    <s v="D10"/>
    <x v="1"/>
    <x v="0"/>
    <x v="1"/>
    <x v="0"/>
    <x v="0"/>
    <n v="0"/>
    <n v="0"/>
    <n v="0"/>
    <n v="0"/>
    <n v="0"/>
  </r>
  <r>
    <n v="175"/>
    <s v="Segment 4 / Cohort D"/>
    <n v="11"/>
    <x v="0"/>
    <n v="0.3"/>
    <n v="0.4"/>
    <n v="0.3"/>
    <n v="0"/>
    <s v="US"/>
    <x v="0"/>
    <n v="6000"/>
    <n v="0"/>
    <s v="D"/>
    <s v="D11"/>
    <x v="0"/>
    <x v="1"/>
    <x v="2"/>
    <x v="1"/>
    <x v="0"/>
    <n v="6000"/>
    <n v="1800"/>
    <n v="2400"/>
    <n v="1800"/>
    <n v="0"/>
  </r>
  <r>
    <n v="175"/>
    <s v="Segment 4 / Cohort D"/>
    <n v="11"/>
    <x v="1"/>
    <n v="0.4"/>
    <n v="0.3"/>
    <n v="0.3"/>
    <n v="0"/>
    <s v="US"/>
    <x v="0"/>
    <n v="6000"/>
    <n v="0"/>
    <s v="D"/>
    <s v="D11"/>
    <x v="0"/>
    <x v="1"/>
    <x v="2"/>
    <x v="1"/>
    <x v="0"/>
    <n v="0"/>
    <n v="0"/>
    <n v="0"/>
    <n v="0"/>
    <n v="0"/>
  </r>
  <r>
    <n v="175"/>
    <s v="Segment 4 / Cohort D"/>
    <n v="12"/>
    <x v="0"/>
    <n v="0.4"/>
    <n v="0.3"/>
    <n v="0.3"/>
    <n v="0"/>
    <s v="US"/>
    <x v="0"/>
    <n v="6000"/>
    <n v="0"/>
    <s v="D"/>
    <s v="D12"/>
    <x v="0"/>
    <x v="0"/>
    <x v="1"/>
    <x v="0"/>
    <x v="0"/>
    <n v="6000"/>
    <n v="2400"/>
    <n v="1800"/>
    <n v="1800"/>
    <n v="0"/>
  </r>
  <r>
    <n v="175"/>
    <s v="Segment 4 / Cohort D"/>
    <n v="12"/>
    <x v="1"/>
    <n v="0.4"/>
    <n v="0.2"/>
    <n v="0.4"/>
    <n v="0"/>
    <s v="US"/>
    <x v="0"/>
    <n v="6000"/>
    <n v="0"/>
    <s v="D"/>
    <s v="D12"/>
    <x v="0"/>
    <x v="0"/>
    <x v="1"/>
    <x v="0"/>
    <x v="0"/>
    <n v="0"/>
    <n v="0"/>
    <n v="0"/>
    <n v="0"/>
    <n v="0"/>
  </r>
  <r>
    <n v="179"/>
    <s v="Segment 4 / Cohort D"/>
    <n v="1"/>
    <x v="0"/>
    <n v="0.7"/>
    <n v="0.2"/>
    <n v="0.1"/>
    <n v="0"/>
    <s v="US"/>
    <x v="0"/>
    <n v="15000"/>
    <n v="15000"/>
    <s v="D"/>
    <s v="D1"/>
    <x v="2"/>
    <x v="0"/>
    <x v="0"/>
    <x v="0"/>
    <x v="0"/>
    <n v="15000"/>
    <n v="10500"/>
    <n v="3000"/>
    <n v="1500"/>
    <n v="0"/>
  </r>
  <r>
    <n v="179"/>
    <s v="Segment 4 / Cohort D"/>
    <n v="1"/>
    <x v="1"/>
    <n v="0.1"/>
    <n v="0.2"/>
    <n v="0.7"/>
    <n v="0"/>
    <s v="US"/>
    <x v="0"/>
    <n v="15000"/>
    <n v="15000"/>
    <s v="D"/>
    <s v="D1"/>
    <x v="2"/>
    <x v="0"/>
    <x v="0"/>
    <x v="0"/>
    <x v="0"/>
    <n v="15000"/>
    <n v="1500"/>
    <n v="3000"/>
    <n v="10500"/>
    <n v="0"/>
  </r>
  <r>
    <n v="179"/>
    <s v="Segment 4 / Cohort D"/>
    <n v="2"/>
    <x v="0"/>
    <n v="0.7"/>
    <n v="0.2"/>
    <n v="0.1"/>
    <n v="0"/>
    <s v="US"/>
    <x v="0"/>
    <n v="15000"/>
    <n v="15000"/>
    <s v="D"/>
    <s v="D2"/>
    <x v="1"/>
    <x v="0"/>
    <x v="1"/>
    <x v="0"/>
    <x v="1"/>
    <n v="15000"/>
    <n v="10500"/>
    <n v="3000"/>
    <n v="1500"/>
    <n v="0"/>
  </r>
  <r>
    <n v="179"/>
    <s v="Segment 4 / Cohort D"/>
    <n v="2"/>
    <x v="1"/>
    <n v="0.1"/>
    <n v="0.2"/>
    <n v="0.7"/>
    <n v="0"/>
    <s v="US"/>
    <x v="0"/>
    <n v="15000"/>
    <n v="15000"/>
    <s v="D"/>
    <s v="D2"/>
    <x v="1"/>
    <x v="0"/>
    <x v="1"/>
    <x v="0"/>
    <x v="1"/>
    <n v="15000"/>
    <n v="1500"/>
    <n v="3000"/>
    <n v="10500"/>
    <n v="0"/>
  </r>
  <r>
    <n v="179"/>
    <s v="Segment 4 / Cohort D"/>
    <n v="3"/>
    <x v="0"/>
    <n v="0.7"/>
    <n v="0.2"/>
    <n v="0.1"/>
    <n v="0"/>
    <s v="US"/>
    <x v="0"/>
    <n v="15000"/>
    <n v="15000"/>
    <s v="D"/>
    <s v="D3"/>
    <x v="3"/>
    <x v="0"/>
    <x v="1"/>
    <x v="0"/>
    <x v="0"/>
    <n v="15000"/>
    <n v="10500"/>
    <n v="3000"/>
    <n v="1500"/>
    <n v="0"/>
  </r>
  <r>
    <n v="179"/>
    <s v="Segment 4 / Cohort D"/>
    <n v="3"/>
    <x v="1"/>
    <n v="0.1"/>
    <n v="0.2"/>
    <n v="0.7"/>
    <n v="0"/>
    <s v="US"/>
    <x v="0"/>
    <n v="15000"/>
    <n v="15000"/>
    <s v="D"/>
    <s v="D3"/>
    <x v="3"/>
    <x v="0"/>
    <x v="1"/>
    <x v="0"/>
    <x v="0"/>
    <n v="15000"/>
    <n v="1500"/>
    <n v="3000"/>
    <n v="10500"/>
    <n v="0"/>
  </r>
  <r>
    <n v="179"/>
    <s v="Segment 4 / Cohort D"/>
    <n v="4"/>
    <x v="0"/>
    <n v="0.7"/>
    <n v="0.2"/>
    <n v="0.1"/>
    <n v="0"/>
    <s v="US"/>
    <x v="0"/>
    <n v="15000"/>
    <n v="15000"/>
    <s v="D"/>
    <s v="D4"/>
    <x v="3"/>
    <x v="1"/>
    <x v="0"/>
    <x v="0"/>
    <x v="1"/>
    <n v="15000"/>
    <n v="10500"/>
    <n v="3000"/>
    <n v="1500"/>
    <n v="0"/>
  </r>
  <r>
    <n v="179"/>
    <s v="Segment 4 / Cohort D"/>
    <n v="4"/>
    <x v="1"/>
    <n v="0.1"/>
    <n v="0.2"/>
    <n v="0.7"/>
    <n v="0"/>
    <s v="US"/>
    <x v="0"/>
    <n v="15000"/>
    <n v="15000"/>
    <s v="D"/>
    <s v="D4"/>
    <x v="3"/>
    <x v="1"/>
    <x v="0"/>
    <x v="0"/>
    <x v="1"/>
    <n v="15000"/>
    <n v="1500"/>
    <n v="3000"/>
    <n v="10500"/>
    <n v="0"/>
  </r>
  <r>
    <n v="179"/>
    <s v="Segment 4 / Cohort D"/>
    <n v="5"/>
    <x v="0"/>
    <n v="0.7"/>
    <n v="0.2"/>
    <n v="0.1"/>
    <n v="0"/>
    <s v="US"/>
    <x v="0"/>
    <n v="15000"/>
    <n v="15000"/>
    <s v="D"/>
    <s v="D5"/>
    <x v="3"/>
    <x v="1"/>
    <x v="2"/>
    <x v="1"/>
    <x v="1"/>
    <n v="15000"/>
    <n v="10500"/>
    <n v="3000"/>
    <n v="1500"/>
    <n v="0"/>
  </r>
  <r>
    <n v="179"/>
    <s v="Segment 4 / Cohort D"/>
    <n v="5"/>
    <x v="1"/>
    <n v="0.1"/>
    <n v="0.2"/>
    <n v="0.7"/>
    <n v="0"/>
    <s v="US"/>
    <x v="0"/>
    <n v="15000"/>
    <n v="15000"/>
    <s v="D"/>
    <s v="D5"/>
    <x v="3"/>
    <x v="1"/>
    <x v="2"/>
    <x v="1"/>
    <x v="1"/>
    <n v="15000"/>
    <n v="1500"/>
    <n v="3000"/>
    <n v="10500"/>
    <n v="0"/>
  </r>
  <r>
    <n v="179"/>
    <s v="Segment 4 / Cohort D"/>
    <n v="6"/>
    <x v="0"/>
    <n v="0.7"/>
    <n v="0.2"/>
    <n v="0.1"/>
    <n v="0"/>
    <s v="US"/>
    <x v="0"/>
    <n v="15000"/>
    <n v="15000"/>
    <s v="D"/>
    <s v="D6"/>
    <x v="2"/>
    <x v="1"/>
    <x v="1"/>
    <x v="0"/>
    <x v="0"/>
    <n v="15000"/>
    <n v="10500"/>
    <n v="3000"/>
    <n v="1500"/>
    <n v="0"/>
  </r>
  <r>
    <n v="179"/>
    <s v="Segment 4 / Cohort D"/>
    <n v="6"/>
    <x v="1"/>
    <n v="0.7"/>
    <n v="0.2"/>
    <n v="0.1"/>
    <n v="0"/>
    <s v="US"/>
    <x v="0"/>
    <n v="15000"/>
    <n v="15000"/>
    <s v="D"/>
    <s v="D6"/>
    <x v="2"/>
    <x v="1"/>
    <x v="1"/>
    <x v="0"/>
    <x v="0"/>
    <n v="15000"/>
    <n v="10500"/>
    <n v="3000"/>
    <n v="1500"/>
    <n v="0"/>
  </r>
  <r>
    <n v="179"/>
    <s v="Segment 4 / Cohort D"/>
    <n v="7"/>
    <x v="0"/>
    <n v="0.7"/>
    <n v="0.2"/>
    <n v="0.1"/>
    <n v="0"/>
    <s v="US"/>
    <x v="0"/>
    <n v="15000"/>
    <n v="15000"/>
    <s v="D"/>
    <s v="D7"/>
    <x v="1"/>
    <x v="1"/>
    <x v="0"/>
    <x v="0"/>
    <x v="0"/>
    <n v="15000"/>
    <n v="10500"/>
    <n v="3000"/>
    <n v="1500"/>
    <n v="0"/>
  </r>
  <r>
    <n v="179"/>
    <s v="Segment 4 / Cohort D"/>
    <n v="7"/>
    <x v="1"/>
    <n v="0.1"/>
    <n v="0.2"/>
    <n v="0.7"/>
    <n v="0"/>
    <s v="US"/>
    <x v="0"/>
    <n v="15000"/>
    <n v="15000"/>
    <s v="D"/>
    <s v="D7"/>
    <x v="1"/>
    <x v="1"/>
    <x v="0"/>
    <x v="0"/>
    <x v="0"/>
    <n v="15000"/>
    <n v="1500"/>
    <n v="3000"/>
    <n v="10500"/>
    <n v="0"/>
  </r>
  <r>
    <n v="179"/>
    <s v="Segment 4 / Cohort D"/>
    <n v="8"/>
    <x v="0"/>
    <n v="0.6"/>
    <n v="0.3"/>
    <n v="0.1"/>
    <n v="0"/>
    <s v="US"/>
    <x v="0"/>
    <n v="15000"/>
    <n v="15000"/>
    <s v="D"/>
    <s v="D8"/>
    <x v="0"/>
    <x v="0"/>
    <x v="1"/>
    <x v="0"/>
    <x v="1"/>
    <n v="15000"/>
    <n v="9000"/>
    <n v="4500"/>
    <n v="1500"/>
    <n v="0"/>
  </r>
  <r>
    <n v="179"/>
    <s v="Segment 4 / Cohort D"/>
    <n v="8"/>
    <x v="1"/>
    <n v="0.1"/>
    <n v="0.3"/>
    <n v="0.6"/>
    <n v="0"/>
    <s v="US"/>
    <x v="0"/>
    <n v="15000"/>
    <n v="15000"/>
    <s v="D"/>
    <s v="D8"/>
    <x v="0"/>
    <x v="0"/>
    <x v="1"/>
    <x v="0"/>
    <x v="1"/>
    <n v="15000"/>
    <n v="1500"/>
    <n v="4500"/>
    <n v="9000"/>
    <n v="0"/>
  </r>
  <r>
    <n v="179"/>
    <s v="Segment 4 / Cohort D"/>
    <n v="9"/>
    <x v="0"/>
    <n v="0.7"/>
    <n v="0.2"/>
    <n v="0.1"/>
    <n v="0"/>
    <s v="US"/>
    <x v="0"/>
    <n v="15000"/>
    <n v="15000"/>
    <s v="D"/>
    <s v="D9"/>
    <x v="3"/>
    <x v="1"/>
    <x v="2"/>
    <x v="0"/>
    <x v="0"/>
    <n v="15000"/>
    <n v="10500"/>
    <n v="3000"/>
    <n v="1500"/>
    <n v="0"/>
  </r>
  <r>
    <n v="179"/>
    <s v="Segment 4 / Cohort D"/>
    <n v="9"/>
    <x v="1"/>
    <n v="0.1"/>
    <n v="0.2"/>
    <n v="0.7"/>
    <n v="0"/>
    <s v="US"/>
    <x v="0"/>
    <n v="15000"/>
    <n v="15000"/>
    <s v="D"/>
    <s v="D9"/>
    <x v="3"/>
    <x v="1"/>
    <x v="2"/>
    <x v="0"/>
    <x v="0"/>
    <n v="15000"/>
    <n v="1500"/>
    <n v="3000"/>
    <n v="10500"/>
    <n v="0"/>
  </r>
  <r>
    <n v="179"/>
    <s v="Segment 4 / Cohort D"/>
    <n v="10"/>
    <x v="0"/>
    <n v="0.7"/>
    <n v="0.2"/>
    <n v="0.1"/>
    <n v="0"/>
    <s v="US"/>
    <x v="0"/>
    <n v="15000"/>
    <n v="15000"/>
    <s v="D"/>
    <s v="D10"/>
    <x v="1"/>
    <x v="0"/>
    <x v="1"/>
    <x v="0"/>
    <x v="0"/>
    <n v="15000"/>
    <n v="10500"/>
    <n v="3000"/>
    <n v="1500"/>
    <n v="0"/>
  </r>
  <r>
    <n v="179"/>
    <s v="Segment 4 / Cohort D"/>
    <n v="10"/>
    <x v="1"/>
    <n v="0.1"/>
    <n v="0.2"/>
    <n v="0.7"/>
    <n v="0"/>
    <s v="US"/>
    <x v="0"/>
    <n v="15000"/>
    <n v="15000"/>
    <s v="D"/>
    <s v="D10"/>
    <x v="1"/>
    <x v="0"/>
    <x v="1"/>
    <x v="0"/>
    <x v="0"/>
    <n v="15000"/>
    <n v="1500"/>
    <n v="3000"/>
    <n v="10500"/>
    <n v="0"/>
  </r>
  <r>
    <n v="179"/>
    <s v="Segment 4 / Cohort D"/>
    <n v="11"/>
    <x v="0"/>
    <n v="0.7"/>
    <n v="0.2"/>
    <n v="0.1"/>
    <n v="0"/>
    <s v="US"/>
    <x v="0"/>
    <n v="15000"/>
    <n v="15000"/>
    <s v="D"/>
    <s v="D11"/>
    <x v="0"/>
    <x v="1"/>
    <x v="2"/>
    <x v="1"/>
    <x v="0"/>
    <n v="15000"/>
    <n v="10500"/>
    <n v="3000"/>
    <n v="1500"/>
    <n v="0"/>
  </r>
  <r>
    <n v="179"/>
    <s v="Segment 4 / Cohort D"/>
    <n v="11"/>
    <x v="1"/>
    <n v="0.1"/>
    <n v="0.2"/>
    <n v="0.7"/>
    <n v="0"/>
    <s v="US"/>
    <x v="0"/>
    <n v="15000"/>
    <n v="15000"/>
    <s v="D"/>
    <s v="D11"/>
    <x v="0"/>
    <x v="1"/>
    <x v="2"/>
    <x v="1"/>
    <x v="0"/>
    <n v="15000"/>
    <n v="1500"/>
    <n v="3000"/>
    <n v="10500"/>
    <n v="0"/>
  </r>
  <r>
    <n v="179"/>
    <s v="Segment 4 / Cohort D"/>
    <n v="12"/>
    <x v="0"/>
    <n v="0.6"/>
    <n v="0.3"/>
    <n v="0.1"/>
    <n v="0"/>
    <s v="US"/>
    <x v="0"/>
    <n v="15000"/>
    <n v="15000"/>
    <s v="D"/>
    <s v="D12"/>
    <x v="0"/>
    <x v="0"/>
    <x v="1"/>
    <x v="0"/>
    <x v="0"/>
    <n v="15000"/>
    <n v="9000"/>
    <n v="4500"/>
    <n v="1500"/>
    <n v="0"/>
  </r>
  <r>
    <n v="179"/>
    <s v="Segment 4 / Cohort D"/>
    <n v="12"/>
    <x v="1"/>
    <n v="0.6"/>
    <n v="0.3"/>
    <n v="0.1"/>
    <n v="0"/>
    <s v="US"/>
    <x v="0"/>
    <n v="15000"/>
    <n v="15000"/>
    <s v="D"/>
    <s v="D12"/>
    <x v="0"/>
    <x v="0"/>
    <x v="1"/>
    <x v="0"/>
    <x v="0"/>
    <n v="15000"/>
    <n v="9000"/>
    <n v="4500"/>
    <n v="1500"/>
    <n v="0"/>
  </r>
  <r>
    <n v="180"/>
    <s v="Segment 2 / Cohort B"/>
    <n v="1"/>
    <x v="0"/>
    <n v="0.2"/>
    <n v="0.2"/>
    <n v="0.6"/>
    <n v="0"/>
    <s v="US"/>
    <x v="0"/>
    <n v="5250"/>
    <n v="2625"/>
    <s v="B"/>
    <s v="B1"/>
    <x v="1"/>
    <x v="1"/>
    <x v="1"/>
    <x v="0"/>
    <x v="0"/>
    <n v="5250"/>
    <n v="1050"/>
    <n v="1050"/>
    <n v="3150"/>
    <n v="0"/>
  </r>
  <r>
    <n v="180"/>
    <s v="Segment 2 / Cohort B"/>
    <n v="1"/>
    <x v="1"/>
    <n v="0.2"/>
    <n v="0.2"/>
    <n v="0.6"/>
    <n v="0"/>
    <s v="US"/>
    <x v="0"/>
    <n v="5250"/>
    <n v="2625"/>
    <s v="B"/>
    <s v="B1"/>
    <x v="1"/>
    <x v="1"/>
    <x v="1"/>
    <x v="0"/>
    <x v="0"/>
    <n v="2625"/>
    <n v="525"/>
    <n v="525"/>
    <n v="1575"/>
    <n v="0"/>
  </r>
  <r>
    <n v="180"/>
    <s v="Segment 2 / Cohort B"/>
    <n v="2"/>
    <x v="0"/>
    <n v="0.1"/>
    <n v="0.1"/>
    <n v="0.8"/>
    <n v="0"/>
    <s v="US"/>
    <x v="0"/>
    <n v="5250"/>
    <n v="2625"/>
    <s v="B"/>
    <s v="B2"/>
    <x v="0"/>
    <x v="1"/>
    <x v="0"/>
    <x v="0"/>
    <x v="0"/>
    <n v="5250"/>
    <n v="525"/>
    <n v="525"/>
    <n v="4200"/>
    <n v="0"/>
  </r>
  <r>
    <n v="180"/>
    <s v="Segment 2 / Cohort B"/>
    <n v="2"/>
    <x v="1"/>
    <n v="0.1"/>
    <n v="0.1"/>
    <n v="0.8"/>
    <n v="0"/>
    <s v="US"/>
    <x v="0"/>
    <n v="5250"/>
    <n v="2625"/>
    <s v="B"/>
    <s v="B2"/>
    <x v="0"/>
    <x v="1"/>
    <x v="0"/>
    <x v="0"/>
    <x v="0"/>
    <n v="2625"/>
    <n v="262.5"/>
    <n v="262.5"/>
    <n v="2100"/>
    <n v="0"/>
  </r>
  <r>
    <n v="180"/>
    <s v="Segment 2 / Cohort B"/>
    <n v="3"/>
    <x v="0"/>
    <n v="0.1"/>
    <n v="0.1"/>
    <n v="0.8"/>
    <n v="0"/>
    <s v="US"/>
    <x v="0"/>
    <n v="5250"/>
    <n v="2625"/>
    <s v="B"/>
    <s v="B3"/>
    <x v="2"/>
    <x v="1"/>
    <x v="2"/>
    <x v="0"/>
    <x v="0"/>
    <n v="5250"/>
    <n v="525"/>
    <n v="525"/>
    <n v="4200"/>
    <n v="0"/>
  </r>
  <r>
    <n v="180"/>
    <s v="Segment 2 / Cohort B"/>
    <n v="3"/>
    <x v="1"/>
    <n v="0.1"/>
    <n v="0.1"/>
    <n v="0.8"/>
    <n v="0"/>
    <s v="US"/>
    <x v="0"/>
    <n v="5250"/>
    <n v="2625"/>
    <s v="B"/>
    <s v="B3"/>
    <x v="2"/>
    <x v="1"/>
    <x v="2"/>
    <x v="0"/>
    <x v="0"/>
    <n v="2625"/>
    <n v="262.5"/>
    <n v="262.5"/>
    <n v="2100"/>
    <n v="0"/>
  </r>
  <r>
    <n v="180"/>
    <s v="Segment 2 / Cohort B"/>
    <n v="4"/>
    <x v="0"/>
    <n v="0.2"/>
    <n v="0.2"/>
    <n v="0.6"/>
    <n v="0"/>
    <s v="US"/>
    <x v="0"/>
    <n v="5250"/>
    <n v="2625"/>
    <s v="B"/>
    <s v="B4"/>
    <x v="1"/>
    <x v="1"/>
    <x v="0"/>
    <x v="0"/>
    <x v="1"/>
    <n v="5250"/>
    <n v="1050"/>
    <n v="1050"/>
    <n v="3150"/>
    <n v="0"/>
  </r>
  <r>
    <n v="180"/>
    <s v="Segment 2 / Cohort B"/>
    <n v="4"/>
    <x v="1"/>
    <n v="0.1"/>
    <n v="0.1"/>
    <n v="0.8"/>
    <n v="0"/>
    <s v="US"/>
    <x v="0"/>
    <n v="5250"/>
    <n v="2625"/>
    <s v="B"/>
    <s v="B4"/>
    <x v="1"/>
    <x v="1"/>
    <x v="0"/>
    <x v="0"/>
    <x v="1"/>
    <n v="2625"/>
    <n v="262.5"/>
    <n v="262.5"/>
    <n v="2100"/>
    <n v="0"/>
  </r>
  <r>
    <n v="180"/>
    <s v="Segment 2 / Cohort B"/>
    <n v="5"/>
    <x v="0"/>
    <n v="0"/>
    <n v="0"/>
    <n v="1"/>
    <n v="0"/>
    <s v="US"/>
    <x v="0"/>
    <n v="5250"/>
    <n v="2625"/>
    <s v="B"/>
    <s v="B5"/>
    <x v="0"/>
    <x v="1"/>
    <x v="0"/>
    <x v="0"/>
    <x v="1"/>
    <n v="5250"/>
    <n v="0"/>
    <n v="0"/>
    <n v="5250"/>
    <n v="0"/>
  </r>
  <r>
    <n v="180"/>
    <s v="Segment 2 / Cohort B"/>
    <n v="5"/>
    <x v="1"/>
    <n v="0"/>
    <n v="0"/>
    <n v="1"/>
    <n v="0"/>
    <s v="US"/>
    <x v="0"/>
    <n v="5250"/>
    <n v="2625"/>
    <s v="B"/>
    <s v="B5"/>
    <x v="0"/>
    <x v="1"/>
    <x v="0"/>
    <x v="0"/>
    <x v="1"/>
    <n v="2625"/>
    <n v="0"/>
    <n v="0"/>
    <n v="2625"/>
    <n v="0"/>
  </r>
  <r>
    <n v="180"/>
    <s v="Segment 2 / Cohort B"/>
    <n v="6"/>
    <x v="0"/>
    <n v="0.2"/>
    <n v="0.2"/>
    <n v="0.6"/>
    <n v="0"/>
    <s v="US"/>
    <x v="0"/>
    <n v="5250"/>
    <n v="2625"/>
    <s v="B"/>
    <s v="B6"/>
    <x v="0"/>
    <x v="1"/>
    <x v="1"/>
    <x v="0"/>
    <x v="1"/>
    <n v="5250"/>
    <n v="1050"/>
    <n v="1050"/>
    <n v="3150"/>
    <n v="0"/>
  </r>
  <r>
    <n v="180"/>
    <s v="Segment 2 / Cohort B"/>
    <n v="6"/>
    <x v="1"/>
    <n v="0.2"/>
    <n v="0.2"/>
    <n v="0.6"/>
    <n v="0"/>
    <s v="US"/>
    <x v="0"/>
    <n v="5250"/>
    <n v="2625"/>
    <s v="B"/>
    <s v="B6"/>
    <x v="0"/>
    <x v="1"/>
    <x v="1"/>
    <x v="0"/>
    <x v="1"/>
    <n v="2625"/>
    <n v="525"/>
    <n v="525"/>
    <n v="1575"/>
    <n v="0"/>
  </r>
  <r>
    <n v="180"/>
    <s v="Segment 2 / Cohort B"/>
    <n v="7"/>
    <x v="0"/>
    <n v="0"/>
    <n v="0"/>
    <n v="1"/>
    <n v="0"/>
    <s v="US"/>
    <x v="0"/>
    <n v="5250"/>
    <n v="2625"/>
    <s v="B"/>
    <s v="B7"/>
    <x v="0"/>
    <x v="1"/>
    <x v="2"/>
    <x v="0"/>
    <x v="0"/>
    <n v="5250"/>
    <n v="0"/>
    <n v="0"/>
    <n v="5250"/>
    <n v="0"/>
  </r>
  <r>
    <n v="180"/>
    <s v="Segment 2 / Cohort B"/>
    <n v="7"/>
    <x v="1"/>
    <n v="0"/>
    <n v="0"/>
    <n v="1"/>
    <n v="0"/>
    <s v="US"/>
    <x v="0"/>
    <n v="5250"/>
    <n v="2625"/>
    <s v="B"/>
    <s v="B7"/>
    <x v="0"/>
    <x v="1"/>
    <x v="2"/>
    <x v="0"/>
    <x v="0"/>
    <n v="2625"/>
    <n v="0"/>
    <n v="0"/>
    <n v="2625"/>
    <n v="0"/>
  </r>
  <r>
    <n v="180"/>
    <s v="Segment 2 / Cohort B"/>
    <n v="8"/>
    <x v="0"/>
    <n v="0.2"/>
    <n v="0.2"/>
    <n v="0.6"/>
    <n v="0"/>
    <s v="US"/>
    <x v="0"/>
    <n v="5250"/>
    <n v="2625"/>
    <s v="B"/>
    <s v="B8"/>
    <x v="2"/>
    <x v="1"/>
    <x v="1"/>
    <x v="0"/>
    <x v="1"/>
    <n v="5250"/>
    <n v="1050"/>
    <n v="1050"/>
    <n v="3150"/>
    <n v="0"/>
  </r>
  <r>
    <n v="180"/>
    <s v="Segment 2 / Cohort B"/>
    <n v="8"/>
    <x v="1"/>
    <n v="0.2"/>
    <n v="0.2"/>
    <n v="0.6"/>
    <n v="0"/>
    <s v="US"/>
    <x v="0"/>
    <n v="5250"/>
    <n v="2625"/>
    <s v="B"/>
    <s v="B8"/>
    <x v="2"/>
    <x v="1"/>
    <x v="1"/>
    <x v="0"/>
    <x v="1"/>
    <n v="2625"/>
    <n v="525"/>
    <n v="525"/>
    <n v="1575"/>
    <n v="0"/>
  </r>
  <r>
    <n v="180"/>
    <s v="Segment 2 / Cohort B"/>
    <n v="9"/>
    <x v="0"/>
    <n v="0.1"/>
    <n v="0.1"/>
    <n v="0.8"/>
    <n v="0"/>
    <s v="US"/>
    <x v="0"/>
    <n v="5250"/>
    <n v="2625"/>
    <s v="B"/>
    <s v="B9"/>
    <x v="1"/>
    <x v="1"/>
    <x v="2"/>
    <x v="0"/>
    <x v="0"/>
    <n v="5250"/>
    <n v="525"/>
    <n v="525"/>
    <n v="4200"/>
    <n v="0"/>
  </r>
  <r>
    <n v="180"/>
    <s v="Segment 2 / Cohort B"/>
    <n v="9"/>
    <x v="1"/>
    <n v="0.1"/>
    <n v="0.1"/>
    <n v="0.8"/>
    <n v="0"/>
    <s v="US"/>
    <x v="0"/>
    <n v="5250"/>
    <n v="2625"/>
    <s v="B"/>
    <s v="B9"/>
    <x v="1"/>
    <x v="1"/>
    <x v="2"/>
    <x v="0"/>
    <x v="0"/>
    <n v="2625"/>
    <n v="262.5"/>
    <n v="262.5"/>
    <n v="2100"/>
    <n v="0"/>
  </r>
  <r>
    <n v="180"/>
    <s v="Segment 2 / Cohort B"/>
    <n v="10"/>
    <x v="0"/>
    <n v="0.2"/>
    <n v="0.2"/>
    <n v="0.6"/>
    <n v="0"/>
    <s v="US"/>
    <x v="0"/>
    <n v="5250"/>
    <n v="2625"/>
    <s v="B"/>
    <s v="B10"/>
    <x v="0"/>
    <x v="1"/>
    <x v="2"/>
    <x v="1"/>
    <x v="1"/>
    <n v="5250"/>
    <n v="1050"/>
    <n v="1050"/>
    <n v="3150"/>
    <n v="0"/>
  </r>
  <r>
    <n v="180"/>
    <s v="Segment 2 / Cohort B"/>
    <n v="10"/>
    <x v="1"/>
    <n v="0.2"/>
    <n v="0.2"/>
    <n v="0.6"/>
    <n v="0"/>
    <s v="US"/>
    <x v="0"/>
    <n v="5250"/>
    <n v="2625"/>
    <s v="B"/>
    <s v="B10"/>
    <x v="0"/>
    <x v="1"/>
    <x v="2"/>
    <x v="1"/>
    <x v="1"/>
    <n v="2625"/>
    <n v="525"/>
    <n v="525"/>
    <n v="1575"/>
    <n v="0"/>
  </r>
  <r>
    <n v="180"/>
    <s v="Segment 2 / Cohort B"/>
    <n v="11"/>
    <x v="0"/>
    <n v="0.1"/>
    <n v="0.1"/>
    <n v="0.8"/>
    <n v="0"/>
    <s v="US"/>
    <x v="0"/>
    <n v="5250"/>
    <n v="2625"/>
    <s v="B"/>
    <s v="B11"/>
    <x v="3"/>
    <x v="1"/>
    <x v="2"/>
    <x v="1"/>
    <x v="0"/>
    <n v="5250"/>
    <n v="525"/>
    <n v="525"/>
    <n v="4200"/>
    <n v="0"/>
  </r>
  <r>
    <n v="180"/>
    <s v="Segment 2 / Cohort B"/>
    <n v="11"/>
    <x v="1"/>
    <n v="0.1"/>
    <n v="0.1"/>
    <n v="0.8"/>
    <n v="0"/>
    <s v="US"/>
    <x v="0"/>
    <n v="5250"/>
    <n v="2625"/>
    <s v="B"/>
    <s v="B11"/>
    <x v="3"/>
    <x v="1"/>
    <x v="2"/>
    <x v="1"/>
    <x v="0"/>
    <n v="2625"/>
    <n v="262.5"/>
    <n v="262.5"/>
    <n v="2100"/>
    <n v="0"/>
  </r>
  <r>
    <n v="180"/>
    <s v="Segment 2 / Cohort B"/>
    <n v="12"/>
    <x v="0"/>
    <n v="0.1"/>
    <n v="0.1"/>
    <n v="0.8"/>
    <n v="0"/>
    <s v="US"/>
    <x v="0"/>
    <n v="5250"/>
    <n v="2625"/>
    <s v="B"/>
    <s v="B12"/>
    <x v="3"/>
    <x v="1"/>
    <x v="1"/>
    <x v="0"/>
    <x v="1"/>
    <n v="5250"/>
    <n v="525"/>
    <n v="525"/>
    <n v="4200"/>
    <n v="0"/>
  </r>
  <r>
    <n v="180"/>
    <s v="Segment 2 / Cohort B"/>
    <n v="12"/>
    <x v="1"/>
    <n v="0.1"/>
    <n v="0.1"/>
    <n v="0.8"/>
    <n v="0"/>
    <s v="US"/>
    <x v="0"/>
    <n v="5250"/>
    <n v="2625"/>
    <s v="B"/>
    <s v="B12"/>
    <x v="3"/>
    <x v="1"/>
    <x v="1"/>
    <x v="0"/>
    <x v="1"/>
    <n v="2625"/>
    <n v="262.5"/>
    <n v="262.5"/>
    <n v="2100"/>
    <n v="0"/>
  </r>
  <r>
    <n v="183"/>
    <s v="Segment 3 / Cohort C"/>
    <n v="1"/>
    <x v="0"/>
    <n v="1"/>
    <n v="0"/>
    <n v="0"/>
    <n v="0"/>
    <s v="US"/>
    <x v="0"/>
    <n v="250"/>
    <n v="0"/>
    <s v="C"/>
    <s v="C1"/>
    <x v="2"/>
    <x v="0"/>
    <x v="1"/>
    <x v="0"/>
    <x v="1"/>
    <n v="250"/>
    <n v="250"/>
    <n v="0"/>
    <n v="0"/>
    <n v="0"/>
  </r>
  <r>
    <n v="183"/>
    <s v="Segment 3 / Cohort C"/>
    <n v="1"/>
    <x v="1"/>
    <n v="0"/>
    <n v="0.5"/>
    <n v="0.5"/>
    <n v="0"/>
    <s v="US"/>
    <x v="0"/>
    <n v="250"/>
    <n v="0"/>
    <s v="C"/>
    <s v="C1"/>
    <x v="2"/>
    <x v="0"/>
    <x v="1"/>
    <x v="0"/>
    <x v="1"/>
    <n v="0"/>
    <n v="0"/>
    <n v="0"/>
    <n v="0"/>
    <n v="0"/>
  </r>
  <r>
    <n v="183"/>
    <s v="Segment 3 / Cohort C"/>
    <n v="2"/>
    <x v="0"/>
    <n v="1"/>
    <n v="0"/>
    <n v="0"/>
    <n v="0"/>
    <s v="US"/>
    <x v="0"/>
    <n v="250"/>
    <n v="0"/>
    <s v="C"/>
    <s v="C2"/>
    <x v="2"/>
    <x v="1"/>
    <x v="2"/>
    <x v="1"/>
    <x v="0"/>
    <n v="250"/>
    <n v="250"/>
    <n v="0"/>
    <n v="0"/>
    <n v="0"/>
  </r>
  <r>
    <n v="183"/>
    <s v="Segment 3 / Cohort C"/>
    <n v="2"/>
    <x v="1"/>
    <n v="0"/>
    <n v="0"/>
    <n v="1"/>
    <n v="0"/>
    <s v="US"/>
    <x v="0"/>
    <n v="250"/>
    <n v="0"/>
    <s v="C"/>
    <s v="C2"/>
    <x v="2"/>
    <x v="1"/>
    <x v="2"/>
    <x v="1"/>
    <x v="0"/>
    <n v="0"/>
    <n v="0"/>
    <n v="0"/>
    <n v="0"/>
    <n v="0"/>
  </r>
  <r>
    <n v="183"/>
    <s v="Segment 3 / Cohort C"/>
    <n v="3"/>
    <x v="0"/>
    <n v="1"/>
    <n v="0"/>
    <n v="0"/>
    <n v="0"/>
    <s v="US"/>
    <x v="0"/>
    <n v="250"/>
    <n v="0"/>
    <s v="C"/>
    <s v="C3"/>
    <x v="3"/>
    <x v="0"/>
    <x v="1"/>
    <x v="0"/>
    <x v="1"/>
    <n v="250"/>
    <n v="250"/>
    <n v="0"/>
    <n v="0"/>
    <n v="0"/>
  </r>
  <r>
    <n v="183"/>
    <s v="Segment 3 / Cohort C"/>
    <n v="3"/>
    <x v="1"/>
    <n v="0"/>
    <n v="0"/>
    <n v="1"/>
    <n v="0"/>
    <s v="US"/>
    <x v="0"/>
    <n v="250"/>
    <n v="0"/>
    <s v="C"/>
    <s v="C3"/>
    <x v="3"/>
    <x v="0"/>
    <x v="1"/>
    <x v="0"/>
    <x v="1"/>
    <n v="0"/>
    <n v="0"/>
    <n v="0"/>
    <n v="0"/>
    <n v="0"/>
  </r>
  <r>
    <n v="183"/>
    <s v="Segment 3 / Cohort C"/>
    <n v="4"/>
    <x v="0"/>
    <n v="1"/>
    <n v="0"/>
    <n v="0"/>
    <n v="0"/>
    <s v="US"/>
    <x v="0"/>
    <n v="250"/>
    <n v="0"/>
    <s v="C"/>
    <s v="C4"/>
    <x v="3"/>
    <x v="1"/>
    <x v="0"/>
    <x v="0"/>
    <x v="0"/>
    <n v="250"/>
    <n v="250"/>
    <n v="0"/>
    <n v="0"/>
    <n v="0"/>
  </r>
  <r>
    <n v="183"/>
    <s v="Segment 3 / Cohort C"/>
    <n v="4"/>
    <x v="1"/>
    <n v="0"/>
    <n v="0"/>
    <n v="1"/>
    <n v="0"/>
    <s v="US"/>
    <x v="0"/>
    <n v="250"/>
    <n v="0"/>
    <s v="C"/>
    <s v="C4"/>
    <x v="3"/>
    <x v="1"/>
    <x v="0"/>
    <x v="0"/>
    <x v="0"/>
    <n v="0"/>
    <n v="0"/>
    <n v="0"/>
    <n v="0"/>
    <n v="0"/>
  </r>
  <r>
    <n v="183"/>
    <s v="Segment 3 / Cohort C"/>
    <n v="5"/>
    <x v="0"/>
    <n v="1"/>
    <n v="0"/>
    <n v="0"/>
    <n v="0"/>
    <s v="US"/>
    <x v="0"/>
    <n v="250"/>
    <n v="0"/>
    <s v="C"/>
    <s v="C5"/>
    <x v="2"/>
    <x v="0"/>
    <x v="1"/>
    <x v="0"/>
    <x v="0"/>
    <n v="250"/>
    <n v="250"/>
    <n v="0"/>
    <n v="0"/>
    <n v="0"/>
  </r>
  <r>
    <n v="183"/>
    <s v="Segment 3 / Cohort C"/>
    <n v="5"/>
    <x v="1"/>
    <n v="0"/>
    <n v="1"/>
    <n v="0"/>
    <n v="0"/>
    <s v="US"/>
    <x v="0"/>
    <n v="250"/>
    <n v="0"/>
    <s v="C"/>
    <s v="C5"/>
    <x v="2"/>
    <x v="0"/>
    <x v="1"/>
    <x v="0"/>
    <x v="0"/>
    <n v="0"/>
    <n v="0"/>
    <n v="0"/>
    <n v="0"/>
    <n v="0"/>
  </r>
  <r>
    <n v="183"/>
    <s v="Segment 3 / Cohort C"/>
    <n v="6"/>
    <x v="0"/>
    <n v="1"/>
    <n v="0"/>
    <n v="0"/>
    <n v="0"/>
    <s v="US"/>
    <x v="0"/>
    <n v="250"/>
    <n v="0"/>
    <s v="C"/>
    <s v="C6"/>
    <x v="3"/>
    <x v="1"/>
    <x v="1"/>
    <x v="0"/>
    <x v="0"/>
    <n v="250"/>
    <n v="250"/>
    <n v="0"/>
    <n v="0"/>
    <n v="0"/>
  </r>
  <r>
    <n v="183"/>
    <s v="Segment 3 / Cohort C"/>
    <n v="6"/>
    <x v="1"/>
    <n v="0"/>
    <n v="0.7"/>
    <n v="0.3"/>
    <n v="0"/>
    <s v="US"/>
    <x v="0"/>
    <n v="250"/>
    <n v="0"/>
    <s v="C"/>
    <s v="C6"/>
    <x v="3"/>
    <x v="1"/>
    <x v="1"/>
    <x v="0"/>
    <x v="0"/>
    <n v="0"/>
    <n v="0"/>
    <n v="0"/>
    <n v="0"/>
    <n v="0"/>
  </r>
  <r>
    <n v="183"/>
    <s v="Segment 3 / Cohort C"/>
    <n v="7"/>
    <x v="0"/>
    <n v="1"/>
    <n v="0"/>
    <n v="0"/>
    <n v="0"/>
    <s v="US"/>
    <x v="0"/>
    <n v="250"/>
    <n v="0"/>
    <s v="C"/>
    <s v="C7"/>
    <x v="0"/>
    <x v="1"/>
    <x v="1"/>
    <x v="0"/>
    <x v="0"/>
    <n v="250"/>
    <n v="250"/>
    <n v="0"/>
    <n v="0"/>
    <n v="0"/>
  </r>
  <r>
    <n v="183"/>
    <s v="Segment 3 / Cohort C"/>
    <n v="7"/>
    <x v="1"/>
    <n v="0"/>
    <n v="1"/>
    <n v="0"/>
    <n v="0"/>
    <s v="US"/>
    <x v="0"/>
    <n v="250"/>
    <n v="0"/>
    <s v="C"/>
    <s v="C7"/>
    <x v="0"/>
    <x v="1"/>
    <x v="1"/>
    <x v="0"/>
    <x v="0"/>
    <n v="0"/>
    <n v="0"/>
    <n v="0"/>
    <n v="0"/>
    <n v="0"/>
  </r>
  <r>
    <n v="183"/>
    <s v="Segment 3 / Cohort C"/>
    <n v="8"/>
    <x v="0"/>
    <n v="1"/>
    <n v="0"/>
    <n v="0"/>
    <n v="0"/>
    <s v="US"/>
    <x v="0"/>
    <n v="250"/>
    <n v="0"/>
    <s v="C"/>
    <s v="C8"/>
    <x v="1"/>
    <x v="1"/>
    <x v="2"/>
    <x v="1"/>
    <x v="0"/>
    <n v="250"/>
    <n v="250"/>
    <n v="0"/>
    <n v="0"/>
    <n v="0"/>
  </r>
  <r>
    <n v="183"/>
    <s v="Segment 3 / Cohort C"/>
    <n v="8"/>
    <x v="1"/>
    <n v="0"/>
    <n v="0"/>
    <n v="1"/>
    <n v="0"/>
    <s v="US"/>
    <x v="0"/>
    <n v="250"/>
    <n v="0"/>
    <s v="C"/>
    <s v="C8"/>
    <x v="1"/>
    <x v="1"/>
    <x v="2"/>
    <x v="1"/>
    <x v="0"/>
    <n v="0"/>
    <n v="0"/>
    <n v="0"/>
    <n v="0"/>
    <n v="0"/>
  </r>
  <r>
    <n v="183"/>
    <s v="Segment 3 / Cohort C"/>
    <n v="9"/>
    <x v="0"/>
    <n v="1"/>
    <n v="0"/>
    <n v="0"/>
    <n v="0"/>
    <s v="US"/>
    <x v="0"/>
    <n v="250"/>
    <n v="0"/>
    <s v="C"/>
    <s v="C9"/>
    <x v="0"/>
    <x v="1"/>
    <x v="2"/>
    <x v="0"/>
    <x v="1"/>
    <n v="250"/>
    <n v="250"/>
    <n v="0"/>
    <n v="0"/>
    <n v="0"/>
  </r>
  <r>
    <n v="183"/>
    <s v="Segment 3 / Cohort C"/>
    <n v="9"/>
    <x v="1"/>
    <n v="0.5"/>
    <n v="0.5"/>
    <n v="0"/>
    <n v="0"/>
    <s v="US"/>
    <x v="0"/>
    <n v="250"/>
    <n v="0"/>
    <s v="C"/>
    <s v="C9"/>
    <x v="0"/>
    <x v="1"/>
    <x v="2"/>
    <x v="0"/>
    <x v="1"/>
    <n v="0"/>
    <n v="0"/>
    <n v="0"/>
    <n v="0"/>
    <n v="0"/>
  </r>
  <r>
    <n v="183"/>
    <s v="Segment 3 / Cohort C"/>
    <n v="10"/>
    <x v="0"/>
    <n v="1"/>
    <n v="0"/>
    <n v="0"/>
    <n v="0"/>
    <s v="US"/>
    <x v="0"/>
    <n v="250"/>
    <n v="0"/>
    <s v="C"/>
    <s v="C10"/>
    <x v="3"/>
    <x v="1"/>
    <x v="2"/>
    <x v="0"/>
    <x v="1"/>
    <n v="250"/>
    <n v="250"/>
    <n v="0"/>
    <n v="0"/>
    <n v="0"/>
  </r>
  <r>
    <n v="183"/>
    <s v="Segment 3 / Cohort C"/>
    <n v="10"/>
    <x v="1"/>
    <n v="0"/>
    <n v="0"/>
    <n v="1"/>
    <n v="0"/>
    <s v="US"/>
    <x v="0"/>
    <n v="250"/>
    <n v="0"/>
    <s v="C"/>
    <s v="C10"/>
    <x v="3"/>
    <x v="1"/>
    <x v="2"/>
    <x v="0"/>
    <x v="1"/>
    <n v="0"/>
    <n v="0"/>
    <n v="0"/>
    <n v="0"/>
    <n v="0"/>
  </r>
  <r>
    <n v="183"/>
    <s v="Segment 3 / Cohort C"/>
    <n v="11"/>
    <x v="0"/>
    <n v="1"/>
    <n v="0"/>
    <n v="0"/>
    <n v="0"/>
    <s v="US"/>
    <x v="0"/>
    <n v="250"/>
    <n v="0"/>
    <s v="C"/>
    <s v="C11"/>
    <x v="1"/>
    <x v="1"/>
    <x v="2"/>
    <x v="0"/>
    <x v="1"/>
    <n v="250"/>
    <n v="250"/>
    <n v="0"/>
    <n v="0"/>
    <n v="0"/>
  </r>
  <r>
    <n v="183"/>
    <s v="Segment 3 / Cohort C"/>
    <n v="11"/>
    <x v="1"/>
    <n v="0"/>
    <n v="0.5"/>
    <n v="0.5"/>
    <n v="0"/>
    <s v="US"/>
    <x v="0"/>
    <n v="250"/>
    <n v="0"/>
    <s v="C"/>
    <s v="C11"/>
    <x v="1"/>
    <x v="1"/>
    <x v="2"/>
    <x v="0"/>
    <x v="1"/>
    <n v="0"/>
    <n v="0"/>
    <n v="0"/>
    <n v="0"/>
    <n v="0"/>
  </r>
  <r>
    <n v="183"/>
    <s v="Segment 3 / Cohort C"/>
    <n v="12"/>
    <x v="0"/>
    <n v="1"/>
    <n v="0"/>
    <n v="0"/>
    <n v="0"/>
    <s v="US"/>
    <x v="0"/>
    <n v="250"/>
    <n v="0"/>
    <s v="C"/>
    <s v="C12"/>
    <x v="2"/>
    <x v="1"/>
    <x v="0"/>
    <x v="0"/>
    <x v="1"/>
    <n v="250"/>
    <n v="250"/>
    <n v="0"/>
    <n v="0"/>
    <n v="0"/>
  </r>
  <r>
    <n v="183"/>
    <s v="Segment 3 / Cohort C"/>
    <n v="12"/>
    <x v="1"/>
    <n v="0"/>
    <n v="0.5"/>
    <n v="0.5"/>
    <n v="0"/>
    <s v="US"/>
    <x v="0"/>
    <n v="250"/>
    <n v="0"/>
    <s v="C"/>
    <s v="C12"/>
    <x v="2"/>
    <x v="1"/>
    <x v="0"/>
    <x v="0"/>
    <x v="1"/>
    <n v="0"/>
    <n v="0"/>
    <n v="0"/>
    <n v="0"/>
    <n v="0"/>
  </r>
  <r>
    <n v="189"/>
    <s v="Segment 4 / Cohort D"/>
    <n v="1"/>
    <x v="0"/>
    <n v="0.4"/>
    <n v="0.4"/>
    <n v="0.2"/>
    <n v="0"/>
    <s v="US"/>
    <x v="0"/>
    <n v="12000"/>
    <n v="14000"/>
    <s v="D"/>
    <s v="D1"/>
    <x v="2"/>
    <x v="0"/>
    <x v="0"/>
    <x v="0"/>
    <x v="0"/>
    <n v="12000"/>
    <n v="4800"/>
    <n v="4800"/>
    <n v="2400"/>
    <n v="0"/>
  </r>
  <r>
    <n v="189"/>
    <s v="Segment 4 / Cohort D"/>
    <n v="1"/>
    <x v="1"/>
    <n v="0.4"/>
    <n v="0.4"/>
    <n v="0.2"/>
    <n v="0"/>
    <s v="US"/>
    <x v="0"/>
    <n v="12000"/>
    <n v="14000"/>
    <s v="D"/>
    <s v="D1"/>
    <x v="2"/>
    <x v="0"/>
    <x v="0"/>
    <x v="0"/>
    <x v="0"/>
    <n v="14000"/>
    <n v="5600"/>
    <n v="5600"/>
    <n v="2800"/>
    <n v="0"/>
  </r>
  <r>
    <n v="189"/>
    <s v="Segment 4 / Cohort D"/>
    <n v="2"/>
    <x v="0"/>
    <n v="0.3"/>
    <n v="0.4"/>
    <n v="0.3"/>
    <n v="0"/>
    <s v="US"/>
    <x v="0"/>
    <n v="12000"/>
    <n v="14000"/>
    <s v="D"/>
    <s v="D2"/>
    <x v="1"/>
    <x v="0"/>
    <x v="1"/>
    <x v="0"/>
    <x v="1"/>
    <n v="12000"/>
    <n v="3600"/>
    <n v="4800"/>
    <n v="3600"/>
    <n v="0"/>
  </r>
  <r>
    <n v="189"/>
    <s v="Segment 4 / Cohort D"/>
    <n v="2"/>
    <x v="1"/>
    <n v="0.4"/>
    <n v="0.4"/>
    <n v="0.2"/>
    <n v="0"/>
    <s v="US"/>
    <x v="0"/>
    <n v="12000"/>
    <n v="14000"/>
    <s v="D"/>
    <s v="D2"/>
    <x v="1"/>
    <x v="0"/>
    <x v="1"/>
    <x v="0"/>
    <x v="1"/>
    <n v="14000"/>
    <n v="5600"/>
    <n v="5600"/>
    <n v="2800"/>
    <n v="0"/>
  </r>
  <r>
    <n v="189"/>
    <s v="Segment 4 / Cohort D"/>
    <n v="3"/>
    <x v="0"/>
    <n v="0.4"/>
    <n v="0.3"/>
    <n v="0.3"/>
    <n v="0"/>
    <s v="US"/>
    <x v="0"/>
    <n v="12000"/>
    <n v="14000"/>
    <s v="D"/>
    <s v="D3"/>
    <x v="3"/>
    <x v="0"/>
    <x v="1"/>
    <x v="0"/>
    <x v="0"/>
    <n v="12000"/>
    <n v="4800"/>
    <n v="3600"/>
    <n v="3600"/>
    <n v="0"/>
  </r>
  <r>
    <n v="189"/>
    <s v="Segment 4 / Cohort D"/>
    <n v="3"/>
    <x v="1"/>
    <n v="0.4"/>
    <n v="0.3"/>
    <n v="0.3"/>
    <n v="0"/>
    <s v="US"/>
    <x v="0"/>
    <n v="12000"/>
    <n v="14000"/>
    <s v="D"/>
    <s v="D3"/>
    <x v="3"/>
    <x v="0"/>
    <x v="1"/>
    <x v="0"/>
    <x v="0"/>
    <n v="14000"/>
    <n v="5600"/>
    <n v="4200"/>
    <n v="4200"/>
    <n v="0"/>
  </r>
  <r>
    <n v="189"/>
    <s v="Segment 4 / Cohort D"/>
    <n v="4"/>
    <x v="0"/>
    <n v="0.2"/>
    <n v="0.3"/>
    <n v="0.5"/>
    <n v="0"/>
    <s v="US"/>
    <x v="0"/>
    <n v="12000"/>
    <n v="14000"/>
    <s v="D"/>
    <s v="D4"/>
    <x v="3"/>
    <x v="1"/>
    <x v="0"/>
    <x v="0"/>
    <x v="1"/>
    <n v="12000"/>
    <n v="2400"/>
    <n v="3600"/>
    <n v="6000"/>
    <n v="0"/>
  </r>
  <r>
    <n v="189"/>
    <s v="Segment 4 / Cohort D"/>
    <n v="4"/>
    <x v="1"/>
    <n v="0.3"/>
    <n v="0.3"/>
    <n v="0.4"/>
    <n v="0"/>
    <s v="US"/>
    <x v="0"/>
    <n v="12000"/>
    <n v="14000"/>
    <s v="D"/>
    <s v="D4"/>
    <x v="3"/>
    <x v="1"/>
    <x v="0"/>
    <x v="0"/>
    <x v="1"/>
    <n v="14000"/>
    <n v="4200"/>
    <n v="4200"/>
    <n v="5600"/>
    <n v="0"/>
  </r>
  <r>
    <n v="189"/>
    <s v="Segment 4 / Cohort D"/>
    <n v="5"/>
    <x v="0"/>
    <n v="0.3"/>
    <n v="0.4"/>
    <n v="0.3"/>
    <n v="0"/>
    <s v="US"/>
    <x v="0"/>
    <n v="12000"/>
    <n v="14000"/>
    <s v="D"/>
    <s v="D5"/>
    <x v="3"/>
    <x v="1"/>
    <x v="2"/>
    <x v="1"/>
    <x v="1"/>
    <n v="12000"/>
    <n v="3600"/>
    <n v="4800"/>
    <n v="3600"/>
    <n v="0"/>
  </r>
  <r>
    <n v="189"/>
    <s v="Segment 4 / Cohort D"/>
    <n v="5"/>
    <x v="1"/>
    <n v="0.3"/>
    <n v="0.4"/>
    <n v="0.3"/>
    <n v="0"/>
    <s v="US"/>
    <x v="0"/>
    <n v="12000"/>
    <n v="14000"/>
    <s v="D"/>
    <s v="D5"/>
    <x v="3"/>
    <x v="1"/>
    <x v="2"/>
    <x v="1"/>
    <x v="1"/>
    <n v="14000"/>
    <n v="4200"/>
    <n v="5600"/>
    <n v="4200"/>
    <n v="0"/>
  </r>
  <r>
    <n v="189"/>
    <s v="Segment 4 / Cohort D"/>
    <n v="6"/>
    <x v="0"/>
    <n v="0.5"/>
    <n v="0.3"/>
    <n v="0.2"/>
    <n v="0"/>
    <s v="US"/>
    <x v="0"/>
    <n v="12000"/>
    <n v="14000"/>
    <s v="D"/>
    <s v="D6"/>
    <x v="2"/>
    <x v="1"/>
    <x v="1"/>
    <x v="0"/>
    <x v="0"/>
    <n v="12000"/>
    <n v="6000"/>
    <n v="3600"/>
    <n v="2400"/>
    <n v="0"/>
  </r>
  <r>
    <n v="189"/>
    <s v="Segment 4 / Cohort D"/>
    <n v="6"/>
    <x v="1"/>
    <n v="0.5"/>
    <n v="0.3"/>
    <n v="0.2"/>
    <n v="0"/>
    <s v="US"/>
    <x v="0"/>
    <n v="12000"/>
    <n v="14000"/>
    <s v="D"/>
    <s v="D6"/>
    <x v="2"/>
    <x v="1"/>
    <x v="1"/>
    <x v="0"/>
    <x v="0"/>
    <n v="14000"/>
    <n v="7000"/>
    <n v="4200"/>
    <n v="2800"/>
    <n v="0"/>
  </r>
  <r>
    <n v="189"/>
    <s v="Segment 4 / Cohort D"/>
    <n v="7"/>
    <x v="0"/>
    <n v="0.4"/>
    <n v="0.4"/>
    <n v="0.2"/>
    <n v="0"/>
    <s v="US"/>
    <x v="0"/>
    <n v="12000"/>
    <n v="14000"/>
    <s v="D"/>
    <s v="D7"/>
    <x v="1"/>
    <x v="1"/>
    <x v="0"/>
    <x v="0"/>
    <x v="0"/>
    <n v="12000"/>
    <n v="4800"/>
    <n v="4800"/>
    <n v="2400"/>
    <n v="0"/>
  </r>
  <r>
    <n v="189"/>
    <s v="Segment 4 / Cohort D"/>
    <n v="7"/>
    <x v="1"/>
    <n v="0.5"/>
    <n v="0.3"/>
    <n v="0.2"/>
    <n v="0"/>
    <s v="US"/>
    <x v="0"/>
    <n v="12000"/>
    <n v="14000"/>
    <s v="D"/>
    <s v="D7"/>
    <x v="1"/>
    <x v="1"/>
    <x v="0"/>
    <x v="0"/>
    <x v="0"/>
    <n v="14000"/>
    <n v="7000"/>
    <n v="4200"/>
    <n v="2800"/>
    <n v="0"/>
  </r>
  <r>
    <n v="189"/>
    <s v="Segment 4 / Cohort D"/>
    <n v="8"/>
    <x v="0"/>
    <n v="0.3"/>
    <n v="0.3"/>
    <n v="0.4"/>
    <n v="0"/>
    <s v="US"/>
    <x v="0"/>
    <n v="12000"/>
    <n v="14000"/>
    <s v="D"/>
    <s v="D8"/>
    <x v="0"/>
    <x v="0"/>
    <x v="1"/>
    <x v="0"/>
    <x v="1"/>
    <n v="12000"/>
    <n v="3600"/>
    <n v="3600"/>
    <n v="4800"/>
    <n v="0"/>
  </r>
  <r>
    <n v="189"/>
    <s v="Segment 4 / Cohort D"/>
    <n v="8"/>
    <x v="1"/>
    <n v="0.4"/>
    <n v="0.4"/>
    <n v="0.2"/>
    <n v="0"/>
    <s v="US"/>
    <x v="0"/>
    <n v="12000"/>
    <n v="14000"/>
    <s v="D"/>
    <s v="D8"/>
    <x v="0"/>
    <x v="0"/>
    <x v="1"/>
    <x v="0"/>
    <x v="1"/>
    <n v="14000"/>
    <n v="5600"/>
    <n v="5600"/>
    <n v="2800"/>
    <n v="0"/>
  </r>
  <r>
    <n v="189"/>
    <s v="Segment 4 / Cohort D"/>
    <n v="9"/>
    <x v="0"/>
    <n v="0.3"/>
    <n v="0.3"/>
    <n v="0.4"/>
    <n v="0"/>
    <s v="US"/>
    <x v="0"/>
    <n v="12000"/>
    <n v="14000"/>
    <s v="D"/>
    <s v="D9"/>
    <x v="3"/>
    <x v="1"/>
    <x v="2"/>
    <x v="0"/>
    <x v="0"/>
    <n v="12000"/>
    <n v="3600"/>
    <n v="3600"/>
    <n v="4800"/>
    <n v="0"/>
  </r>
  <r>
    <n v="189"/>
    <s v="Segment 4 / Cohort D"/>
    <n v="9"/>
    <x v="1"/>
    <n v="0.3"/>
    <n v="0.3"/>
    <n v="0.4"/>
    <n v="0"/>
    <s v="US"/>
    <x v="0"/>
    <n v="12000"/>
    <n v="14000"/>
    <s v="D"/>
    <s v="D9"/>
    <x v="3"/>
    <x v="1"/>
    <x v="2"/>
    <x v="0"/>
    <x v="0"/>
    <n v="14000"/>
    <n v="4200"/>
    <n v="4200"/>
    <n v="5600"/>
    <n v="0"/>
  </r>
  <r>
    <n v="189"/>
    <s v="Segment 4 / Cohort D"/>
    <n v="10"/>
    <x v="0"/>
    <n v="0.5"/>
    <n v="0.3"/>
    <n v="0.2"/>
    <n v="0"/>
    <s v="US"/>
    <x v="0"/>
    <n v="12000"/>
    <n v="14000"/>
    <s v="D"/>
    <s v="D10"/>
    <x v="1"/>
    <x v="0"/>
    <x v="1"/>
    <x v="0"/>
    <x v="0"/>
    <n v="12000"/>
    <n v="6000"/>
    <n v="3600"/>
    <n v="2400"/>
    <n v="0"/>
  </r>
  <r>
    <n v="189"/>
    <s v="Segment 4 / Cohort D"/>
    <n v="10"/>
    <x v="1"/>
    <n v="0.6"/>
    <n v="0.2"/>
    <n v="0.2"/>
    <n v="0"/>
    <s v="US"/>
    <x v="0"/>
    <n v="12000"/>
    <n v="14000"/>
    <s v="D"/>
    <s v="D10"/>
    <x v="1"/>
    <x v="0"/>
    <x v="1"/>
    <x v="0"/>
    <x v="0"/>
    <n v="14000"/>
    <n v="8400"/>
    <n v="2800"/>
    <n v="2800"/>
    <n v="0"/>
  </r>
  <r>
    <n v="189"/>
    <s v="Segment 4 / Cohort D"/>
    <n v="11"/>
    <x v="0"/>
    <n v="0.4"/>
    <n v="0.4"/>
    <n v="0.2"/>
    <n v="0"/>
    <s v="US"/>
    <x v="0"/>
    <n v="12000"/>
    <n v="14000"/>
    <s v="D"/>
    <s v="D11"/>
    <x v="0"/>
    <x v="1"/>
    <x v="2"/>
    <x v="1"/>
    <x v="0"/>
    <n v="12000"/>
    <n v="4800"/>
    <n v="4800"/>
    <n v="2400"/>
    <n v="0"/>
  </r>
  <r>
    <n v="189"/>
    <s v="Segment 4 / Cohort D"/>
    <n v="11"/>
    <x v="1"/>
    <n v="0.3"/>
    <n v="0.4"/>
    <n v="0.3"/>
    <n v="0"/>
    <s v="US"/>
    <x v="0"/>
    <n v="12000"/>
    <n v="14000"/>
    <s v="D"/>
    <s v="D11"/>
    <x v="0"/>
    <x v="1"/>
    <x v="2"/>
    <x v="1"/>
    <x v="0"/>
    <n v="14000"/>
    <n v="4200"/>
    <n v="5600"/>
    <n v="4200"/>
    <n v="0"/>
  </r>
  <r>
    <n v="189"/>
    <s v="Segment 4 / Cohort D"/>
    <n v="12"/>
    <x v="0"/>
    <n v="0.4"/>
    <n v="0.3"/>
    <n v="0.3"/>
    <n v="0"/>
    <s v="US"/>
    <x v="0"/>
    <n v="12000"/>
    <n v="14000"/>
    <s v="D"/>
    <s v="D12"/>
    <x v="0"/>
    <x v="0"/>
    <x v="1"/>
    <x v="0"/>
    <x v="0"/>
    <n v="12000"/>
    <n v="4800"/>
    <n v="3600"/>
    <n v="3600"/>
    <n v="0"/>
  </r>
  <r>
    <n v="189"/>
    <s v="Segment 4 / Cohort D"/>
    <n v="12"/>
    <x v="1"/>
    <n v="0.4"/>
    <n v="0.3"/>
    <n v="0.3"/>
    <n v="0"/>
    <s v="US"/>
    <x v="0"/>
    <n v="12000"/>
    <n v="14000"/>
    <s v="D"/>
    <s v="D12"/>
    <x v="0"/>
    <x v="0"/>
    <x v="1"/>
    <x v="0"/>
    <x v="0"/>
    <n v="14000"/>
    <n v="5600"/>
    <n v="4200"/>
    <n v="4200"/>
    <n v="0"/>
  </r>
  <r>
    <n v="190"/>
    <s v="Segment 1 / Cohort A"/>
    <n v="1"/>
    <x v="0"/>
    <n v="0.9"/>
    <n v="0"/>
    <n v="0.1"/>
    <n v="0"/>
    <s v="US"/>
    <x v="0"/>
    <n v="1400"/>
    <n v="700"/>
    <s v="A"/>
    <s v="A1"/>
    <x v="0"/>
    <x v="0"/>
    <x v="0"/>
    <x v="0"/>
    <x v="0"/>
    <n v="1400"/>
    <n v="1260"/>
    <n v="0"/>
    <n v="140"/>
    <n v="0"/>
  </r>
  <r>
    <n v="190"/>
    <s v="Segment 1 / Cohort A"/>
    <n v="1"/>
    <x v="1"/>
    <n v="0"/>
    <n v="0.8"/>
    <n v="0.2"/>
    <n v="0"/>
    <s v="US"/>
    <x v="0"/>
    <n v="1400"/>
    <n v="700"/>
    <s v="A"/>
    <s v="A1"/>
    <x v="0"/>
    <x v="0"/>
    <x v="0"/>
    <x v="0"/>
    <x v="0"/>
    <n v="700"/>
    <n v="0"/>
    <n v="560"/>
    <n v="140"/>
    <n v="0"/>
  </r>
  <r>
    <n v="190"/>
    <s v="Segment 1 / Cohort A"/>
    <n v="2"/>
    <x v="0"/>
    <n v="1"/>
    <n v="0"/>
    <n v="0"/>
    <n v="0"/>
    <s v="US"/>
    <x v="0"/>
    <n v="1400"/>
    <n v="700"/>
    <s v="A"/>
    <s v="A2"/>
    <x v="1"/>
    <x v="1"/>
    <x v="1"/>
    <x v="0"/>
    <x v="1"/>
    <n v="1400"/>
    <n v="1400"/>
    <n v="0"/>
    <n v="0"/>
    <n v="0"/>
  </r>
  <r>
    <n v="190"/>
    <s v="Segment 1 / Cohort A"/>
    <n v="2"/>
    <x v="1"/>
    <n v="0.8"/>
    <n v="0.2"/>
    <n v="0"/>
    <n v="0"/>
    <s v="US"/>
    <x v="0"/>
    <n v="1400"/>
    <n v="700"/>
    <s v="A"/>
    <s v="A2"/>
    <x v="1"/>
    <x v="1"/>
    <x v="1"/>
    <x v="0"/>
    <x v="1"/>
    <n v="700"/>
    <n v="560"/>
    <n v="140"/>
    <n v="0"/>
    <n v="0"/>
  </r>
  <r>
    <n v="190"/>
    <s v="Segment 1 / Cohort A"/>
    <n v="3"/>
    <x v="0"/>
    <n v="1"/>
    <n v="0"/>
    <n v="0"/>
    <n v="0"/>
    <s v="US"/>
    <x v="0"/>
    <n v="1400"/>
    <n v="700"/>
    <s v="A"/>
    <s v="A3"/>
    <x v="2"/>
    <x v="1"/>
    <x v="2"/>
    <x v="0"/>
    <x v="1"/>
    <n v="1400"/>
    <n v="1400"/>
    <n v="0"/>
    <n v="0"/>
    <n v="0"/>
  </r>
  <r>
    <n v="190"/>
    <s v="Segment 1 / Cohort A"/>
    <n v="3"/>
    <x v="1"/>
    <n v="0.8"/>
    <n v="0.2"/>
    <n v="0"/>
    <n v="0"/>
    <s v="US"/>
    <x v="0"/>
    <n v="1400"/>
    <n v="700"/>
    <s v="A"/>
    <s v="A3"/>
    <x v="2"/>
    <x v="1"/>
    <x v="2"/>
    <x v="0"/>
    <x v="1"/>
    <n v="700"/>
    <n v="560"/>
    <n v="140"/>
    <n v="0"/>
    <n v="0"/>
  </r>
  <r>
    <n v="190"/>
    <s v="Segment 1 / Cohort A"/>
    <n v="4"/>
    <x v="0"/>
    <n v="1"/>
    <n v="0"/>
    <n v="0"/>
    <n v="0"/>
    <s v="US"/>
    <x v="0"/>
    <n v="1400"/>
    <n v="700"/>
    <s v="A"/>
    <s v="A4"/>
    <x v="2"/>
    <x v="0"/>
    <x v="0"/>
    <x v="0"/>
    <x v="1"/>
    <n v="1400"/>
    <n v="1400"/>
    <n v="0"/>
    <n v="0"/>
    <n v="0"/>
  </r>
  <r>
    <n v="190"/>
    <s v="Segment 1 / Cohort A"/>
    <n v="4"/>
    <x v="1"/>
    <n v="0.8"/>
    <n v="0.1"/>
    <n v="0.1"/>
    <n v="0"/>
    <s v="US"/>
    <x v="0"/>
    <n v="1400"/>
    <n v="700"/>
    <s v="A"/>
    <s v="A4"/>
    <x v="2"/>
    <x v="0"/>
    <x v="0"/>
    <x v="0"/>
    <x v="1"/>
    <n v="700"/>
    <n v="560"/>
    <n v="70"/>
    <n v="70"/>
    <n v="0"/>
  </r>
  <r>
    <n v="190"/>
    <s v="Segment 1 / Cohort A"/>
    <n v="5"/>
    <x v="0"/>
    <n v="1"/>
    <n v="0"/>
    <n v="0"/>
    <n v="0"/>
    <s v="US"/>
    <x v="0"/>
    <n v="1400"/>
    <n v="700"/>
    <s v="A"/>
    <s v="A5"/>
    <x v="2"/>
    <x v="1"/>
    <x v="2"/>
    <x v="1"/>
    <x v="1"/>
    <n v="1400"/>
    <n v="1400"/>
    <n v="0"/>
    <n v="0"/>
    <n v="0"/>
  </r>
  <r>
    <n v="190"/>
    <s v="Segment 1 / Cohort A"/>
    <n v="5"/>
    <x v="1"/>
    <n v="0.8"/>
    <n v="0.1"/>
    <n v="0.1"/>
    <n v="0"/>
    <s v="US"/>
    <x v="0"/>
    <n v="1400"/>
    <n v="700"/>
    <s v="A"/>
    <s v="A5"/>
    <x v="2"/>
    <x v="1"/>
    <x v="2"/>
    <x v="1"/>
    <x v="1"/>
    <n v="700"/>
    <n v="560"/>
    <n v="70"/>
    <n v="70"/>
    <n v="0"/>
  </r>
  <r>
    <n v="190"/>
    <s v="Segment 1 / Cohort A"/>
    <n v="6"/>
    <x v="0"/>
    <n v="1"/>
    <n v="0"/>
    <n v="0"/>
    <n v="0"/>
    <s v="US"/>
    <x v="0"/>
    <n v="1400"/>
    <n v="700"/>
    <s v="A"/>
    <s v="A6"/>
    <x v="3"/>
    <x v="0"/>
    <x v="0"/>
    <x v="0"/>
    <x v="1"/>
    <n v="1400"/>
    <n v="1400"/>
    <n v="0"/>
    <n v="0"/>
    <n v="0"/>
  </r>
  <r>
    <n v="190"/>
    <s v="Segment 1 / Cohort A"/>
    <n v="6"/>
    <x v="1"/>
    <n v="0.7"/>
    <n v="0.2"/>
    <n v="0.1"/>
    <n v="0"/>
    <s v="US"/>
    <x v="0"/>
    <n v="1400"/>
    <n v="700"/>
    <s v="A"/>
    <s v="A6"/>
    <x v="3"/>
    <x v="0"/>
    <x v="0"/>
    <x v="0"/>
    <x v="1"/>
    <n v="700"/>
    <n v="489.99999999999994"/>
    <n v="140"/>
    <n v="70"/>
    <n v="0"/>
  </r>
  <r>
    <n v="190"/>
    <s v="Segment 1 / Cohort A"/>
    <n v="7"/>
    <x v="0"/>
    <n v="1"/>
    <n v="0"/>
    <n v="0"/>
    <n v="0"/>
    <s v="US"/>
    <x v="0"/>
    <n v="1400"/>
    <n v="700"/>
    <s v="A"/>
    <s v="A7"/>
    <x v="1"/>
    <x v="0"/>
    <x v="0"/>
    <x v="0"/>
    <x v="1"/>
    <n v="1400"/>
    <n v="1400"/>
    <n v="0"/>
    <n v="0"/>
    <n v="0"/>
  </r>
  <r>
    <n v="190"/>
    <s v="Segment 1 / Cohort A"/>
    <n v="7"/>
    <x v="1"/>
    <n v="0.6"/>
    <n v="0.2"/>
    <n v="0.2"/>
    <n v="0"/>
    <s v="US"/>
    <x v="0"/>
    <n v="1400"/>
    <n v="700"/>
    <s v="A"/>
    <s v="A7"/>
    <x v="1"/>
    <x v="0"/>
    <x v="0"/>
    <x v="0"/>
    <x v="1"/>
    <n v="700"/>
    <n v="420"/>
    <n v="140"/>
    <n v="140"/>
    <n v="0"/>
  </r>
  <r>
    <n v="190"/>
    <s v="Segment 1 / Cohort A"/>
    <n v="8"/>
    <x v="0"/>
    <n v="1"/>
    <n v="0"/>
    <n v="0"/>
    <n v="0"/>
    <s v="US"/>
    <x v="0"/>
    <n v="1400"/>
    <n v="700"/>
    <s v="A"/>
    <s v="A8"/>
    <x v="3"/>
    <x v="0"/>
    <x v="0"/>
    <x v="0"/>
    <x v="0"/>
    <n v="1400"/>
    <n v="1400"/>
    <n v="0"/>
    <n v="0"/>
    <n v="0"/>
  </r>
  <r>
    <n v="190"/>
    <s v="Segment 1 / Cohort A"/>
    <n v="8"/>
    <x v="1"/>
    <n v="0.7"/>
    <n v="0.2"/>
    <n v="0.1"/>
    <n v="0"/>
    <s v="US"/>
    <x v="0"/>
    <n v="1400"/>
    <n v="700"/>
    <s v="A"/>
    <s v="A8"/>
    <x v="3"/>
    <x v="0"/>
    <x v="0"/>
    <x v="0"/>
    <x v="0"/>
    <n v="700"/>
    <n v="489.99999999999994"/>
    <n v="140"/>
    <n v="70"/>
    <n v="0"/>
  </r>
  <r>
    <n v="190"/>
    <s v="Segment 1 / Cohort A"/>
    <n v="9"/>
    <x v="0"/>
    <n v="1"/>
    <n v="0"/>
    <n v="0"/>
    <n v="0"/>
    <s v="US"/>
    <x v="0"/>
    <n v="1400"/>
    <n v="700"/>
    <s v="A"/>
    <s v="A9"/>
    <x v="1"/>
    <x v="1"/>
    <x v="2"/>
    <x v="1"/>
    <x v="1"/>
    <n v="1400"/>
    <n v="1400"/>
    <n v="0"/>
    <n v="0"/>
    <n v="0"/>
  </r>
  <r>
    <n v="190"/>
    <s v="Segment 1 / Cohort A"/>
    <n v="9"/>
    <x v="1"/>
    <n v="0.8"/>
    <n v="0.2"/>
    <n v="0"/>
    <n v="0"/>
    <s v="US"/>
    <x v="0"/>
    <n v="1400"/>
    <n v="700"/>
    <s v="A"/>
    <s v="A9"/>
    <x v="1"/>
    <x v="1"/>
    <x v="2"/>
    <x v="1"/>
    <x v="1"/>
    <n v="700"/>
    <n v="560"/>
    <n v="140"/>
    <n v="0"/>
    <n v="0"/>
  </r>
  <r>
    <n v="190"/>
    <s v="Segment 1 / Cohort A"/>
    <n v="10"/>
    <x v="0"/>
    <n v="1"/>
    <n v="0"/>
    <n v="0"/>
    <n v="0"/>
    <s v="US"/>
    <x v="0"/>
    <n v="1400"/>
    <n v="700"/>
    <s v="A"/>
    <s v="A10"/>
    <x v="2"/>
    <x v="1"/>
    <x v="0"/>
    <x v="0"/>
    <x v="0"/>
    <n v="1400"/>
    <n v="1400"/>
    <n v="0"/>
    <n v="0"/>
    <n v="0"/>
  </r>
  <r>
    <n v="190"/>
    <s v="Segment 1 / Cohort A"/>
    <n v="10"/>
    <x v="1"/>
    <n v="0.8"/>
    <n v="0.2"/>
    <n v="0"/>
    <n v="0"/>
    <s v="US"/>
    <x v="0"/>
    <n v="1400"/>
    <n v="700"/>
    <s v="A"/>
    <s v="A10"/>
    <x v="2"/>
    <x v="1"/>
    <x v="0"/>
    <x v="0"/>
    <x v="0"/>
    <n v="700"/>
    <n v="560"/>
    <n v="140"/>
    <n v="0"/>
    <n v="0"/>
  </r>
  <r>
    <n v="190"/>
    <s v="Segment 1 / Cohort A"/>
    <n v="11"/>
    <x v="0"/>
    <n v="1"/>
    <n v="0"/>
    <n v="0"/>
    <n v="0"/>
    <s v="US"/>
    <x v="0"/>
    <n v="1400"/>
    <n v="700"/>
    <s v="A"/>
    <s v="A11"/>
    <x v="0"/>
    <x v="0"/>
    <x v="0"/>
    <x v="0"/>
    <x v="1"/>
    <n v="1400"/>
    <n v="1400"/>
    <n v="0"/>
    <n v="0"/>
    <n v="0"/>
  </r>
  <r>
    <n v="190"/>
    <s v="Segment 1 / Cohort A"/>
    <n v="11"/>
    <x v="1"/>
    <n v="0.5"/>
    <n v="0.3"/>
    <n v="0.2"/>
    <n v="0"/>
    <s v="US"/>
    <x v="0"/>
    <n v="1400"/>
    <n v="700"/>
    <s v="A"/>
    <s v="A11"/>
    <x v="0"/>
    <x v="0"/>
    <x v="0"/>
    <x v="0"/>
    <x v="1"/>
    <n v="700"/>
    <n v="350"/>
    <n v="210"/>
    <n v="140"/>
    <n v="0"/>
  </r>
  <r>
    <n v="190"/>
    <s v="Segment 1 / Cohort A"/>
    <n v="12"/>
    <x v="0"/>
    <n v="1"/>
    <n v="0"/>
    <n v="0"/>
    <n v="0"/>
    <s v="US"/>
    <x v="0"/>
    <n v="1400"/>
    <n v="700"/>
    <s v="A"/>
    <s v="A12"/>
    <x v="1"/>
    <x v="0"/>
    <x v="0"/>
    <x v="0"/>
    <x v="0"/>
    <n v="1400"/>
    <n v="1400"/>
    <n v="0"/>
    <n v="0"/>
    <n v="0"/>
  </r>
  <r>
    <n v="190"/>
    <s v="Segment 1 / Cohort A"/>
    <n v="12"/>
    <x v="1"/>
    <n v="0.5"/>
    <n v="0.3"/>
    <n v="0.2"/>
    <n v="0"/>
    <s v="US"/>
    <x v="0"/>
    <n v="1400"/>
    <n v="700"/>
    <s v="A"/>
    <s v="A12"/>
    <x v="1"/>
    <x v="0"/>
    <x v="0"/>
    <x v="0"/>
    <x v="0"/>
    <n v="700"/>
    <n v="350"/>
    <n v="210"/>
    <n v="140"/>
    <n v="0"/>
  </r>
  <r>
    <n v="191"/>
    <s v="Segment 2 / Cohort B"/>
    <n v="1"/>
    <x v="0"/>
    <n v="0.5"/>
    <n v="0.4"/>
    <n v="0.1"/>
    <n v="0"/>
    <s v="US"/>
    <x v="0"/>
    <n v="3000"/>
    <n v="3000"/>
    <s v="B"/>
    <s v="B1"/>
    <x v="1"/>
    <x v="1"/>
    <x v="1"/>
    <x v="0"/>
    <x v="0"/>
    <n v="3000"/>
    <n v="1500"/>
    <n v="1200"/>
    <n v="300"/>
    <n v="0"/>
  </r>
  <r>
    <n v="191"/>
    <s v="Segment 2 / Cohort B"/>
    <n v="1"/>
    <x v="1"/>
    <n v="0.3"/>
    <n v="0.4"/>
    <n v="0.3"/>
    <n v="0"/>
    <s v="US"/>
    <x v="0"/>
    <n v="3000"/>
    <n v="3000"/>
    <s v="B"/>
    <s v="B1"/>
    <x v="1"/>
    <x v="1"/>
    <x v="1"/>
    <x v="0"/>
    <x v="0"/>
    <n v="3000"/>
    <n v="900"/>
    <n v="1200"/>
    <n v="900"/>
    <n v="0"/>
  </r>
  <r>
    <n v="191"/>
    <s v="Segment 2 / Cohort B"/>
    <n v="2"/>
    <x v="0"/>
    <n v="0.6"/>
    <n v="0.3"/>
    <n v="0.1"/>
    <n v="0"/>
    <s v="US"/>
    <x v="0"/>
    <n v="3000"/>
    <n v="3000"/>
    <s v="B"/>
    <s v="B2"/>
    <x v="0"/>
    <x v="1"/>
    <x v="0"/>
    <x v="0"/>
    <x v="0"/>
    <n v="3000"/>
    <n v="1800"/>
    <n v="900"/>
    <n v="300"/>
    <n v="0"/>
  </r>
  <r>
    <n v="191"/>
    <s v="Segment 2 / Cohort B"/>
    <n v="2"/>
    <x v="1"/>
    <n v="0.4"/>
    <n v="0.5"/>
    <n v="0.1"/>
    <n v="0"/>
    <s v="US"/>
    <x v="0"/>
    <n v="3000"/>
    <n v="3000"/>
    <s v="B"/>
    <s v="B2"/>
    <x v="0"/>
    <x v="1"/>
    <x v="0"/>
    <x v="0"/>
    <x v="0"/>
    <n v="3000"/>
    <n v="1200"/>
    <n v="1500"/>
    <n v="300"/>
    <n v="0"/>
  </r>
  <r>
    <n v="191"/>
    <s v="Segment 2 / Cohort B"/>
    <n v="3"/>
    <x v="0"/>
    <n v="0.3"/>
    <n v="0.5"/>
    <n v="0.2"/>
    <n v="0"/>
    <s v="US"/>
    <x v="0"/>
    <n v="3000"/>
    <n v="3000"/>
    <s v="B"/>
    <s v="B3"/>
    <x v="2"/>
    <x v="1"/>
    <x v="2"/>
    <x v="0"/>
    <x v="0"/>
    <n v="3000"/>
    <n v="900"/>
    <n v="1500"/>
    <n v="600"/>
    <n v="0"/>
  </r>
  <r>
    <n v="191"/>
    <s v="Segment 2 / Cohort B"/>
    <n v="3"/>
    <x v="1"/>
    <n v="0.1"/>
    <n v="0.6"/>
    <n v="0.3"/>
    <n v="0"/>
    <s v="US"/>
    <x v="0"/>
    <n v="3000"/>
    <n v="3000"/>
    <s v="B"/>
    <s v="B3"/>
    <x v="2"/>
    <x v="1"/>
    <x v="2"/>
    <x v="0"/>
    <x v="0"/>
    <n v="3000"/>
    <n v="300"/>
    <n v="1800"/>
    <n v="900"/>
    <n v="0"/>
  </r>
  <r>
    <n v="191"/>
    <s v="Segment 2 / Cohort B"/>
    <n v="4"/>
    <x v="0"/>
    <n v="0.4"/>
    <n v="0.3"/>
    <n v="0.3"/>
    <n v="0"/>
    <s v="US"/>
    <x v="0"/>
    <n v="3000"/>
    <n v="3000"/>
    <s v="B"/>
    <s v="B4"/>
    <x v="1"/>
    <x v="1"/>
    <x v="0"/>
    <x v="0"/>
    <x v="1"/>
    <n v="3000"/>
    <n v="1200"/>
    <n v="900"/>
    <n v="900"/>
    <n v="0"/>
  </r>
  <r>
    <n v="191"/>
    <s v="Segment 2 / Cohort B"/>
    <n v="4"/>
    <x v="1"/>
    <n v="0"/>
    <n v="0.5"/>
    <n v="0.5"/>
    <n v="0"/>
    <s v="US"/>
    <x v="0"/>
    <n v="3000"/>
    <n v="3000"/>
    <s v="B"/>
    <s v="B4"/>
    <x v="1"/>
    <x v="1"/>
    <x v="0"/>
    <x v="0"/>
    <x v="1"/>
    <n v="3000"/>
    <n v="0"/>
    <n v="1500"/>
    <n v="1500"/>
    <n v="0"/>
  </r>
  <r>
    <n v="191"/>
    <s v="Segment 2 / Cohort B"/>
    <n v="5"/>
    <x v="0"/>
    <n v="0.5"/>
    <n v="0.4"/>
    <n v="0.1"/>
    <n v="0"/>
    <s v="US"/>
    <x v="0"/>
    <n v="3000"/>
    <n v="3000"/>
    <s v="B"/>
    <s v="B5"/>
    <x v="0"/>
    <x v="1"/>
    <x v="0"/>
    <x v="0"/>
    <x v="1"/>
    <n v="3000"/>
    <n v="1500"/>
    <n v="1200"/>
    <n v="300"/>
    <n v="0"/>
  </r>
  <r>
    <n v="191"/>
    <s v="Segment 2 / Cohort B"/>
    <n v="5"/>
    <x v="1"/>
    <n v="0.2"/>
    <n v="0.5"/>
    <n v="0.3"/>
    <n v="0"/>
    <s v="US"/>
    <x v="0"/>
    <n v="3000"/>
    <n v="3000"/>
    <s v="B"/>
    <s v="B5"/>
    <x v="0"/>
    <x v="1"/>
    <x v="0"/>
    <x v="0"/>
    <x v="1"/>
    <n v="3000"/>
    <n v="600"/>
    <n v="1500"/>
    <n v="900"/>
    <n v="0"/>
  </r>
  <r>
    <n v="191"/>
    <s v="Segment 2 / Cohort B"/>
    <n v="6"/>
    <x v="0"/>
    <n v="0.5"/>
    <n v="0.4"/>
    <n v="0.1"/>
    <n v="0"/>
    <s v="US"/>
    <x v="0"/>
    <n v="3000"/>
    <n v="3000"/>
    <s v="B"/>
    <s v="B6"/>
    <x v="0"/>
    <x v="1"/>
    <x v="1"/>
    <x v="0"/>
    <x v="1"/>
    <n v="3000"/>
    <n v="1500"/>
    <n v="1200"/>
    <n v="300"/>
    <n v="0"/>
  </r>
  <r>
    <n v="191"/>
    <s v="Segment 2 / Cohort B"/>
    <n v="6"/>
    <x v="1"/>
    <n v="0.3"/>
    <n v="0.5"/>
    <n v="0.2"/>
    <n v="0"/>
    <s v="US"/>
    <x v="0"/>
    <n v="3000"/>
    <n v="3000"/>
    <s v="B"/>
    <s v="B6"/>
    <x v="0"/>
    <x v="1"/>
    <x v="1"/>
    <x v="0"/>
    <x v="1"/>
    <n v="3000"/>
    <n v="900"/>
    <n v="1500"/>
    <n v="600"/>
    <n v="0"/>
  </r>
  <r>
    <n v="191"/>
    <s v="Segment 2 / Cohort B"/>
    <n v="7"/>
    <x v="0"/>
    <n v="0.2"/>
    <n v="0.8"/>
    <n v="0"/>
    <n v="0"/>
    <s v="US"/>
    <x v="0"/>
    <n v="3000"/>
    <n v="3000"/>
    <s v="B"/>
    <s v="B7"/>
    <x v="0"/>
    <x v="1"/>
    <x v="2"/>
    <x v="0"/>
    <x v="0"/>
    <n v="3000"/>
    <n v="600"/>
    <n v="2400"/>
    <n v="0"/>
    <n v="0"/>
  </r>
  <r>
    <n v="191"/>
    <s v="Segment 2 / Cohort B"/>
    <n v="7"/>
    <x v="1"/>
    <n v="0"/>
    <n v="0.8"/>
    <n v="0.2"/>
    <n v="0"/>
    <s v="US"/>
    <x v="0"/>
    <n v="3000"/>
    <n v="3000"/>
    <s v="B"/>
    <s v="B7"/>
    <x v="0"/>
    <x v="1"/>
    <x v="2"/>
    <x v="0"/>
    <x v="0"/>
    <n v="3000"/>
    <n v="0"/>
    <n v="2400"/>
    <n v="600"/>
    <n v="0"/>
  </r>
  <r>
    <n v="191"/>
    <s v="Segment 2 / Cohort B"/>
    <n v="8"/>
    <x v="0"/>
    <n v="0.6"/>
    <n v="0.3"/>
    <n v="0.1"/>
    <n v="0"/>
    <s v="US"/>
    <x v="0"/>
    <n v="3000"/>
    <n v="3000"/>
    <s v="B"/>
    <s v="B8"/>
    <x v="2"/>
    <x v="1"/>
    <x v="1"/>
    <x v="0"/>
    <x v="1"/>
    <n v="3000"/>
    <n v="1800"/>
    <n v="900"/>
    <n v="300"/>
    <n v="0"/>
  </r>
  <r>
    <n v="191"/>
    <s v="Segment 2 / Cohort B"/>
    <n v="8"/>
    <x v="1"/>
    <n v="0"/>
    <n v="0.8"/>
    <n v="0.2"/>
    <n v="0"/>
    <s v="US"/>
    <x v="0"/>
    <n v="3000"/>
    <n v="3000"/>
    <s v="B"/>
    <s v="B8"/>
    <x v="2"/>
    <x v="1"/>
    <x v="1"/>
    <x v="0"/>
    <x v="1"/>
    <n v="3000"/>
    <n v="0"/>
    <n v="2400"/>
    <n v="600"/>
    <n v="0"/>
  </r>
  <r>
    <n v="191"/>
    <s v="Segment 2 / Cohort B"/>
    <n v="9"/>
    <x v="0"/>
    <n v="0.3"/>
    <n v="0.3"/>
    <n v="0.4"/>
    <n v="0"/>
    <s v="US"/>
    <x v="0"/>
    <n v="3000"/>
    <n v="3000"/>
    <s v="B"/>
    <s v="B9"/>
    <x v="1"/>
    <x v="1"/>
    <x v="2"/>
    <x v="0"/>
    <x v="0"/>
    <n v="3000"/>
    <n v="900"/>
    <n v="900"/>
    <n v="1200"/>
    <n v="0"/>
  </r>
  <r>
    <n v="191"/>
    <s v="Segment 2 / Cohort B"/>
    <n v="9"/>
    <x v="1"/>
    <n v="0.1"/>
    <n v="0.2"/>
    <n v="0.7"/>
    <n v="0"/>
    <s v="US"/>
    <x v="0"/>
    <n v="3000"/>
    <n v="3000"/>
    <s v="B"/>
    <s v="B9"/>
    <x v="1"/>
    <x v="1"/>
    <x v="2"/>
    <x v="0"/>
    <x v="0"/>
    <n v="3000"/>
    <n v="300"/>
    <n v="600"/>
    <n v="2100"/>
    <n v="0"/>
  </r>
  <r>
    <n v="191"/>
    <s v="Segment 2 / Cohort B"/>
    <n v="10"/>
    <x v="0"/>
    <n v="0.5"/>
    <n v="0.4"/>
    <n v="0.1"/>
    <n v="0"/>
    <s v="US"/>
    <x v="0"/>
    <n v="3000"/>
    <n v="3000"/>
    <s v="B"/>
    <s v="B10"/>
    <x v="0"/>
    <x v="1"/>
    <x v="2"/>
    <x v="1"/>
    <x v="1"/>
    <n v="3000"/>
    <n v="1500"/>
    <n v="1200"/>
    <n v="300"/>
    <n v="0"/>
  </r>
  <r>
    <n v="191"/>
    <s v="Segment 2 / Cohort B"/>
    <n v="10"/>
    <x v="1"/>
    <n v="0"/>
    <n v="0.9"/>
    <n v="0.1"/>
    <n v="0"/>
    <s v="US"/>
    <x v="0"/>
    <n v="3000"/>
    <n v="3000"/>
    <s v="B"/>
    <s v="B10"/>
    <x v="0"/>
    <x v="1"/>
    <x v="2"/>
    <x v="1"/>
    <x v="1"/>
    <n v="3000"/>
    <n v="0"/>
    <n v="2700"/>
    <n v="300"/>
    <n v="0"/>
  </r>
  <r>
    <n v="191"/>
    <s v="Segment 2 / Cohort B"/>
    <n v="11"/>
    <x v="0"/>
    <n v="0.5"/>
    <n v="0.3"/>
    <n v="0.2"/>
    <n v="0"/>
    <s v="US"/>
    <x v="0"/>
    <n v="3000"/>
    <n v="3000"/>
    <s v="B"/>
    <s v="B11"/>
    <x v="3"/>
    <x v="1"/>
    <x v="2"/>
    <x v="1"/>
    <x v="0"/>
    <n v="3000"/>
    <n v="1500"/>
    <n v="900"/>
    <n v="600"/>
    <n v="0"/>
  </r>
  <r>
    <n v="191"/>
    <s v="Segment 2 / Cohort B"/>
    <n v="11"/>
    <x v="1"/>
    <n v="0"/>
    <n v="0.4"/>
    <n v="0.6"/>
    <n v="0"/>
    <s v="US"/>
    <x v="0"/>
    <n v="3000"/>
    <n v="3000"/>
    <s v="B"/>
    <s v="B11"/>
    <x v="3"/>
    <x v="1"/>
    <x v="2"/>
    <x v="1"/>
    <x v="0"/>
    <n v="3000"/>
    <n v="0"/>
    <n v="1200"/>
    <n v="1800"/>
    <n v="0"/>
  </r>
  <r>
    <n v="191"/>
    <s v="Segment 2 / Cohort B"/>
    <n v="12"/>
    <x v="0"/>
    <n v="0.4"/>
    <n v="0.4"/>
    <n v="0.2"/>
    <n v="0"/>
    <s v="US"/>
    <x v="0"/>
    <n v="3000"/>
    <n v="3000"/>
    <s v="B"/>
    <s v="B12"/>
    <x v="3"/>
    <x v="1"/>
    <x v="1"/>
    <x v="0"/>
    <x v="1"/>
    <n v="3000"/>
    <n v="1200"/>
    <n v="1200"/>
    <n v="600"/>
    <n v="0"/>
  </r>
  <r>
    <n v="191"/>
    <s v="Segment 2 / Cohort B"/>
    <n v="12"/>
    <x v="1"/>
    <n v="0.3"/>
    <n v="0.2"/>
    <n v="0.5"/>
    <n v="0"/>
    <s v="US"/>
    <x v="0"/>
    <n v="3000"/>
    <n v="3000"/>
    <s v="B"/>
    <s v="B12"/>
    <x v="3"/>
    <x v="1"/>
    <x v="1"/>
    <x v="0"/>
    <x v="1"/>
    <n v="3000"/>
    <n v="900"/>
    <n v="600"/>
    <n v="1500"/>
    <n v="0"/>
  </r>
  <r>
    <n v="206"/>
    <s v="Segment 4 / Cohort D"/>
    <n v="1"/>
    <x v="0"/>
    <n v="0.2"/>
    <n v="0.3"/>
    <n v="0.5"/>
    <n v="0"/>
    <s v="US"/>
    <x v="0"/>
    <n v="1600"/>
    <n v="400"/>
    <s v="D"/>
    <s v="D1"/>
    <x v="2"/>
    <x v="0"/>
    <x v="0"/>
    <x v="0"/>
    <x v="0"/>
    <n v="1600"/>
    <n v="320"/>
    <n v="480"/>
    <n v="800"/>
    <n v="0"/>
  </r>
  <r>
    <n v="206"/>
    <s v="Segment 4 / Cohort D"/>
    <n v="1"/>
    <x v="1"/>
    <n v="0.2"/>
    <n v="0.3"/>
    <n v="0.5"/>
    <n v="0"/>
    <s v="US"/>
    <x v="0"/>
    <n v="1600"/>
    <n v="400"/>
    <s v="D"/>
    <s v="D1"/>
    <x v="2"/>
    <x v="0"/>
    <x v="0"/>
    <x v="0"/>
    <x v="0"/>
    <n v="400"/>
    <n v="80"/>
    <n v="120"/>
    <n v="200"/>
    <n v="0"/>
  </r>
  <r>
    <n v="206"/>
    <s v="Segment 4 / Cohort D"/>
    <n v="2"/>
    <x v="0"/>
    <n v="0.3"/>
    <n v="0.3"/>
    <n v="0.4"/>
    <n v="0"/>
    <s v="US"/>
    <x v="0"/>
    <n v="1600"/>
    <n v="400"/>
    <s v="D"/>
    <s v="D2"/>
    <x v="1"/>
    <x v="0"/>
    <x v="1"/>
    <x v="0"/>
    <x v="1"/>
    <n v="1600"/>
    <n v="480"/>
    <n v="480"/>
    <n v="640"/>
    <n v="0"/>
  </r>
  <r>
    <n v="206"/>
    <s v="Segment 4 / Cohort D"/>
    <n v="2"/>
    <x v="1"/>
    <n v="0.3"/>
    <n v="0.4"/>
    <n v="0.3"/>
    <n v="0"/>
    <s v="US"/>
    <x v="0"/>
    <n v="1600"/>
    <n v="400"/>
    <s v="D"/>
    <s v="D2"/>
    <x v="1"/>
    <x v="0"/>
    <x v="1"/>
    <x v="0"/>
    <x v="1"/>
    <n v="400"/>
    <n v="120"/>
    <n v="160"/>
    <n v="120"/>
    <n v="0"/>
  </r>
  <r>
    <n v="206"/>
    <s v="Segment 4 / Cohort D"/>
    <n v="3"/>
    <x v="0"/>
    <n v="0.3"/>
    <n v="0.4"/>
    <n v="0.3"/>
    <n v="0"/>
    <s v="US"/>
    <x v="0"/>
    <n v="1600"/>
    <n v="400"/>
    <s v="D"/>
    <s v="D3"/>
    <x v="3"/>
    <x v="0"/>
    <x v="1"/>
    <x v="0"/>
    <x v="0"/>
    <n v="1600"/>
    <n v="480"/>
    <n v="640"/>
    <n v="480"/>
    <n v="0"/>
  </r>
  <r>
    <n v="206"/>
    <s v="Segment 4 / Cohort D"/>
    <n v="3"/>
    <x v="1"/>
    <n v="0.3"/>
    <n v="0.4"/>
    <n v="0.3"/>
    <n v="0"/>
    <s v="US"/>
    <x v="0"/>
    <n v="1600"/>
    <n v="400"/>
    <s v="D"/>
    <s v="D3"/>
    <x v="3"/>
    <x v="0"/>
    <x v="1"/>
    <x v="0"/>
    <x v="0"/>
    <n v="400"/>
    <n v="120"/>
    <n v="160"/>
    <n v="120"/>
    <n v="0"/>
  </r>
  <r>
    <n v="206"/>
    <s v="Segment 4 / Cohort D"/>
    <n v="4"/>
    <x v="0"/>
    <n v="0.5"/>
    <n v="0.3"/>
    <n v="0.2"/>
    <n v="0"/>
    <s v="US"/>
    <x v="0"/>
    <n v="1600"/>
    <n v="400"/>
    <s v="D"/>
    <s v="D4"/>
    <x v="3"/>
    <x v="1"/>
    <x v="0"/>
    <x v="0"/>
    <x v="1"/>
    <n v="1600"/>
    <n v="800"/>
    <n v="480"/>
    <n v="320"/>
    <n v="0"/>
  </r>
  <r>
    <n v="206"/>
    <s v="Segment 4 / Cohort D"/>
    <n v="4"/>
    <x v="1"/>
    <n v="0.5"/>
    <n v="0.3"/>
    <n v="0.2"/>
    <n v="0"/>
    <s v="US"/>
    <x v="0"/>
    <n v="1600"/>
    <n v="400"/>
    <s v="D"/>
    <s v="D4"/>
    <x v="3"/>
    <x v="1"/>
    <x v="0"/>
    <x v="0"/>
    <x v="1"/>
    <n v="400"/>
    <n v="200"/>
    <n v="120"/>
    <n v="80"/>
    <n v="0"/>
  </r>
  <r>
    <n v="206"/>
    <s v="Segment 4 / Cohort D"/>
    <n v="5"/>
    <x v="0"/>
    <n v="0.4"/>
    <n v="0.3"/>
    <n v="0.3"/>
    <n v="0"/>
    <s v="US"/>
    <x v="0"/>
    <n v="1600"/>
    <n v="400"/>
    <s v="D"/>
    <s v="D5"/>
    <x v="3"/>
    <x v="1"/>
    <x v="2"/>
    <x v="1"/>
    <x v="1"/>
    <n v="1600"/>
    <n v="640"/>
    <n v="480"/>
    <n v="480"/>
    <n v="0"/>
  </r>
  <r>
    <n v="206"/>
    <s v="Segment 4 / Cohort D"/>
    <n v="5"/>
    <x v="1"/>
    <n v="0.4"/>
    <n v="0.3"/>
    <n v="0.3"/>
    <n v="0"/>
    <s v="US"/>
    <x v="0"/>
    <n v="1600"/>
    <n v="400"/>
    <s v="D"/>
    <s v="D5"/>
    <x v="3"/>
    <x v="1"/>
    <x v="2"/>
    <x v="1"/>
    <x v="1"/>
    <n v="400"/>
    <n v="160"/>
    <n v="120"/>
    <n v="120"/>
    <n v="0"/>
  </r>
  <r>
    <n v="206"/>
    <s v="Segment 4 / Cohort D"/>
    <n v="6"/>
    <x v="0"/>
    <n v="0.3"/>
    <n v="0.3"/>
    <n v="0.4"/>
    <n v="0"/>
    <s v="US"/>
    <x v="0"/>
    <n v="1600"/>
    <n v="400"/>
    <s v="D"/>
    <s v="D6"/>
    <x v="2"/>
    <x v="1"/>
    <x v="1"/>
    <x v="0"/>
    <x v="0"/>
    <n v="1600"/>
    <n v="480"/>
    <n v="480"/>
    <n v="640"/>
    <n v="0"/>
  </r>
  <r>
    <n v="206"/>
    <s v="Segment 4 / Cohort D"/>
    <n v="6"/>
    <x v="1"/>
    <n v="0.3"/>
    <n v="0.3"/>
    <n v="0.4"/>
    <n v="0"/>
    <s v="US"/>
    <x v="0"/>
    <n v="1600"/>
    <n v="400"/>
    <s v="D"/>
    <s v="D6"/>
    <x v="2"/>
    <x v="1"/>
    <x v="1"/>
    <x v="0"/>
    <x v="0"/>
    <n v="400"/>
    <n v="120"/>
    <n v="120"/>
    <n v="160"/>
    <n v="0"/>
  </r>
  <r>
    <n v="206"/>
    <s v="Segment 4 / Cohort D"/>
    <n v="7"/>
    <x v="0"/>
    <n v="0.3"/>
    <n v="0.4"/>
    <n v="0.3"/>
    <n v="0"/>
    <s v="US"/>
    <x v="0"/>
    <n v="1600"/>
    <n v="400"/>
    <s v="D"/>
    <s v="D7"/>
    <x v="1"/>
    <x v="1"/>
    <x v="0"/>
    <x v="0"/>
    <x v="0"/>
    <n v="1600"/>
    <n v="480"/>
    <n v="640"/>
    <n v="480"/>
    <n v="0"/>
  </r>
  <r>
    <n v="206"/>
    <s v="Segment 4 / Cohort D"/>
    <n v="7"/>
    <x v="1"/>
    <n v="0.3"/>
    <n v="0.4"/>
    <n v="0.3"/>
    <n v="0"/>
    <s v="US"/>
    <x v="0"/>
    <n v="1600"/>
    <n v="400"/>
    <s v="D"/>
    <s v="D7"/>
    <x v="1"/>
    <x v="1"/>
    <x v="0"/>
    <x v="0"/>
    <x v="0"/>
    <n v="400"/>
    <n v="120"/>
    <n v="160"/>
    <n v="120"/>
    <n v="0"/>
  </r>
  <r>
    <n v="206"/>
    <s v="Segment 4 / Cohort D"/>
    <n v="8"/>
    <x v="0"/>
    <n v="0.7"/>
    <n v="0.2"/>
    <n v="0.1"/>
    <n v="0"/>
    <s v="US"/>
    <x v="0"/>
    <n v="1600"/>
    <n v="400"/>
    <s v="D"/>
    <s v="D8"/>
    <x v="0"/>
    <x v="0"/>
    <x v="1"/>
    <x v="0"/>
    <x v="1"/>
    <n v="1600"/>
    <n v="1120"/>
    <n v="320"/>
    <n v="160"/>
    <n v="0"/>
  </r>
  <r>
    <n v="206"/>
    <s v="Segment 4 / Cohort D"/>
    <n v="8"/>
    <x v="1"/>
    <n v="0.7"/>
    <n v="0.2"/>
    <n v="0.1"/>
    <n v="0"/>
    <s v="US"/>
    <x v="0"/>
    <n v="1600"/>
    <n v="400"/>
    <s v="D"/>
    <s v="D8"/>
    <x v="0"/>
    <x v="0"/>
    <x v="1"/>
    <x v="0"/>
    <x v="1"/>
    <n v="400"/>
    <n v="280"/>
    <n v="80"/>
    <n v="40"/>
    <n v="0"/>
  </r>
  <r>
    <n v="206"/>
    <s v="Segment 4 / Cohort D"/>
    <n v="9"/>
    <x v="0"/>
    <n v="0.4"/>
    <n v="0.4"/>
    <n v="0.2"/>
    <n v="0"/>
    <s v="US"/>
    <x v="0"/>
    <n v="1600"/>
    <n v="400"/>
    <s v="D"/>
    <s v="D9"/>
    <x v="3"/>
    <x v="1"/>
    <x v="2"/>
    <x v="0"/>
    <x v="0"/>
    <n v="1600"/>
    <n v="640"/>
    <n v="640"/>
    <n v="320"/>
    <n v="0"/>
  </r>
  <r>
    <n v="206"/>
    <s v="Segment 4 / Cohort D"/>
    <n v="9"/>
    <x v="1"/>
    <n v="0.4"/>
    <n v="0.4"/>
    <n v="0.2"/>
    <n v="0"/>
    <s v="US"/>
    <x v="0"/>
    <n v="1600"/>
    <n v="400"/>
    <s v="D"/>
    <s v="D9"/>
    <x v="3"/>
    <x v="1"/>
    <x v="2"/>
    <x v="0"/>
    <x v="0"/>
    <n v="400"/>
    <n v="160"/>
    <n v="160"/>
    <n v="80"/>
    <n v="0"/>
  </r>
  <r>
    <n v="206"/>
    <s v="Segment 4 / Cohort D"/>
    <n v="10"/>
    <x v="0"/>
    <n v="0.4"/>
    <n v="0.2"/>
    <n v="0.4"/>
    <n v="0"/>
    <s v="US"/>
    <x v="0"/>
    <n v="1600"/>
    <n v="400"/>
    <s v="D"/>
    <s v="D10"/>
    <x v="1"/>
    <x v="0"/>
    <x v="1"/>
    <x v="0"/>
    <x v="0"/>
    <n v="1600"/>
    <n v="640"/>
    <n v="320"/>
    <n v="640"/>
    <n v="0"/>
  </r>
  <r>
    <n v="206"/>
    <s v="Segment 4 / Cohort D"/>
    <n v="10"/>
    <x v="1"/>
    <n v="0.4"/>
    <n v="0.2"/>
    <n v="0.4"/>
    <n v="0"/>
    <s v="US"/>
    <x v="0"/>
    <n v="1600"/>
    <n v="400"/>
    <s v="D"/>
    <s v="D10"/>
    <x v="1"/>
    <x v="0"/>
    <x v="1"/>
    <x v="0"/>
    <x v="0"/>
    <n v="400"/>
    <n v="160"/>
    <n v="80"/>
    <n v="160"/>
    <n v="0"/>
  </r>
  <r>
    <n v="206"/>
    <s v="Segment 4 / Cohort D"/>
    <n v="11"/>
    <x v="0"/>
    <n v="0.6"/>
    <n v="0.2"/>
    <n v="0.2"/>
    <n v="0"/>
    <s v="US"/>
    <x v="0"/>
    <n v="1600"/>
    <n v="400"/>
    <s v="D"/>
    <s v="D11"/>
    <x v="0"/>
    <x v="1"/>
    <x v="2"/>
    <x v="1"/>
    <x v="0"/>
    <n v="1600"/>
    <n v="960"/>
    <n v="320"/>
    <n v="320"/>
    <n v="0"/>
  </r>
  <r>
    <n v="206"/>
    <s v="Segment 4 / Cohort D"/>
    <n v="11"/>
    <x v="1"/>
    <n v="0.6"/>
    <n v="0.2"/>
    <n v="0.2"/>
    <n v="0"/>
    <s v="US"/>
    <x v="0"/>
    <n v="1600"/>
    <n v="400"/>
    <s v="D"/>
    <s v="D11"/>
    <x v="0"/>
    <x v="1"/>
    <x v="2"/>
    <x v="1"/>
    <x v="0"/>
    <n v="400"/>
    <n v="240"/>
    <n v="80"/>
    <n v="80"/>
    <n v="0"/>
  </r>
  <r>
    <n v="206"/>
    <s v="Segment 4 / Cohort D"/>
    <n v="12"/>
    <x v="0"/>
    <n v="0.8"/>
    <n v="0.2"/>
    <n v="0"/>
    <n v="0"/>
    <s v="US"/>
    <x v="0"/>
    <n v="1600"/>
    <n v="400"/>
    <s v="D"/>
    <s v="D12"/>
    <x v="0"/>
    <x v="0"/>
    <x v="1"/>
    <x v="0"/>
    <x v="0"/>
    <n v="1600"/>
    <n v="1280"/>
    <n v="320"/>
    <n v="0"/>
    <n v="0"/>
  </r>
  <r>
    <n v="206"/>
    <s v="Segment 4 / Cohort D"/>
    <n v="12"/>
    <x v="1"/>
    <n v="0.8"/>
    <n v="0.1"/>
    <n v="0.1"/>
    <n v="0"/>
    <s v="US"/>
    <x v="0"/>
    <n v="1600"/>
    <n v="400"/>
    <s v="D"/>
    <s v="D12"/>
    <x v="0"/>
    <x v="0"/>
    <x v="1"/>
    <x v="0"/>
    <x v="0"/>
    <n v="400"/>
    <n v="320"/>
    <n v="40"/>
    <n v="40"/>
    <n v="0"/>
  </r>
  <r>
    <n v="207"/>
    <s v="Segment 3 / Cohort C"/>
    <n v="1"/>
    <x v="0"/>
    <n v="0.6"/>
    <n v="0.1"/>
    <n v="0.3"/>
    <n v="0"/>
    <s v="US"/>
    <x v="0"/>
    <n v="5000"/>
    <n v="10000"/>
    <s v="C"/>
    <s v="C1"/>
    <x v="2"/>
    <x v="0"/>
    <x v="1"/>
    <x v="0"/>
    <x v="1"/>
    <n v="5000"/>
    <n v="3000"/>
    <n v="500"/>
    <n v="1500"/>
    <n v="0"/>
  </r>
  <r>
    <n v="207"/>
    <s v="Segment 3 / Cohort C"/>
    <n v="1"/>
    <x v="1"/>
    <n v="0.6"/>
    <n v="0.1"/>
    <n v="0.3"/>
    <n v="0"/>
    <s v="US"/>
    <x v="0"/>
    <n v="5000"/>
    <n v="10000"/>
    <s v="C"/>
    <s v="C1"/>
    <x v="2"/>
    <x v="0"/>
    <x v="1"/>
    <x v="0"/>
    <x v="1"/>
    <n v="10000"/>
    <n v="6000"/>
    <n v="1000"/>
    <n v="3000"/>
    <n v="0"/>
  </r>
  <r>
    <n v="207"/>
    <s v="Segment 3 / Cohort C"/>
    <n v="2"/>
    <x v="0"/>
    <n v="0.8"/>
    <n v="0.1"/>
    <n v="0.1"/>
    <n v="0"/>
    <s v="US"/>
    <x v="0"/>
    <n v="5000"/>
    <n v="10000"/>
    <s v="C"/>
    <s v="C2"/>
    <x v="2"/>
    <x v="1"/>
    <x v="2"/>
    <x v="1"/>
    <x v="0"/>
    <n v="5000"/>
    <n v="4000"/>
    <n v="500"/>
    <n v="500"/>
    <n v="0"/>
  </r>
  <r>
    <n v="207"/>
    <s v="Segment 3 / Cohort C"/>
    <n v="2"/>
    <x v="1"/>
    <n v="0.8"/>
    <n v="0.1"/>
    <n v="0.1"/>
    <n v="0"/>
    <s v="US"/>
    <x v="0"/>
    <n v="5000"/>
    <n v="10000"/>
    <s v="C"/>
    <s v="C2"/>
    <x v="2"/>
    <x v="1"/>
    <x v="2"/>
    <x v="1"/>
    <x v="0"/>
    <n v="10000"/>
    <n v="8000"/>
    <n v="1000"/>
    <n v="1000"/>
    <n v="0"/>
  </r>
  <r>
    <n v="207"/>
    <s v="Segment 3 / Cohort C"/>
    <n v="3"/>
    <x v="0"/>
    <n v="0.6"/>
    <n v="0.1"/>
    <n v="0.3"/>
    <n v="0"/>
    <s v="US"/>
    <x v="0"/>
    <n v="5000"/>
    <n v="10000"/>
    <s v="C"/>
    <s v="C3"/>
    <x v="3"/>
    <x v="0"/>
    <x v="1"/>
    <x v="0"/>
    <x v="1"/>
    <n v="5000"/>
    <n v="3000"/>
    <n v="500"/>
    <n v="1500"/>
    <n v="0"/>
  </r>
  <r>
    <n v="207"/>
    <s v="Segment 3 / Cohort C"/>
    <n v="3"/>
    <x v="1"/>
    <n v="0.6"/>
    <n v="0.1"/>
    <n v="0.3"/>
    <n v="0"/>
    <s v="US"/>
    <x v="0"/>
    <n v="5000"/>
    <n v="10000"/>
    <s v="C"/>
    <s v="C3"/>
    <x v="3"/>
    <x v="0"/>
    <x v="1"/>
    <x v="0"/>
    <x v="1"/>
    <n v="10000"/>
    <n v="6000"/>
    <n v="1000"/>
    <n v="3000"/>
    <n v="0"/>
  </r>
  <r>
    <n v="207"/>
    <s v="Segment 3 / Cohort C"/>
    <n v="4"/>
    <x v="0"/>
    <n v="0.8"/>
    <n v="0.1"/>
    <n v="0.1"/>
    <n v="0"/>
    <s v="US"/>
    <x v="0"/>
    <n v="5000"/>
    <n v="10000"/>
    <s v="C"/>
    <s v="C4"/>
    <x v="3"/>
    <x v="1"/>
    <x v="0"/>
    <x v="0"/>
    <x v="0"/>
    <n v="5000"/>
    <n v="4000"/>
    <n v="500"/>
    <n v="500"/>
    <n v="0"/>
  </r>
  <r>
    <n v="207"/>
    <s v="Segment 3 / Cohort C"/>
    <n v="4"/>
    <x v="1"/>
    <n v="0.8"/>
    <n v="0.1"/>
    <n v="0.1"/>
    <n v="0"/>
    <s v="US"/>
    <x v="0"/>
    <n v="5000"/>
    <n v="10000"/>
    <s v="C"/>
    <s v="C4"/>
    <x v="3"/>
    <x v="1"/>
    <x v="0"/>
    <x v="0"/>
    <x v="0"/>
    <n v="10000"/>
    <n v="8000"/>
    <n v="1000"/>
    <n v="1000"/>
    <n v="0"/>
  </r>
  <r>
    <n v="207"/>
    <s v="Segment 3 / Cohort C"/>
    <n v="5"/>
    <x v="0"/>
    <n v="0.7"/>
    <n v="0.1"/>
    <n v="0.2"/>
    <n v="0"/>
    <s v="US"/>
    <x v="0"/>
    <n v="5000"/>
    <n v="10000"/>
    <s v="C"/>
    <s v="C5"/>
    <x v="2"/>
    <x v="0"/>
    <x v="1"/>
    <x v="0"/>
    <x v="0"/>
    <n v="5000"/>
    <n v="3500"/>
    <n v="500"/>
    <n v="1000"/>
    <n v="0"/>
  </r>
  <r>
    <n v="207"/>
    <s v="Segment 3 / Cohort C"/>
    <n v="5"/>
    <x v="1"/>
    <n v="0.7"/>
    <n v="0.1"/>
    <n v="0.2"/>
    <n v="0"/>
    <s v="US"/>
    <x v="0"/>
    <n v="5000"/>
    <n v="10000"/>
    <s v="C"/>
    <s v="C5"/>
    <x v="2"/>
    <x v="0"/>
    <x v="1"/>
    <x v="0"/>
    <x v="0"/>
    <n v="10000"/>
    <n v="7000"/>
    <n v="1000"/>
    <n v="2000"/>
    <n v="0"/>
  </r>
  <r>
    <n v="207"/>
    <s v="Segment 3 / Cohort C"/>
    <n v="6"/>
    <x v="0"/>
    <n v="0.8"/>
    <n v="0.1"/>
    <n v="0.1"/>
    <n v="0"/>
    <s v="US"/>
    <x v="0"/>
    <n v="5000"/>
    <n v="10000"/>
    <s v="C"/>
    <s v="C6"/>
    <x v="3"/>
    <x v="1"/>
    <x v="1"/>
    <x v="0"/>
    <x v="0"/>
    <n v="5000"/>
    <n v="4000"/>
    <n v="500"/>
    <n v="500"/>
    <n v="0"/>
  </r>
  <r>
    <n v="207"/>
    <s v="Segment 3 / Cohort C"/>
    <n v="6"/>
    <x v="1"/>
    <n v="0.8"/>
    <n v="0.1"/>
    <n v="0.1"/>
    <n v="0"/>
    <s v="US"/>
    <x v="0"/>
    <n v="5000"/>
    <n v="10000"/>
    <s v="C"/>
    <s v="C6"/>
    <x v="3"/>
    <x v="1"/>
    <x v="1"/>
    <x v="0"/>
    <x v="0"/>
    <n v="10000"/>
    <n v="8000"/>
    <n v="1000"/>
    <n v="1000"/>
    <n v="0"/>
  </r>
  <r>
    <n v="207"/>
    <s v="Segment 3 / Cohort C"/>
    <n v="7"/>
    <x v="0"/>
    <n v="0.8"/>
    <n v="0.1"/>
    <n v="0.1"/>
    <n v="0"/>
    <s v="US"/>
    <x v="0"/>
    <n v="5000"/>
    <n v="10000"/>
    <s v="C"/>
    <s v="C7"/>
    <x v="0"/>
    <x v="1"/>
    <x v="1"/>
    <x v="0"/>
    <x v="0"/>
    <n v="5000"/>
    <n v="4000"/>
    <n v="500"/>
    <n v="500"/>
    <n v="0"/>
  </r>
  <r>
    <n v="207"/>
    <s v="Segment 3 / Cohort C"/>
    <n v="7"/>
    <x v="1"/>
    <n v="0.8"/>
    <n v="0.1"/>
    <n v="0.1"/>
    <n v="0"/>
    <s v="US"/>
    <x v="0"/>
    <n v="5000"/>
    <n v="10000"/>
    <s v="C"/>
    <s v="C7"/>
    <x v="0"/>
    <x v="1"/>
    <x v="1"/>
    <x v="0"/>
    <x v="0"/>
    <n v="10000"/>
    <n v="8000"/>
    <n v="1000"/>
    <n v="1000"/>
    <n v="0"/>
  </r>
  <r>
    <n v="207"/>
    <s v="Segment 3 / Cohort C"/>
    <n v="8"/>
    <x v="0"/>
    <n v="0.8"/>
    <n v="0.1"/>
    <n v="0.1"/>
    <n v="0"/>
    <s v="US"/>
    <x v="0"/>
    <n v="5000"/>
    <n v="10000"/>
    <s v="C"/>
    <s v="C8"/>
    <x v="1"/>
    <x v="1"/>
    <x v="2"/>
    <x v="1"/>
    <x v="0"/>
    <n v="5000"/>
    <n v="4000"/>
    <n v="500"/>
    <n v="500"/>
    <n v="0"/>
  </r>
  <r>
    <n v="207"/>
    <s v="Segment 3 / Cohort C"/>
    <n v="8"/>
    <x v="1"/>
    <n v="0.8"/>
    <n v="0.1"/>
    <n v="0.1"/>
    <n v="0"/>
    <s v="US"/>
    <x v="0"/>
    <n v="5000"/>
    <n v="10000"/>
    <s v="C"/>
    <s v="C8"/>
    <x v="1"/>
    <x v="1"/>
    <x v="2"/>
    <x v="1"/>
    <x v="0"/>
    <n v="10000"/>
    <n v="8000"/>
    <n v="1000"/>
    <n v="1000"/>
    <n v="0"/>
  </r>
  <r>
    <n v="207"/>
    <s v="Segment 3 / Cohort C"/>
    <n v="9"/>
    <x v="0"/>
    <n v="0.8"/>
    <n v="0.1"/>
    <n v="0.1"/>
    <n v="0"/>
    <s v="US"/>
    <x v="0"/>
    <n v="5000"/>
    <n v="10000"/>
    <s v="C"/>
    <s v="C9"/>
    <x v="0"/>
    <x v="1"/>
    <x v="2"/>
    <x v="0"/>
    <x v="1"/>
    <n v="5000"/>
    <n v="4000"/>
    <n v="500"/>
    <n v="500"/>
    <n v="0"/>
  </r>
  <r>
    <n v="207"/>
    <s v="Segment 3 / Cohort C"/>
    <n v="9"/>
    <x v="1"/>
    <n v="0.8"/>
    <n v="0.1"/>
    <n v="0.1"/>
    <n v="0"/>
    <s v="US"/>
    <x v="0"/>
    <n v="5000"/>
    <n v="10000"/>
    <s v="C"/>
    <s v="C9"/>
    <x v="0"/>
    <x v="1"/>
    <x v="2"/>
    <x v="0"/>
    <x v="1"/>
    <n v="10000"/>
    <n v="8000"/>
    <n v="1000"/>
    <n v="1000"/>
    <n v="0"/>
  </r>
  <r>
    <n v="207"/>
    <s v="Segment 3 / Cohort C"/>
    <n v="10"/>
    <x v="0"/>
    <n v="0.8"/>
    <n v="0.1"/>
    <n v="0.1"/>
    <n v="0"/>
    <s v="US"/>
    <x v="0"/>
    <n v="5000"/>
    <n v="10000"/>
    <s v="C"/>
    <s v="C10"/>
    <x v="3"/>
    <x v="1"/>
    <x v="2"/>
    <x v="0"/>
    <x v="1"/>
    <n v="5000"/>
    <n v="4000"/>
    <n v="500"/>
    <n v="500"/>
    <n v="0"/>
  </r>
  <r>
    <n v="207"/>
    <s v="Segment 3 / Cohort C"/>
    <n v="10"/>
    <x v="1"/>
    <n v="0.8"/>
    <n v="0.1"/>
    <n v="0.1"/>
    <n v="0"/>
    <s v="US"/>
    <x v="0"/>
    <n v="5000"/>
    <n v="10000"/>
    <s v="C"/>
    <s v="C10"/>
    <x v="3"/>
    <x v="1"/>
    <x v="2"/>
    <x v="0"/>
    <x v="1"/>
    <n v="10000"/>
    <n v="8000"/>
    <n v="1000"/>
    <n v="1000"/>
    <n v="0"/>
  </r>
  <r>
    <n v="207"/>
    <s v="Segment 3 / Cohort C"/>
    <n v="11"/>
    <x v="0"/>
    <n v="0.8"/>
    <n v="0.1"/>
    <n v="0.1"/>
    <n v="0"/>
    <s v="US"/>
    <x v="0"/>
    <n v="5000"/>
    <n v="10000"/>
    <s v="C"/>
    <s v="C11"/>
    <x v="1"/>
    <x v="1"/>
    <x v="2"/>
    <x v="0"/>
    <x v="1"/>
    <n v="5000"/>
    <n v="4000"/>
    <n v="500"/>
    <n v="500"/>
    <n v="0"/>
  </r>
  <r>
    <n v="207"/>
    <s v="Segment 3 / Cohort C"/>
    <n v="11"/>
    <x v="1"/>
    <n v="0.8"/>
    <n v="0.1"/>
    <n v="0.1"/>
    <n v="0"/>
    <s v="US"/>
    <x v="0"/>
    <n v="5000"/>
    <n v="10000"/>
    <s v="C"/>
    <s v="C11"/>
    <x v="1"/>
    <x v="1"/>
    <x v="2"/>
    <x v="0"/>
    <x v="1"/>
    <n v="10000"/>
    <n v="8000"/>
    <n v="1000"/>
    <n v="1000"/>
    <n v="0"/>
  </r>
  <r>
    <n v="207"/>
    <s v="Segment 3 / Cohort C"/>
    <n v="12"/>
    <x v="0"/>
    <n v="0.6"/>
    <n v="0.1"/>
    <n v="0.3"/>
    <n v="0"/>
    <s v="US"/>
    <x v="0"/>
    <n v="5000"/>
    <n v="10000"/>
    <s v="C"/>
    <s v="C12"/>
    <x v="2"/>
    <x v="1"/>
    <x v="0"/>
    <x v="0"/>
    <x v="1"/>
    <n v="5000"/>
    <n v="3000"/>
    <n v="500"/>
    <n v="1500"/>
    <n v="0"/>
  </r>
  <r>
    <n v="207"/>
    <s v="Segment 3 / Cohort C"/>
    <n v="12"/>
    <x v="1"/>
    <n v="0.6"/>
    <n v="0.1"/>
    <n v="0.3"/>
    <n v="0"/>
    <s v="US"/>
    <x v="0"/>
    <n v="5000"/>
    <n v="10000"/>
    <s v="C"/>
    <s v="C12"/>
    <x v="2"/>
    <x v="1"/>
    <x v="0"/>
    <x v="0"/>
    <x v="1"/>
    <n v="10000"/>
    <n v="6000"/>
    <n v="1000"/>
    <n v="3000"/>
    <n v="0"/>
  </r>
  <r>
    <n v="213"/>
    <s v="Segment 2 / Cohort B"/>
    <n v="1"/>
    <x v="0"/>
    <n v="0.2"/>
    <n v="0.4"/>
    <n v="0.4"/>
    <n v="0"/>
    <s v="US"/>
    <x v="1"/>
    <n v="1960"/>
    <n v="1400"/>
    <s v="B"/>
    <s v="B1"/>
    <x v="1"/>
    <x v="1"/>
    <x v="1"/>
    <x v="0"/>
    <x v="0"/>
    <n v="1960"/>
    <n v="392"/>
    <n v="784"/>
    <n v="784"/>
    <n v="0"/>
  </r>
  <r>
    <n v="213"/>
    <s v="Segment 2 / Cohort B"/>
    <n v="1"/>
    <x v="1"/>
    <n v="0.3"/>
    <n v="0.4"/>
    <n v="0.3"/>
    <n v="0"/>
    <s v="US"/>
    <x v="1"/>
    <n v="1960"/>
    <n v="1400"/>
    <s v="B"/>
    <s v="B1"/>
    <x v="1"/>
    <x v="1"/>
    <x v="1"/>
    <x v="0"/>
    <x v="0"/>
    <n v="1400"/>
    <n v="420"/>
    <n v="560"/>
    <n v="420"/>
    <n v="0"/>
  </r>
  <r>
    <n v="213"/>
    <s v="Segment 2 / Cohort B"/>
    <n v="2"/>
    <x v="0"/>
    <n v="0.4"/>
    <n v="0.4"/>
    <n v="0.2"/>
    <n v="0"/>
    <s v="US"/>
    <x v="1"/>
    <n v="1960"/>
    <n v="1400"/>
    <s v="B"/>
    <s v="B2"/>
    <x v="0"/>
    <x v="1"/>
    <x v="0"/>
    <x v="0"/>
    <x v="0"/>
    <n v="1960"/>
    <n v="784"/>
    <n v="784"/>
    <n v="392"/>
    <n v="0"/>
  </r>
  <r>
    <n v="213"/>
    <s v="Segment 2 / Cohort B"/>
    <n v="2"/>
    <x v="1"/>
    <n v="0.3"/>
    <n v="0.2"/>
    <n v="0.5"/>
    <n v="0"/>
    <s v="US"/>
    <x v="1"/>
    <n v="1960"/>
    <n v="1400"/>
    <s v="B"/>
    <s v="B2"/>
    <x v="0"/>
    <x v="1"/>
    <x v="0"/>
    <x v="0"/>
    <x v="0"/>
    <n v="1400"/>
    <n v="420"/>
    <n v="280"/>
    <n v="700"/>
    <n v="0"/>
  </r>
  <r>
    <n v="213"/>
    <s v="Segment 2 / Cohort B"/>
    <n v="3"/>
    <x v="0"/>
    <n v="0.3"/>
    <n v="0.5"/>
    <n v="0.2"/>
    <n v="0"/>
    <s v="US"/>
    <x v="1"/>
    <n v="1960"/>
    <n v="1400"/>
    <s v="B"/>
    <s v="B3"/>
    <x v="2"/>
    <x v="1"/>
    <x v="2"/>
    <x v="0"/>
    <x v="0"/>
    <n v="1960"/>
    <n v="588"/>
    <n v="980"/>
    <n v="392"/>
    <n v="0"/>
  </r>
  <r>
    <n v="213"/>
    <s v="Segment 2 / Cohort B"/>
    <n v="3"/>
    <x v="1"/>
    <n v="0.4"/>
    <n v="0.4"/>
    <n v="0.2"/>
    <n v="0"/>
    <s v="US"/>
    <x v="1"/>
    <n v="1960"/>
    <n v="1400"/>
    <s v="B"/>
    <s v="B3"/>
    <x v="2"/>
    <x v="1"/>
    <x v="2"/>
    <x v="0"/>
    <x v="0"/>
    <n v="1400"/>
    <n v="560"/>
    <n v="560"/>
    <n v="280"/>
    <n v="0"/>
  </r>
  <r>
    <n v="213"/>
    <s v="Segment 2 / Cohort B"/>
    <n v="4"/>
    <x v="0"/>
    <n v="0.3"/>
    <n v="0.2"/>
    <n v="0.5"/>
    <n v="0"/>
    <s v="US"/>
    <x v="1"/>
    <n v="1960"/>
    <n v="1400"/>
    <s v="B"/>
    <s v="B4"/>
    <x v="1"/>
    <x v="1"/>
    <x v="0"/>
    <x v="0"/>
    <x v="1"/>
    <n v="1960"/>
    <n v="588"/>
    <n v="392"/>
    <n v="980"/>
    <n v="0"/>
  </r>
  <r>
    <n v="213"/>
    <s v="Segment 2 / Cohort B"/>
    <n v="4"/>
    <x v="1"/>
    <n v="0.4"/>
    <n v="0.3"/>
    <n v="0.3"/>
    <n v="0"/>
    <s v="US"/>
    <x v="1"/>
    <n v="1960"/>
    <n v="1400"/>
    <s v="B"/>
    <s v="B4"/>
    <x v="1"/>
    <x v="1"/>
    <x v="0"/>
    <x v="0"/>
    <x v="1"/>
    <n v="1400"/>
    <n v="560"/>
    <n v="420"/>
    <n v="420"/>
    <n v="0"/>
  </r>
  <r>
    <n v="213"/>
    <s v="Segment 2 / Cohort B"/>
    <n v="5"/>
    <x v="0"/>
    <n v="0.3"/>
    <n v="0.5"/>
    <n v="0.2"/>
    <n v="0"/>
    <s v="US"/>
    <x v="1"/>
    <n v="1960"/>
    <n v="1400"/>
    <s v="B"/>
    <s v="B5"/>
    <x v="0"/>
    <x v="1"/>
    <x v="0"/>
    <x v="0"/>
    <x v="1"/>
    <n v="1960"/>
    <n v="588"/>
    <n v="980"/>
    <n v="392"/>
    <n v="0"/>
  </r>
  <r>
    <n v="213"/>
    <s v="Segment 2 / Cohort B"/>
    <n v="5"/>
    <x v="1"/>
    <n v="0.4"/>
    <n v="0.3"/>
    <n v="0.3"/>
    <n v="0"/>
    <s v="US"/>
    <x v="1"/>
    <n v="1960"/>
    <n v="1400"/>
    <s v="B"/>
    <s v="B5"/>
    <x v="0"/>
    <x v="1"/>
    <x v="0"/>
    <x v="0"/>
    <x v="1"/>
    <n v="1400"/>
    <n v="560"/>
    <n v="420"/>
    <n v="420"/>
    <n v="0"/>
  </r>
  <r>
    <n v="213"/>
    <s v="Segment 2 / Cohort B"/>
    <n v="6"/>
    <x v="0"/>
    <n v="0.4"/>
    <n v="0.2"/>
    <n v="0.4"/>
    <n v="0"/>
    <s v="US"/>
    <x v="1"/>
    <n v="1960"/>
    <n v="1400"/>
    <s v="B"/>
    <s v="B6"/>
    <x v="0"/>
    <x v="1"/>
    <x v="1"/>
    <x v="0"/>
    <x v="1"/>
    <n v="1960"/>
    <n v="784"/>
    <n v="392"/>
    <n v="784"/>
    <n v="0"/>
  </r>
  <r>
    <n v="213"/>
    <s v="Segment 2 / Cohort B"/>
    <n v="6"/>
    <x v="1"/>
    <n v="0.3"/>
    <n v="0.5"/>
    <n v="0.2"/>
    <n v="0"/>
    <s v="US"/>
    <x v="1"/>
    <n v="1960"/>
    <n v="1400"/>
    <s v="B"/>
    <s v="B6"/>
    <x v="0"/>
    <x v="1"/>
    <x v="1"/>
    <x v="0"/>
    <x v="1"/>
    <n v="1400"/>
    <n v="420"/>
    <n v="700"/>
    <n v="280"/>
    <n v="0"/>
  </r>
  <r>
    <n v="213"/>
    <s v="Segment 2 / Cohort B"/>
    <n v="7"/>
    <x v="0"/>
    <n v="0.2"/>
    <n v="0.3"/>
    <n v="0.5"/>
    <n v="0"/>
    <s v="US"/>
    <x v="1"/>
    <n v="1960"/>
    <n v="1400"/>
    <s v="B"/>
    <s v="B7"/>
    <x v="0"/>
    <x v="1"/>
    <x v="2"/>
    <x v="0"/>
    <x v="0"/>
    <n v="1960"/>
    <n v="392"/>
    <n v="588"/>
    <n v="980"/>
    <n v="0"/>
  </r>
  <r>
    <n v="213"/>
    <s v="Segment 2 / Cohort B"/>
    <n v="7"/>
    <x v="1"/>
    <n v="0.4"/>
    <n v="0.4"/>
    <n v="0.2"/>
    <n v="0"/>
    <s v="US"/>
    <x v="1"/>
    <n v="1960"/>
    <n v="1400"/>
    <s v="B"/>
    <s v="B7"/>
    <x v="0"/>
    <x v="1"/>
    <x v="2"/>
    <x v="0"/>
    <x v="0"/>
    <n v="1400"/>
    <n v="560"/>
    <n v="560"/>
    <n v="280"/>
    <n v="0"/>
  </r>
  <r>
    <n v="213"/>
    <s v="Segment 2 / Cohort B"/>
    <n v="8"/>
    <x v="0"/>
    <n v="0.3"/>
    <n v="0.2"/>
    <n v="0.5"/>
    <n v="0"/>
    <s v="US"/>
    <x v="1"/>
    <n v="1960"/>
    <n v="1400"/>
    <s v="B"/>
    <s v="B8"/>
    <x v="2"/>
    <x v="1"/>
    <x v="1"/>
    <x v="0"/>
    <x v="1"/>
    <n v="1960"/>
    <n v="588"/>
    <n v="392"/>
    <n v="980"/>
    <n v="0"/>
  </r>
  <r>
    <n v="213"/>
    <s v="Segment 2 / Cohort B"/>
    <n v="8"/>
    <x v="1"/>
    <n v="0.4"/>
    <n v="0.5"/>
    <n v="0.1"/>
    <n v="0"/>
    <s v="US"/>
    <x v="1"/>
    <n v="1960"/>
    <n v="1400"/>
    <s v="B"/>
    <s v="B8"/>
    <x v="2"/>
    <x v="1"/>
    <x v="1"/>
    <x v="0"/>
    <x v="1"/>
    <n v="1400"/>
    <n v="560"/>
    <n v="700"/>
    <n v="140"/>
    <n v="0"/>
  </r>
  <r>
    <n v="213"/>
    <s v="Segment 2 / Cohort B"/>
    <n v="9"/>
    <x v="0"/>
    <n v="0.3"/>
    <n v="0.4"/>
    <n v="0.3"/>
    <n v="0"/>
    <s v="US"/>
    <x v="1"/>
    <n v="1960"/>
    <n v="1400"/>
    <s v="B"/>
    <s v="B9"/>
    <x v="1"/>
    <x v="1"/>
    <x v="2"/>
    <x v="0"/>
    <x v="0"/>
    <n v="1960"/>
    <n v="588"/>
    <n v="784"/>
    <n v="588"/>
    <n v="0"/>
  </r>
  <r>
    <n v="213"/>
    <s v="Segment 2 / Cohort B"/>
    <n v="9"/>
    <x v="1"/>
    <n v="0.2"/>
    <n v="0.5"/>
    <n v="0.3"/>
    <n v="0"/>
    <s v="US"/>
    <x v="1"/>
    <n v="1960"/>
    <n v="1400"/>
    <s v="B"/>
    <s v="B9"/>
    <x v="1"/>
    <x v="1"/>
    <x v="2"/>
    <x v="0"/>
    <x v="0"/>
    <n v="1400"/>
    <n v="280"/>
    <n v="700"/>
    <n v="420"/>
    <n v="0"/>
  </r>
  <r>
    <n v="213"/>
    <s v="Segment 2 / Cohort B"/>
    <n v="10"/>
    <x v="0"/>
    <n v="0.3"/>
    <n v="0.3"/>
    <n v="0.4"/>
    <n v="0"/>
    <s v="US"/>
    <x v="1"/>
    <n v="1960"/>
    <n v="1400"/>
    <s v="B"/>
    <s v="B10"/>
    <x v="0"/>
    <x v="1"/>
    <x v="2"/>
    <x v="1"/>
    <x v="1"/>
    <n v="1960"/>
    <n v="588"/>
    <n v="588"/>
    <n v="784"/>
    <n v="0"/>
  </r>
  <r>
    <n v="213"/>
    <s v="Segment 2 / Cohort B"/>
    <n v="10"/>
    <x v="1"/>
    <n v="0.4"/>
    <n v="0.3"/>
    <n v="0.3"/>
    <n v="0"/>
    <s v="US"/>
    <x v="1"/>
    <n v="1960"/>
    <n v="1400"/>
    <s v="B"/>
    <s v="B10"/>
    <x v="0"/>
    <x v="1"/>
    <x v="2"/>
    <x v="1"/>
    <x v="1"/>
    <n v="1400"/>
    <n v="560"/>
    <n v="420"/>
    <n v="420"/>
    <n v="0"/>
  </r>
  <r>
    <n v="213"/>
    <s v="Segment 2 / Cohort B"/>
    <n v="11"/>
    <x v="0"/>
    <n v="0.2"/>
    <n v="0.3"/>
    <n v="0.5"/>
    <n v="0"/>
    <s v="US"/>
    <x v="1"/>
    <n v="1960"/>
    <n v="1400"/>
    <s v="B"/>
    <s v="B11"/>
    <x v="3"/>
    <x v="1"/>
    <x v="2"/>
    <x v="1"/>
    <x v="0"/>
    <n v="1960"/>
    <n v="392"/>
    <n v="588"/>
    <n v="980"/>
    <n v="0"/>
  </r>
  <r>
    <n v="213"/>
    <s v="Segment 2 / Cohort B"/>
    <n v="11"/>
    <x v="1"/>
    <n v="0.4"/>
    <n v="0.4"/>
    <n v="0.2"/>
    <n v="0"/>
    <s v="US"/>
    <x v="1"/>
    <n v="1960"/>
    <n v="1400"/>
    <s v="B"/>
    <s v="B11"/>
    <x v="3"/>
    <x v="1"/>
    <x v="2"/>
    <x v="1"/>
    <x v="0"/>
    <n v="1400"/>
    <n v="560"/>
    <n v="560"/>
    <n v="280"/>
    <n v="0"/>
  </r>
  <r>
    <n v="213"/>
    <s v="Segment 2 / Cohort B"/>
    <n v="12"/>
    <x v="0"/>
    <n v="0.3"/>
    <n v="0.2"/>
    <n v="0.5"/>
    <n v="0"/>
    <s v="US"/>
    <x v="1"/>
    <n v="1960"/>
    <n v="1400"/>
    <s v="B"/>
    <s v="B12"/>
    <x v="3"/>
    <x v="1"/>
    <x v="1"/>
    <x v="0"/>
    <x v="1"/>
    <n v="1960"/>
    <n v="588"/>
    <n v="392"/>
    <n v="980"/>
    <n v="0"/>
  </r>
  <r>
    <n v="213"/>
    <s v="Segment 2 / Cohort B"/>
    <n v="12"/>
    <x v="1"/>
    <n v="0.4"/>
    <n v="0.4"/>
    <n v="0.2"/>
    <n v="0"/>
    <s v="US"/>
    <x v="1"/>
    <n v="1960"/>
    <n v="1400"/>
    <s v="B"/>
    <s v="B12"/>
    <x v="3"/>
    <x v="1"/>
    <x v="1"/>
    <x v="0"/>
    <x v="1"/>
    <n v="1400"/>
    <n v="560"/>
    <n v="560"/>
    <n v="280"/>
    <n v="0"/>
  </r>
  <r>
    <n v="226"/>
    <s v="Segment 2 / Cohort B"/>
    <n v="1"/>
    <x v="0"/>
    <n v="0.3"/>
    <n v="0.4"/>
    <n v="0.3"/>
    <n v="0"/>
    <s v="US"/>
    <x v="1"/>
    <n v="15000"/>
    <n v="15000"/>
    <s v="B"/>
    <s v="B1"/>
    <x v="1"/>
    <x v="1"/>
    <x v="1"/>
    <x v="0"/>
    <x v="0"/>
    <n v="15000"/>
    <n v="4500"/>
    <n v="6000"/>
    <n v="4500"/>
    <n v="0"/>
  </r>
  <r>
    <n v="226"/>
    <s v="Segment 2 / Cohort B"/>
    <n v="1"/>
    <x v="1"/>
    <n v="0.2"/>
    <n v="0.1"/>
    <n v="0.7"/>
    <n v="0"/>
    <s v="US"/>
    <x v="1"/>
    <n v="15000"/>
    <n v="15000"/>
    <s v="B"/>
    <s v="B1"/>
    <x v="1"/>
    <x v="1"/>
    <x v="1"/>
    <x v="0"/>
    <x v="0"/>
    <n v="15000"/>
    <n v="3000"/>
    <n v="1500"/>
    <n v="10500"/>
    <n v="0"/>
  </r>
  <r>
    <n v="226"/>
    <s v="Segment 2 / Cohort B"/>
    <n v="2"/>
    <x v="0"/>
    <n v="0.4"/>
    <n v="0.3"/>
    <n v="0.3"/>
    <n v="0"/>
    <s v="US"/>
    <x v="1"/>
    <n v="15000"/>
    <n v="15000"/>
    <s v="B"/>
    <s v="B2"/>
    <x v="0"/>
    <x v="1"/>
    <x v="0"/>
    <x v="0"/>
    <x v="0"/>
    <n v="15000"/>
    <n v="6000"/>
    <n v="4500"/>
    <n v="4500"/>
    <n v="0"/>
  </r>
  <r>
    <n v="226"/>
    <s v="Segment 2 / Cohort B"/>
    <n v="2"/>
    <x v="1"/>
    <n v="0.5"/>
    <n v="0.2"/>
    <n v="0.3"/>
    <n v="0"/>
    <s v="US"/>
    <x v="1"/>
    <n v="15000"/>
    <n v="15000"/>
    <s v="B"/>
    <s v="B2"/>
    <x v="0"/>
    <x v="1"/>
    <x v="0"/>
    <x v="0"/>
    <x v="0"/>
    <n v="15000"/>
    <n v="7500"/>
    <n v="3000"/>
    <n v="4500"/>
    <n v="0"/>
  </r>
  <r>
    <n v="226"/>
    <s v="Segment 2 / Cohort B"/>
    <n v="3"/>
    <x v="0"/>
    <n v="0.4"/>
    <n v="0.2"/>
    <n v="0.4"/>
    <n v="0"/>
    <s v="US"/>
    <x v="1"/>
    <n v="15000"/>
    <n v="15000"/>
    <s v="B"/>
    <s v="B3"/>
    <x v="2"/>
    <x v="1"/>
    <x v="2"/>
    <x v="0"/>
    <x v="0"/>
    <n v="15000"/>
    <n v="6000"/>
    <n v="3000"/>
    <n v="6000"/>
    <n v="0"/>
  </r>
  <r>
    <n v="226"/>
    <s v="Segment 2 / Cohort B"/>
    <n v="3"/>
    <x v="1"/>
    <n v="0.1"/>
    <n v="0.3"/>
    <n v="0.6"/>
    <n v="0"/>
    <s v="US"/>
    <x v="1"/>
    <n v="15000"/>
    <n v="15000"/>
    <s v="B"/>
    <s v="B3"/>
    <x v="2"/>
    <x v="1"/>
    <x v="2"/>
    <x v="0"/>
    <x v="0"/>
    <n v="15000"/>
    <n v="1500"/>
    <n v="4500"/>
    <n v="9000"/>
    <n v="0"/>
  </r>
  <r>
    <n v="226"/>
    <s v="Segment 2 / Cohort B"/>
    <n v="4"/>
    <x v="0"/>
    <n v="0.5"/>
    <n v="0.4"/>
    <n v="0.1"/>
    <n v="0"/>
    <s v="US"/>
    <x v="1"/>
    <n v="15000"/>
    <n v="15000"/>
    <s v="B"/>
    <s v="B4"/>
    <x v="1"/>
    <x v="1"/>
    <x v="0"/>
    <x v="0"/>
    <x v="1"/>
    <n v="15000"/>
    <n v="7500"/>
    <n v="6000"/>
    <n v="1500"/>
    <n v="0"/>
  </r>
  <r>
    <n v="226"/>
    <s v="Segment 2 / Cohort B"/>
    <n v="4"/>
    <x v="1"/>
    <n v="0.1"/>
    <n v="0.3"/>
    <n v="0.6"/>
    <n v="0"/>
    <s v="US"/>
    <x v="1"/>
    <n v="15000"/>
    <n v="15000"/>
    <s v="B"/>
    <s v="B4"/>
    <x v="1"/>
    <x v="1"/>
    <x v="0"/>
    <x v="0"/>
    <x v="1"/>
    <n v="15000"/>
    <n v="1500"/>
    <n v="4500"/>
    <n v="9000"/>
    <n v="0"/>
  </r>
  <r>
    <n v="226"/>
    <s v="Segment 2 / Cohort B"/>
    <n v="5"/>
    <x v="0"/>
    <n v="0.5"/>
    <n v="0.3"/>
    <n v="0.2"/>
    <n v="0"/>
    <s v="US"/>
    <x v="1"/>
    <n v="15000"/>
    <n v="15000"/>
    <s v="B"/>
    <s v="B5"/>
    <x v="0"/>
    <x v="1"/>
    <x v="0"/>
    <x v="0"/>
    <x v="1"/>
    <n v="15000"/>
    <n v="7500"/>
    <n v="4500"/>
    <n v="3000"/>
    <n v="0"/>
  </r>
  <r>
    <n v="226"/>
    <s v="Segment 2 / Cohort B"/>
    <n v="5"/>
    <x v="1"/>
    <n v="0.4"/>
    <n v="0.1"/>
    <n v="0.5"/>
    <n v="0"/>
    <s v="US"/>
    <x v="1"/>
    <n v="15000"/>
    <n v="15000"/>
    <s v="B"/>
    <s v="B5"/>
    <x v="0"/>
    <x v="1"/>
    <x v="0"/>
    <x v="0"/>
    <x v="1"/>
    <n v="15000"/>
    <n v="6000"/>
    <n v="1500"/>
    <n v="7500"/>
    <n v="0"/>
  </r>
  <r>
    <n v="226"/>
    <s v="Segment 2 / Cohort B"/>
    <n v="6"/>
    <x v="0"/>
    <n v="0.4"/>
    <n v="0.4"/>
    <n v="0.2"/>
    <n v="0"/>
    <s v="US"/>
    <x v="1"/>
    <n v="15000"/>
    <n v="15000"/>
    <s v="B"/>
    <s v="B6"/>
    <x v="0"/>
    <x v="1"/>
    <x v="1"/>
    <x v="0"/>
    <x v="1"/>
    <n v="15000"/>
    <n v="6000"/>
    <n v="6000"/>
    <n v="3000"/>
    <n v="0"/>
  </r>
  <r>
    <n v="226"/>
    <s v="Segment 2 / Cohort B"/>
    <n v="6"/>
    <x v="1"/>
    <n v="0.5"/>
    <n v="0.3"/>
    <n v="0.2"/>
    <n v="0"/>
    <s v="US"/>
    <x v="1"/>
    <n v="15000"/>
    <n v="15000"/>
    <s v="B"/>
    <s v="B6"/>
    <x v="0"/>
    <x v="1"/>
    <x v="1"/>
    <x v="0"/>
    <x v="1"/>
    <n v="15000"/>
    <n v="7500"/>
    <n v="4500"/>
    <n v="3000"/>
    <n v="0"/>
  </r>
  <r>
    <n v="226"/>
    <s v="Segment 2 / Cohort B"/>
    <n v="7"/>
    <x v="0"/>
    <n v="0.4"/>
    <n v="0.2"/>
    <n v="0.4"/>
    <n v="0"/>
    <s v="US"/>
    <x v="1"/>
    <n v="15000"/>
    <n v="15000"/>
    <s v="B"/>
    <s v="B7"/>
    <x v="0"/>
    <x v="1"/>
    <x v="2"/>
    <x v="0"/>
    <x v="0"/>
    <n v="15000"/>
    <n v="6000"/>
    <n v="3000"/>
    <n v="6000"/>
    <n v="0"/>
  </r>
  <r>
    <n v="226"/>
    <s v="Segment 2 / Cohort B"/>
    <n v="7"/>
    <x v="1"/>
    <n v="0.6"/>
    <n v="0.3"/>
    <n v="0.1"/>
    <n v="0"/>
    <s v="US"/>
    <x v="1"/>
    <n v="15000"/>
    <n v="15000"/>
    <s v="B"/>
    <s v="B7"/>
    <x v="0"/>
    <x v="1"/>
    <x v="2"/>
    <x v="0"/>
    <x v="0"/>
    <n v="15000"/>
    <n v="9000"/>
    <n v="4500"/>
    <n v="1500"/>
    <n v="0"/>
  </r>
  <r>
    <n v="226"/>
    <s v="Segment 2 / Cohort B"/>
    <n v="8"/>
    <x v="0"/>
    <n v="0.5"/>
    <n v="0.3"/>
    <n v="0.2"/>
    <n v="0"/>
    <s v="US"/>
    <x v="1"/>
    <n v="15000"/>
    <n v="15000"/>
    <s v="B"/>
    <s v="B8"/>
    <x v="2"/>
    <x v="1"/>
    <x v="1"/>
    <x v="0"/>
    <x v="1"/>
    <n v="15000"/>
    <n v="7500"/>
    <n v="4500"/>
    <n v="3000"/>
    <n v="0"/>
  </r>
  <r>
    <n v="226"/>
    <s v="Segment 2 / Cohort B"/>
    <n v="8"/>
    <x v="1"/>
    <n v="0.1"/>
    <n v="0.2"/>
    <n v="0.7"/>
    <n v="0"/>
    <s v="US"/>
    <x v="1"/>
    <n v="15000"/>
    <n v="15000"/>
    <s v="B"/>
    <s v="B8"/>
    <x v="2"/>
    <x v="1"/>
    <x v="1"/>
    <x v="0"/>
    <x v="1"/>
    <n v="15000"/>
    <n v="1500"/>
    <n v="3000"/>
    <n v="10500"/>
    <n v="0"/>
  </r>
  <r>
    <n v="226"/>
    <s v="Segment 2 / Cohort B"/>
    <n v="9"/>
    <x v="0"/>
    <n v="0.4"/>
    <n v="0.2"/>
    <n v="0.4"/>
    <n v="0"/>
    <s v="US"/>
    <x v="1"/>
    <n v="15000"/>
    <n v="15000"/>
    <s v="B"/>
    <s v="B9"/>
    <x v="1"/>
    <x v="1"/>
    <x v="2"/>
    <x v="0"/>
    <x v="0"/>
    <n v="15000"/>
    <n v="6000"/>
    <n v="3000"/>
    <n v="6000"/>
    <n v="0"/>
  </r>
  <r>
    <n v="226"/>
    <s v="Segment 2 / Cohort B"/>
    <n v="9"/>
    <x v="1"/>
    <n v="0.3"/>
    <n v="0.1"/>
    <n v="0.6"/>
    <n v="0"/>
    <s v="US"/>
    <x v="1"/>
    <n v="15000"/>
    <n v="15000"/>
    <s v="B"/>
    <s v="B9"/>
    <x v="1"/>
    <x v="1"/>
    <x v="2"/>
    <x v="0"/>
    <x v="0"/>
    <n v="15000"/>
    <n v="4500"/>
    <n v="1500"/>
    <n v="9000"/>
    <n v="0"/>
  </r>
  <r>
    <n v="226"/>
    <s v="Segment 2 / Cohort B"/>
    <n v="10"/>
    <x v="0"/>
    <n v="0.5"/>
    <n v="0.3"/>
    <n v="0.2"/>
    <n v="0"/>
    <s v="US"/>
    <x v="1"/>
    <n v="15000"/>
    <n v="15000"/>
    <s v="B"/>
    <s v="B10"/>
    <x v="0"/>
    <x v="1"/>
    <x v="2"/>
    <x v="1"/>
    <x v="1"/>
    <n v="15000"/>
    <n v="7500"/>
    <n v="4500"/>
    <n v="3000"/>
    <n v="0"/>
  </r>
  <r>
    <n v="226"/>
    <s v="Segment 2 / Cohort B"/>
    <n v="10"/>
    <x v="1"/>
    <n v="0.5"/>
    <n v="0.2"/>
    <n v="0.3"/>
    <n v="0"/>
    <s v="US"/>
    <x v="1"/>
    <n v="15000"/>
    <n v="15000"/>
    <s v="B"/>
    <s v="B10"/>
    <x v="0"/>
    <x v="1"/>
    <x v="2"/>
    <x v="1"/>
    <x v="1"/>
    <n v="15000"/>
    <n v="7500"/>
    <n v="3000"/>
    <n v="4500"/>
    <n v="0"/>
  </r>
  <r>
    <n v="226"/>
    <s v="Segment 2 / Cohort B"/>
    <n v="11"/>
    <x v="0"/>
    <n v="0.3"/>
    <n v="0.1"/>
    <n v="0.6"/>
    <n v="0"/>
    <s v="US"/>
    <x v="1"/>
    <n v="15000"/>
    <n v="15000"/>
    <s v="B"/>
    <s v="B11"/>
    <x v="3"/>
    <x v="1"/>
    <x v="2"/>
    <x v="1"/>
    <x v="0"/>
    <n v="15000"/>
    <n v="4500"/>
    <n v="1500"/>
    <n v="9000"/>
    <n v="0"/>
  </r>
  <r>
    <n v="226"/>
    <s v="Segment 2 / Cohort B"/>
    <n v="11"/>
    <x v="1"/>
    <n v="0.2"/>
    <n v="0.5"/>
    <n v="0.3"/>
    <n v="0"/>
    <s v="US"/>
    <x v="1"/>
    <n v="15000"/>
    <n v="15000"/>
    <s v="B"/>
    <s v="B11"/>
    <x v="3"/>
    <x v="1"/>
    <x v="2"/>
    <x v="1"/>
    <x v="0"/>
    <n v="15000"/>
    <n v="3000"/>
    <n v="7500"/>
    <n v="4500"/>
    <n v="0"/>
  </r>
  <r>
    <n v="226"/>
    <s v="Segment 2 / Cohort B"/>
    <n v="12"/>
    <x v="0"/>
    <n v="0.2"/>
    <n v="0.5"/>
    <n v="0.3"/>
    <n v="0"/>
    <s v="US"/>
    <x v="1"/>
    <n v="15000"/>
    <n v="15000"/>
    <s v="B"/>
    <s v="B12"/>
    <x v="3"/>
    <x v="1"/>
    <x v="1"/>
    <x v="0"/>
    <x v="1"/>
    <n v="15000"/>
    <n v="3000"/>
    <n v="7500"/>
    <n v="4500"/>
    <n v="0"/>
  </r>
  <r>
    <n v="226"/>
    <s v="Segment 2 / Cohort B"/>
    <n v="12"/>
    <x v="1"/>
    <n v="0.5"/>
    <n v="0.3"/>
    <n v="0.2"/>
    <n v="0"/>
    <s v="US"/>
    <x v="1"/>
    <n v="15000"/>
    <n v="15000"/>
    <s v="B"/>
    <s v="B12"/>
    <x v="3"/>
    <x v="1"/>
    <x v="1"/>
    <x v="0"/>
    <x v="1"/>
    <n v="15000"/>
    <n v="7500"/>
    <n v="4500"/>
    <n v="3000"/>
    <n v="0"/>
  </r>
  <r>
    <n v="233"/>
    <s v="Segment 3 / Cohort C"/>
    <n v="1"/>
    <x v="0"/>
    <n v="0.3"/>
    <n v="0"/>
    <n v="0.7"/>
    <n v="0"/>
    <s v="US"/>
    <x v="1"/>
    <n v="6000"/>
    <n v="0"/>
    <s v="C"/>
    <s v="C1"/>
    <x v="2"/>
    <x v="0"/>
    <x v="1"/>
    <x v="0"/>
    <x v="1"/>
    <n v="6000"/>
    <n v="1800"/>
    <n v="0"/>
    <n v="4200"/>
    <n v="0"/>
  </r>
  <r>
    <n v="233"/>
    <s v="Segment 3 / Cohort C"/>
    <n v="1"/>
    <x v="1"/>
    <n v="0.2"/>
    <n v="0"/>
    <n v="0.8"/>
    <n v="0"/>
    <s v="US"/>
    <x v="1"/>
    <n v="6000"/>
    <n v="0"/>
    <s v="C"/>
    <s v="C1"/>
    <x v="2"/>
    <x v="0"/>
    <x v="1"/>
    <x v="0"/>
    <x v="1"/>
    <n v="0"/>
    <n v="0"/>
    <n v="0"/>
    <n v="0"/>
    <n v="0"/>
  </r>
  <r>
    <n v="233"/>
    <s v="Segment 3 / Cohort C"/>
    <n v="2"/>
    <x v="0"/>
    <n v="1"/>
    <n v="0"/>
    <n v="0"/>
    <n v="0"/>
    <s v="US"/>
    <x v="1"/>
    <n v="6000"/>
    <n v="0"/>
    <s v="C"/>
    <s v="C2"/>
    <x v="2"/>
    <x v="1"/>
    <x v="2"/>
    <x v="1"/>
    <x v="0"/>
    <n v="6000"/>
    <n v="6000"/>
    <n v="0"/>
    <n v="0"/>
    <n v="0"/>
  </r>
  <r>
    <n v="233"/>
    <s v="Segment 3 / Cohort C"/>
    <n v="2"/>
    <x v="1"/>
    <n v="1"/>
    <n v="0"/>
    <n v="0"/>
    <n v="0"/>
    <s v="US"/>
    <x v="1"/>
    <n v="6000"/>
    <n v="0"/>
    <s v="C"/>
    <s v="C2"/>
    <x v="2"/>
    <x v="1"/>
    <x v="2"/>
    <x v="1"/>
    <x v="0"/>
    <n v="0"/>
    <n v="0"/>
    <n v="0"/>
    <n v="0"/>
    <n v="0"/>
  </r>
  <r>
    <n v="233"/>
    <s v="Segment 3 / Cohort C"/>
    <n v="3"/>
    <x v="0"/>
    <n v="0.4"/>
    <n v="0"/>
    <n v="0.6"/>
    <n v="0"/>
    <s v="US"/>
    <x v="1"/>
    <n v="6000"/>
    <n v="0"/>
    <s v="C"/>
    <s v="C3"/>
    <x v="3"/>
    <x v="0"/>
    <x v="1"/>
    <x v="0"/>
    <x v="1"/>
    <n v="6000"/>
    <n v="2400"/>
    <n v="0"/>
    <n v="3600"/>
    <n v="0"/>
  </r>
  <r>
    <n v="233"/>
    <s v="Segment 3 / Cohort C"/>
    <n v="3"/>
    <x v="1"/>
    <n v="0.4"/>
    <n v="0"/>
    <n v="0.6"/>
    <n v="0"/>
    <s v="US"/>
    <x v="1"/>
    <n v="6000"/>
    <n v="0"/>
    <s v="C"/>
    <s v="C3"/>
    <x v="3"/>
    <x v="0"/>
    <x v="1"/>
    <x v="0"/>
    <x v="1"/>
    <n v="0"/>
    <n v="0"/>
    <n v="0"/>
    <n v="0"/>
    <n v="0"/>
  </r>
  <r>
    <n v="233"/>
    <s v="Segment 3 / Cohort C"/>
    <n v="4"/>
    <x v="0"/>
    <n v="1"/>
    <n v="0"/>
    <n v="0"/>
    <n v="0"/>
    <s v="US"/>
    <x v="1"/>
    <n v="6000"/>
    <n v="0"/>
    <s v="C"/>
    <s v="C4"/>
    <x v="3"/>
    <x v="1"/>
    <x v="0"/>
    <x v="0"/>
    <x v="0"/>
    <n v="6000"/>
    <n v="6000"/>
    <n v="0"/>
    <n v="0"/>
    <n v="0"/>
  </r>
  <r>
    <n v="233"/>
    <s v="Segment 3 / Cohort C"/>
    <n v="4"/>
    <x v="1"/>
    <n v="1"/>
    <n v="0"/>
    <n v="0"/>
    <n v="0"/>
    <s v="US"/>
    <x v="1"/>
    <n v="6000"/>
    <n v="0"/>
    <s v="C"/>
    <s v="C4"/>
    <x v="3"/>
    <x v="1"/>
    <x v="0"/>
    <x v="0"/>
    <x v="0"/>
    <n v="0"/>
    <n v="0"/>
    <n v="0"/>
    <n v="0"/>
    <n v="0"/>
  </r>
  <r>
    <n v="233"/>
    <s v="Segment 3 / Cohort C"/>
    <n v="5"/>
    <x v="0"/>
    <n v="0.4"/>
    <n v="0"/>
    <n v="0.6"/>
    <n v="0"/>
    <s v="US"/>
    <x v="1"/>
    <n v="6000"/>
    <n v="0"/>
    <s v="C"/>
    <s v="C5"/>
    <x v="2"/>
    <x v="0"/>
    <x v="1"/>
    <x v="0"/>
    <x v="0"/>
    <n v="6000"/>
    <n v="2400"/>
    <n v="0"/>
    <n v="3600"/>
    <n v="0"/>
  </r>
  <r>
    <n v="233"/>
    <s v="Segment 3 / Cohort C"/>
    <n v="5"/>
    <x v="1"/>
    <n v="0.3"/>
    <n v="0"/>
    <n v="0.7"/>
    <n v="0"/>
    <s v="US"/>
    <x v="1"/>
    <n v="6000"/>
    <n v="0"/>
    <s v="C"/>
    <s v="C5"/>
    <x v="2"/>
    <x v="0"/>
    <x v="1"/>
    <x v="0"/>
    <x v="0"/>
    <n v="0"/>
    <n v="0"/>
    <n v="0"/>
    <n v="0"/>
    <n v="0"/>
  </r>
  <r>
    <n v="233"/>
    <s v="Segment 3 / Cohort C"/>
    <n v="6"/>
    <x v="0"/>
    <n v="1"/>
    <n v="0"/>
    <n v="0"/>
    <n v="0"/>
    <s v="US"/>
    <x v="1"/>
    <n v="6000"/>
    <n v="0"/>
    <s v="C"/>
    <s v="C6"/>
    <x v="3"/>
    <x v="1"/>
    <x v="1"/>
    <x v="0"/>
    <x v="0"/>
    <n v="6000"/>
    <n v="6000"/>
    <n v="0"/>
    <n v="0"/>
    <n v="0"/>
  </r>
  <r>
    <n v="233"/>
    <s v="Segment 3 / Cohort C"/>
    <n v="6"/>
    <x v="1"/>
    <n v="1"/>
    <n v="0"/>
    <n v="0"/>
    <n v="0"/>
    <s v="US"/>
    <x v="1"/>
    <n v="6000"/>
    <n v="0"/>
    <s v="C"/>
    <s v="C6"/>
    <x v="3"/>
    <x v="1"/>
    <x v="1"/>
    <x v="0"/>
    <x v="0"/>
    <n v="0"/>
    <n v="0"/>
    <n v="0"/>
    <n v="0"/>
    <n v="0"/>
  </r>
  <r>
    <n v="233"/>
    <s v="Segment 3 / Cohort C"/>
    <n v="7"/>
    <x v="0"/>
    <n v="1"/>
    <n v="0"/>
    <n v="0"/>
    <n v="0"/>
    <s v="US"/>
    <x v="1"/>
    <n v="6000"/>
    <n v="0"/>
    <s v="C"/>
    <s v="C7"/>
    <x v="0"/>
    <x v="1"/>
    <x v="1"/>
    <x v="0"/>
    <x v="0"/>
    <n v="6000"/>
    <n v="6000"/>
    <n v="0"/>
    <n v="0"/>
    <n v="0"/>
  </r>
  <r>
    <n v="233"/>
    <s v="Segment 3 / Cohort C"/>
    <n v="7"/>
    <x v="1"/>
    <n v="1"/>
    <n v="0"/>
    <n v="0"/>
    <n v="0"/>
    <s v="US"/>
    <x v="1"/>
    <n v="6000"/>
    <n v="0"/>
    <s v="C"/>
    <s v="C7"/>
    <x v="0"/>
    <x v="1"/>
    <x v="1"/>
    <x v="0"/>
    <x v="0"/>
    <n v="0"/>
    <n v="0"/>
    <n v="0"/>
    <n v="0"/>
    <n v="0"/>
  </r>
  <r>
    <n v="233"/>
    <s v="Segment 3 / Cohort C"/>
    <n v="8"/>
    <x v="0"/>
    <n v="1"/>
    <n v="0"/>
    <n v="0"/>
    <n v="0"/>
    <s v="US"/>
    <x v="1"/>
    <n v="6000"/>
    <n v="0"/>
    <s v="C"/>
    <s v="C8"/>
    <x v="1"/>
    <x v="1"/>
    <x v="2"/>
    <x v="1"/>
    <x v="0"/>
    <n v="6000"/>
    <n v="6000"/>
    <n v="0"/>
    <n v="0"/>
    <n v="0"/>
  </r>
  <r>
    <n v="233"/>
    <s v="Segment 3 / Cohort C"/>
    <n v="8"/>
    <x v="1"/>
    <n v="1"/>
    <n v="0"/>
    <n v="0"/>
    <n v="0"/>
    <s v="US"/>
    <x v="1"/>
    <n v="6000"/>
    <n v="0"/>
    <s v="C"/>
    <s v="C8"/>
    <x v="1"/>
    <x v="1"/>
    <x v="2"/>
    <x v="1"/>
    <x v="0"/>
    <n v="0"/>
    <n v="0"/>
    <n v="0"/>
    <n v="0"/>
    <n v="0"/>
  </r>
  <r>
    <n v="233"/>
    <s v="Segment 3 / Cohort C"/>
    <n v="9"/>
    <x v="0"/>
    <n v="1"/>
    <n v="0"/>
    <n v="0"/>
    <n v="0"/>
    <s v="US"/>
    <x v="1"/>
    <n v="6000"/>
    <n v="0"/>
    <s v="C"/>
    <s v="C9"/>
    <x v="0"/>
    <x v="1"/>
    <x v="2"/>
    <x v="0"/>
    <x v="1"/>
    <n v="6000"/>
    <n v="6000"/>
    <n v="0"/>
    <n v="0"/>
    <n v="0"/>
  </r>
  <r>
    <n v="233"/>
    <s v="Segment 3 / Cohort C"/>
    <n v="9"/>
    <x v="1"/>
    <n v="1"/>
    <n v="0"/>
    <n v="0"/>
    <n v="0"/>
    <s v="US"/>
    <x v="1"/>
    <n v="6000"/>
    <n v="0"/>
    <s v="C"/>
    <s v="C9"/>
    <x v="0"/>
    <x v="1"/>
    <x v="2"/>
    <x v="0"/>
    <x v="1"/>
    <n v="0"/>
    <n v="0"/>
    <n v="0"/>
    <n v="0"/>
    <n v="0"/>
  </r>
  <r>
    <n v="233"/>
    <s v="Segment 3 / Cohort C"/>
    <n v="10"/>
    <x v="0"/>
    <n v="1"/>
    <n v="0"/>
    <n v="0"/>
    <n v="0"/>
    <s v="US"/>
    <x v="1"/>
    <n v="6000"/>
    <n v="0"/>
    <s v="C"/>
    <s v="C10"/>
    <x v="3"/>
    <x v="1"/>
    <x v="2"/>
    <x v="0"/>
    <x v="1"/>
    <n v="6000"/>
    <n v="6000"/>
    <n v="0"/>
    <n v="0"/>
    <n v="0"/>
  </r>
  <r>
    <n v="233"/>
    <s v="Segment 3 / Cohort C"/>
    <n v="10"/>
    <x v="1"/>
    <n v="1"/>
    <n v="0"/>
    <n v="0"/>
    <n v="0"/>
    <s v="US"/>
    <x v="1"/>
    <n v="6000"/>
    <n v="0"/>
    <s v="C"/>
    <s v="C10"/>
    <x v="3"/>
    <x v="1"/>
    <x v="2"/>
    <x v="0"/>
    <x v="1"/>
    <n v="0"/>
    <n v="0"/>
    <n v="0"/>
    <n v="0"/>
    <n v="0"/>
  </r>
  <r>
    <n v="233"/>
    <s v="Segment 3 / Cohort C"/>
    <n v="11"/>
    <x v="0"/>
    <n v="1"/>
    <n v="0"/>
    <n v="0"/>
    <n v="0"/>
    <s v="US"/>
    <x v="1"/>
    <n v="6000"/>
    <n v="0"/>
    <s v="C"/>
    <s v="C11"/>
    <x v="1"/>
    <x v="1"/>
    <x v="2"/>
    <x v="0"/>
    <x v="1"/>
    <n v="6000"/>
    <n v="6000"/>
    <n v="0"/>
    <n v="0"/>
    <n v="0"/>
  </r>
  <r>
    <n v="233"/>
    <s v="Segment 3 / Cohort C"/>
    <n v="11"/>
    <x v="1"/>
    <n v="1"/>
    <n v="0"/>
    <n v="0"/>
    <n v="0"/>
    <s v="US"/>
    <x v="1"/>
    <n v="6000"/>
    <n v="0"/>
    <s v="C"/>
    <s v="C11"/>
    <x v="1"/>
    <x v="1"/>
    <x v="2"/>
    <x v="0"/>
    <x v="1"/>
    <n v="0"/>
    <n v="0"/>
    <n v="0"/>
    <n v="0"/>
    <n v="0"/>
  </r>
  <r>
    <n v="233"/>
    <s v="Segment 3 / Cohort C"/>
    <n v="12"/>
    <x v="0"/>
    <n v="1"/>
    <n v="0"/>
    <n v="0"/>
    <n v="0"/>
    <s v="US"/>
    <x v="1"/>
    <n v="6000"/>
    <n v="0"/>
    <s v="C"/>
    <s v="C12"/>
    <x v="2"/>
    <x v="1"/>
    <x v="0"/>
    <x v="0"/>
    <x v="1"/>
    <n v="6000"/>
    <n v="6000"/>
    <n v="0"/>
    <n v="0"/>
    <n v="0"/>
  </r>
  <r>
    <n v="233"/>
    <s v="Segment 3 / Cohort C"/>
    <n v="12"/>
    <x v="1"/>
    <n v="1"/>
    <n v="0"/>
    <n v="0"/>
    <n v="0"/>
    <s v="US"/>
    <x v="1"/>
    <n v="6000"/>
    <n v="0"/>
    <s v="C"/>
    <s v="C12"/>
    <x v="2"/>
    <x v="1"/>
    <x v="0"/>
    <x v="0"/>
    <x v="1"/>
    <n v="0"/>
    <n v="0"/>
    <n v="0"/>
    <n v="0"/>
    <n v="0"/>
  </r>
  <r>
    <n v="234"/>
    <s v="Segment 3 / Cohort C"/>
    <n v="1"/>
    <x v="0"/>
    <n v="0.4"/>
    <n v="0.3"/>
    <n v="0.3"/>
    <n v="0"/>
    <s v="US"/>
    <x v="1"/>
    <n v="10000"/>
    <n v="6000"/>
    <s v="C"/>
    <s v="C1"/>
    <x v="2"/>
    <x v="0"/>
    <x v="1"/>
    <x v="0"/>
    <x v="1"/>
    <n v="10000"/>
    <n v="4000"/>
    <n v="3000"/>
    <n v="3000"/>
    <n v="0"/>
  </r>
  <r>
    <n v="234"/>
    <s v="Segment 3 / Cohort C"/>
    <n v="1"/>
    <x v="1"/>
    <n v="0.3"/>
    <n v="0.5"/>
    <n v="0.2"/>
    <n v="0"/>
    <s v="US"/>
    <x v="1"/>
    <n v="10000"/>
    <n v="6000"/>
    <s v="C"/>
    <s v="C1"/>
    <x v="2"/>
    <x v="0"/>
    <x v="1"/>
    <x v="0"/>
    <x v="1"/>
    <n v="6000"/>
    <n v="1800"/>
    <n v="3000"/>
    <n v="1200"/>
    <n v="0"/>
  </r>
  <r>
    <n v="234"/>
    <s v="Segment 3 / Cohort C"/>
    <n v="2"/>
    <x v="0"/>
    <n v="0.3"/>
    <n v="0.4"/>
    <n v="0.3"/>
    <n v="0"/>
    <s v="US"/>
    <x v="1"/>
    <n v="10000"/>
    <n v="6000"/>
    <s v="C"/>
    <s v="C2"/>
    <x v="2"/>
    <x v="1"/>
    <x v="2"/>
    <x v="1"/>
    <x v="0"/>
    <n v="10000"/>
    <n v="3000"/>
    <n v="4000"/>
    <n v="3000"/>
    <n v="0"/>
  </r>
  <r>
    <n v="234"/>
    <s v="Segment 3 / Cohort C"/>
    <n v="2"/>
    <x v="1"/>
    <n v="0.4"/>
    <n v="0.5"/>
    <n v="0.1"/>
    <n v="0"/>
    <s v="US"/>
    <x v="1"/>
    <n v="10000"/>
    <n v="6000"/>
    <s v="C"/>
    <s v="C2"/>
    <x v="2"/>
    <x v="1"/>
    <x v="2"/>
    <x v="1"/>
    <x v="0"/>
    <n v="6000"/>
    <n v="2400"/>
    <n v="3000"/>
    <n v="600"/>
    <n v="0"/>
  </r>
  <r>
    <n v="234"/>
    <s v="Segment 3 / Cohort C"/>
    <n v="3"/>
    <x v="0"/>
    <n v="0.2"/>
    <n v="0.3"/>
    <n v="0.5"/>
    <n v="0"/>
    <s v="US"/>
    <x v="1"/>
    <n v="10000"/>
    <n v="6000"/>
    <s v="C"/>
    <s v="C3"/>
    <x v="3"/>
    <x v="0"/>
    <x v="1"/>
    <x v="0"/>
    <x v="1"/>
    <n v="10000"/>
    <n v="2000"/>
    <n v="3000"/>
    <n v="5000"/>
    <n v="0"/>
  </r>
  <r>
    <n v="234"/>
    <s v="Segment 3 / Cohort C"/>
    <n v="3"/>
    <x v="1"/>
    <n v="0.4"/>
    <n v="0.3"/>
    <n v="0.3"/>
    <n v="0"/>
    <s v="US"/>
    <x v="1"/>
    <n v="10000"/>
    <n v="6000"/>
    <s v="C"/>
    <s v="C3"/>
    <x v="3"/>
    <x v="0"/>
    <x v="1"/>
    <x v="0"/>
    <x v="1"/>
    <n v="6000"/>
    <n v="2400"/>
    <n v="1800"/>
    <n v="1800"/>
    <n v="0"/>
  </r>
  <r>
    <n v="234"/>
    <s v="Segment 3 / Cohort C"/>
    <n v="4"/>
    <x v="0"/>
    <n v="0.2"/>
    <n v="0.3"/>
    <n v="0.5"/>
    <n v="0"/>
    <s v="US"/>
    <x v="1"/>
    <n v="10000"/>
    <n v="6000"/>
    <s v="C"/>
    <s v="C4"/>
    <x v="3"/>
    <x v="1"/>
    <x v="0"/>
    <x v="0"/>
    <x v="0"/>
    <n v="10000"/>
    <n v="2000"/>
    <n v="3000"/>
    <n v="5000"/>
    <n v="0"/>
  </r>
  <r>
    <n v="234"/>
    <s v="Segment 3 / Cohort C"/>
    <n v="4"/>
    <x v="1"/>
    <n v="0.5"/>
    <n v="0.3"/>
    <n v="0.2"/>
    <n v="0"/>
    <s v="US"/>
    <x v="1"/>
    <n v="10000"/>
    <n v="6000"/>
    <s v="C"/>
    <s v="C4"/>
    <x v="3"/>
    <x v="1"/>
    <x v="0"/>
    <x v="0"/>
    <x v="0"/>
    <n v="6000"/>
    <n v="3000"/>
    <n v="1800"/>
    <n v="1200"/>
    <n v="0"/>
  </r>
  <r>
    <n v="234"/>
    <s v="Segment 3 / Cohort C"/>
    <n v="5"/>
    <x v="0"/>
    <n v="0.3"/>
    <n v="0.3"/>
    <n v="0.4"/>
    <n v="0"/>
    <s v="US"/>
    <x v="1"/>
    <n v="10000"/>
    <n v="6000"/>
    <s v="C"/>
    <s v="C5"/>
    <x v="2"/>
    <x v="0"/>
    <x v="1"/>
    <x v="0"/>
    <x v="0"/>
    <n v="10000"/>
    <n v="3000"/>
    <n v="3000"/>
    <n v="4000"/>
    <n v="0"/>
  </r>
  <r>
    <n v="234"/>
    <s v="Segment 3 / Cohort C"/>
    <n v="5"/>
    <x v="1"/>
    <n v="0.3"/>
    <n v="0.3"/>
    <n v="0.4"/>
    <n v="0"/>
    <s v="US"/>
    <x v="1"/>
    <n v="10000"/>
    <n v="6000"/>
    <s v="C"/>
    <s v="C5"/>
    <x v="2"/>
    <x v="0"/>
    <x v="1"/>
    <x v="0"/>
    <x v="0"/>
    <n v="6000"/>
    <n v="1800"/>
    <n v="1800"/>
    <n v="2400"/>
    <n v="0"/>
  </r>
  <r>
    <n v="234"/>
    <s v="Segment 3 / Cohort C"/>
    <n v="6"/>
    <x v="0"/>
    <n v="0.4"/>
    <n v="0.3"/>
    <n v="0.3"/>
    <n v="0"/>
    <s v="US"/>
    <x v="1"/>
    <n v="10000"/>
    <n v="6000"/>
    <s v="C"/>
    <s v="C6"/>
    <x v="3"/>
    <x v="1"/>
    <x v="1"/>
    <x v="0"/>
    <x v="0"/>
    <n v="10000"/>
    <n v="4000"/>
    <n v="3000"/>
    <n v="3000"/>
    <n v="0"/>
  </r>
  <r>
    <n v="234"/>
    <s v="Segment 3 / Cohort C"/>
    <n v="6"/>
    <x v="1"/>
    <n v="0.3"/>
    <n v="0.4"/>
    <n v="0.3"/>
    <n v="0"/>
    <s v="US"/>
    <x v="1"/>
    <n v="10000"/>
    <n v="6000"/>
    <s v="C"/>
    <s v="C6"/>
    <x v="3"/>
    <x v="1"/>
    <x v="1"/>
    <x v="0"/>
    <x v="0"/>
    <n v="6000"/>
    <n v="1800"/>
    <n v="2400"/>
    <n v="1800"/>
    <n v="0"/>
  </r>
  <r>
    <n v="234"/>
    <s v="Segment 3 / Cohort C"/>
    <n v="7"/>
    <x v="0"/>
    <n v="0.3"/>
    <n v="0.4"/>
    <n v="0.3"/>
    <n v="0"/>
    <s v="US"/>
    <x v="1"/>
    <n v="10000"/>
    <n v="6000"/>
    <s v="C"/>
    <s v="C7"/>
    <x v="0"/>
    <x v="1"/>
    <x v="1"/>
    <x v="0"/>
    <x v="0"/>
    <n v="10000"/>
    <n v="3000"/>
    <n v="4000"/>
    <n v="3000"/>
    <n v="0"/>
  </r>
  <r>
    <n v="234"/>
    <s v="Segment 3 / Cohort C"/>
    <n v="7"/>
    <x v="1"/>
    <n v="0.4"/>
    <n v="0.4"/>
    <n v="0.2"/>
    <n v="0"/>
    <s v="US"/>
    <x v="1"/>
    <n v="10000"/>
    <n v="6000"/>
    <s v="C"/>
    <s v="C7"/>
    <x v="0"/>
    <x v="1"/>
    <x v="1"/>
    <x v="0"/>
    <x v="0"/>
    <n v="6000"/>
    <n v="2400"/>
    <n v="2400"/>
    <n v="1200"/>
    <n v="0"/>
  </r>
  <r>
    <n v="234"/>
    <s v="Segment 3 / Cohort C"/>
    <n v="8"/>
    <x v="0"/>
    <n v="0.3"/>
    <n v="0.4"/>
    <n v="0.3"/>
    <n v="0"/>
    <s v="US"/>
    <x v="1"/>
    <n v="10000"/>
    <n v="6000"/>
    <s v="C"/>
    <s v="C8"/>
    <x v="1"/>
    <x v="1"/>
    <x v="2"/>
    <x v="1"/>
    <x v="0"/>
    <n v="10000"/>
    <n v="3000"/>
    <n v="4000"/>
    <n v="3000"/>
    <n v="0"/>
  </r>
  <r>
    <n v="234"/>
    <s v="Segment 3 / Cohort C"/>
    <n v="8"/>
    <x v="1"/>
    <n v="0.2"/>
    <n v="0.5"/>
    <n v="0.3"/>
    <n v="0"/>
    <s v="US"/>
    <x v="1"/>
    <n v="10000"/>
    <n v="6000"/>
    <s v="C"/>
    <s v="C8"/>
    <x v="1"/>
    <x v="1"/>
    <x v="2"/>
    <x v="1"/>
    <x v="0"/>
    <n v="6000"/>
    <n v="1200"/>
    <n v="3000"/>
    <n v="1800"/>
    <n v="0"/>
  </r>
  <r>
    <n v="234"/>
    <s v="Segment 3 / Cohort C"/>
    <n v="9"/>
    <x v="0"/>
    <n v="0.3"/>
    <n v="0.3"/>
    <n v="0.4"/>
    <n v="0"/>
    <s v="US"/>
    <x v="1"/>
    <n v="10000"/>
    <n v="6000"/>
    <s v="C"/>
    <s v="C9"/>
    <x v="0"/>
    <x v="1"/>
    <x v="2"/>
    <x v="0"/>
    <x v="1"/>
    <n v="10000"/>
    <n v="3000"/>
    <n v="3000"/>
    <n v="4000"/>
    <n v="0"/>
  </r>
  <r>
    <n v="234"/>
    <s v="Segment 3 / Cohort C"/>
    <n v="9"/>
    <x v="1"/>
    <n v="0.4"/>
    <n v="0.4"/>
    <n v="0.2"/>
    <n v="0"/>
    <s v="US"/>
    <x v="1"/>
    <n v="10000"/>
    <n v="6000"/>
    <s v="C"/>
    <s v="C9"/>
    <x v="0"/>
    <x v="1"/>
    <x v="2"/>
    <x v="0"/>
    <x v="1"/>
    <n v="6000"/>
    <n v="2400"/>
    <n v="2400"/>
    <n v="1200"/>
    <n v="0"/>
  </r>
  <r>
    <n v="234"/>
    <s v="Segment 3 / Cohort C"/>
    <n v="10"/>
    <x v="0"/>
    <n v="0.2"/>
    <n v="0.3"/>
    <n v="0.5"/>
    <n v="0"/>
    <s v="US"/>
    <x v="1"/>
    <n v="10000"/>
    <n v="6000"/>
    <s v="C"/>
    <s v="C10"/>
    <x v="3"/>
    <x v="1"/>
    <x v="2"/>
    <x v="0"/>
    <x v="1"/>
    <n v="10000"/>
    <n v="2000"/>
    <n v="3000"/>
    <n v="5000"/>
    <n v="0"/>
  </r>
  <r>
    <n v="234"/>
    <s v="Segment 3 / Cohort C"/>
    <n v="10"/>
    <x v="1"/>
    <n v="0.4"/>
    <n v="0.5"/>
    <n v="0.1"/>
    <n v="0"/>
    <s v="US"/>
    <x v="1"/>
    <n v="10000"/>
    <n v="6000"/>
    <s v="C"/>
    <s v="C10"/>
    <x v="3"/>
    <x v="1"/>
    <x v="2"/>
    <x v="0"/>
    <x v="1"/>
    <n v="6000"/>
    <n v="2400"/>
    <n v="3000"/>
    <n v="600"/>
    <n v="0"/>
  </r>
  <r>
    <n v="234"/>
    <s v="Segment 3 / Cohort C"/>
    <n v="11"/>
    <x v="0"/>
    <n v="0.5"/>
    <n v="0.3"/>
    <n v="0.2"/>
    <n v="0"/>
    <s v="US"/>
    <x v="1"/>
    <n v="10000"/>
    <n v="6000"/>
    <s v="C"/>
    <s v="C11"/>
    <x v="1"/>
    <x v="1"/>
    <x v="2"/>
    <x v="0"/>
    <x v="1"/>
    <n v="10000"/>
    <n v="5000"/>
    <n v="3000"/>
    <n v="2000"/>
    <n v="0"/>
  </r>
  <r>
    <n v="234"/>
    <s v="Segment 3 / Cohort C"/>
    <n v="11"/>
    <x v="1"/>
    <n v="0.3"/>
    <n v="0.4"/>
    <n v="0.3"/>
    <n v="0"/>
    <s v="US"/>
    <x v="1"/>
    <n v="10000"/>
    <n v="6000"/>
    <s v="C"/>
    <s v="C11"/>
    <x v="1"/>
    <x v="1"/>
    <x v="2"/>
    <x v="0"/>
    <x v="1"/>
    <n v="6000"/>
    <n v="1800"/>
    <n v="2400"/>
    <n v="1800"/>
    <n v="0"/>
  </r>
  <r>
    <n v="234"/>
    <s v="Segment 3 / Cohort C"/>
    <n v="12"/>
    <x v="0"/>
    <n v="0.5"/>
    <n v="0.3"/>
    <n v="0.2"/>
    <n v="0"/>
    <s v="US"/>
    <x v="1"/>
    <n v="10000"/>
    <n v="6000"/>
    <s v="C"/>
    <s v="C12"/>
    <x v="2"/>
    <x v="1"/>
    <x v="0"/>
    <x v="0"/>
    <x v="1"/>
    <n v="10000"/>
    <n v="5000"/>
    <n v="3000"/>
    <n v="2000"/>
    <n v="0"/>
  </r>
  <r>
    <n v="234"/>
    <s v="Segment 3 / Cohort C"/>
    <n v="12"/>
    <x v="1"/>
    <n v="0.4"/>
    <n v="0.4"/>
    <n v="0.2"/>
    <n v="0"/>
    <s v="US"/>
    <x v="1"/>
    <n v="10000"/>
    <n v="6000"/>
    <s v="C"/>
    <s v="C12"/>
    <x v="2"/>
    <x v="1"/>
    <x v="0"/>
    <x v="0"/>
    <x v="1"/>
    <n v="6000"/>
    <n v="2400"/>
    <n v="2400"/>
    <n v="1200"/>
    <n v="0"/>
  </r>
  <r>
    <n v="242"/>
    <s v="Segment 4 / Cohort D"/>
    <n v="1"/>
    <x v="0"/>
    <n v="0.3"/>
    <n v="0.5"/>
    <n v="0.2"/>
    <n v="0"/>
    <s v="US"/>
    <x v="1"/>
    <n v="3000"/>
    <n v="500"/>
    <s v="D"/>
    <s v="D1"/>
    <x v="2"/>
    <x v="0"/>
    <x v="0"/>
    <x v="0"/>
    <x v="0"/>
    <n v="3000"/>
    <n v="900"/>
    <n v="1500"/>
    <n v="600"/>
    <n v="0"/>
  </r>
  <r>
    <n v="242"/>
    <s v="Segment 4 / Cohort D"/>
    <n v="1"/>
    <x v="1"/>
    <n v="0.3"/>
    <n v="0.5"/>
    <n v="0.2"/>
    <n v="0"/>
    <s v="US"/>
    <x v="1"/>
    <n v="3000"/>
    <n v="500"/>
    <s v="D"/>
    <s v="D1"/>
    <x v="2"/>
    <x v="0"/>
    <x v="0"/>
    <x v="0"/>
    <x v="0"/>
    <n v="500"/>
    <n v="150"/>
    <n v="250"/>
    <n v="100"/>
    <n v="0"/>
  </r>
  <r>
    <n v="242"/>
    <s v="Segment 4 / Cohort D"/>
    <n v="2"/>
    <x v="0"/>
    <n v="0.4"/>
    <n v="0"/>
    <n v="0.6"/>
    <n v="0"/>
    <s v="US"/>
    <x v="1"/>
    <n v="3000"/>
    <n v="500"/>
    <s v="D"/>
    <s v="D2"/>
    <x v="1"/>
    <x v="0"/>
    <x v="1"/>
    <x v="0"/>
    <x v="1"/>
    <n v="3000"/>
    <n v="1200"/>
    <n v="0"/>
    <n v="1800"/>
    <n v="0"/>
  </r>
  <r>
    <n v="242"/>
    <s v="Segment 4 / Cohort D"/>
    <n v="2"/>
    <x v="1"/>
    <n v="0.3"/>
    <n v="0"/>
    <n v="0.7"/>
    <n v="0"/>
    <s v="US"/>
    <x v="1"/>
    <n v="3000"/>
    <n v="500"/>
    <s v="D"/>
    <s v="D2"/>
    <x v="1"/>
    <x v="0"/>
    <x v="1"/>
    <x v="0"/>
    <x v="1"/>
    <n v="500"/>
    <n v="150"/>
    <n v="0"/>
    <n v="350"/>
    <n v="0"/>
  </r>
  <r>
    <n v="242"/>
    <s v="Segment 4 / Cohort D"/>
    <n v="3"/>
    <x v="0"/>
    <n v="0.4"/>
    <n v="0.4"/>
    <n v="0.2"/>
    <n v="0"/>
    <s v="US"/>
    <x v="1"/>
    <n v="3000"/>
    <n v="500"/>
    <s v="D"/>
    <s v="D3"/>
    <x v="3"/>
    <x v="0"/>
    <x v="1"/>
    <x v="0"/>
    <x v="0"/>
    <n v="3000"/>
    <n v="1200"/>
    <n v="1200"/>
    <n v="600"/>
    <n v="0"/>
  </r>
  <r>
    <n v="242"/>
    <s v="Segment 4 / Cohort D"/>
    <n v="3"/>
    <x v="1"/>
    <n v="0.4"/>
    <n v="0.4"/>
    <n v="0.2"/>
    <n v="0"/>
    <s v="US"/>
    <x v="1"/>
    <n v="3000"/>
    <n v="500"/>
    <s v="D"/>
    <s v="D3"/>
    <x v="3"/>
    <x v="0"/>
    <x v="1"/>
    <x v="0"/>
    <x v="0"/>
    <n v="500"/>
    <n v="200"/>
    <n v="200"/>
    <n v="100"/>
    <n v="0"/>
  </r>
  <r>
    <n v="242"/>
    <s v="Segment 4 / Cohort D"/>
    <n v="4"/>
    <x v="0"/>
    <n v="0.2"/>
    <n v="0.3"/>
    <n v="0.5"/>
    <n v="0"/>
    <s v="US"/>
    <x v="1"/>
    <n v="3000"/>
    <n v="500"/>
    <s v="D"/>
    <s v="D4"/>
    <x v="3"/>
    <x v="1"/>
    <x v="0"/>
    <x v="0"/>
    <x v="1"/>
    <n v="3000"/>
    <n v="600"/>
    <n v="900"/>
    <n v="1500"/>
    <n v="0"/>
  </r>
  <r>
    <n v="242"/>
    <s v="Segment 4 / Cohort D"/>
    <n v="4"/>
    <x v="1"/>
    <n v="0.2"/>
    <n v="0.3"/>
    <n v="0.5"/>
    <n v="0"/>
    <s v="US"/>
    <x v="1"/>
    <n v="3000"/>
    <n v="500"/>
    <s v="D"/>
    <s v="D4"/>
    <x v="3"/>
    <x v="1"/>
    <x v="0"/>
    <x v="0"/>
    <x v="1"/>
    <n v="500"/>
    <n v="100"/>
    <n v="150"/>
    <n v="250"/>
    <n v="0"/>
  </r>
  <r>
    <n v="242"/>
    <s v="Segment 4 / Cohort D"/>
    <n v="5"/>
    <x v="0"/>
    <n v="0.3"/>
    <n v="0.2"/>
    <n v="0.5"/>
    <n v="0"/>
    <s v="US"/>
    <x v="1"/>
    <n v="3000"/>
    <n v="500"/>
    <s v="D"/>
    <s v="D5"/>
    <x v="3"/>
    <x v="1"/>
    <x v="2"/>
    <x v="1"/>
    <x v="1"/>
    <n v="3000"/>
    <n v="900"/>
    <n v="600"/>
    <n v="1500"/>
    <n v="0"/>
  </r>
  <r>
    <n v="242"/>
    <s v="Segment 4 / Cohort D"/>
    <n v="5"/>
    <x v="1"/>
    <n v="0.2"/>
    <n v="0.2"/>
    <n v="0.6"/>
    <n v="0"/>
    <s v="US"/>
    <x v="1"/>
    <n v="3000"/>
    <n v="500"/>
    <s v="D"/>
    <s v="D5"/>
    <x v="3"/>
    <x v="1"/>
    <x v="2"/>
    <x v="1"/>
    <x v="1"/>
    <n v="500"/>
    <n v="100"/>
    <n v="100"/>
    <n v="300"/>
    <n v="0"/>
  </r>
  <r>
    <n v="242"/>
    <s v="Segment 4 / Cohort D"/>
    <n v="6"/>
    <x v="0"/>
    <n v="0.4"/>
    <n v="0.4"/>
    <n v="0.2"/>
    <n v="0"/>
    <s v="US"/>
    <x v="1"/>
    <n v="3000"/>
    <n v="500"/>
    <s v="D"/>
    <s v="D6"/>
    <x v="2"/>
    <x v="1"/>
    <x v="1"/>
    <x v="0"/>
    <x v="0"/>
    <n v="3000"/>
    <n v="1200"/>
    <n v="1200"/>
    <n v="600"/>
    <n v="0"/>
  </r>
  <r>
    <n v="242"/>
    <s v="Segment 4 / Cohort D"/>
    <n v="6"/>
    <x v="1"/>
    <n v="0.4"/>
    <n v="0.4"/>
    <n v="0.2"/>
    <n v="0"/>
    <s v="US"/>
    <x v="1"/>
    <n v="3000"/>
    <n v="500"/>
    <s v="D"/>
    <s v="D6"/>
    <x v="2"/>
    <x v="1"/>
    <x v="1"/>
    <x v="0"/>
    <x v="0"/>
    <n v="500"/>
    <n v="200"/>
    <n v="200"/>
    <n v="100"/>
    <n v="0"/>
  </r>
  <r>
    <n v="242"/>
    <s v="Segment 4 / Cohort D"/>
    <n v="7"/>
    <x v="0"/>
    <n v="0.4"/>
    <n v="0.4"/>
    <n v="0.2"/>
    <n v="0"/>
    <s v="US"/>
    <x v="1"/>
    <n v="3000"/>
    <n v="500"/>
    <s v="D"/>
    <s v="D7"/>
    <x v="1"/>
    <x v="1"/>
    <x v="0"/>
    <x v="0"/>
    <x v="0"/>
    <n v="3000"/>
    <n v="1200"/>
    <n v="1200"/>
    <n v="600"/>
    <n v="0"/>
  </r>
  <r>
    <n v="242"/>
    <s v="Segment 4 / Cohort D"/>
    <n v="7"/>
    <x v="1"/>
    <n v="0.4"/>
    <n v="0.4"/>
    <n v="0.2"/>
    <n v="0"/>
    <s v="US"/>
    <x v="1"/>
    <n v="3000"/>
    <n v="500"/>
    <s v="D"/>
    <s v="D7"/>
    <x v="1"/>
    <x v="1"/>
    <x v="0"/>
    <x v="0"/>
    <x v="0"/>
    <n v="500"/>
    <n v="200"/>
    <n v="200"/>
    <n v="100"/>
    <n v="0"/>
  </r>
  <r>
    <n v="242"/>
    <s v="Segment 4 / Cohort D"/>
    <n v="8"/>
    <x v="0"/>
    <n v="0.4"/>
    <n v="0.5"/>
    <n v="0.1"/>
    <n v="0"/>
    <s v="US"/>
    <x v="1"/>
    <n v="3000"/>
    <n v="500"/>
    <s v="D"/>
    <s v="D8"/>
    <x v="0"/>
    <x v="0"/>
    <x v="1"/>
    <x v="0"/>
    <x v="1"/>
    <n v="3000"/>
    <n v="1200"/>
    <n v="1500"/>
    <n v="300"/>
    <n v="0"/>
  </r>
  <r>
    <n v="242"/>
    <s v="Segment 4 / Cohort D"/>
    <n v="8"/>
    <x v="1"/>
    <n v="0.2"/>
    <n v="0.6"/>
    <n v="0.2"/>
    <n v="0"/>
    <s v="US"/>
    <x v="1"/>
    <n v="3000"/>
    <n v="500"/>
    <s v="D"/>
    <s v="D8"/>
    <x v="0"/>
    <x v="0"/>
    <x v="1"/>
    <x v="0"/>
    <x v="1"/>
    <n v="500"/>
    <n v="100"/>
    <n v="300"/>
    <n v="100"/>
    <n v="0"/>
  </r>
  <r>
    <n v="242"/>
    <s v="Segment 4 / Cohort D"/>
    <n v="9"/>
    <x v="0"/>
    <n v="0.4"/>
    <n v="0.4"/>
    <n v="0.2"/>
    <n v="0"/>
    <s v="US"/>
    <x v="1"/>
    <n v="3000"/>
    <n v="500"/>
    <s v="D"/>
    <s v="D9"/>
    <x v="3"/>
    <x v="1"/>
    <x v="2"/>
    <x v="0"/>
    <x v="0"/>
    <n v="3000"/>
    <n v="1200"/>
    <n v="1200"/>
    <n v="600"/>
    <n v="0"/>
  </r>
  <r>
    <n v="242"/>
    <s v="Segment 4 / Cohort D"/>
    <n v="9"/>
    <x v="1"/>
    <n v="0.4"/>
    <n v="0.4"/>
    <n v="0.2"/>
    <n v="0"/>
    <s v="US"/>
    <x v="1"/>
    <n v="3000"/>
    <n v="500"/>
    <s v="D"/>
    <s v="D9"/>
    <x v="3"/>
    <x v="1"/>
    <x v="2"/>
    <x v="0"/>
    <x v="0"/>
    <n v="500"/>
    <n v="200"/>
    <n v="200"/>
    <n v="100"/>
    <n v="0"/>
  </r>
  <r>
    <n v="242"/>
    <s v="Segment 4 / Cohort D"/>
    <n v="10"/>
    <x v="0"/>
    <n v="0.4"/>
    <n v="0.2"/>
    <n v="0.4"/>
    <n v="0"/>
    <s v="US"/>
    <x v="1"/>
    <n v="3000"/>
    <n v="500"/>
    <s v="D"/>
    <s v="D10"/>
    <x v="1"/>
    <x v="0"/>
    <x v="1"/>
    <x v="0"/>
    <x v="0"/>
    <n v="3000"/>
    <n v="1200"/>
    <n v="600"/>
    <n v="1200"/>
    <n v="0"/>
  </r>
  <r>
    <n v="242"/>
    <s v="Segment 4 / Cohort D"/>
    <n v="10"/>
    <x v="1"/>
    <n v="0.1"/>
    <n v="0.5"/>
    <n v="0.4"/>
    <n v="0"/>
    <s v="US"/>
    <x v="1"/>
    <n v="3000"/>
    <n v="500"/>
    <s v="D"/>
    <s v="D10"/>
    <x v="1"/>
    <x v="0"/>
    <x v="1"/>
    <x v="0"/>
    <x v="0"/>
    <n v="500"/>
    <n v="50"/>
    <n v="250"/>
    <n v="200"/>
    <n v="0"/>
  </r>
  <r>
    <n v="242"/>
    <s v="Segment 4 / Cohort D"/>
    <n v="11"/>
    <x v="0"/>
    <n v="0.5"/>
    <n v="0.4"/>
    <n v="0.1"/>
    <n v="0"/>
    <s v="US"/>
    <x v="1"/>
    <n v="3000"/>
    <n v="500"/>
    <s v="D"/>
    <s v="D11"/>
    <x v="0"/>
    <x v="1"/>
    <x v="2"/>
    <x v="1"/>
    <x v="0"/>
    <n v="3000"/>
    <n v="1500"/>
    <n v="1200"/>
    <n v="300"/>
    <n v="0"/>
  </r>
  <r>
    <n v="242"/>
    <s v="Segment 4 / Cohort D"/>
    <n v="11"/>
    <x v="1"/>
    <n v="0.5"/>
    <n v="0.4"/>
    <n v="0.1"/>
    <n v="0"/>
    <s v="US"/>
    <x v="1"/>
    <n v="3000"/>
    <n v="500"/>
    <s v="D"/>
    <s v="D11"/>
    <x v="0"/>
    <x v="1"/>
    <x v="2"/>
    <x v="1"/>
    <x v="0"/>
    <n v="500"/>
    <n v="250"/>
    <n v="200"/>
    <n v="50"/>
    <n v="0"/>
  </r>
  <r>
    <n v="242"/>
    <s v="Segment 4 / Cohort D"/>
    <n v="12"/>
    <x v="0"/>
    <n v="0.5"/>
    <n v="0.3"/>
    <n v="0.2"/>
    <n v="0"/>
    <s v="US"/>
    <x v="1"/>
    <n v="3000"/>
    <n v="500"/>
    <s v="D"/>
    <s v="D12"/>
    <x v="0"/>
    <x v="0"/>
    <x v="1"/>
    <x v="0"/>
    <x v="0"/>
    <n v="3000"/>
    <n v="1500"/>
    <n v="900"/>
    <n v="600"/>
    <n v="0"/>
  </r>
  <r>
    <n v="242"/>
    <s v="Segment 4 / Cohort D"/>
    <n v="12"/>
    <x v="1"/>
    <n v="0.3"/>
    <n v="0.5"/>
    <n v="0.2"/>
    <n v="0"/>
    <s v="US"/>
    <x v="1"/>
    <n v="3000"/>
    <n v="500"/>
    <s v="D"/>
    <s v="D12"/>
    <x v="0"/>
    <x v="0"/>
    <x v="1"/>
    <x v="0"/>
    <x v="0"/>
    <n v="500"/>
    <n v="150"/>
    <n v="250"/>
    <n v="100"/>
    <n v="0"/>
  </r>
  <r>
    <n v="243"/>
    <s v="Segment 1 / Cohort A"/>
    <n v="1"/>
    <x v="0"/>
    <n v="0.8"/>
    <n v="0.1"/>
    <n v="0.1"/>
    <n v="0"/>
    <s v="US"/>
    <x v="1"/>
    <n v="500"/>
    <n v="250"/>
    <s v="A"/>
    <s v="A1"/>
    <x v="0"/>
    <x v="0"/>
    <x v="0"/>
    <x v="0"/>
    <x v="0"/>
    <n v="500"/>
    <n v="400"/>
    <n v="50"/>
    <n v="50"/>
    <n v="0"/>
  </r>
  <r>
    <n v="243"/>
    <s v="Segment 1 / Cohort A"/>
    <n v="1"/>
    <x v="1"/>
    <n v="0.2"/>
    <n v="0.3"/>
    <n v="0.2"/>
    <n v="0.3"/>
    <s v="US"/>
    <x v="1"/>
    <n v="500"/>
    <n v="250"/>
    <s v="A"/>
    <s v="A1"/>
    <x v="0"/>
    <x v="0"/>
    <x v="0"/>
    <x v="0"/>
    <x v="0"/>
    <n v="250"/>
    <n v="50"/>
    <n v="75"/>
    <n v="50"/>
    <n v="75"/>
  </r>
  <r>
    <n v="243"/>
    <s v="Segment 1 / Cohort A"/>
    <n v="2"/>
    <x v="0"/>
    <n v="0.8"/>
    <n v="0.1"/>
    <n v="0.1"/>
    <n v="0"/>
    <s v="US"/>
    <x v="1"/>
    <n v="500"/>
    <n v="250"/>
    <s v="A"/>
    <s v="A2"/>
    <x v="1"/>
    <x v="1"/>
    <x v="1"/>
    <x v="0"/>
    <x v="1"/>
    <n v="500"/>
    <n v="400"/>
    <n v="50"/>
    <n v="50"/>
    <n v="0"/>
  </r>
  <r>
    <n v="243"/>
    <s v="Segment 1 / Cohort A"/>
    <n v="2"/>
    <x v="1"/>
    <n v="0.5"/>
    <n v="0.1"/>
    <n v="0.3"/>
    <n v="0.1"/>
    <s v="US"/>
    <x v="1"/>
    <n v="500"/>
    <n v="250"/>
    <s v="A"/>
    <s v="A2"/>
    <x v="1"/>
    <x v="1"/>
    <x v="1"/>
    <x v="0"/>
    <x v="1"/>
    <n v="250"/>
    <n v="125"/>
    <n v="25"/>
    <n v="75"/>
    <n v="25"/>
  </r>
  <r>
    <n v="243"/>
    <s v="Segment 1 / Cohort A"/>
    <n v="3"/>
    <x v="0"/>
    <n v="0.6"/>
    <n v="0.1"/>
    <n v="0.3"/>
    <n v="0"/>
    <s v="US"/>
    <x v="1"/>
    <n v="500"/>
    <n v="250"/>
    <s v="A"/>
    <s v="A3"/>
    <x v="2"/>
    <x v="1"/>
    <x v="2"/>
    <x v="0"/>
    <x v="1"/>
    <n v="500"/>
    <n v="300"/>
    <n v="50"/>
    <n v="150"/>
    <n v="0"/>
  </r>
  <r>
    <n v="243"/>
    <s v="Segment 1 / Cohort A"/>
    <n v="3"/>
    <x v="1"/>
    <n v="0.4"/>
    <n v="0.1"/>
    <n v="0.3"/>
    <n v="0.2"/>
    <s v="US"/>
    <x v="1"/>
    <n v="500"/>
    <n v="250"/>
    <s v="A"/>
    <s v="A3"/>
    <x v="2"/>
    <x v="1"/>
    <x v="2"/>
    <x v="0"/>
    <x v="1"/>
    <n v="250"/>
    <n v="100"/>
    <n v="25"/>
    <n v="75"/>
    <n v="50"/>
  </r>
  <r>
    <n v="243"/>
    <s v="Segment 1 / Cohort A"/>
    <n v="4"/>
    <x v="0"/>
    <n v="0.4"/>
    <n v="0.1"/>
    <n v="0.5"/>
    <n v="0"/>
    <s v="US"/>
    <x v="1"/>
    <n v="500"/>
    <n v="250"/>
    <s v="A"/>
    <s v="A4"/>
    <x v="2"/>
    <x v="0"/>
    <x v="0"/>
    <x v="0"/>
    <x v="1"/>
    <n v="500"/>
    <n v="200"/>
    <n v="50"/>
    <n v="250"/>
    <n v="0"/>
  </r>
  <r>
    <n v="243"/>
    <s v="Segment 1 / Cohort A"/>
    <n v="4"/>
    <x v="1"/>
    <n v="0.2"/>
    <n v="0.1"/>
    <n v="0.6"/>
    <n v="0.1"/>
    <s v="US"/>
    <x v="1"/>
    <n v="500"/>
    <n v="250"/>
    <s v="A"/>
    <s v="A4"/>
    <x v="2"/>
    <x v="0"/>
    <x v="0"/>
    <x v="0"/>
    <x v="1"/>
    <n v="250"/>
    <n v="50"/>
    <n v="25"/>
    <n v="150"/>
    <n v="25"/>
  </r>
  <r>
    <n v="243"/>
    <s v="Segment 1 / Cohort A"/>
    <n v="5"/>
    <x v="0"/>
    <n v="0.3"/>
    <n v="0.1"/>
    <n v="0.6"/>
    <n v="0"/>
    <s v="US"/>
    <x v="1"/>
    <n v="500"/>
    <n v="250"/>
    <s v="A"/>
    <s v="A5"/>
    <x v="2"/>
    <x v="1"/>
    <x v="2"/>
    <x v="1"/>
    <x v="1"/>
    <n v="500"/>
    <n v="150"/>
    <n v="50"/>
    <n v="300"/>
    <n v="0"/>
  </r>
  <r>
    <n v="243"/>
    <s v="Segment 1 / Cohort A"/>
    <n v="5"/>
    <x v="1"/>
    <n v="0.2"/>
    <n v="0.1"/>
    <n v="0.6"/>
    <n v="0.1"/>
    <s v="US"/>
    <x v="1"/>
    <n v="500"/>
    <n v="250"/>
    <s v="A"/>
    <s v="A5"/>
    <x v="2"/>
    <x v="1"/>
    <x v="2"/>
    <x v="1"/>
    <x v="1"/>
    <n v="250"/>
    <n v="50"/>
    <n v="25"/>
    <n v="150"/>
    <n v="25"/>
  </r>
  <r>
    <n v="243"/>
    <s v="Segment 1 / Cohort A"/>
    <n v="6"/>
    <x v="0"/>
    <n v="0.5"/>
    <n v="0.1"/>
    <n v="0.3"/>
    <n v="0.1"/>
    <s v="US"/>
    <x v="1"/>
    <n v="500"/>
    <n v="250"/>
    <s v="A"/>
    <s v="A6"/>
    <x v="3"/>
    <x v="0"/>
    <x v="0"/>
    <x v="0"/>
    <x v="1"/>
    <n v="500"/>
    <n v="250"/>
    <n v="50"/>
    <n v="150"/>
    <n v="50"/>
  </r>
  <r>
    <n v="243"/>
    <s v="Segment 1 / Cohort A"/>
    <n v="6"/>
    <x v="1"/>
    <n v="0.2"/>
    <n v="0.1"/>
    <n v="0.6"/>
    <n v="0.1"/>
    <s v="US"/>
    <x v="1"/>
    <n v="500"/>
    <n v="250"/>
    <s v="A"/>
    <s v="A6"/>
    <x v="3"/>
    <x v="0"/>
    <x v="0"/>
    <x v="0"/>
    <x v="1"/>
    <n v="250"/>
    <n v="50"/>
    <n v="25"/>
    <n v="150"/>
    <n v="25"/>
  </r>
  <r>
    <n v="243"/>
    <s v="Segment 1 / Cohort A"/>
    <n v="7"/>
    <x v="0"/>
    <n v="0.6"/>
    <n v="0.1"/>
    <n v="0.3"/>
    <n v="0"/>
    <s v="US"/>
    <x v="1"/>
    <n v="500"/>
    <n v="250"/>
    <s v="A"/>
    <s v="A7"/>
    <x v="1"/>
    <x v="0"/>
    <x v="0"/>
    <x v="0"/>
    <x v="1"/>
    <n v="500"/>
    <n v="300"/>
    <n v="50"/>
    <n v="150"/>
    <n v="0"/>
  </r>
  <r>
    <n v="243"/>
    <s v="Segment 1 / Cohort A"/>
    <n v="7"/>
    <x v="1"/>
    <n v="0.2"/>
    <n v="0.1"/>
    <n v="0.6"/>
    <n v="0.1"/>
    <s v="US"/>
    <x v="1"/>
    <n v="500"/>
    <n v="250"/>
    <s v="A"/>
    <s v="A7"/>
    <x v="1"/>
    <x v="0"/>
    <x v="0"/>
    <x v="0"/>
    <x v="1"/>
    <n v="250"/>
    <n v="50"/>
    <n v="25"/>
    <n v="150"/>
    <n v="25"/>
  </r>
  <r>
    <n v="243"/>
    <s v="Segment 1 / Cohort A"/>
    <n v="8"/>
    <x v="0"/>
    <n v="0.6"/>
    <n v="0.1"/>
    <n v="0.3"/>
    <n v="0"/>
    <s v="US"/>
    <x v="1"/>
    <n v="500"/>
    <n v="250"/>
    <s v="A"/>
    <s v="A8"/>
    <x v="3"/>
    <x v="0"/>
    <x v="0"/>
    <x v="0"/>
    <x v="0"/>
    <n v="500"/>
    <n v="300"/>
    <n v="50"/>
    <n v="150"/>
    <n v="0"/>
  </r>
  <r>
    <n v="243"/>
    <s v="Segment 1 / Cohort A"/>
    <n v="8"/>
    <x v="1"/>
    <n v="0.4"/>
    <n v="0.1"/>
    <n v="0.4"/>
    <n v="0.1"/>
    <s v="US"/>
    <x v="1"/>
    <n v="500"/>
    <n v="250"/>
    <s v="A"/>
    <s v="A8"/>
    <x v="3"/>
    <x v="0"/>
    <x v="0"/>
    <x v="0"/>
    <x v="0"/>
    <n v="250"/>
    <n v="100"/>
    <n v="25"/>
    <n v="100"/>
    <n v="25"/>
  </r>
  <r>
    <n v="243"/>
    <s v="Segment 1 / Cohort A"/>
    <n v="9"/>
    <x v="0"/>
    <n v="0.7"/>
    <n v="0.1"/>
    <n v="0.1"/>
    <n v="0.1"/>
    <s v="US"/>
    <x v="1"/>
    <n v="500"/>
    <n v="250"/>
    <s v="A"/>
    <s v="A9"/>
    <x v="1"/>
    <x v="1"/>
    <x v="2"/>
    <x v="1"/>
    <x v="1"/>
    <n v="500"/>
    <n v="350"/>
    <n v="50"/>
    <n v="50"/>
    <n v="50"/>
  </r>
  <r>
    <n v="243"/>
    <s v="Segment 1 / Cohort A"/>
    <n v="9"/>
    <x v="1"/>
    <n v="0.3"/>
    <n v="0.1"/>
    <n v="0.3"/>
    <n v="0.3"/>
    <s v="US"/>
    <x v="1"/>
    <n v="500"/>
    <n v="250"/>
    <s v="A"/>
    <s v="A9"/>
    <x v="1"/>
    <x v="1"/>
    <x v="2"/>
    <x v="1"/>
    <x v="1"/>
    <n v="250"/>
    <n v="75"/>
    <n v="25"/>
    <n v="75"/>
    <n v="75"/>
  </r>
  <r>
    <n v="243"/>
    <s v="Segment 1 / Cohort A"/>
    <n v="10"/>
    <x v="0"/>
    <n v="0.6"/>
    <n v="0.1"/>
    <n v="0.3"/>
    <n v="0"/>
    <s v="US"/>
    <x v="1"/>
    <n v="500"/>
    <n v="250"/>
    <s v="A"/>
    <s v="A10"/>
    <x v="2"/>
    <x v="1"/>
    <x v="0"/>
    <x v="0"/>
    <x v="0"/>
    <n v="500"/>
    <n v="300"/>
    <n v="50"/>
    <n v="150"/>
    <n v="0"/>
  </r>
  <r>
    <n v="243"/>
    <s v="Segment 1 / Cohort A"/>
    <n v="10"/>
    <x v="1"/>
    <n v="0.3"/>
    <n v="0.1"/>
    <n v="0.4"/>
    <n v="0.2"/>
    <s v="US"/>
    <x v="1"/>
    <n v="500"/>
    <n v="250"/>
    <s v="A"/>
    <s v="A10"/>
    <x v="2"/>
    <x v="1"/>
    <x v="0"/>
    <x v="0"/>
    <x v="0"/>
    <n v="250"/>
    <n v="75"/>
    <n v="25"/>
    <n v="100"/>
    <n v="50"/>
  </r>
  <r>
    <n v="243"/>
    <s v="Segment 1 / Cohort A"/>
    <n v="11"/>
    <x v="0"/>
    <n v="0.7"/>
    <n v="0.1"/>
    <n v="0"/>
    <n v="0.2"/>
    <s v="US"/>
    <x v="1"/>
    <n v="500"/>
    <n v="250"/>
    <s v="A"/>
    <s v="A11"/>
    <x v="0"/>
    <x v="0"/>
    <x v="0"/>
    <x v="0"/>
    <x v="1"/>
    <n v="500"/>
    <n v="350"/>
    <n v="50"/>
    <n v="0"/>
    <n v="100"/>
  </r>
  <r>
    <n v="243"/>
    <s v="Segment 1 / Cohort A"/>
    <n v="11"/>
    <x v="1"/>
    <n v="0.2"/>
    <n v="0.3"/>
    <n v="0.2"/>
    <n v="0.3"/>
    <s v="US"/>
    <x v="1"/>
    <n v="500"/>
    <n v="250"/>
    <s v="A"/>
    <s v="A11"/>
    <x v="0"/>
    <x v="0"/>
    <x v="0"/>
    <x v="0"/>
    <x v="1"/>
    <n v="250"/>
    <n v="50"/>
    <n v="75"/>
    <n v="50"/>
    <n v="75"/>
  </r>
  <r>
    <n v="243"/>
    <s v="Segment 1 / Cohort A"/>
    <n v="12"/>
    <x v="0"/>
    <n v="0.6"/>
    <n v="0.1"/>
    <n v="0.3"/>
    <n v="0"/>
    <s v="US"/>
    <x v="1"/>
    <n v="500"/>
    <n v="250"/>
    <s v="A"/>
    <s v="A12"/>
    <x v="1"/>
    <x v="0"/>
    <x v="0"/>
    <x v="0"/>
    <x v="0"/>
    <n v="500"/>
    <n v="300"/>
    <n v="50"/>
    <n v="150"/>
    <n v="0"/>
  </r>
  <r>
    <n v="243"/>
    <s v="Segment 1 / Cohort A"/>
    <n v="12"/>
    <x v="1"/>
    <n v="0.3"/>
    <n v="0.1"/>
    <n v="0.4"/>
    <n v="0.2"/>
    <s v="US"/>
    <x v="1"/>
    <n v="500"/>
    <n v="250"/>
    <s v="A"/>
    <s v="A12"/>
    <x v="1"/>
    <x v="0"/>
    <x v="0"/>
    <x v="0"/>
    <x v="0"/>
    <n v="250"/>
    <n v="75"/>
    <n v="25"/>
    <n v="100"/>
    <n v="50"/>
  </r>
  <r>
    <n v="244"/>
    <s v="Segment 1 / Cohort A"/>
    <n v="1"/>
    <x v="0"/>
    <n v="0.8"/>
    <n v="0.2"/>
    <n v="0"/>
    <n v="0"/>
    <s v="US"/>
    <x v="1"/>
    <n v="6000"/>
    <n v="0"/>
    <s v="A"/>
    <s v="A1"/>
    <x v="0"/>
    <x v="0"/>
    <x v="0"/>
    <x v="0"/>
    <x v="0"/>
    <n v="6000"/>
    <n v="4800"/>
    <n v="1200"/>
    <n v="0"/>
    <n v="0"/>
  </r>
  <r>
    <n v="244"/>
    <s v="Segment 1 / Cohort A"/>
    <n v="1"/>
    <x v="1"/>
    <n v="0.2"/>
    <n v="0.8"/>
    <n v="0"/>
    <n v="0"/>
    <s v="US"/>
    <x v="1"/>
    <n v="6000"/>
    <n v="0"/>
    <s v="A"/>
    <s v="A1"/>
    <x v="0"/>
    <x v="0"/>
    <x v="0"/>
    <x v="0"/>
    <x v="0"/>
    <n v="0"/>
    <n v="0"/>
    <n v="0"/>
    <n v="0"/>
    <n v="0"/>
  </r>
  <r>
    <n v="244"/>
    <s v="Segment 1 / Cohort A"/>
    <n v="2"/>
    <x v="0"/>
    <n v="0.8"/>
    <n v="0.2"/>
    <n v="0"/>
    <n v="0"/>
    <s v="US"/>
    <x v="1"/>
    <n v="6000"/>
    <n v="0"/>
    <s v="A"/>
    <s v="A2"/>
    <x v="1"/>
    <x v="1"/>
    <x v="1"/>
    <x v="0"/>
    <x v="1"/>
    <n v="6000"/>
    <n v="4800"/>
    <n v="1200"/>
    <n v="0"/>
    <n v="0"/>
  </r>
  <r>
    <n v="244"/>
    <s v="Segment 1 / Cohort A"/>
    <n v="2"/>
    <x v="1"/>
    <n v="0.2"/>
    <n v="0.7"/>
    <n v="0.1"/>
    <n v="0"/>
    <s v="US"/>
    <x v="1"/>
    <n v="6000"/>
    <n v="0"/>
    <s v="A"/>
    <s v="A2"/>
    <x v="1"/>
    <x v="1"/>
    <x v="1"/>
    <x v="0"/>
    <x v="1"/>
    <n v="0"/>
    <n v="0"/>
    <n v="0"/>
    <n v="0"/>
    <n v="0"/>
  </r>
  <r>
    <n v="244"/>
    <s v="Segment 1 / Cohort A"/>
    <n v="3"/>
    <x v="0"/>
    <n v="0.8"/>
    <n v="0.2"/>
    <n v="0"/>
    <n v="0"/>
    <s v="US"/>
    <x v="1"/>
    <n v="6000"/>
    <n v="0"/>
    <s v="A"/>
    <s v="A3"/>
    <x v="2"/>
    <x v="1"/>
    <x v="2"/>
    <x v="0"/>
    <x v="1"/>
    <n v="6000"/>
    <n v="4800"/>
    <n v="1200"/>
    <n v="0"/>
    <n v="0"/>
  </r>
  <r>
    <n v="244"/>
    <s v="Segment 1 / Cohort A"/>
    <n v="3"/>
    <x v="1"/>
    <n v="0.2"/>
    <n v="0.8"/>
    <n v="0"/>
    <n v="0"/>
    <s v="US"/>
    <x v="1"/>
    <n v="6000"/>
    <n v="0"/>
    <s v="A"/>
    <s v="A3"/>
    <x v="2"/>
    <x v="1"/>
    <x v="2"/>
    <x v="0"/>
    <x v="1"/>
    <n v="0"/>
    <n v="0"/>
    <n v="0"/>
    <n v="0"/>
    <n v="0"/>
  </r>
  <r>
    <n v="244"/>
    <s v="Segment 1 / Cohort A"/>
    <n v="4"/>
    <x v="0"/>
    <n v="0.7"/>
    <n v="0.2"/>
    <n v="0.1"/>
    <n v="0"/>
    <s v="US"/>
    <x v="1"/>
    <n v="6000"/>
    <n v="0"/>
    <s v="A"/>
    <s v="A4"/>
    <x v="2"/>
    <x v="0"/>
    <x v="0"/>
    <x v="0"/>
    <x v="1"/>
    <n v="6000"/>
    <n v="4200"/>
    <n v="1200"/>
    <n v="600"/>
    <n v="0"/>
  </r>
  <r>
    <n v="244"/>
    <s v="Segment 1 / Cohort A"/>
    <n v="4"/>
    <x v="1"/>
    <n v="0.2"/>
    <n v="0.1"/>
    <n v="0.7"/>
    <n v="0"/>
    <s v="US"/>
    <x v="1"/>
    <n v="6000"/>
    <n v="0"/>
    <s v="A"/>
    <s v="A4"/>
    <x v="2"/>
    <x v="0"/>
    <x v="0"/>
    <x v="0"/>
    <x v="1"/>
    <n v="0"/>
    <n v="0"/>
    <n v="0"/>
    <n v="0"/>
    <n v="0"/>
  </r>
  <r>
    <n v="244"/>
    <s v="Segment 1 / Cohort A"/>
    <n v="5"/>
    <x v="0"/>
    <n v="0.8"/>
    <n v="0.2"/>
    <n v="0"/>
    <n v="0"/>
    <s v="US"/>
    <x v="1"/>
    <n v="6000"/>
    <n v="0"/>
    <s v="A"/>
    <s v="A5"/>
    <x v="2"/>
    <x v="1"/>
    <x v="2"/>
    <x v="1"/>
    <x v="1"/>
    <n v="6000"/>
    <n v="4800"/>
    <n v="1200"/>
    <n v="0"/>
    <n v="0"/>
  </r>
  <r>
    <n v="244"/>
    <s v="Segment 1 / Cohort A"/>
    <n v="5"/>
    <x v="1"/>
    <n v="0.2"/>
    <n v="0.8"/>
    <n v="0"/>
    <n v="0"/>
    <s v="US"/>
    <x v="1"/>
    <n v="6000"/>
    <n v="0"/>
    <s v="A"/>
    <s v="A5"/>
    <x v="2"/>
    <x v="1"/>
    <x v="2"/>
    <x v="1"/>
    <x v="1"/>
    <n v="0"/>
    <n v="0"/>
    <n v="0"/>
    <n v="0"/>
    <n v="0"/>
  </r>
  <r>
    <n v="244"/>
    <s v="Segment 1 / Cohort A"/>
    <n v="6"/>
    <x v="0"/>
    <n v="0.8"/>
    <n v="0.2"/>
    <n v="0"/>
    <n v="0"/>
    <s v="US"/>
    <x v="1"/>
    <n v="6000"/>
    <n v="0"/>
    <s v="A"/>
    <s v="A6"/>
    <x v="3"/>
    <x v="0"/>
    <x v="0"/>
    <x v="0"/>
    <x v="1"/>
    <n v="6000"/>
    <n v="4800"/>
    <n v="1200"/>
    <n v="0"/>
    <n v="0"/>
  </r>
  <r>
    <n v="244"/>
    <s v="Segment 1 / Cohort A"/>
    <n v="6"/>
    <x v="1"/>
    <n v="0.2"/>
    <n v="0.6"/>
    <n v="0.2"/>
    <n v="0"/>
    <s v="US"/>
    <x v="1"/>
    <n v="6000"/>
    <n v="0"/>
    <s v="A"/>
    <s v="A6"/>
    <x v="3"/>
    <x v="0"/>
    <x v="0"/>
    <x v="0"/>
    <x v="1"/>
    <n v="0"/>
    <n v="0"/>
    <n v="0"/>
    <n v="0"/>
    <n v="0"/>
  </r>
  <r>
    <n v="244"/>
    <s v="Segment 1 / Cohort A"/>
    <n v="7"/>
    <x v="0"/>
    <n v="0.8"/>
    <n v="0.1"/>
    <n v="0.1"/>
    <n v="0"/>
    <s v="US"/>
    <x v="1"/>
    <n v="6000"/>
    <n v="0"/>
    <s v="A"/>
    <s v="A7"/>
    <x v="1"/>
    <x v="0"/>
    <x v="0"/>
    <x v="0"/>
    <x v="1"/>
    <n v="6000"/>
    <n v="4800"/>
    <n v="600"/>
    <n v="600"/>
    <n v="0"/>
  </r>
  <r>
    <n v="244"/>
    <s v="Segment 1 / Cohort A"/>
    <n v="7"/>
    <x v="1"/>
    <n v="0.2"/>
    <n v="0.5"/>
    <n v="0.3"/>
    <n v="0"/>
    <s v="US"/>
    <x v="1"/>
    <n v="6000"/>
    <n v="0"/>
    <s v="A"/>
    <s v="A7"/>
    <x v="1"/>
    <x v="0"/>
    <x v="0"/>
    <x v="0"/>
    <x v="1"/>
    <n v="0"/>
    <n v="0"/>
    <n v="0"/>
    <n v="0"/>
    <n v="0"/>
  </r>
  <r>
    <n v="244"/>
    <s v="Segment 1 / Cohort A"/>
    <n v="8"/>
    <x v="0"/>
    <n v="0.8"/>
    <n v="0.2"/>
    <n v="0"/>
    <n v="0"/>
    <s v="US"/>
    <x v="1"/>
    <n v="6000"/>
    <n v="0"/>
    <s v="A"/>
    <s v="A8"/>
    <x v="3"/>
    <x v="0"/>
    <x v="0"/>
    <x v="0"/>
    <x v="0"/>
    <n v="6000"/>
    <n v="4800"/>
    <n v="1200"/>
    <n v="0"/>
    <n v="0"/>
  </r>
  <r>
    <n v="244"/>
    <s v="Segment 1 / Cohort A"/>
    <n v="8"/>
    <x v="1"/>
    <n v="0.2"/>
    <n v="0.4"/>
    <n v="0.4"/>
    <n v="0"/>
    <s v="US"/>
    <x v="1"/>
    <n v="6000"/>
    <n v="0"/>
    <s v="A"/>
    <s v="A8"/>
    <x v="3"/>
    <x v="0"/>
    <x v="0"/>
    <x v="0"/>
    <x v="0"/>
    <n v="0"/>
    <n v="0"/>
    <n v="0"/>
    <n v="0"/>
    <n v="0"/>
  </r>
  <r>
    <n v="244"/>
    <s v="Segment 1 / Cohort A"/>
    <n v="9"/>
    <x v="0"/>
    <n v="0.8"/>
    <n v="0.2"/>
    <n v="0"/>
    <n v="0"/>
    <s v="US"/>
    <x v="1"/>
    <n v="6000"/>
    <n v="0"/>
    <s v="A"/>
    <s v="A9"/>
    <x v="1"/>
    <x v="1"/>
    <x v="2"/>
    <x v="1"/>
    <x v="1"/>
    <n v="6000"/>
    <n v="4800"/>
    <n v="1200"/>
    <n v="0"/>
    <n v="0"/>
  </r>
  <r>
    <n v="244"/>
    <s v="Segment 1 / Cohort A"/>
    <n v="9"/>
    <x v="1"/>
    <n v="0.2"/>
    <n v="0.8"/>
    <n v="0"/>
    <n v="0"/>
    <s v="US"/>
    <x v="1"/>
    <n v="6000"/>
    <n v="0"/>
    <s v="A"/>
    <s v="A9"/>
    <x v="1"/>
    <x v="1"/>
    <x v="2"/>
    <x v="1"/>
    <x v="1"/>
    <n v="0"/>
    <n v="0"/>
    <n v="0"/>
    <n v="0"/>
    <n v="0"/>
  </r>
  <r>
    <n v="244"/>
    <s v="Segment 1 / Cohort A"/>
    <n v="10"/>
    <x v="0"/>
    <n v="0.8"/>
    <n v="0.2"/>
    <n v="0"/>
    <n v="0"/>
    <s v="US"/>
    <x v="1"/>
    <n v="6000"/>
    <n v="0"/>
    <s v="A"/>
    <s v="A10"/>
    <x v="2"/>
    <x v="1"/>
    <x v="0"/>
    <x v="0"/>
    <x v="0"/>
    <n v="6000"/>
    <n v="4800"/>
    <n v="1200"/>
    <n v="0"/>
    <n v="0"/>
  </r>
  <r>
    <n v="244"/>
    <s v="Segment 1 / Cohort A"/>
    <n v="10"/>
    <x v="1"/>
    <n v="0.2"/>
    <n v="0.8"/>
    <n v="0"/>
    <n v="0"/>
    <s v="US"/>
    <x v="1"/>
    <n v="6000"/>
    <n v="0"/>
    <s v="A"/>
    <s v="A10"/>
    <x v="2"/>
    <x v="1"/>
    <x v="0"/>
    <x v="0"/>
    <x v="0"/>
    <n v="0"/>
    <n v="0"/>
    <n v="0"/>
    <n v="0"/>
    <n v="0"/>
  </r>
  <r>
    <n v="244"/>
    <s v="Segment 1 / Cohort A"/>
    <n v="11"/>
    <x v="0"/>
    <n v="0.8"/>
    <n v="0.2"/>
    <n v="0"/>
    <n v="0"/>
    <s v="US"/>
    <x v="1"/>
    <n v="6000"/>
    <n v="0"/>
    <s v="A"/>
    <s v="A11"/>
    <x v="0"/>
    <x v="0"/>
    <x v="0"/>
    <x v="0"/>
    <x v="1"/>
    <n v="6000"/>
    <n v="4800"/>
    <n v="1200"/>
    <n v="0"/>
    <n v="0"/>
  </r>
  <r>
    <n v="244"/>
    <s v="Segment 1 / Cohort A"/>
    <n v="11"/>
    <x v="1"/>
    <n v="0.2"/>
    <n v="0.8"/>
    <n v="0"/>
    <n v="0"/>
    <s v="US"/>
    <x v="1"/>
    <n v="6000"/>
    <n v="0"/>
    <s v="A"/>
    <s v="A11"/>
    <x v="0"/>
    <x v="0"/>
    <x v="0"/>
    <x v="0"/>
    <x v="1"/>
    <n v="0"/>
    <n v="0"/>
    <n v="0"/>
    <n v="0"/>
    <n v="0"/>
  </r>
  <r>
    <n v="244"/>
    <s v="Segment 1 / Cohort A"/>
    <n v="12"/>
    <x v="0"/>
    <n v="0.7"/>
    <n v="0.2"/>
    <n v="0.1"/>
    <n v="0"/>
    <s v="US"/>
    <x v="1"/>
    <n v="6000"/>
    <n v="0"/>
    <s v="A"/>
    <s v="A12"/>
    <x v="1"/>
    <x v="0"/>
    <x v="0"/>
    <x v="0"/>
    <x v="0"/>
    <n v="6000"/>
    <n v="4200"/>
    <n v="1200"/>
    <n v="600"/>
    <n v="0"/>
  </r>
  <r>
    <n v="244"/>
    <s v="Segment 1 / Cohort A"/>
    <n v="12"/>
    <x v="1"/>
    <n v="0.2"/>
    <n v="0.2"/>
    <n v="0.6"/>
    <n v="0"/>
    <s v="US"/>
    <x v="1"/>
    <n v="6000"/>
    <n v="0"/>
    <s v="A"/>
    <s v="A12"/>
    <x v="1"/>
    <x v="0"/>
    <x v="0"/>
    <x v="0"/>
    <x v="0"/>
    <n v="0"/>
    <n v="0"/>
    <n v="0"/>
    <n v="0"/>
    <n v="0"/>
  </r>
  <r>
    <n v="246"/>
    <s v="Segment 2 / Cohort B"/>
    <n v="1"/>
    <x v="0"/>
    <n v="0.4"/>
    <n v="0.4"/>
    <n v="0.2"/>
    <n v="0"/>
    <s v="US"/>
    <x v="1"/>
    <n v="32500"/>
    <n v="10000"/>
    <s v="B"/>
    <s v="B1"/>
    <x v="1"/>
    <x v="1"/>
    <x v="1"/>
    <x v="0"/>
    <x v="0"/>
    <n v="32500"/>
    <n v="13000"/>
    <n v="13000"/>
    <n v="6500"/>
    <n v="0"/>
  </r>
  <r>
    <n v="246"/>
    <s v="Segment 2 / Cohort B"/>
    <n v="1"/>
    <x v="1"/>
    <n v="0.4"/>
    <n v="0.4"/>
    <n v="0.2"/>
    <n v="0"/>
    <s v="US"/>
    <x v="1"/>
    <n v="32500"/>
    <n v="10000"/>
    <s v="B"/>
    <s v="B1"/>
    <x v="1"/>
    <x v="1"/>
    <x v="1"/>
    <x v="0"/>
    <x v="0"/>
    <n v="10000"/>
    <n v="4000"/>
    <n v="4000"/>
    <n v="2000"/>
    <n v="0"/>
  </r>
  <r>
    <n v="246"/>
    <s v="Segment 2 / Cohort B"/>
    <n v="2"/>
    <x v="0"/>
    <n v="0.4"/>
    <n v="0.3"/>
    <n v="0.3"/>
    <n v="0"/>
    <s v="US"/>
    <x v="1"/>
    <n v="32500"/>
    <n v="10000"/>
    <s v="B"/>
    <s v="B2"/>
    <x v="0"/>
    <x v="1"/>
    <x v="0"/>
    <x v="0"/>
    <x v="0"/>
    <n v="32500"/>
    <n v="13000"/>
    <n v="9750"/>
    <n v="9750"/>
    <n v="0"/>
  </r>
  <r>
    <n v="246"/>
    <s v="Segment 2 / Cohort B"/>
    <n v="2"/>
    <x v="1"/>
    <n v="0.2"/>
    <n v="0.4"/>
    <n v="0.4"/>
    <n v="0"/>
    <s v="US"/>
    <x v="1"/>
    <n v="32500"/>
    <n v="10000"/>
    <s v="B"/>
    <s v="B2"/>
    <x v="0"/>
    <x v="1"/>
    <x v="0"/>
    <x v="0"/>
    <x v="0"/>
    <n v="10000"/>
    <n v="2000"/>
    <n v="4000"/>
    <n v="4000"/>
    <n v="0"/>
  </r>
  <r>
    <n v="246"/>
    <s v="Segment 2 / Cohort B"/>
    <n v="3"/>
    <x v="0"/>
    <n v="0.3"/>
    <n v="0.3"/>
    <n v="0.4"/>
    <n v="0"/>
    <s v="US"/>
    <x v="1"/>
    <n v="32500"/>
    <n v="10000"/>
    <s v="B"/>
    <s v="B3"/>
    <x v="2"/>
    <x v="1"/>
    <x v="2"/>
    <x v="0"/>
    <x v="0"/>
    <n v="32500"/>
    <n v="9750"/>
    <n v="9750"/>
    <n v="13000"/>
    <n v="0"/>
  </r>
  <r>
    <n v="246"/>
    <s v="Segment 2 / Cohort B"/>
    <n v="3"/>
    <x v="1"/>
    <n v="0.3"/>
    <n v="0.3"/>
    <n v="0.4"/>
    <n v="0"/>
    <s v="US"/>
    <x v="1"/>
    <n v="32500"/>
    <n v="10000"/>
    <s v="B"/>
    <s v="B3"/>
    <x v="2"/>
    <x v="1"/>
    <x v="2"/>
    <x v="0"/>
    <x v="0"/>
    <n v="10000"/>
    <n v="3000"/>
    <n v="3000"/>
    <n v="4000"/>
    <n v="0"/>
  </r>
  <r>
    <n v="246"/>
    <s v="Segment 2 / Cohort B"/>
    <n v="4"/>
    <x v="0"/>
    <n v="0.4"/>
    <n v="0.4"/>
    <n v="0.2"/>
    <n v="0"/>
    <s v="US"/>
    <x v="1"/>
    <n v="32500"/>
    <n v="10000"/>
    <s v="B"/>
    <s v="B4"/>
    <x v="1"/>
    <x v="1"/>
    <x v="0"/>
    <x v="0"/>
    <x v="1"/>
    <n v="32500"/>
    <n v="13000"/>
    <n v="13000"/>
    <n v="6500"/>
    <n v="0"/>
  </r>
  <r>
    <n v="246"/>
    <s v="Segment 2 / Cohort B"/>
    <n v="4"/>
    <x v="1"/>
    <n v="0.4"/>
    <n v="0.4"/>
    <n v="0.2"/>
    <n v="0"/>
    <s v="US"/>
    <x v="1"/>
    <n v="32500"/>
    <n v="10000"/>
    <s v="B"/>
    <s v="B4"/>
    <x v="1"/>
    <x v="1"/>
    <x v="0"/>
    <x v="0"/>
    <x v="1"/>
    <n v="10000"/>
    <n v="4000"/>
    <n v="4000"/>
    <n v="2000"/>
    <n v="0"/>
  </r>
  <r>
    <n v="246"/>
    <s v="Segment 2 / Cohort B"/>
    <n v="5"/>
    <x v="0"/>
    <n v="0.4"/>
    <n v="0.4"/>
    <n v="0.2"/>
    <n v="0"/>
    <s v="US"/>
    <x v="1"/>
    <n v="32500"/>
    <n v="10000"/>
    <s v="B"/>
    <s v="B5"/>
    <x v="0"/>
    <x v="1"/>
    <x v="0"/>
    <x v="0"/>
    <x v="1"/>
    <n v="32500"/>
    <n v="13000"/>
    <n v="13000"/>
    <n v="6500"/>
    <n v="0"/>
  </r>
  <r>
    <n v="246"/>
    <s v="Segment 2 / Cohort B"/>
    <n v="5"/>
    <x v="1"/>
    <n v="0.4"/>
    <n v="0.4"/>
    <n v="0.2"/>
    <n v="0"/>
    <s v="US"/>
    <x v="1"/>
    <n v="32500"/>
    <n v="10000"/>
    <s v="B"/>
    <s v="B5"/>
    <x v="0"/>
    <x v="1"/>
    <x v="0"/>
    <x v="0"/>
    <x v="1"/>
    <n v="10000"/>
    <n v="4000"/>
    <n v="4000"/>
    <n v="2000"/>
    <n v="0"/>
  </r>
  <r>
    <n v="246"/>
    <s v="Segment 2 / Cohort B"/>
    <n v="6"/>
    <x v="0"/>
    <n v="0.4"/>
    <n v="0.3"/>
    <n v="0.3"/>
    <n v="0"/>
    <s v="US"/>
    <x v="1"/>
    <n v="32500"/>
    <n v="10000"/>
    <s v="B"/>
    <s v="B6"/>
    <x v="0"/>
    <x v="1"/>
    <x v="1"/>
    <x v="0"/>
    <x v="1"/>
    <n v="32500"/>
    <n v="13000"/>
    <n v="9750"/>
    <n v="9750"/>
    <n v="0"/>
  </r>
  <r>
    <n v="246"/>
    <s v="Segment 2 / Cohort B"/>
    <n v="6"/>
    <x v="1"/>
    <n v="0.2"/>
    <n v="0.4"/>
    <n v="0.4"/>
    <n v="0"/>
    <s v="US"/>
    <x v="1"/>
    <n v="32500"/>
    <n v="10000"/>
    <s v="B"/>
    <s v="B6"/>
    <x v="0"/>
    <x v="1"/>
    <x v="1"/>
    <x v="0"/>
    <x v="1"/>
    <n v="10000"/>
    <n v="2000"/>
    <n v="4000"/>
    <n v="4000"/>
    <n v="0"/>
  </r>
  <r>
    <n v="246"/>
    <s v="Segment 2 / Cohort B"/>
    <n v="7"/>
    <x v="0"/>
    <n v="0.3"/>
    <n v="0.3"/>
    <n v="0.4"/>
    <n v="0"/>
    <s v="US"/>
    <x v="1"/>
    <n v="32500"/>
    <n v="10000"/>
    <s v="B"/>
    <s v="B7"/>
    <x v="0"/>
    <x v="1"/>
    <x v="2"/>
    <x v="0"/>
    <x v="0"/>
    <n v="32500"/>
    <n v="9750"/>
    <n v="9750"/>
    <n v="13000"/>
    <n v="0"/>
  </r>
  <r>
    <n v="246"/>
    <s v="Segment 2 / Cohort B"/>
    <n v="7"/>
    <x v="1"/>
    <n v="0.3"/>
    <n v="0.3"/>
    <n v="0.4"/>
    <n v="0"/>
    <s v="US"/>
    <x v="1"/>
    <n v="32500"/>
    <n v="10000"/>
    <s v="B"/>
    <s v="B7"/>
    <x v="0"/>
    <x v="1"/>
    <x v="2"/>
    <x v="0"/>
    <x v="0"/>
    <n v="10000"/>
    <n v="3000"/>
    <n v="3000"/>
    <n v="4000"/>
    <n v="0"/>
  </r>
  <r>
    <n v="246"/>
    <s v="Segment 2 / Cohort B"/>
    <n v="8"/>
    <x v="0"/>
    <n v="0.2"/>
    <n v="0.2"/>
    <n v="0.6"/>
    <n v="0"/>
    <s v="US"/>
    <x v="1"/>
    <n v="32500"/>
    <n v="10000"/>
    <s v="B"/>
    <s v="B8"/>
    <x v="2"/>
    <x v="1"/>
    <x v="1"/>
    <x v="0"/>
    <x v="1"/>
    <n v="32500"/>
    <n v="6500"/>
    <n v="6500"/>
    <n v="19500"/>
    <n v="0"/>
  </r>
  <r>
    <n v="246"/>
    <s v="Segment 2 / Cohort B"/>
    <n v="8"/>
    <x v="1"/>
    <n v="0.3"/>
    <n v="0.3"/>
    <n v="0.4"/>
    <n v="0"/>
    <s v="US"/>
    <x v="1"/>
    <n v="32500"/>
    <n v="10000"/>
    <s v="B"/>
    <s v="B8"/>
    <x v="2"/>
    <x v="1"/>
    <x v="1"/>
    <x v="0"/>
    <x v="1"/>
    <n v="10000"/>
    <n v="3000"/>
    <n v="3000"/>
    <n v="4000"/>
    <n v="0"/>
  </r>
  <r>
    <n v="246"/>
    <s v="Segment 2 / Cohort B"/>
    <n v="9"/>
    <x v="0"/>
    <n v="0.4"/>
    <n v="0.3"/>
    <n v="0.3"/>
    <n v="0"/>
    <s v="US"/>
    <x v="1"/>
    <n v="32500"/>
    <n v="10000"/>
    <s v="B"/>
    <s v="B9"/>
    <x v="1"/>
    <x v="1"/>
    <x v="2"/>
    <x v="0"/>
    <x v="0"/>
    <n v="32500"/>
    <n v="13000"/>
    <n v="9750"/>
    <n v="9750"/>
    <n v="0"/>
  </r>
  <r>
    <n v="246"/>
    <s v="Segment 2 / Cohort B"/>
    <n v="9"/>
    <x v="1"/>
    <n v="0.2"/>
    <n v="0.4"/>
    <n v="0.4"/>
    <n v="0"/>
    <s v="US"/>
    <x v="1"/>
    <n v="32500"/>
    <n v="10000"/>
    <s v="B"/>
    <s v="B9"/>
    <x v="1"/>
    <x v="1"/>
    <x v="2"/>
    <x v="0"/>
    <x v="0"/>
    <n v="10000"/>
    <n v="2000"/>
    <n v="4000"/>
    <n v="4000"/>
    <n v="0"/>
  </r>
  <r>
    <n v="246"/>
    <s v="Segment 2 / Cohort B"/>
    <n v="10"/>
    <x v="0"/>
    <n v="0.3"/>
    <n v="0.3"/>
    <n v="0.4"/>
    <n v="0"/>
    <s v="US"/>
    <x v="1"/>
    <n v="32500"/>
    <n v="10000"/>
    <s v="B"/>
    <s v="B10"/>
    <x v="0"/>
    <x v="1"/>
    <x v="2"/>
    <x v="1"/>
    <x v="1"/>
    <n v="32500"/>
    <n v="9750"/>
    <n v="9750"/>
    <n v="13000"/>
    <n v="0"/>
  </r>
  <r>
    <n v="246"/>
    <s v="Segment 2 / Cohort B"/>
    <n v="10"/>
    <x v="1"/>
    <n v="0.3"/>
    <n v="0.3"/>
    <n v="0.4"/>
    <n v="0"/>
    <s v="US"/>
    <x v="1"/>
    <n v="32500"/>
    <n v="10000"/>
    <s v="B"/>
    <s v="B10"/>
    <x v="0"/>
    <x v="1"/>
    <x v="2"/>
    <x v="1"/>
    <x v="1"/>
    <n v="10000"/>
    <n v="3000"/>
    <n v="3000"/>
    <n v="4000"/>
    <n v="0"/>
  </r>
  <r>
    <n v="246"/>
    <s v="Segment 2 / Cohort B"/>
    <n v="11"/>
    <x v="0"/>
    <n v="0.3"/>
    <n v="0.3"/>
    <n v="0.4"/>
    <n v="0"/>
    <s v="US"/>
    <x v="1"/>
    <n v="32500"/>
    <n v="10000"/>
    <s v="B"/>
    <s v="B11"/>
    <x v="3"/>
    <x v="1"/>
    <x v="2"/>
    <x v="1"/>
    <x v="0"/>
    <n v="32500"/>
    <n v="9750"/>
    <n v="9750"/>
    <n v="13000"/>
    <n v="0"/>
  </r>
  <r>
    <n v="246"/>
    <s v="Segment 2 / Cohort B"/>
    <n v="11"/>
    <x v="1"/>
    <n v="0.3"/>
    <n v="0.3"/>
    <n v="0.4"/>
    <n v="0"/>
    <s v="US"/>
    <x v="1"/>
    <n v="32500"/>
    <n v="10000"/>
    <s v="B"/>
    <s v="B11"/>
    <x v="3"/>
    <x v="1"/>
    <x v="2"/>
    <x v="1"/>
    <x v="0"/>
    <n v="10000"/>
    <n v="3000"/>
    <n v="3000"/>
    <n v="4000"/>
    <n v="0"/>
  </r>
  <r>
    <n v="246"/>
    <s v="Segment 2 / Cohort B"/>
    <n v="12"/>
    <x v="0"/>
    <n v="0.3"/>
    <n v="0.3"/>
    <n v="0.4"/>
    <n v="0"/>
    <s v="US"/>
    <x v="1"/>
    <n v="32500"/>
    <n v="10000"/>
    <s v="B"/>
    <s v="B12"/>
    <x v="3"/>
    <x v="1"/>
    <x v="1"/>
    <x v="0"/>
    <x v="1"/>
    <n v="32500"/>
    <n v="9750"/>
    <n v="9750"/>
    <n v="13000"/>
    <n v="0"/>
  </r>
  <r>
    <n v="246"/>
    <s v="Segment 2 / Cohort B"/>
    <n v="12"/>
    <x v="1"/>
    <n v="0.3"/>
    <n v="0.3"/>
    <n v="0.4"/>
    <n v="0"/>
    <s v="US"/>
    <x v="1"/>
    <n v="32500"/>
    <n v="10000"/>
    <s v="B"/>
    <s v="B12"/>
    <x v="3"/>
    <x v="1"/>
    <x v="1"/>
    <x v="0"/>
    <x v="1"/>
    <n v="10000"/>
    <n v="3000"/>
    <n v="3000"/>
    <n v="4000"/>
    <n v="0"/>
  </r>
  <r>
    <n v="250"/>
    <s v="Segment 2 / Cohort B"/>
    <n v="1"/>
    <x v="0"/>
    <n v="1"/>
    <n v="0"/>
    <n v="0"/>
    <n v="0"/>
    <s v="US"/>
    <x v="1"/>
    <n v="1000"/>
    <n v="250"/>
    <s v="B"/>
    <s v="B1"/>
    <x v="1"/>
    <x v="1"/>
    <x v="1"/>
    <x v="0"/>
    <x v="0"/>
    <n v="1000"/>
    <n v="1000"/>
    <n v="0"/>
    <n v="0"/>
    <n v="0"/>
  </r>
  <r>
    <n v="250"/>
    <s v="Segment 2 / Cohort B"/>
    <n v="1"/>
    <x v="1"/>
    <n v="0.8"/>
    <n v="0"/>
    <n v="0"/>
    <n v="0.2"/>
    <s v="US"/>
    <x v="1"/>
    <n v="1000"/>
    <n v="250"/>
    <s v="B"/>
    <s v="B1"/>
    <x v="1"/>
    <x v="1"/>
    <x v="1"/>
    <x v="0"/>
    <x v="0"/>
    <n v="250"/>
    <n v="200"/>
    <n v="0"/>
    <n v="0"/>
    <n v="50"/>
  </r>
  <r>
    <n v="250"/>
    <s v="Segment 2 / Cohort B"/>
    <n v="2"/>
    <x v="0"/>
    <n v="1"/>
    <n v="0"/>
    <n v="0"/>
    <n v="0"/>
    <s v="US"/>
    <x v="1"/>
    <n v="1000"/>
    <n v="250"/>
    <s v="B"/>
    <s v="B2"/>
    <x v="0"/>
    <x v="1"/>
    <x v="0"/>
    <x v="0"/>
    <x v="0"/>
    <n v="1000"/>
    <n v="1000"/>
    <n v="0"/>
    <n v="0"/>
    <n v="0"/>
  </r>
  <r>
    <n v="250"/>
    <s v="Segment 2 / Cohort B"/>
    <n v="2"/>
    <x v="1"/>
    <n v="0.7"/>
    <n v="0"/>
    <n v="0"/>
    <n v="0.3"/>
    <s v="US"/>
    <x v="1"/>
    <n v="1000"/>
    <n v="250"/>
    <s v="B"/>
    <s v="B2"/>
    <x v="0"/>
    <x v="1"/>
    <x v="0"/>
    <x v="0"/>
    <x v="0"/>
    <n v="250"/>
    <n v="175"/>
    <n v="0"/>
    <n v="0"/>
    <n v="75"/>
  </r>
  <r>
    <n v="250"/>
    <s v="Segment 2 / Cohort B"/>
    <n v="3"/>
    <x v="0"/>
    <n v="1"/>
    <n v="0"/>
    <n v="0"/>
    <n v="0"/>
    <s v="US"/>
    <x v="1"/>
    <n v="1000"/>
    <n v="250"/>
    <s v="B"/>
    <s v="B3"/>
    <x v="2"/>
    <x v="1"/>
    <x v="2"/>
    <x v="0"/>
    <x v="0"/>
    <n v="1000"/>
    <n v="1000"/>
    <n v="0"/>
    <n v="0"/>
    <n v="0"/>
  </r>
  <r>
    <n v="250"/>
    <s v="Segment 2 / Cohort B"/>
    <n v="3"/>
    <x v="1"/>
    <n v="0.6"/>
    <n v="0"/>
    <n v="0.2"/>
    <n v="0.2"/>
    <s v="US"/>
    <x v="1"/>
    <n v="1000"/>
    <n v="250"/>
    <s v="B"/>
    <s v="B3"/>
    <x v="2"/>
    <x v="1"/>
    <x v="2"/>
    <x v="0"/>
    <x v="0"/>
    <n v="250"/>
    <n v="150"/>
    <n v="0"/>
    <n v="50"/>
    <n v="50"/>
  </r>
  <r>
    <n v="250"/>
    <s v="Segment 2 / Cohort B"/>
    <n v="4"/>
    <x v="0"/>
    <n v="1"/>
    <n v="0"/>
    <n v="0"/>
    <n v="0"/>
    <s v="US"/>
    <x v="1"/>
    <n v="1000"/>
    <n v="250"/>
    <s v="B"/>
    <s v="B4"/>
    <x v="1"/>
    <x v="1"/>
    <x v="0"/>
    <x v="0"/>
    <x v="1"/>
    <n v="1000"/>
    <n v="1000"/>
    <n v="0"/>
    <n v="0"/>
    <n v="0"/>
  </r>
  <r>
    <n v="250"/>
    <s v="Segment 2 / Cohort B"/>
    <n v="4"/>
    <x v="1"/>
    <n v="0.5"/>
    <n v="0"/>
    <n v="0"/>
    <n v="0.5"/>
    <s v="US"/>
    <x v="1"/>
    <n v="1000"/>
    <n v="250"/>
    <s v="B"/>
    <s v="B4"/>
    <x v="1"/>
    <x v="1"/>
    <x v="0"/>
    <x v="0"/>
    <x v="1"/>
    <n v="250"/>
    <n v="125"/>
    <n v="0"/>
    <n v="0"/>
    <n v="125"/>
  </r>
  <r>
    <n v="250"/>
    <s v="Segment 2 / Cohort B"/>
    <n v="5"/>
    <x v="0"/>
    <n v="1"/>
    <n v="0"/>
    <n v="0"/>
    <n v="0"/>
    <s v="US"/>
    <x v="1"/>
    <n v="1000"/>
    <n v="250"/>
    <s v="B"/>
    <s v="B5"/>
    <x v="0"/>
    <x v="1"/>
    <x v="0"/>
    <x v="0"/>
    <x v="1"/>
    <n v="1000"/>
    <n v="1000"/>
    <n v="0"/>
    <n v="0"/>
    <n v="0"/>
  </r>
  <r>
    <n v="250"/>
    <s v="Segment 2 / Cohort B"/>
    <n v="5"/>
    <x v="1"/>
    <n v="0.5"/>
    <n v="0"/>
    <n v="0.1"/>
    <n v="0.4"/>
    <s v="US"/>
    <x v="1"/>
    <n v="1000"/>
    <n v="250"/>
    <s v="B"/>
    <s v="B5"/>
    <x v="0"/>
    <x v="1"/>
    <x v="0"/>
    <x v="0"/>
    <x v="1"/>
    <n v="250"/>
    <n v="125"/>
    <n v="0"/>
    <n v="25"/>
    <n v="100"/>
  </r>
  <r>
    <n v="250"/>
    <s v="Segment 2 / Cohort B"/>
    <n v="6"/>
    <x v="0"/>
    <n v="1"/>
    <n v="0"/>
    <n v="0"/>
    <n v="0"/>
    <s v="US"/>
    <x v="1"/>
    <n v="1000"/>
    <n v="250"/>
    <s v="B"/>
    <s v="B6"/>
    <x v="0"/>
    <x v="1"/>
    <x v="1"/>
    <x v="0"/>
    <x v="1"/>
    <n v="1000"/>
    <n v="1000"/>
    <n v="0"/>
    <n v="0"/>
    <n v="0"/>
  </r>
  <r>
    <n v="250"/>
    <s v="Segment 2 / Cohort B"/>
    <n v="6"/>
    <x v="1"/>
    <n v="0.5"/>
    <n v="0"/>
    <n v="0"/>
    <n v="0.5"/>
    <s v="US"/>
    <x v="1"/>
    <n v="1000"/>
    <n v="250"/>
    <s v="B"/>
    <s v="B6"/>
    <x v="0"/>
    <x v="1"/>
    <x v="1"/>
    <x v="0"/>
    <x v="1"/>
    <n v="250"/>
    <n v="125"/>
    <n v="0"/>
    <n v="0"/>
    <n v="125"/>
  </r>
  <r>
    <n v="250"/>
    <s v="Segment 2 / Cohort B"/>
    <n v="7"/>
    <x v="0"/>
    <n v="1"/>
    <n v="0"/>
    <n v="0"/>
    <n v="0"/>
    <s v="US"/>
    <x v="1"/>
    <n v="1000"/>
    <n v="250"/>
    <s v="B"/>
    <s v="B7"/>
    <x v="0"/>
    <x v="1"/>
    <x v="2"/>
    <x v="0"/>
    <x v="0"/>
    <n v="1000"/>
    <n v="1000"/>
    <n v="0"/>
    <n v="0"/>
    <n v="0"/>
  </r>
  <r>
    <n v="250"/>
    <s v="Segment 2 / Cohort B"/>
    <n v="7"/>
    <x v="1"/>
    <n v="0"/>
    <n v="0.8"/>
    <n v="0.2"/>
    <n v="0"/>
    <s v="US"/>
    <x v="1"/>
    <n v="1000"/>
    <n v="250"/>
    <s v="B"/>
    <s v="B7"/>
    <x v="0"/>
    <x v="1"/>
    <x v="2"/>
    <x v="0"/>
    <x v="0"/>
    <n v="250"/>
    <n v="0"/>
    <n v="200"/>
    <n v="50"/>
    <n v="0"/>
  </r>
  <r>
    <n v="250"/>
    <s v="Segment 2 / Cohort B"/>
    <n v="8"/>
    <x v="0"/>
    <n v="1"/>
    <n v="0"/>
    <n v="0"/>
    <n v="0"/>
    <s v="US"/>
    <x v="1"/>
    <n v="1000"/>
    <n v="250"/>
    <s v="B"/>
    <s v="B8"/>
    <x v="2"/>
    <x v="1"/>
    <x v="1"/>
    <x v="0"/>
    <x v="1"/>
    <n v="1000"/>
    <n v="1000"/>
    <n v="0"/>
    <n v="0"/>
    <n v="0"/>
  </r>
  <r>
    <n v="250"/>
    <s v="Segment 2 / Cohort B"/>
    <n v="8"/>
    <x v="1"/>
    <n v="0.7"/>
    <n v="0"/>
    <n v="0.3"/>
    <n v="0"/>
    <s v="US"/>
    <x v="1"/>
    <n v="1000"/>
    <n v="250"/>
    <s v="B"/>
    <s v="B8"/>
    <x v="2"/>
    <x v="1"/>
    <x v="1"/>
    <x v="0"/>
    <x v="1"/>
    <n v="250"/>
    <n v="175"/>
    <n v="0"/>
    <n v="75"/>
    <n v="0"/>
  </r>
  <r>
    <n v="250"/>
    <s v="Segment 2 / Cohort B"/>
    <n v="9"/>
    <x v="0"/>
    <n v="1"/>
    <n v="0"/>
    <n v="0"/>
    <n v="0"/>
    <s v="US"/>
    <x v="1"/>
    <n v="1000"/>
    <n v="250"/>
    <s v="B"/>
    <s v="B9"/>
    <x v="1"/>
    <x v="1"/>
    <x v="2"/>
    <x v="0"/>
    <x v="0"/>
    <n v="1000"/>
    <n v="1000"/>
    <n v="0"/>
    <n v="0"/>
    <n v="0"/>
  </r>
  <r>
    <n v="250"/>
    <s v="Segment 2 / Cohort B"/>
    <n v="9"/>
    <x v="1"/>
    <n v="0.5"/>
    <n v="0"/>
    <n v="0"/>
    <n v="0.5"/>
    <s v="US"/>
    <x v="1"/>
    <n v="1000"/>
    <n v="250"/>
    <s v="B"/>
    <s v="B9"/>
    <x v="1"/>
    <x v="1"/>
    <x v="2"/>
    <x v="0"/>
    <x v="0"/>
    <n v="250"/>
    <n v="125"/>
    <n v="0"/>
    <n v="0"/>
    <n v="125"/>
  </r>
  <r>
    <n v="250"/>
    <s v="Segment 2 / Cohort B"/>
    <n v="10"/>
    <x v="0"/>
    <n v="1"/>
    <n v="0"/>
    <n v="0"/>
    <n v="0"/>
    <s v="US"/>
    <x v="1"/>
    <n v="1000"/>
    <n v="250"/>
    <s v="B"/>
    <s v="B10"/>
    <x v="0"/>
    <x v="1"/>
    <x v="2"/>
    <x v="1"/>
    <x v="1"/>
    <n v="1000"/>
    <n v="1000"/>
    <n v="0"/>
    <n v="0"/>
    <n v="0"/>
  </r>
  <r>
    <n v="250"/>
    <s v="Segment 2 / Cohort B"/>
    <n v="10"/>
    <x v="1"/>
    <n v="0.8"/>
    <n v="0"/>
    <n v="0.2"/>
    <n v="0"/>
    <s v="US"/>
    <x v="1"/>
    <n v="1000"/>
    <n v="250"/>
    <s v="B"/>
    <s v="B10"/>
    <x v="0"/>
    <x v="1"/>
    <x v="2"/>
    <x v="1"/>
    <x v="1"/>
    <n v="250"/>
    <n v="200"/>
    <n v="0"/>
    <n v="50"/>
    <n v="0"/>
  </r>
  <r>
    <n v="250"/>
    <s v="Segment 2 / Cohort B"/>
    <n v="11"/>
    <x v="0"/>
    <n v="1"/>
    <n v="0"/>
    <n v="0"/>
    <n v="0"/>
    <s v="US"/>
    <x v="1"/>
    <n v="1000"/>
    <n v="250"/>
    <s v="B"/>
    <s v="B11"/>
    <x v="3"/>
    <x v="1"/>
    <x v="2"/>
    <x v="1"/>
    <x v="0"/>
    <n v="1000"/>
    <n v="1000"/>
    <n v="0"/>
    <n v="0"/>
    <n v="0"/>
  </r>
  <r>
    <n v="250"/>
    <s v="Segment 2 / Cohort B"/>
    <n v="11"/>
    <x v="1"/>
    <n v="0.8"/>
    <n v="0"/>
    <n v="0.2"/>
    <n v="0"/>
    <s v="US"/>
    <x v="1"/>
    <n v="1000"/>
    <n v="250"/>
    <s v="B"/>
    <s v="B11"/>
    <x v="3"/>
    <x v="1"/>
    <x v="2"/>
    <x v="1"/>
    <x v="0"/>
    <n v="250"/>
    <n v="200"/>
    <n v="0"/>
    <n v="50"/>
    <n v="0"/>
  </r>
  <r>
    <n v="250"/>
    <s v="Segment 2 / Cohort B"/>
    <n v="12"/>
    <x v="0"/>
    <n v="1"/>
    <n v="0"/>
    <n v="0"/>
    <n v="0"/>
    <s v="US"/>
    <x v="1"/>
    <n v="1000"/>
    <n v="250"/>
    <s v="B"/>
    <s v="B12"/>
    <x v="3"/>
    <x v="1"/>
    <x v="1"/>
    <x v="0"/>
    <x v="1"/>
    <n v="1000"/>
    <n v="1000"/>
    <n v="0"/>
    <n v="0"/>
    <n v="0"/>
  </r>
  <r>
    <n v="250"/>
    <s v="Segment 2 / Cohort B"/>
    <n v="12"/>
    <x v="1"/>
    <n v="0.5"/>
    <n v="0"/>
    <n v="0.5"/>
    <n v="0"/>
    <s v="US"/>
    <x v="1"/>
    <n v="1000"/>
    <n v="250"/>
    <s v="B"/>
    <s v="B12"/>
    <x v="3"/>
    <x v="1"/>
    <x v="1"/>
    <x v="0"/>
    <x v="1"/>
    <n v="250"/>
    <n v="125"/>
    <n v="0"/>
    <n v="125"/>
    <n v="0"/>
  </r>
  <r>
    <n v="251"/>
    <s v="Segment 3 / Cohort C"/>
    <n v="1"/>
    <x v="0"/>
    <n v="0.2"/>
    <n v="0.3"/>
    <n v="0.5"/>
    <n v="0"/>
    <s v="US"/>
    <x v="2"/>
    <n v="750"/>
    <n v="750"/>
    <s v="C"/>
    <s v="C1"/>
    <x v="2"/>
    <x v="0"/>
    <x v="1"/>
    <x v="0"/>
    <x v="1"/>
    <n v="750"/>
    <n v="150"/>
    <n v="225"/>
    <n v="375"/>
    <n v="0"/>
  </r>
  <r>
    <n v="251"/>
    <s v="Segment 3 / Cohort C"/>
    <n v="1"/>
    <x v="1"/>
    <n v="0.3"/>
    <n v="0.2"/>
    <n v="0.5"/>
    <n v="0"/>
    <s v="US"/>
    <x v="2"/>
    <n v="750"/>
    <n v="750"/>
    <s v="C"/>
    <s v="C1"/>
    <x v="2"/>
    <x v="0"/>
    <x v="1"/>
    <x v="0"/>
    <x v="1"/>
    <n v="750"/>
    <n v="225"/>
    <n v="150"/>
    <n v="375"/>
    <n v="0"/>
  </r>
  <r>
    <n v="251"/>
    <s v="Segment 3 / Cohort C"/>
    <n v="2"/>
    <x v="0"/>
    <n v="0.4"/>
    <n v="0.4"/>
    <n v="0.2"/>
    <n v="0"/>
    <s v="US"/>
    <x v="2"/>
    <n v="750"/>
    <n v="750"/>
    <s v="C"/>
    <s v="C2"/>
    <x v="2"/>
    <x v="1"/>
    <x v="2"/>
    <x v="1"/>
    <x v="0"/>
    <n v="750"/>
    <n v="300"/>
    <n v="300"/>
    <n v="150"/>
    <n v="0"/>
  </r>
  <r>
    <n v="251"/>
    <s v="Segment 3 / Cohort C"/>
    <n v="2"/>
    <x v="1"/>
    <n v="0.4"/>
    <n v="0.4"/>
    <n v="0.2"/>
    <n v="0"/>
    <s v="US"/>
    <x v="2"/>
    <n v="750"/>
    <n v="750"/>
    <s v="C"/>
    <s v="C2"/>
    <x v="2"/>
    <x v="1"/>
    <x v="2"/>
    <x v="1"/>
    <x v="0"/>
    <n v="750"/>
    <n v="300"/>
    <n v="300"/>
    <n v="150"/>
    <n v="0"/>
  </r>
  <r>
    <n v="251"/>
    <s v="Segment 3 / Cohort C"/>
    <n v="3"/>
    <x v="0"/>
    <n v="0.2"/>
    <n v="0.2"/>
    <n v="0.6"/>
    <n v="0"/>
    <s v="US"/>
    <x v="2"/>
    <n v="750"/>
    <n v="750"/>
    <s v="C"/>
    <s v="C3"/>
    <x v="3"/>
    <x v="0"/>
    <x v="1"/>
    <x v="0"/>
    <x v="1"/>
    <n v="750"/>
    <n v="150"/>
    <n v="150"/>
    <n v="450"/>
    <n v="0"/>
  </r>
  <r>
    <n v="251"/>
    <s v="Segment 3 / Cohort C"/>
    <n v="3"/>
    <x v="1"/>
    <n v="0.4"/>
    <n v="0.2"/>
    <n v="0.4"/>
    <n v="0"/>
    <s v="US"/>
    <x v="2"/>
    <n v="750"/>
    <n v="750"/>
    <s v="C"/>
    <s v="C3"/>
    <x v="3"/>
    <x v="0"/>
    <x v="1"/>
    <x v="0"/>
    <x v="1"/>
    <n v="750"/>
    <n v="300"/>
    <n v="150"/>
    <n v="300"/>
    <n v="0"/>
  </r>
  <r>
    <n v="251"/>
    <s v="Segment 3 / Cohort C"/>
    <n v="4"/>
    <x v="0"/>
    <n v="0.4"/>
    <n v="0.4"/>
    <n v="0.2"/>
    <n v="0"/>
    <s v="US"/>
    <x v="2"/>
    <n v="750"/>
    <n v="750"/>
    <s v="C"/>
    <s v="C4"/>
    <x v="3"/>
    <x v="1"/>
    <x v="0"/>
    <x v="0"/>
    <x v="0"/>
    <n v="750"/>
    <n v="300"/>
    <n v="300"/>
    <n v="150"/>
    <n v="0"/>
  </r>
  <r>
    <n v="251"/>
    <s v="Segment 3 / Cohort C"/>
    <n v="4"/>
    <x v="1"/>
    <n v="0.4"/>
    <n v="0.4"/>
    <n v="0.2"/>
    <n v="0"/>
    <s v="US"/>
    <x v="2"/>
    <n v="750"/>
    <n v="750"/>
    <s v="C"/>
    <s v="C4"/>
    <x v="3"/>
    <x v="1"/>
    <x v="0"/>
    <x v="0"/>
    <x v="0"/>
    <n v="750"/>
    <n v="300"/>
    <n v="300"/>
    <n v="150"/>
    <n v="0"/>
  </r>
  <r>
    <n v="251"/>
    <s v="Segment 3 / Cohort C"/>
    <n v="5"/>
    <x v="0"/>
    <n v="0.3"/>
    <n v="0.3"/>
    <n v="0.4"/>
    <n v="0"/>
    <s v="US"/>
    <x v="2"/>
    <n v="750"/>
    <n v="750"/>
    <s v="C"/>
    <s v="C5"/>
    <x v="2"/>
    <x v="0"/>
    <x v="1"/>
    <x v="0"/>
    <x v="0"/>
    <n v="750"/>
    <n v="225"/>
    <n v="225"/>
    <n v="300"/>
    <n v="0"/>
  </r>
  <r>
    <n v="251"/>
    <s v="Segment 3 / Cohort C"/>
    <n v="5"/>
    <x v="1"/>
    <n v="0.4"/>
    <n v="0.2"/>
    <n v="0.4"/>
    <n v="0"/>
    <s v="US"/>
    <x v="2"/>
    <n v="750"/>
    <n v="750"/>
    <s v="C"/>
    <s v="C5"/>
    <x v="2"/>
    <x v="0"/>
    <x v="1"/>
    <x v="0"/>
    <x v="0"/>
    <n v="750"/>
    <n v="300"/>
    <n v="150"/>
    <n v="300"/>
    <n v="0"/>
  </r>
  <r>
    <n v="251"/>
    <s v="Segment 3 / Cohort C"/>
    <n v="6"/>
    <x v="0"/>
    <n v="0.5"/>
    <n v="0.5"/>
    <n v="0"/>
    <n v="0"/>
    <s v="US"/>
    <x v="2"/>
    <n v="750"/>
    <n v="750"/>
    <s v="C"/>
    <s v="C6"/>
    <x v="3"/>
    <x v="1"/>
    <x v="1"/>
    <x v="0"/>
    <x v="0"/>
    <n v="750"/>
    <n v="375"/>
    <n v="375"/>
    <n v="0"/>
    <n v="0"/>
  </r>
  <r>
    <n v="251"/>
    <s v="Segment 3 / Cohort C"/>
    <n v="6"/>
    <x v="1"/>
    <n v="0.5"/>
    <n v="0.5"/>
    <n v="0"/>
    <n v="0"/>
    <s v="US"/>
    <x v="2"/>
    <n v="750"/>
    <n v="750"/>
    <s v="C"/>
    <s v="C6"/>
    <x v="3"/>
    <x v="1"/>
    <x v="1"/>
    <x v="0"/>
    <x v="0"/>
    <n v="750"/>
    <n v="375"/>
    <n v="375"/>
    <n v="0"/>
    <n v="0"/>
  </r>
  <r>
    <n v="251"/>
    <s v="Segment 3 / Cohort C"/>
    <n v="7"/>
    <x v="0"/>
    <n v="0.5"/>
    <n v="0.5"/>
    <n v="0"/>
    <n v="0"/>
    <s v="US"/>
    <x v="2"/>
    <n v="750"/>
    <n v="750"/>
    <s v="C"/>
    <s v="C7"/>
    <x v="0"/>
    <x v="1"/>
    <x v="1"/>
    <x v="0"/>
    <x v="0"/>
    <n v="750"/>
    <n v="375"/>
    <n v="375"/>
    <n v="0"/>
    <n v="0"/>
  </r>
  <r>
    <n v="251"/>
    <s v="Segment 3 / Cohort C"/>
    <n v="7"/>
    <x v="1"/>
    <n v="0.5"/>
    <n v="0.5"/>
    <n v="0"/>
    <n v="0"/>
    <s v="US"/>
    <x v="2"/>
    <n v="750"/>
    <n v="750"/>
    <s v="C"/>
    <s v="C7"/>
    <x v="0"/>
    <x v="1"/>
    <x v="1"/>
    <x v="0"/>
    <x v="0"/>
    <n v="750"/>
    <n v="375"/>
    <n v="375"/>
    <n v="0"/>
    <n v="0"/>
  </r>
  <r>
    <n v="251"/>
    <s v="Segment 3 / Cohort C"/>
    <n v="8"/>
    <x v="0"/>
    <n v="0.5"/>
    <n v="0.5"/>
    <n v="0"/>
    <n v="0"/>
    <s v="US"/>
    <x v="2"/>
    <n v="750"/>
    <n v="750"/>
    <s v="C"/>
    <s v="C8"/>
    <x v="1"/>
    <x v="1"/>
    <x v="2"/>
    <x v="1"/>
    <x v="0"/>
    <n v="750"/>
    <n v="375"/>
    <n v="375"/>
    <n v="0"/>
    <n v="0"/>
  </r>
  <r>
    <n v="251"/>
    <s v="Segment 3 / Cohort C"/>
    <n v="8"/>
    <x v="1"/>
    <n v="0.5"/>
    <n v="0.5"/>
    <n v="0"/>
    <n v="0"/>
    <s v="US"/>
    <x v="2"/>
    <n v="750"/>
    <n v="750"/>
    <s v="C"/>
    <s v="C8"/>
    <x v="1"/>
    <x v="1"/>
    <x v="2"/>
    <x v="1"/>
    <x v="0"/>
    <n v="750"/>
    <n v="375"/>
    <n v="375"/>
    <n v="0"/>
    <n v="0"/>
  </r>
  <r>
    <n v="251"/>
    <s v="Segment 3 / Cohort C"/>
    <n v="9"/>
    <x v="0"/>
    <n v="0.4"/>
    <n v="0.4"/>
    <n v="0.2"/>
    <n v="0"/>
    <s v="US"/>
    <x v="2"/>
    <n v="750"/>
    <n v="750"/>
    <s v="C"/>
    <s v="C9"/>
    <x v="0"/>
    <x v="1"/>
    <x v="2"/>
    <x v="0"/>
    <x v="1"/>
    <n v="750"/>
    <n v="300"/>
    <n v="300"/>
    <n v="150"/>
    <n v="0"/>
  </r>
  <r>
    <n v="251"/>
    <s v="Segment 3 / Cohort C"/>
    <n v="9"/>
    <x v="1"/>
    <n v="0.4"/>
    <n v="0.4"/>
    <n v="0.2"/>
    <n v="0"/>
    <s v="US"/>
    <x v="2"/>
    <n v="750"/>
    <n v="750"/>
    <s v="C"/>
    <s v="C9"/>
    <x v="0"/>
    <x v="1"/>
    <x v="2"/>
    <x v="0"/>
    <x v="1"/>
    <n v="750"/>
    <n v="300"/>
    <n v="300"/>
    <n v="150"/>
    <n v="0"/>
  </r>
  <r>
    <n v="251"/>
    <s v="Segment 3 / Cohort C"/>
    <n v="10"/>
    <x v="0"/>
    <n v="0.4"/>
    <n v="0.4"/>
    <n v="0.2"/>
    <n v="0"/>
    <s v="US"/>
    <x v="2"/>
    <n v="750"/>
    <n v="750"/>
    <s v="C"/>
    <s v="C10"/>
    <x v="3"/>
    <x v="1"/>
    <x v="2"/>
    <x v="0"/>
    <x v="1"/>
    <n v="750"/>
    <n v="300"/>
    <n v="300"/>
    <n v="150"/>
    <n v="0"/>
  </r>
  <r>
    <n v="251"/>
    <s v="Segment 3 / Cohort C"/>
    <n v="10"/>
    <x v="1"/>
    <n v="0.4"/>
    <n v="0.4"/>
    <n v="0.2"/>
    <n v="0"/>
    <s v="US"/>
    <x v="2"/>
    <n v="750"/>
    <n v="750"/>
    <s v="C"/>
    <s v="C10"/>
    <x v="3"/>
    <x v="1"/>
    <x v="2"/>
    <x v="0"/>
    <x v="1"/>
    <n v="750"/>
    <n v="300"/>
    <n v="300"/>
    <n v="150"/>
    <n v="0"/>
  </r>
  <r>
    <n v="251"/>
    <s v="Segment 3 / Cohort C"/>
    <n v="11"/>
    <x v="0"/>
    <n v="0.4"/>
    <n v="0.4"/>
    <n v="0.2"/>
    <n v="0"/>
    <s v="US"/>
    <x v="2"/>
    <n v="750"/>
    <n v="750"/>
    <s v="C"/>
    <s v="C11"/>
    <x v="1"/>
    <x v="1"/>
    <x v="2"/>
    <x v="0"/>
    <x v="1"/>
    <n v="750"/>
    <n v="300"/>
    <n v="300"/>
    <n v="150"/>
    <n v="0"/>
  </r>
  <r>
    <n v="251"/>
    <s v="Segment 3 / Cohort C"/>
    <n v="11"/>
    <x v="1"/>
    <n v="0.4"/>
    <n v="0.4"/>
    <n v="0.2"/>
    <n v="0"/>
    <s v="US"/>
    <x v="2"/>
    <n v="750"/>
    <n v="750"/>
    <s v="C"/>
    <s v="C11"/>
    <x v="1"/>
    <x v="1"/>
    <x v="2"/>
    <x v="0"/>
    <x v="1"/>
    <n v="750"/>
    <n v="300"/>
    <n v="300"/>
    <n v="150"/>
    <n v="0"/>
  </r>
  <r>
    <n v="251"/>
    <s v="Segment 3 / Cohort C"/>
    <n v="12"/>
    <x v="0"/>
    <n v="0.3"/>
    <n v="0.3"/>
    <n v="0.4"/>
    <n v="0"/>
    <s v="US"/>
    <x v="2"/>
    <n v="750"/>
    <n v="750"/>
    <s v="C"/>
    <s v="C12"/>
    <x v="2"/>
    <x v="1"/>
    <x v="0"/>
    <x v="0"/>
    <x v="1"/>
    <n v="750"/>
    <n v="225"/>
    <n v="225"/>
    <n v="300"/>
    <n v="0"/>
  </r>
  <r>
    <n v="251"/>
    <s v="Segment 3 / Cohort C"/>
    <n v="12"/>
    <x v="1"/>
    <n v="0.3"/>
    <n v="0.3"/>
    <n v="0.4"/>
    <n v="0"/>
    <s v="US"/>
    <x v="2"/>
    <n v="750"/>
    <n v="750"/>
    <s v="C"/>
    <s v="C12"/>
    <x v="2"/>
    <x v="1"/>
    <x v="0"/>
    <x v="0"/>
    <x v="1"/>
    <n v="750"/>
    <n v="225"/>
    <n v="225"/>
    <n v="300"/>
    <n v="0"/>
  </r>
  <r>
    <n v="253"/>
    <s v="Segment 2 / Cohort B"/>
    <n v="1"/>
    <x v="0"/>
    <n v="0.9"/>
    <n v="0"/>
    <n v="0.1"/>
    <n v="0"/>
    <s v="US"/>
    <x v="2"/>
    <n v="1500"/>
    <n v="1000"/>
    <s v="B"/>
    <s v="B1"/>
    <x v="1"/>
    <x v="1"/>
    <x v="1"/>
    <x v="0"/>
    <x v="0"/>
    <n v="1500"/>
    <n v="1350"/>
    <n v="0"/>
    <n v="150"/>
    <n v="0"/>
  </r>
  <r>
    <n v="253"/>
    <s v="Segment 2 / Cohort B"/>
    <n v="1"/>
    <x v="1"/>
    <n v="0.8"/>
    <n v="0"/>
    <n v="0.2"/>
    <n v="0"/>
    <s v="US"/>
    <x v="2"/>
    <n v="1500"/>
    <n v="1000"/>
    <s v="B"/>
    <s v="B1"/>
    <x v="1"/>
    <x v="1"/>
    <x v="1"/>
    <x v="0"/>
    <x v="0"/>
    <n v="1000"/>
    <n v="800"/>
    <n v="0"/>
    <n v="200"/>
    <n v="0"/>
  </r>
  <r>
    <n v="253"/>
    <s v="Segment 2 / Cohort B"/>
    <n v="2"/>
    <x v="0"/>
    <n v="0.8"/>
    <n v="0"/>
    <n v="0.2"/>
    <n v="0"/>
    <s v="US"/>
    <x v="2"/>
    <n v="1500"/>
    <n v="1000"/>
    <s v="B"/>
    <s v="B2"/>
    <x v="0"/>
    <x v="1"/>
    <x v="0"/>
    <x v="0"/>
    <x v="0"/>
    <n v="1500"/>
    <n v="1200"/>
    <n v="0"/>
    <n v="300"/>
    <n v="0"/>
  </r>
  <r>
    <n v="253"/>
    <s v="Segment 2 / Cohort B"/>
    <n v="2"/>
    <x v="1"/>
    <n v="0.7"/>
    <n v="0"/>
    <n v="0.3"/>
    <n v="0"/>
    <s v="US"/>
    <x v="2"/>
    <n v="1500"/>
    <n v="1000"/>
    <s v="B"/>
    <s v="B2"/>
    <x v="0"/>
    <x v="1"/>
    <x v="0"/>
    <x v="0"/>
    <x v="0"/>
    <n v="1000"/>
    <n v="700"/>
    <n v="0"/>
    <n v="300"/>
    <n v="0"/>
  </r>
  <r>
    <n v="253"/>
    <s v="Segment 2 / Cohort B"/>
    <n v="3"/>
    <x v="0"/>
    <n v="1"/>
    <n v="0"/>
    <n v="0"/>
    <n v="0"/>
    <s v="US"/>
    <x v="2"/>
    <n v="1500"/>
    <n v="1000"/>
    <s v="B"/>
    <s v="B3"/>
    <x v="2"/>
    <x v="1"/>
    <x v="2"/>
    <x v="0"/>
    <x v="0"/>
    <n v="1500"/>
    <n v="1500"/>
    <n v="0"/>
    <n v="0"/>
    <n v="0"/>
  </r>
  <r>
    <n v="253"/>
    <s v="Segment 2 / Cohort B"/>
    <n v="3"/>
    <x v="1"/>
    <n v="0.9"/>
    <n v="0"/>
    <n v="0.1"/>
    <n v="0"/>
    <s v="US"/>
    <x v="2"/>
    <n v="1500"/>
    <n v="1000"/>
    <s v="B"/>
    <s v="B3"/>
    <x v="2"/>
    <x v="1"/>
    <x v="2"/>
    <x v="0"/>
    <x v="0"/>
    <n v="1000"/>
    <n v="900"/>
    <n v="0"/>
    <n v="100"/>
    <n v="0"/>
  </r>
  <r>
    <n v="253"/>
    <s v="Segment 2 / Cohort B"/>
    <n v="4"/>
    <x v="0"/>
    <n v="0.9"/>
    <n v="0"/>
    <n v="0.1"/>
    <n v="0"/>
    <s v="US"/>
    <x v="2"/>
    <n v="1500"/>
    <n v="1000"/>
    <s v="B"/>
    <s v="B4"/>
    <x v="1"/>
    <x v="1"/>
    <x v="0"/>
    <x v="0"/>
    <x v="1"/>
    <n v="1500"/>
    <n v="1350"/>
    <n v="0"/>
    <n v="150"/>
    <n v="0"/>
  </r>
  <r>
    <n v="253"/>
    <s v="Segment 2 / Cohort B"/>
    <n v="4"/>
    <x v="1"/>
    <n v="0.8"/>
    <n v="0"/>
    <n v="0.2"/>
    <n v="0"/>
    <s v="US"/>
    <x v="2"/>
    <n v="1500"/>
    <n v="1000"/>
    <s v="B"/>
    <s v="B4"/>
    <x v="1"/>
    <x v="1"/>
    <x v="0"/>
    <x v="0"/>
    <x v="1"/>
    <n v="1000"/>
    <n v="800"/>
    <n v="0"/>
    <n v="200"/>
    <n v="0"/>
  </r>
  <r>
    <n v="253"/>
    <s v="Segment 2 / Cohort B"/>
    <n v="5"/>
    <x v="0"/>
    <n v="0.9"/>
    <n v="0"/>
    <n v="0.1"/>
    <n v="0"/>
    <s v="US"/>
    <x v="2"/>
    <n v="1500"/>
    <n v="1000"/>
    <s v="B"/>
    <s v="B5"/>
    <x v="0"/>
    <x v="1"/>
    <x v="0"/>
    <x v="0"/>
    <x v="1"/>
    <n v="1500"/>
    <n v="1350"/>
    <n v="0"/>
    <n v="150"/>
    <n v="0"/>
  </r>
  <r>
    <n v="253"/>
    <s v="Segment 2 / Cohort B"/>
    <n v="5"/>
    <x v="1"/>
    <n v="0.8"/>
    <n v="0"/>
    <n v="0.2"/>
    <n v="0"/>
    <s v="US"/>
    <x v="2"/>
    <n v="1500"/>
    <n v="1000"/>
    <s v="B"/>
    <s v="B5"/>
    <x v="0"/>
    <x v="1"/>
    <x v="0"/>
    <x v="0"/>
    <x v="1"/>
    <n v="1000"/>
    <n v="800"/>
    <n v="0"/>
    <n v="200"/>
    <n v="0"/>
  </r>
  <r>
    <n v="253"/>
    <s v="Segment 2 / Cohort B"/>
    <n v="6"/>
    <x v="0"/>
    <n v="1"/>
    <n v="0"/>
    <n v="0"/>
    <n v="0"/>
    <s v="US"/>
    <x v="2"/>
    <n v="1500"/>
    <n v="1000"/>
    <s v="B"/>
    <s v="B6"/>
    <x v="0"/>
    <x v="1"/>
    <x v="1"/>
    <x v="0"/>
    <x v="1"/>
    <n v="1500"/>
    <n v="1500"/>
    <n v="0"/>
    <n v="0"/>
    <n v="0"/>
  </r>
  <r>
    <n v="253"/>
    <s v="Segment 2 / Cohort B"/>
    <n v="6"/>
    <x v="1"/>
    <n v="0.8"/>
    <n v="0"/>
    <n v="0.2"/>
    <n v="0"/>
    <s v="US"/>
    <x v="2"/>
    <n v="1500"/>
    <n v="1000"/>
    <s v="B"/>
    <s v="B6"/>
    <x v="0"/>
    <x v="1"/>
    <x v="1"/>
    <x v="0"/>
    <x v="1"/>
    <n v="1000"/>
    <n v="800"/>
    <n v="0"/>
    <n v="200"/>
    <n v="0"/>
  </r>
  <r>
    <n v="253"/>
    <s v="Segment 2 / Cohort B"/>
    <n v="7"/>
    <x v="0"/>
    <n v="1"/>
    <n v="0"/>
    <n v="0"/>
    <n v="0"/>
    <s v="US"/>
    <x v="2"/>
    <n v="1500"/>
    <n v="1000"/>
    <s v="B"/>
    <s v="B7"/>
    <x v="0"/>
    <x v="1"/>
    <x v="2"/>
    <x v="0"/>
    <x v="0"/>
    <n v="1500"/>
    <n v="1500"/>
    <n v="0"/>
    <n v="0"/>
    <n v="0"/>
  </r>
  <r>
    <n v="253"/>
    <s v="Segment 2 / Cohort B"/>
    <n v="7"/>
    <x v="1"/>
    <n v="0.9"/>
    <n v="0"/>
    <n v="0.1"/>
    <n v="0"/>
    <s v="US"/>
    <x v="2"/>
    <n v="1500"/>
    <n v="1000"/>
    <s v="B"/>
    <s v="B7"/>
    <x v="0"/>
    <x v="1"/>
    <x v="2"/>
    <x v="0"/>
    <x v="0"/>
    <n v="1000"/>
    <n v="900"/>
    <n v="0"/>
    <n v="100"/>
    <n v="0"/>
  </r>
  <r>
    <n v="253"/>
    <s v="Segment 2 / Cohort B"/>
    <n v="8"/>
    <x v="0"/>
    <n v="1"/>
    <n v="0"/>
    <n v="0"/>
    <n v="0"/>
    <s v="US"/>
    <x v="2"/>
    <n v="1500"/>
    <n v="1000"/>
    <s v="B"/>
    <s v="B8"/>
    <x v="2"/>
    <x v="1"/>
    <x v="1"/>
    <x v="0"/>
    <x v="1"/>
    <n v="1500"/>
    <n v="1500"/>
    <n v="0"/>
    <n v="0"/>
    <n v="0"/>
  </r>
  <r>
    <n v="253"/>
    <s v="Segment 2 / Cohort B"/>
    <n v="8"/>
    <x v="1"/>
    <n v="0.9"/>
    <n v="0"/>
    <n v="0.1"/>
    <n v="0"/>
    <s v="US"/>
    <x v="2"/>
    <n v="1500"/>
    <n v="1000"/>
    <s v="B"/>
    <s v="B8"/>
    <x v="2"/>
    <x v="1"/>
    <x v="1"/>
    <x v="0"/>
    <x v="1"/>
    <n v="1000"/>
    <n v="900"/>
    <n v="0"/>
    <n v="100"/>
    <n v="0"/>
  </r>
  <r>
    <n v="253"/>
    <s v="Segment 2 / Cohort B"/>
    <n v="9"/>
    <x v="0"/>
    <n v="1"/>
    <n v="0"/>
    <n v="0"/>
    <n v="0"/>
    <s v="US"/>
    <x v="2"/>
    <n v="1500"/>
    <n v="1000"/>
    <s v="B"/>
    <s v="B9"/>
    <x v="1"/>
    <x v="1"/>
    <x v="2"/>
    <x v="0"/>
    <x v="0"/>
    <n v="1500"/>
    <n v="1500"/>
    <n v="0"/>
    <n v="0"/>
    <n v="0"/>
  </r>
  <r>
    <n v="253"/>
    <s v="Segment 2 / Cohort B"/>
    <n v="9"/>
    <x v="1"/>
    <n v="0.9"/>
    <n v="0"/>
    <n v="0.1"/>
    <n v="0"/>
    <s v="US"/>
    <x v="2"/>
    <n v="1500"/>
    <n v="1000"/>
    <s v="B"/>
    <s v="B9"/>
    <x v="1"/>
    <x v="1"/>
    <x v="2"/>
    <x v="0"/>
    <x v="0"/>
    <n v="1000"/>
    <n v="900"/>
    <n v="0"/>
    <n v="100"/>
    <n v="0"/>
  </r>
  <r>
    <n v="253"/>
    <s v="Segment 2 / Cohort B"/>
    <n v="10"/>
    <x v="0"/>
    <n v="1"/>
    <n v="0"/>
    <n v="0"/>
    <n v="0"/>
    <s v="US"/>
    <x v="2"/>
    <n v="1500"/>
    <n v="1000"/>
    <s v="B"/>
    <s v="B10"/>
    <x v="0"/>
    <x v="1"/>
    <x v="2"/>
    <x v="1"/>
    <x v="1"/>
    <n v="1500"/>
    <n v="1500"/>
    <n v="0"/>
    <n v="0"/>
    <n v="0"/>
  </r>
  <r>
    <n v="253"/>
    <s v="Segment 2 / Cohort B"/>
    <n v="10"/>
    <x v="1"/>
    <n v="0.9"/>
    <n v="0"/>
    <n v="0.1"/>
    <n v="0"/>
    <s v="US"/>
    <x v="2"/>
    <n v="1500"/>
    <n v="1000"/>
    <s v="B"/>
    <s v="B10"/>
    <x v="0"/>
    <x v="1"/>
    <x v="2"/>
    <x v="1"/>
    <x v="1"/>
    <n v="1000"/>
    <n v="900"/>
    <n v="0"/>
    <n v="100"/>
    <n v="0"/>
  </r>
  <r>
    <n v="253"/>
    <s v="Segment 2 / Cohort B"/>
    <n v="11"/>
    <x v="0"/>
    <n v="1"/>
    <n v="0"/>
    <n v="0"/>
    <n v="0"/>
    <s v="US"/>
    <x v="2"/>
    <n v="1500"/>
    <n v="1000"/>
    <s v="B"/>
    <s v="B11"/>
    <x v="3"/>
    <x v="1"/>
    <x v="2"/>
    <x v="1"/>
    <x v="0"/>
    <n v="1500"/>
    <n v="1500"/>
    <n v="0"/>
    <n v="0"/>
    <n v="0"/>
  </r>
  <r>
    <n v="253"/>
    <s v="Segment 2 / Cohort B"/>
    <n v="11"/>
    <x v="1"/>
    <n v="0.9"/>
    <n v="0"/>
    <n v="0.1"/>
    <n v="0"/>
    <s v="US"/>
    <x v="2"/>
    <n v="1500"/>
    <n v="1000"/>
    <s v="B"/>
    <s v="B11"/>
    <x v="3"/>
    <x v="1"/>
    <x v="2"/>
    <x v="1"/>
    <x v="0"/>
    <n v="1000"/>
    <n v="900"/>
    <n v="0"/>
    <n v="100"/>
    <n v="0"/>
  </r>
  <r>
    <n v="253"/>
    <s v="Segment 2 / Cohort B"/>
    <n v="12"/>
    <x v="0"/>
    <n v="1"/>
    <n v="0"/>
    <n v="0"/>
    <n v="0"/>
    <s v="US"/>
    <x v="2"/>
    <n v="1500"/>
    <n v="1000"/>
    <s v="B"/>
    <s v="B12"/>
    <x v="3"/>
    <x v="1"/>
    <x v="1"/>
    <x v="0"/>
    <x v="1"/>
    <n v="1500"/>
    <n v="1500"/>
    <n v="0"/>
    <n v="0"/>
    <n v="0"/>
  </r>
  <r>
    <n v="253"/>
    <s v="Segment 2 / Cohort B"/>
    <n v="12"/>
    <x v="1"/>
    <n v="0.9"/>
    <n v="0"/>
    <n v="0.1"/>
    <n v="0"/>
    <s v="US"/>
    <x v="2"/>
    <n v="1500"/>
    <n v="1000"/>
    <s v="B"/>
    <s v="B12"/>
    <x v="3"/>
    <x v="1"/>
    <x v="1"/>
    <x v="0"/>
    <x v="1"/>
    <n v="1000"/>
    <n v="900"/>
    <n v="0"/>
    <n v="100"/>
    <n v="0"/>
  </r>
  <r>
    <n v="270"/>
    <s v="Segment 1 / Cohort A"/>
    <n v="1"/>
    <x v="0"/>
    <n v="0.3"/>
    <n v="0.3"/>
    <n v="0.4"/>
    <n v="0"/>
    <s v="US"/>
    <x v="1"/>
    <n v="4000"/>
    <n v="1000"/>
    <s v="A"/>
    <s v="A1"/>
    <x v="0"/>
    <x v="0"/>
    <x v="0"/>
    <x v="0"/>
    <x v="0"/>
    <n v="4000"/>
    <n v="1200"/>
    <n v="1200"/>
    <n v="1600"/>
    <n v="0"/>
  </r>
  <r>
    <n v="270"/>
    <s v="Segment 1 / Cohort A"/>
    <n v="1"/>
    <x v="1"/>
    <n v="0.3"/>
    <n v="0.3"/>
    <n v="0.4"/>
    <n v="0"/>
    <s v="US"/>
    <x v="1"/>
    <n v="4000"/>
    <n v="1000"/>
    <s v="A"/>
    <s v="A1"/>
    <x v="0"/>
    <x v="0"/>
    <x v="0"/>
    <x v="0"/>
    <x v="0"/>
    <n v="1000"/>
    <n v="300"/>
    <n v="300"/>
    <n v="400"/>
    <n v="0"/>
  </r>
  <r>
    <n v="270"/>
    <s v="Segment 1 / Cohort A"/>
    <n v="2"/>
    <x v="0"/>
    <n v="0.3"/>
    <n v="0.3"/>
    <n v="0.4"/>
    <n v="0"/>
    <s v="US"/>
    <x v="1"/>
    <n v="4000"/>
    <n v="1000"/>
    <s v="A"/>
    <s v="A2"/>
    <x v="1"/>
    <x v="1"/>
    <x v="1"/>
    <x v="0"/>
    <x v="1"/>
    <n v="4000"/>
    <n v="1200"/>
    <n v="1200"/>
    <n v="1600"/>
    <n v="0"/>
  </r>
  <r>
    <n v="270"/>
    <s v="Segment 1 / Cohort A"/>
    <n v="2"/>
    <x v="1"/>
    <n v="0.3"/>
    <n v="0.3"/>
    <n v="0.4"/>
    <n v="0"/>
    <s v="US"/>
    <x v="1"/>
    <n v="4000"/>
    <n v="1000"/>
    <s v="A"/>
    <s v="A2"/>
    <x v="1"/>
    <x v="1"/>
    <x v="1"/>
    <x v="0"/>
    <x v="1"/>
    <n v="1000"/>
    <n v="300"/>
    <n v="300"/>
    <n v="400"/>
    <n v="0"/>
  </r>
  <r>
    <n v="270"/>
    <s v="Segment 1 / Cohort A"/>
    <n v="3"/>
    <x v="0"/>
    <n v="0.3"/>
    <n v="0.3"/>
    <n v="0.4"/>
    <n v="0"/>
    <s v="US"/>
    <x v="1"/>
    <n v="4000"/>
    <n v="1000"/>
    <s v="A"/>
    <s v="A3"/>
    <x v="2"/>
    <x v="1"/>
    <x v="2"/>
    <x v="0"/>
    <x v="1"/>
    <n v="4000"/>
    <n v="1200"/>
    <n v="1200"/>
    <n v="1600"/>
    <n v="0"/>
  </r>
  <r>
    <n v="270"/>
    <s v="Segment 1 / Cohort A"/>
    <n v="3"/>
    <x v="1"/>
    <n v="0.3"/>
    <n v="0.3"/>
    <n v="0.4"/>
    <n v="0"/>
    <s v="US"/>
    <x v="1"/>
    <n v="4000"/>
    <n v="1000"/>
    <s v="A"/>
    <s v="A3"/>
    <x v="2"/>
    <x v="1"/>
    <x v="2"/>
    <x v="0"/>
    <x v="1"/>
    <n v="1000"/>
    <n v="300"/>
    <n v="300"/>
    <n v="400"/>
    <n v="0"/>
  </r>
  <r>
    <n v="270"/>
    <s v="Segment 1 / Cohort A"/>
    <n v="4"/>
    <x v="0"/>
    <n v="0.3"/>
    <n v="0.3"/>
    <n v="0.4"/>
    <n v="0"/>
    <s v="US"/>
    <x v="1"/>
    <n v="4000"/>
    <n v="1000"/>
    <s v="A"/>
    <s v="A4"/>
    <x v="2"/>
    <x v="0"/>
    <x v="0"/>
    <x v="0"/>
    <x v="1"/>
    <n v="4000"/>
    <n v="1200"/>
    <n v="1200"/>
    <n v="1600"/>
    <n v="0"/>
  </r>
  <r>
    <n v="270"/>
    <s v="Segment 1 / Cohort A"/>
    <n v="4"/>
    <x v="1"/>
    <n v="0.3"/>
    <n v="0.3"/>
    <n v="0.4"/>
    <n v="0"/>
    <s v="US"/>
    <x v="1"/>
    <n v="4000"/>
    <n v="1000"/>
    <s v="A"/>
    <s v="A4"/>
    <x v="2"/>
    <x v="0"/>
    <x v="0"/>
    <x v="0"/>
    <x v="1"/>
    <n v="1000"/>
    <n v="300"/>
    <n v="300"/>
    <n v="400"/>
    <n v="0"/>
  </r>
  <r>
    <n v="270"/>
    <s v="Segment 1 / Cohort A"/>
    <n v="5"/>
    <x v="0"/>
    <n v="0.3"/>
    <n v="0.3"/>
    <n v="0.4"/>
    <n v="0"/>
    <s v="US"/>
    <x v="1"/>
    <n v="4000"/>
    <n v="1000"/>
    <s v="A"/>
    <s v="A5"/>
    <x v="2"/>
    <x v="1"/>
    <x v="2"/>
    <x v="1"/>
    <x v="1"/>
    <n v="4000"/>
    <n v="1200"/>
    <n v="1200"/>
    <n v="1600"/>
    <n v="0"/>
  </r>
  <r>
    <n v="270"/>
    <s v="Segment 1 / Cohort A"/>
    <n v="5"/>
    <x v="1"/>
    <n v="0.3"/>
    <n v="0.3"/>
    <n v="0.4"/>
    <n v="0"/>
    <s v="US"/>
    <x v="1"/>
    <n v="4000"/>
    <n v="1000"/>
    <s v="A"/>
    <s v="A5"/>
    <x v="2"/>
    <x v="1"/>
    <x v="2"/>
    <x v="1"/>
    <x v="1"/>
    <n v="1000"/>
    <n v="300"/>
    <n v="300"/>
    <n v="400"/>
    <n v="0"/>
  </r>
  <r>
    <n v="270"/>
    <s v="Segment 1 / Cohort A"/>
    <n v="6"/>
    <x v="0"/>
    <n v="0.3"/>
    <n v="0.3"/>
    <n v="0.4"/>
    <n v="0"/>
    <s v="US"/>
    <x v="1"/>
    <n v="4000"/>
    <n v="1000"/>
    <s v="A"/>
    <s v="A6"/>
    <x v="3"/>
    <x v="0"/>
    <x v="0"/>
    <x v="0"/>
    <x v="1"/>
    <n v="4000"/>
    <n v="1200"/>
    <n v="1200"/>
    <n v="1600"/>
    <n v="0"/>
  </r>
  <r>
    <n v="270"/>
    <s v="Segment 1 / Cohort A"/>
    <n v="6"/>
    <x v="1"/>
    <n v="0.3"/>
    <n v="0.3"/>
    <n v="0.4"/>
    <n v="0"/>
    <s v="US"/>
    <x v="1"/>
    <n v="4000"/>
    <n v="1000"/>
    <s v="A"/>
    <s v="A6"/>
    <x v="3"/>
    <x v="0"/>
    <x v="0"/>
    <x v="0"/>
    <x v="1"/>
    <n v="1000"/>
    <n v="300"/>
    <n v="300"/>
    <n v="400"/>
    <n v="0"/>
  </r>
  <r>
    <n v="270"/>
    <s v="Segment 1 / Cohort A"/>
    <n v="7"/>
    <x v="0"/>
    <n v="0.3"/>
    <n v="0.3"/>
    <n v="0.4"/>
    <n v="0"/>
    <s v="US"/>
    <x v="1"/>
    <n v="4000"/>
    <n v="1000"/>
    <s v="A"/>
    <s v="A7"/>
    <x v="1"/>
    <x v="0"/>
    <x v="0"/>
    <x v="0"/>
    <x v="1"/>
    <n v="4000"/>
    <n v="1200"/>
    <n v="1200"/>
    <n v="1600"/>
    <n v="0"/>
  </r>
  <r>
    <n v="270"/>
    <s v="Segment 1 / Cohort A"/>
    <n v="7"/>
    <x v="1"/>
    <n v="0.3"/>
    <n v="0.3"/>
    <n v="0.4"/>
    <n v="0"/>
    <s v="US"/>
    <x v="1"/>
    <n v="4000"/>
    <n v="1000"/>
    <s v="A"/>
    <s v="A7"/>
    <x v="1"/>
    <x v="0"/>
    <x v="0"/>
    <x v="0"/>
    <x v="1"/>
    <n v="1000"/>
    <n v="300"/>
    <n v="300"/>
    <n v="400"/>
    <n v="0"/>
  </r>
  <r>
    <n v="270"/>
    <s v="Segment 1 / Cohort A"/>
    <n v="8"/>
    <x v="0"/>
    <n v="0.3"/>
    <n v="0.3"/>
    <n v="0.4"/>
    <n v="0"/>
    <s v="US"/>
    <x v="1"/>
    <n v="4000"/>
    <n v="1000"/>
    <s v="A"/>
    <s v="A8"/>
    <x v="3"/>
    <x v="0"/>
    <x v="0"/>
    <x v="0"/>
    <x v="0"/>
    <n v="4000"/>
    <n v="1200"/>
    <n v="1200"/>
    <n v="1600"/>
    <n v="0"/>
  </r>
  <r>
    <n v="270"/>
    <s v="Segment 1 / Cohort A"/>
    <n v="8"/>
    <x v="1"/>
    <n v="0.3"/>
    <n v="0.3"/>
    <n v="0.4"/>
    <n v="0"/>
    <s v="US"/>
    <x v="1"/>
    <n v="4000"/>
    <n v="1000"/>
    <s v="A"/>
    <s v="A8"/>
    <x v="3"/>
    <x v="0"/>
    <x v="0"/>
    <x v="0"/>
    <x v="0"/>
    <n v="1000"/>
    <n v="300"/>
    <n v="300"/>
    <n v="400"/>
    <n v="0"/>
  </r>
  <r>
    <n v="270"/>
    <s v="Segment 1 / Cohort A"/>
    <n v="9"/>
    <x v="0"/>
    <n v="0.3"/>
    <n v="0.3"/>
    <n v="0.4"/>
    <n v="0"/>
    <s v="US"/>
    <x v="1"/>
    <n v="4000"/>
    <n v="1000"/>
    <s v="A"/>
    <s v="A9"/>
    <x v="1"/>
    <x v="1"/>
    <x v="2"/>
    <x v="1"/>
    <x v="1"/>
    <n v="4000"/>
    <n v="1200"/>
    <n v="1200"/>
    <n v="1600"/>
    <n v="0"/>
  </r>
  <r>
    <n v="270"/>
    <s v="Segment 1 / Cohort A"/>
    <n v="9"/>
    <x v="1"/>
    <n v="0.3"/>
    <n v="0.3"/>
    <n v="0.4"/>
    <n v="0"/>
    <s v="US"/>
    <x v="1"/>
    <n v="4000"/>
    <n v="1000"/>
    <s v="A"/>
    <s v="A9"/>
    <x v="1"/>
    <x v="1"/>
    <x v="2"/>
    <x v="1"/>
    <x v="1"/>
    <n v="1000"/>
    <n v="300"/>
    <n v="300"/>
    <n v="400"/>
    <n v="0"/>
  </r>
  <r>
    <n v="270"/>
    <s v="Segment 1 / Cohort A"/>
    <n v="10"/>
    <x v="0"/>
    <n v="0.3"/>
    <n v="0.3"/>
    <n v="0.4"/>
    <n v="0"/>
    <s v="US"/>
    <x v="1"/>
    <n v="4000"/>
    <n v="1000"/>
    <s v="A"/>
    <s v="A10"/>
    <x v="2"/>
    <x v="1"/>
    <x v="0"/>
    <x v="0"/>
    <x v="0"/>
    <n v="4000"/>
    <n v="1200"/>
    <n v="1200"/>
    <n v="1600"/>
    <n v="0"/>
  </r>
  <r>
    <n v="270"/>
    <s v="Segment 1 / Cohort A"/>
    <n v="10"/>
    <x v="1"/>
    <n v="0.3"/>
    <n v="0.3"/>
    <n v="0.4"/>
    <n v="0"/>
    <s v="US"/>
    <x v="1"/>
    <n v="4000"/>
    <n v="1000"/>
    <s v="A"/>
    <s v="A10"/>
    <x v="2"/>
    <x v="1"/>
    <x v="0"/>
    <x v="0"/>
    <x v="0"/>
    <n v="1000"/>
    <n v="300"/>
    <n v="300"/>
    <n v="400"/>
    <n v="0"/>
  </r>
  <r>
    <n v="270"/>
    <s v="Segment 1 / Cohort A"/>
    <n v="11"/>
    <x v="0"/>
    <n v="0.3"/>
    <n v="0.3"/>
    <n v="0.4"/>
    <n v="0"/>
    <s v="US"/>
    <x v="1"/>
    <n v="4000"/>
    <n v="1000"/>
    <s v="A"/>
    <s v="A11"/>
    <x v="0"/>
    <x v="0"/>
    <x v="0"/>
    <x v="0"/>
    <x v="1"/>
    <n v="4000"/>
    <n v="1200"/>
    <n v="1200"/>
    <n v="1600"/>
    <n v="0"/>
  </r>
  <r>
    <n v="270"/>
    <s v="Segment 1 / Cohort A"/>
    <n v="11"/>
    <x v="1"/>
    <n v="0.3"/>
    <n v="0.3"/>
    <n v="0.4"/>
    <n v="0"/>
    <s v="US"/>
    <x v="1"/>
    <n v="4000"/>
    <n v="1000"/>
    <s v="A"/>
    <s v="A11"/>
    <x v="0"/>
    <x v="0"/>
    <x v="0"/>
    <x v="0"/>
    <x v="1"/>
    <n v="1000"/>
    <n v="300"/>
    <n v="300"/>
    <n v="400"/>
    <n v="0"/>
  </r>
  <r>
    <n v="270"/>
    <s v="Segment 1 / Cohort A"/>
    <n v="12"/>
    <x v="0"/>
    <n v="0.3"/>
    <n v="0.3"/>
    <n v="0.4"/>
    <n v="0"/>
    <s v="US"/>
    <x v="1"/>
    <n v="4000"/>
    <n v="1000"/>
    <s v="A"/>
    <s v="A12"/>
    <x v="1"/>
    <x v="0"/>
    <x v="0"/>
    <x v="0"/>
    <x v="0"/>
    <n v="4000"/>
    <n v="1200"/>
    <n v="1200"/>
    <n v="1600"/>
    <n v="0"/>
  </r>
  <r>
    <n v="270"/>
    <s v="Segment 1 / Cohort A"/>
    <n v="12"/>
    <x v="1"/>
    <n v="0.3"/>
    <n v="0.3"/>
    <n v="0.4"/>
    <n v="0"/>
    <s v="US"/>
    <x v="1"/>
    <n v="4000"/>
    <n v="1000"/>
    <s v="A"/>
    <s v="A12"/>
    <x v="1"/>
    <x v="0"/>
    <x v="0"/>
    <x v="0"/>
    <x v="0"/>
    <n v="1000"/>
    <n v="300"/>
    <n v="300"/>
    <n v="400"/>
    <n v="0"/>
  </r>
  <r>
    <n v="271"/>
    <s v="Segment 4 / Cohort D"/>
    <n v="1"/>
    <x v="0"/>
    <n v="0.5"/>
    <n v="0.5"/>
    <n v="0"/>
    <n v="0"/>
    <s v="US"/>
    <x v="1"/>
    <n v="6000"/>
    <n v="4000"/>
    <s v="D"/>
    <s v="D1"/>
    <x v="2"/>
    <x v="0"/>
    <x v="0"/>
    <x v="0"/>
    <x v="0"/>
    <n v="6000"/>
    <n v="3000"/>
    <n v="3000"/>
    <n v="0"/>
    <n v="0"/>
  </r>
  <r>
    <n v="271"/>
    <s v="Segment 4 / Cohort D"/>
    <n v="1"/>
    <x v="1"/>
    <n v="0.5"/>
    <n v="0.5"/>
    <n v="0"/>
    <n v="0"/>
    <s v="US"/>
    <x v="1"/>
    <n v="6000"/>
    <n v="4000"/>
    <s v="D"/>
    <s v="D1"/>
    <x v="2"/>
    <x v="0"/>
    <x v="0"/>
    <x v="0"/>
    <x v="0"/>
    <n v="4000"/>
    <n v="2000"/>
    <n v="2000"/>
    <n v="0"/>
    <n v="0"/>
  </r>
  <r>
    <n v="271"/>
    <s v="Segment 4 / Cohort D"/>
    <n v="2"/>
    <x v="0"/>
    <n v="0.5"/>
    <n v="0.5"/>
    <n v="0"/>
    <n v="0"/>
    <s v="US"/>
    <x v="1"/>
    <n v="6000"/>
    <n v="4000"/>
    <s v="D"/>
    <s v="D2"/>
    <x v="1"/>
    <x v="0"/>
    <x v="1"/>
    <x v="0"/>
    <x v="1"/>
    <n v="6000"/>
    <n v="3000"/>
    <n v="3000"/>
    <n v="0"/>
    <n v="0"/>
  </r>
  <r>
    <n v="271"/>
    <s v="Segment 4 / Cohort D"/>
    <n v="2"/>
    <x v="1"/>
    <n v="0.5"/>
    <n v="0.5"/>
    <n v="0"/>
    <n v="0"/>
    <s v="US"/>
    <x v="1"/>
    <n v="6000"/>
    <n v="4000"/>
    <s v="D"/>
    <s v="D2"/>
    <x v="1"/>
    <x v="0"/>
    <x v="1"/>
    <x v="0"/>
    <x v="1"/>
    <n v="4000"/>
    <n v="2000"/>
    <n v="2000"/>
    <n v="0"/>
    <n v="0"/>
  </r>
  <r>
    <n v="271"/>
    <s v="Segment 4 / Cohort D"/>
    <n v="3"/>
    <x v="0"/>
    <n v="0.5"/>
    <n v="0.5"/>
    <n v="0"/>
    <n v="0"/>
    <s v="US"/>
    <x v="1"/>
    <n v="6000"/>
    <n v="4000"/>
    <s v="D"/>
    <s v="D3"/>
    <x v="3"/>
    <x v="0"/>
    <x v="1"/>
    <x v="0"/>
    <x v="0"/>
    <n v="6000"/>
    <n v="3000"/>
    <n v="3000"/>
    <n v="0"/>
    <n v="0"/>
  </r>
  <r>
    <n v="271"/>
    <s v="Segment 4 / Cohort D"/>
    <n v="3"/>
    <x v="1"/>
    <n v="0.5"/>
    <n v="0.5"/>
    <n v="0"/>
    <n v="0"/>
    <s v="US"/>
    <x v="1"/>
    <n v="6000"/>
    <n v="4000"/>
    <s v="D"/>
    <s v="D3"/>
    <x v="3"/>
    <x v="0"/>
    <x v="1"/>
    <x v="0"/>
    <x v="0"/>
    <n v="4000"/>
    <n v="2000"/>
    <n v="2000"/>
    <n v="0"/>
    <n v="0"/>
  </r>
  <r>
    <n v="271"/>
    <s v="Segment 4 / Cohort D"/>
    <n v="4"/>
    <x v="0"/>
    <n v="0.5"/>
    <n v="0.5"/>
    <n v="0"/>
    <n v="0"/>
    <s v="US"/>
    <x v="1"/>
    <n v="6000"/>
    <n v="4000"/>
    <s v="D"/>
    <s v="D4"/>
    <x v="3"/>
    <x v="1"/>
    <x v="0"/>
    <x v="0"/>
    <x v="1"/>
    <n v="6000"/>
    <n v="3000"/>
    <n v="3000"/>
    <n v="0"/>
    <n v="0"/>
  </r>
  <r>
    <n v="271"/>
    <s v="Segment 4 / Cohort D"/>
    <n v="4"/>
    <x v="1"/>
    <n v="0.5"/>
    <n v="0.5"/>
    <n v="0"/>
    <n v="0"/>
    <s v="US"/>
    <x v="1"/>
    <n v="6000"/>
    <n v="4000"/>
    <s v="D"/>
    <s v="D4"/>
    <x v="3"/>
    <x v="1"/>
    <x v="0"/>
    <x v="0"/>
    <x v="1"/>
    <n v="4000"/>
    <n v="2000"/>
    <n v="2000"/>
    <n v="0"/>
    <n v="0"/>
  </r>
  <r>
    <n v="271"/>
    <s v="Segment 4 / Cohort D"/>
    <n v="5"/>
    <x v="0"/>
    <n v="0.5"/>
    <n v="0.5"/>
    <n v="0"/>
    <n v="0"/>
    <s v="US"/>
    <x v="1"/>
    <n v="6000"/>
    <n v="4000"/>
    <s v="D"/>
    <s v="D5"/>
    <x v="3"/>
    <x v="1"/>
    <x v="2"/>
    <x v="1"/>
    <x v="1"/>
    <n v="6000"/>
    <n v="3000"/>
    <n v="3000"/>
    <n v="0"/>
    <n v="0"/>
  </r>
  <r>
    <n v="271"/>
    <s v="Segment 4 / Cohort D"/>
    <n v="5"/>
    <x v="1"/>
    <n v="0.5"/>
    <n v="0.5"/>
    <n v="0"/>
    <n v="0"/>
    <s v="US"/>
    <x v="1"/>
    <n v="6000"/>
    <n v="4000"/>
    <s v="D"/>
    <s v="D5"/>
    <x v="3"/>
    <x v="1"/>
    <x v="2"/>
    <x v="1"/>
    <x v="1"/>
    <n v="4000"/>
    <n v="2000"/>
    <n v="2000"/>
    <n v="0"/>
    <n v="0"/>
  </r>
  <r>
    <n v="271"/>
    <s v="Segment 4 / Cohort D"/>
    <n v="6"/>
    <x v="0"/>
    <n v="0.5"/>
    <n v="0.5"/>
    <n v="0"/>
    <n v="0"/>
    <s v="US"/>
    <x v="1"/>
    <n v="6000"/>
    <n v="4000"/>
    <s v="D"/>
    <s v="D6"/>
    <x v="2"/>
    <x v="1"/>
    <x v="1"/>
    <x v="0"/>
    <x v="0"/>
    <n v="6000"/>
    <n v="3000"/>
    <n v="3000"/>
    <n v="0"/>
    <n v="0"/>
  </r>
  <r>
    <n v="271"/>
    <s v="Segment 4 / Cohort D"/>
    <n v="6"/>
    <x v="1"/>
    <n v="0.5"/>
    <n v="0.5"/>
    <n v="0"/>
    <n v="0"/>
    <s v="US"/>
    <x v="1"/>
    <n v="6000"/>
    <n v="4000"/>
    <s v="D"/>
    <s v="D6"/>
    <x v="2"/>
    <x v="1"/>
    <x v="1"/>
    <x v="0"/>
    <x v="0"/>
    <n v="4000"/>
    <n v="2000"/>
    <n v="2000"/>
    <n v="0"/>
    <n v="0"/>
  </r>
  <r>
    <n v="271"/>
    <s v="Segment 4 / Cohort D"/>
    <n v="7"/>
    <x v="0"/>
    <n v="0.5"/>
    <n v="0.5"/>
    <n v="0"/>
    <n v="0"/>
    <s v="US"/>
    <x v="1"/>
    <n v="6000"/>
    <n v="4000"/>
    <s v="D"/>
    <s v="D7"/>
    <x v="1"/>
    <x v="1"/>
    <x v="0"/>
    <x v="0"/>
    <x v="0"/>
    <n v="6000"/>
    <n v="3000"/>
    <n v="3000"/>
    <n v="0"/>
    <n v="0"/>
  </r>
  <r>
    <n v="271"/>
    <s v="Segment 4 / Cohort D"/>
    <n v="7"/>
    <x v="1"/>
    <n v="0.5"/>
    <n v="0.5"/>
    <n v="0"/>
    <n v="0"/>
    <s v="US"/>
    <x v="1"/>
    <n v="6000"/>
    <n v="4000"/>
    <s v="D"/>
    <s v="D7"/>
    <x v="1"/>
    <x v="1"/>
    <x v="0"/>
    <x v="0"/>
    <x v="0"/>
    <n v="4000"/>
    <n v="2000"/>
    <n v="2000"/>
    <n v="0"/>
    <n v="0"/>
  </r>
  <r>
    <n v="271"/>
    <s v="Segment 4 / Cohort D"/>
    <n v="8"/>
    <x v="0"/>
    <n v="0.5"/>
    <n v="0.5"/>
    <n v="0"/>
    <n v="0"/>
    <s v="US"/>
    <x v="1"/>
    <n v="6000"/>
    <n v="4000"/>
    <s v="D"/>
    <s v="D8"/>
    <x v="0"/>
    <x v="0"/>
    <x v="1"/>
    <x v="0"/>
    <x v="1"/>
    <n v="6000"/>
    <n v="3000"/>
    <n v="3000"/>
    <n v="0"/>
    <n v="0"/>
  </r>
  <r>
    <n v="271"/>
    <s v="Segment 4 / Cohort D"/>
    <n v="8"/>
    <x v="1"/>
    <n v="0.5"/>
    <n v="0.5"/>
    <n v="0"/>
    <n v="0"/>
    <s v="US"/>
    <x v="1"/>
    <n v="6000"/>
    <n v="4000"/>
    <s v="D"/>
    <s v="D8"/>
    <x v="0"/>
    <x v="0"/>
    <x v="1"/>
    <x v="0"/>
    <x v="1"/>
    <n v="4000"/>
    <n v="2000"/>
    <n v="2000"/>
    <n v="0"/>
    <n v="0"/>
  </r>
  <r>
    <n v="271"/>
    <s v="Segment 4 / Cohort D"/>
    <n v="9"/>
    <x v="0"/>
    <n v="0.5"/>
    <n v="0.5"/>
    <n v="0"/>
    <n v="0"/>
    <s v="US"/>
    <x v="1"/>
    <n v="6000"/>
    <n v="4000"/>
    <s v="D"/>
    <s v="D9"/>
    <x v="3"/>
    <x v="1"/>
    <x v="2"/>
    <x v="0"/>
    <x v="0"/>
    <n v="6000"/>
    <n v="3000"/>
    <n v="3000"/>
    <n v="0"/>
    <n v="0"/>
  </r>
  <r>
    <n v="271"/>
    <s v="Segment 4 / Cohort D"/>
    <n v="9"/>
    <x v="1"/>
    <n v="0.5"/>
    <n v="0.5"/>
    <n v="0"/>
    <n v="0"/>
    <s v="US"/>
    <x v="1"/>
    <n v="6000"/>
    <n v="4000"/>
    <s v="D"/>
    <s v="D9"/>
    <x v="3"/>
    <x v="1"/>
    <x v="2"/>
    <x v="0"/>
    <x v="0"/>
    <n v="4000"/>
    <n v="2000"/>
    <n v="2000"/>
    <n v="0"/>
    <n v="0"/>
  </r>
  <r>
    <n v="271"/>
    <s v="Segment 4 / Cohort D"/>
    <n v="10"/>
    <x v="0"/>
    <n v="0.5"/>
    <n v="0.5"/>
    <n v="0"/>
    <n v="0"/>
    <s v="US"/>
    <x v="1"/>
    <n v="6000"/>
    <n v="4000"/>
    <s v="D"/>
    <s v="D10"/>
    <x v="1"/>
    <x v="0"/>
    <x v="1"/>
    <x v="0"/>
    <x v="0"/>
    <n v="6000"/>
    <n v="3000"/>
    <n v="3000"/>
    <n v="0"/>
    <n v="0"/>
  </r>
  <r>
    <n v="271"/>
    <s v="Segment 4 / Cohort D"/>
    <n v="10"/>
    <x v="1"/>
    <n v="0.5"/>
    <n v="0.5"/>
    <n v="0"/>
    <n v="0"/>
    <s v="US"/>
    <x v="1"/>
    <n v="6000"/>
    <n v="4000"/>
    <s v="D"/>
    <s v="D10"/>
    <x v="1"/>
    <x v="0"/>
    <x v="1"/>
    <x v="0"/>
    <x v="0"/>
    <n v="4000"/>
    <n v="2000"/>
    <n v="2000"/>
    <n v="0"/>
    <n v="0"/>
  </r>
  <r>
    <n v="271"/>
    <s v="Segment 4 / Cohort D"/>
    <n v="11"/>
    <x v="0"/>
    <n v="0.5"/>
    <n v="0.5"/>
    <n v="0"/>
    <n v="0"/>
    <s v="US"/>
    <x v="1"/>
    <n v="6000"/>
    <n v="4000"/>
    <s v="D"/>
    <s v="D11"/>
    <x v="0"/>
    <x v="1"/>
    <x v="2"/>
    <x v="1"/>
    <x v="0"/>
    <n v="6000"/>
    <n v="3000"/>
    <n v="3000"/>
    <n v="0"/>
    <n v="0"/>
  </r>
  <r>
    <n v="271"/>
    <s v="Segment 4 / Cohort D"/>
    <n v="11"/>
    <x v="1"/>
    <n v="0.5"/>
    <n v="0.5"/>
    <n v="0"/>
    <n v="0"/>
    <s v="US"/>
    <x v="1"/>
    <n v="6000"/>
    <n v="4000"/>
    <s v="D"/>
    <s v="D11"/>
    <x v="0"/>
    <x v="1"/>
    <x v="2"/>
    <x v="1"/>
    <x v="0"/>
    <n v="4000"/>
    <n v="2000"/>
    <n v="2000"/>
    <n v="0"/>
    <n v="0"/>
  </r>
  <r>
    <n v="271"/>
    <s v="Segment 4 / Cohort D"/>
    <n v="12"/>
    <x v="0"/>
    <n v="0.5"/>
    <n v="0.5"/>
    <n v="0"/>
    <n v="0"/>
    <s v="US"/>
    <x v="1"/>
    <n v="6000"/>
    <n v="4000"/>
    <s v="D"/>
    <s v="D12"/>
    <x v="0"/>
    <x v="0"/>
    <x v="1"/>
    <x v="0"/>
    <x v="0"/>
    <n v="6000"/>
    <n v="3000"/>
    <n v="3000"/>
    <n v="0"/>
    <n v="0"/>
  </r>
  <r>
    <n v="271"/>
    <s v="Segment 4 / Cohort D"/>
    <n v="12"/>
    <x v="1"/>
    <n v="0.5"/>
    <n v="0.5"/>
    <n v="0"/>
    <n v="0"/>
    <s v="US"/>
    <x v="1"/>
    <n v="6000"/>
    <n v="4000"/>
    <s v="D"/>
    <s v="D12"/>
    <x v="0"/>
    <x v="0"/>
    <x v="1"/>
    <x v="0"/>
    <x v="0"/>
    <n v="4000"/>
    <n v="2000"/>
    <n v="2000"/>
    <n v="0"/>
    <n v="0"/>
  </r>
  <r>
    <n v="273"/>
    <s v="Segment 1 / Cohort A"/>
    <n v="1"/>
    <x v="0"/>
    <n v="1"/>
    <n v="0"/>
    <n v="0"/>
    <n v="0"/>
    <s v="US"/>
    <x v="1"/>
    <n v="2200"/>
    <n v="1100"/>
    <s v="A"/>
    <s v="A1"/>
    <x v="0"/>
    <x v="0"/>
    <x v="0"/>
    <x v="0"/>
    <x v="0"/>
    <n v="2200"/>
    <n v="2200"/>
    <n v="0"/>
    <n v="0"/>
    <n v="0"/>
  </r>
  <r>
    <n v="273"/>
    <s v="Segment 1 / Cohort A"/>
    <n v="1"/>
    <x v="1"/>
    <n v="0"/>
    <n v="0"/>
    <n v="1"/>
    <n v="0"/>
    <s v="US"/>
    <x v="1"/>
    <n v="2200"/>
    <n v="1100"/>
    <s v="A"/>
    <s v="A1"/>
    <x v="0"/>
    <x v="0"/>
    <x v="0"/>
    <x v="0"/>
    <x v="0"/>
    <n v="1100"/>
    <n v="0"/>
    <n v="0"/>
    <n v="1100"/>
    <n v="0"/>
  </r>
  <r>
    <n v="273"/>
    <s v="Segment 1 / Cohort A"/>
    <n v="2"/>
    <x v="0"/>
    <n v="1"/>
    <n v="0"/>
    <n v="0"/>
    <n v="0"/>
    <s v="US"/>
    <x v="1"/>
    <n v="2200"/>
    <n v="1100"/>
    <s v="A"/>
    <s v="A2"/>
    <x v="1"/>
    <x v="1"/>
    <x v="1"/>
    <x v="0"/>
    <x v="1"/>
    <n v="2200"/>
    <n v="2200"/>
    <n v="0"/>
    <n v="0"/>
    <n v="0"/>
  </r>
  <r>
    <n v="273"/>
    <s v="Segment 1 / Cohort A"/>
    <n v="2"/>
    <x v="1"/>
    <n v="0"/>
    <n v="0.8"/>
    <n v="0.2"/>
    <n v="0"/>
    <s v="US"/>
    <x v="1"/>
    <n v="2200"/>
    <n v="1100"/>
    <s v="A"/>
    <s v="A2"/>
    <x v="1"/>
    <x v="1"/>
    <x v="1"/>
    <x v="0"/>
    <x v="1"/>
    <n v="1100"/>
    <n v="0"/>
    <n v="880"/>
    <n v="220"/>
    <n v="0"/>
  </r>
  <r>
    <n v="273"/>
    <s v="Segment 1 / Cohort A"/>
    <n v="3"/>
    <x v="0"/>
    <n v="1"/>
    <n v="0"/>
    <n v="0"/>
    <n v="0"/>
    <s v="US"/>
    <x v="1"/>
    <n v="2200"/>
    <n v="1100"/>
    <s v="A"/>
    <s v="A3"/>
    <x v="2"/>
    <x v="1"/>
    <x v="2"/>
    <x v="0"/>
    <x v="1"/>
    <n v="2200"/>
    <n v="2200"/>
    <n v="0"/>
    <n v="0"/>
    <n v="0"/>
  </r>
  <r>
    <n v="273"/>
    <s v="Segment 1 / Cohort A"/>
    <n v="3"/>
    <x v="1"/>
    <n v="0"/>
    <n v="0.8"/>
    <n v="0.2"/>
    <n v="0"/>
    <s v="US"/>
    <x v="1"/>
    <n v="2200"/>
    <n v="1100"/>
    <s v="A"/>
    <s v="A3"/>
    <x v="2"/>
    <x v="1"/>
    <x v="2"/>
    <x v="0"/>
    <x v="1"/>
    <n v="1100"/>
    <n v="0"/>
    <n v="880"/>
    <n v="220"/>
    <n v="0"/>
  </r>
  <r>
    <n v="273"/>
    <s v="Segment 1 / Cohort A"/>
    <n v="4"/>
    <x v="0"/>
    <n v="1"/>
    <n v="0"/>
    <n v="0"/>
    <n v="0"/>
    <s v="US"/>
    <x v="1"/>
    <n v="2200"/>
    <n v="1100"/>
    <s v="A"/>
    <s v="A4"/>
    <x v="2"/>
    <x v="0"/>
    <x v="0"/>
    <x v="0"/>
    <x v="1"/>
    <n v="2200"/>
    <n v="2200"/>
    <n v="0"/>
    <n v="0"/>
    <n v="0"/>
  </r>
  <r>
    <n v="273"/>
    <s v="Segment 1 / Cohort A"/>
    <n v="4"/>
    <x v="1"/>
    <n v="0"/>
    <n v="0"/>
    <n v="1"/>
    <n v="0"/>
    <s v="US"/>
    <x v="1"/>
    <n v="2200"/>
    <n v="1100"/>
    <s v="A"/>
    <s v="A4"/>
    <x v="2"/>
    <x v="0"/>
    <x v="0"/>
    <x v="0"/>
    <x v="1"/>
    <n v="1100"/>
    <n v="0"/>
    <n v="0"/>
    <n v="1100"/>
    <n v="0"/>
  </r>
  <r>
    <n v="273"/>
    <s v="Segment 1 / Cohort A"/>
    <n v="5"/>
    <x v="0"/>
    <n v="1"/>
    <n v="0"/>
    <n v="0"/>
    <n v="0"/>
    <s v="US"/>
    <x v="1"/>
    <n v="2200"/>
    <n v="1100"/>
    <s v="A"/>
    <s v="A5"/>
    <x v="2"/>
    <x v="1"/>
    <x v="2"/>
    <x v="1"/>
    <x v="1"/>
    <n v="2200"/>
    <n v="2200"/>
    <n v="0"/>
    <n v="0"/>
    <n v="0"/>
  </r>
  <r>
    <n v="273"/>
    <s v="Segment 1 / Cohort A"/>
    <n v="5"/>
    <x v="1"/>
    <n v="0"/>
    <n v="0.8"/>
    <n v="0.2"/>
    <n v="0"/>
    <s v="US"/>
    <x v="1"/>
    <n v="2200"/>
    <n v="1100"/>
    <s v="A"/>
    <s v="A5"/>
    <x v="2"/>
    <x v="1"/>
    <x v="2"/>
    <x v="1"/>
    <x v="1"/>
    <n v="1100"/>
    <n v="0"/>
    <n v="880"/>
    <n v="220"/>
    <n v="0"/>
  </r>
  <r>
    <n v="273"/>
    <s v="Segment 1 / Cohort A"/>
    <n v="6"/>
    <x v="0"/>
    <n v="1"/>
    <n v="0"/>
    <n v="0"/>
    <n v="0"/>
    <s v="US"/>
    <x v="1"/>
    <n v="2200"/>
    <n v="1100"/>
    <s v="A"/>
    <s v="A6"/>
    <x v="3"/>
    <x v="0"/>
    <x v="0"/>
    <x v="0"/>
    <x v="1"/>
    <n v="2200"/>
    <n v="2200"/>
    <n v="0"/>
    <n v="0"/>
    <n v="0"/>
  </r>
  <r>
    <n v="273"/>
    <s v="Segment 1 / Cohort A"/>
    <n v="6"/>
    <x v="1"/>
    <n v="0"/>
    <n v="0"/>
    <n v="1"/>
    <n v="0"/>
    <s v="US"/>
    <x v="1"/>
    <n v="2200"/>
    <n v="1100"/>
    <s v="A"/>
    <s v="A6"/>
    <x v="3"/>
    <x v="0"/>
    <x v="0"/>
    <x v="0"/>
    <x v="1"/>
    <n v="1100"/>
    <n v="0"/>
    <n v="0"/>
    <n v="1100"/>
    <n v="0"/>
  </r>
  <r>
    <n v="273"/>
    <s v="Segment 1 / Cohort A"/>
    <n v="7"/>
    <x v="0"/>
    <n v="1"/>
    <n v="0"/>
    <n v="0"/>
    <n v="0"/>
    <s v="US"/>
    <x v="1"/>
    <n v="2200"/>
    <n v="1100"/>
    <s v="A"/>
    <s v="A7"/>
    <x v="1"/>
    <x v="0"/>
    <x v="0"/>
    <x v="0"/>
    <x v="1"/>
    <n v="2200"/>
    <n v="2200"/>
    <n v="0"/>
    <n v="0"/>
    <n v="0"/>
  </r>
  <r>
    <n v="273"/>
    <s v="Segment 1 / Cohort A"/>
    <n v="7"/>
    <x v="1"/>
    <n v="0"/>
    <n v="0"/>
    <n v="1"/>
    <n v="0"/>
    <s v="US"/>
    <x v="1"/>
    <n v="2200"/>
    <n v="1100"/>
    <s v="A"/>
    <s v="A7"/>
    <x v="1"/>
    <x v="0"/>
    <x v="0"/>
    <x v="0"/>
    <x v="1"/>
    <n v="1100"/>
    <n v="0"/>
    <n v="0"/>
    <n v="1100"/>
    <n v="0"/>
  </r>
  <r>
    <n v="273"/>
    <s v="Segment 1 / Cohort A"/>
    <n v="8"/>
    <x v="0"/>
    <n v="1"/>
    <n v="0"/>
    <n v="0"/>
    <n v="0"/>
    <s v="US"/>
    <x v="1"/>
    <n v="2200"/>
    <n v="1100"/>
    <s v="A"/>
    <s v="A8"/>
    <x v="3"/>
    <x v="0"/>
    <x v="0"/>
    <x v="0"/>
    <x v="0"/>
    <n v="2200"/>
    <n v="2200"/>
    <n v="0"/>
    <n v="0"/>
    <n v="0"/>
  </r>
  <r>
    <n v="273"/>
    <s v="Segment 1 / Cohort A"/>
    <n v="8"/>
    <x v="1"/>
    <n v="0"/>
    <n v="0"/>
    <n v="1"/>
    <n v="0"/>
    <s v="US"/>
    <x v="1"/>
    <n v="2200"/>
    <n v="1100"/>
    <s v="A"/>
    <s v="A8"/>
    <x v="3"/>
    <x v="0"/>
    <x v="0"/>
    <x v="0"/>
    <x v="0"/>
    <n v="1100"/>
    <n v="0"/>
    <n v="0"/>
    <n v="1100"/>
    <n v="0"/>
  </r>
  <r>
    <n v="273"/>
    <s v="Segment 1 / Cohort A"/>
    <n v="9"/>
    <x v="0"/>
    <n v="1"/>
    <n v="0"/>
    <n v="0"/>
    <n v="0"/>
    <s v="US"/>
    <x v="1"/>
    <n v="2200"/>
    <n v="1100"/>
    <s v="A"/>
    <s v="A9"/>
    <x v="1"/>
    <x v="1"/>
    <x v="2"/>
    <x v="1"/>
    <x v="1"/>
    <n v="2200"/>
    <n v="2200"/>
    <n v="0"/>
    <n v="0"/>
    <n v="0"/>
  </r>
  <r>
    <n v="273"/>
    <s v="Segment 1 / Cohort A"/>
    <n v="9"/>
    <x v="1"/>
    <n v="0"/>
    <n v="0.6"/>
    <n v="0.4"/>
    <n v="0"/>
    <s v="US"/>
    <x v="1"/>
    <n v="2200"/>
    <n v="1100"/>
    <s v="A"/>
    <s v="A9"/>
    <x v="1"/>
    <x v="1"/>
    <x v="2"/>
    <x v="1"/>
    <x v="1"/>
    <n v="1100"/>
    <n v="0"/>
    <n v="660"/>
    <n v="440"/>
    <n v="0"/>
  </r>
  <r>
    <n v="273"/>
    <s v="Segment 1 / Cohort A"/>
    <n v="10"/>
    <x v="0"/>
    <n v="1"/>
    <n v="0"/>
    <n v="0"/>
    <n v="0"/>
    <s v="US"/>
    <x v="1"/>
    <n v="2200"/>
    <n v="1100"/>
    <s v="A"/>
    <s v="A10"/>
    <x v="2"/>
    <x v="1"/>
    <x v="0"/>
    <x v="0"/>
    <x v="0"/>
    <n v="2200"/>
    <n v="2200"/>
    <n v="0"/>
    <n v="0"/>
    <n v="0"/>
  </r>
  <r>
    <n v="273"/>
    <s v="Segment 1 / Cohort A"/>
    <n v="10"/>
    <x v="1"/>
    <n v="0"/>
    <n v="0.8"/>
    <n v="0.2"/>
    <n v="0"/>
    <s v="US"/>
    <x v="1"/>
    <n v="2200"/>
    <n v="1100"/>
    <s v="A"/>
    <s v="A10"/>
    <x v="2"/>
    <x v="1"/>
    <x v="0"/>
    <x v="0"/>
    <x v="0"/>
    <n v="1100"/>
    <n v="0"/>
    <n v="880"/>
    <n v="220"/>
    <n v="0"/>
  </r>
  <r>
    <n v="273"/>
    <s v="Segment 1 / Cohort A"/>
    <n v="11"/>
    <x v="0"/>
    <n v="1"/>
    <n v="0"/>
    <n v="0"/>
    <n v="0"/>
    <s v="US"/>
    <x v="1"/>
    <n v="2200"/>
    <n v="1100"/>
    <s v="A"/>
    <s v="A11"/>
    <x v="0"/>
    <x v="0"/>
    <x v="0"/>
    <x v="0"/>
    <x v="1"/>
    <n v="2200"/>
    <n v="2200"/>
    <n v="0"/>
    <n v="0"/>
    <n v="0"/>
  </r>
  <r>
    <n v="273"/>
    <s v="Segment 1 / Cohort A"/>
    <n v="11"/>
    <x v="1"/>
    <n v="0"/>
    <n v="0"/>
    <n v="1"/>
    <n v="0"/>
    <s v="US"/>
    <x v="1"/>
    <n v="2200"/>
    <n v="1100"/>
    <s v="A"/>
    <s v="A11"/>
    <x v="0"/>
    <x v="0"/>
    <x v="0"/>
    <x v="0"/>
    <x v="1"/>
    <n v="1100"/>
    <n v="0"/>
    <n v="0"/>
    <n v="1100"/>
    <n v="0"/>
  </r>
  <r>
    <n v="273"/>
    <s v="Segment 1 / Cohort A"/>
    <n v="12"/>
    <x v="0"/>
    <n v="1"/>
    <n v="0"/>
    <n v="0"/>
    <n v="0"/>
    <s v="US"/>
    <x v="1"/>
    <n v="2200"/>
    <n v="1100"/>
    <s v="A"/>
    <s v="A12"/>
    <x v="1"/>
    <x v="0"/>
    <x v="0"/>
    <x v="0"/>
    <x v="0"/>
    <n v="2200"/>
    <n v="2200"/>
    <n v="0"/>
    <n v="0"/>
    <n v="0"/>
  </r>
  <r>
    <n v="273"/>
    <s v="Segment 1 / Cohort A"/>
    <n v="12"/>
    <x v="1"/>
    <n v="0"/>
    <n v="0"/>
    <n v="1"/>
    <n v="0"/>
    <s v="US"/>
    <x v="1"/>
    <n v="2200"/>
    <n v="1100"/>
    <s v="A"/>
    <s v="A12"/>
    <x v="1"/>
    <x v="0"/>
    <x v="0"/>
    <x v="0"/>
    <x v="0"/>
    <n v="1100"/>
    <n v="0"/>
    <n v="0"/>
    <n v="1100"/>
    <n v="0"/>
  </r>
  <r>
    <n v="274"/>
    <s v="Segment 2 / Cohort B"/>
    <n v="1"/>
    <x v="0"/>
    <n v="0.3"/>
    <n v="0.3"/>
    <n v="0.4"/>
    <n v="0"/>
    <s v="US"/>
    <x v="1"/>
    <n v="7000"/>
    <n v="5600"/>
    <s v="B"/>
    <s v="B1"/>
    <x v="1"/>
    <x v="1"/>
    <x v="1"/>
    <x v="0"/>
    <x v="0"/>
    <n v="7000"/>
    <n v="2100"/>
    <n v="2100"/>
    <n v="2800"/>
    <n v="0"/>
  </r>
  <r>
    <n v="274"/>
    <s v="Segment 2 / Cohort B"/>
    <n v="1"/>
    <x v="1"/>
    <n v="0.2"/>
    <n v="0.3"/>
    <n v="0.5"/>
    <n v="0"/>
    <s v="US"/>
    <x v="1"/>
    <n v="7000"/>
    <n v="5600"/>
    <s v="B"/>
    <s v="B1"/>
    <x v="1"/>
    <x v="1"/>
    <x v="1"/>
    <x v="0"/>
    <x v="0"/>
    <n v="5600"/>
    <n v="1120"/>
    <n v="1680"/>
    <n v="2800"/>
    <n v="0"/>
  </r>
  <r>
    <n v="274"/>
    <s v="Segment 2 / Cohort B"/>
    <n v="2"/>
    <x v="0"/>
    <n v="0.5"/>
    <n v="0.3"/>
    <n v="0.2"/>
    <n v="0"/>
    <s v="US"/>
    <x v="1"/>
    <n v="7000"/>
    <n v="5600"/>
    <s v="B"/>
    <s v="B2"/>
    <x v="0"/>
    <x v="1"/>
    <x v="0"/>
    <x v="0"/>
    <x v="0"/>
    <n v="7000"/>
    <n v="3500"/>
    <n v="2100"/>
    <n v="1400"/>
    <n v="0"/>
  </r>
  <r>
    <n v="274"/>
    <s v="Segment 2 / Cohort B"/>
    <n v="2"/>
    <x v="1"/>
    <n v="0.3"/>
    <n v="0.3"/>
    <n v="0.4"/>
    <n v="0"/>
    <s v="US"/>
    <x v="1"/>
    <n v="7000"/>
    <n v="5600"/>
    <s v="B"/>
    <s v="B2"/>
    <x v="0"/>
    <x v="1"/>
    <x v="0"/>
    <x v="0"/>
    <x v="0"/>
    <n v="5600"/>
    <n v="1680"/>
    <n v="1680"/>
    <n v="2240"/>
    <n v="0"/>
  </r>
  <r>
    <n v="274"/>
    <s v="Segment 2 / Cohort B"/>
    <n v="3"/>
    <x v="0"/>
    <n v="0.7"/>
    <n v="0.2"/>
    <n v="0.1"/>
    <n v="0"/>
    <s v="US"/>
    <x v="1"/>
    <n v="7000"/>
    <n v="5600"/>
    <s v="B"/>
    <s v="B3"/>
    <x v="2"/>
    <x v="1"/>
    <x v="2"/>
    <x v="0"/>
    <x v="0"/>
    <n v="7000"/>
    <n v="4900"/>
    <n v="1400"/>
    <n v="700"/>
    <n v="0"/>
  </r>
  <r>
    <n v="274"/>
    <s v="Segment 2 / Cohort B"/>
    <n v="3"/>
    <x v="1"/>
    <n v="0.3"/>
    <n v="0.5"/>
    <n v="0.2"/>
    <n v="0"/>
    <s v="US"/>
    <x v="1"/>
    <n v="7000"/>
    <n v="5600"/>
    <s v="B"/>
    <s v="B3"/>
    <x v="2"/>
    <x v="1"/>
    <x v="2"/>
    <x v="0"/>
    <x v="0"/>
    <n v="5600"/>
    <n v="1680"/>
    <n v="2800"/>
    <n v="1120"/>
    <n v="0"/>
  </r>
  <r>
    <n v="274"/>
    <s v="Segment 2 / Cohort B"/>
    <n v="4"/>
    <x v="0"/>
    <n v="0.4"/>
    <n v="0.2"/>
    <n v="0.4"/>
    <n v="0"/>
    <s v="US"/>
    <x v="1"/>
    <n v="7000"/>
    <n v="5600"/>
    <s v="B"/>
    <s v="B4"/>
    <x v="1"/>
    <x v="1"/>
    <x v="0"/>
    <x v="0"/>
    <x v="1"/>
    <n v="7000"/>
    <n v="2800"/>
    <n v="1400"/>
    <n v="2800"/>
    <n v="0"/>
  </r>
  <r>
    <n v="274"/>
    <s v="Segment 2 / Cohort B"/>
    <n v="4"/>
    <x v="1"/>
    <n v="0.2"/>
    <n v="0.2"/>
    <n v="0.6"/>
    <n v="0"/>
    <s v="US"/>
    <x v="1"/>
    <n v="7000"/>
    <n v="5600"/>
    <s v="B"/>
    <s v="B4"/>
    <x v="1"/>
    <x v="1"/>
    <x v="0"/>
    <x v="0"/>
    <x v="1"/>
    <n v="5600"/>
    <n v="1120"/>
    <n v="1120"/>
    <n v="3360"/>
    <n v="0"/>
  </r>
  <r>
    <n v="274"/>
    <s v="Segment 2 / Cohort B"/>
    <n v="5"/>
    <x v="0"/>
    <n v="0.5"/>
    <n v="0.3"/>
    <n v="0.2"/>
    <n v="0"/>
    <s v="US"/>
    <x v="1"/>
    <n v="7000"/>
    <n v="5600"/>
    <s v="B"/>
    <s v="B5"/>
    <x v="0"/>
    <x v="1"/>
    <x v="0"/>
    <x v="0"/>
    <x v="1"/>
    <n v="7000"/>
    <n v="3500"/>
    <n v="2100"/>
    <n v="1400"/>
    <n v="0"/>
  </r>
  <r>
    <n v="274"/>
    <s v="Segment 2 / Cohort B"/>
    <n v="5"/>
    <x v="1"/>
    <n v="0.3"/>
    <n v="0.4"/>
    <n v="0.3"/>
    <n v="0"/>
    <s v="US"/>
    <x v="1"/>
    <n v="7000"/>
    <n v="5600"/>
    <s v="B"/>
    <s v="B5"/>
    <x v="0"/>
    <x v="1"/>
    <x v="0"/>
    <x v="0"/>
    <x v="1"/>
    <n v="5600"/>
    <n v="1680"/>
    <n v="2240"/>
    <n v="1680"/>
    <n v="0"/>
  </r>
  <r>
    <n v="274"/>
    <s v="Segment 2 / Cohort B"/>
    <n v="6"/>
    <x v="0"/>
    <n v="0.5"/>
    <n v="0.3"/>
    <n v="0.2"/>
    <n v="0"/>
    <s v="US"/>
    <x v="1"/>
    <n v="7000"/>
    <n v="5600"/>
    <s v="B"/>
    <s v="B6"/>
    <x v="0"/>
    <x v="1"/>
    <x v="1"/>
    <x v="0"/>
    <x v="1"/>
    <n v="7000"/>
    <n v="3500"/>
    <n v="2100"/>
    <n v="1400"/>
    <n v="0"/>
  </r>
  <r>
    <n v="274"/>
    <s v="Segment 2 / Cohort B"/>
    <n v="6"/>
    <x v="1"/>
    <n v="0.3"/>
    <n v="0.4"/>
    <n v="0.3"/>
    <n v="0"/>
    <s v="US"/>
    <x v="1"/>
    <n v="7000"/>
    <n v="5600"/>
    <s v="B"/>
    <s v="B6"/>
    <x v="0"/>
    <x v="1"/>
    <x v="1"/>
    <x v="0"/>
    <x v="1"/>
    <n v="5600"/>
    <n v="1680"/>
    <n v="2240"/>
    <n v="1680"/>
    <n v="0"/>
  </r>
  <r>
    <n v="274"/>
    <s v="Segment 2 / Cohort B"/>
    <n v="7"/>
    <x v="0"/>
    <n v="0.6"/>
    <n v="0.3"/>
    <n v="0.1"/>
    <n v="0"/>
    <s v="US"/>
    <x v="1"/>
    <n v="7000"/>
    <n v="5600"/>
    <s v="B"/>
    <s v="B7"/>
    <x v="0"/>
    <x v="1"/>
    <x v="2"/>
    <x v="0"/>
    <x v="0"/>
    <n v="7000"/>
    <n v="4200"/>
    <n v="2100"/>
    <n v="700"/>
    <n v="0"/>
  </r>
  <r>
    <n v="274"/>
    <s v="Segment 2 / Cohort B"/>
    <n v="7"/>
    <x v="1"/>
    <n v="0.3"/>
    <n v="0.5"/>
    <n v="0.2"/>
    <n v="0"/>
    <s v="US"/>
    <x v="1"/>
    <n v="7000"/>
    <n v="5600"/>
    <s v="B"/>
    <s v="B7"/>
    <x v="0"/>
    <x v="1"/>
    <x v="2"/>
    <x v="0"/>
    <x v="0"/>
    <n v="5600"/>
    <n v="1680"/>
    <n v="2800"/>
    <n v="1120"/>
    <n v="0"/>
  </r>
  <r>
    <n v="274"/>
    <s v="Segment 2 / Cohort B"/>
    <n v="8"/>
    <x v="0"/>
    <n v="0.5"/>
    <n v="0.3"/>
    <n v="0.2"/>
    <n v="0"/>
    <s v="US"/>
    <x v="1"/>
    <n v="7000"/>
    <n v="5600"/>
    <s v="B"/>
    <s v="B8"/>
    <x v="2"/>
    <x v="1"/>
    <x v="1"/>
    <x v="0"/>
    <x v="1"/>
    <n v="7000"/>
    <n v="3500"/>
    <n v="2100"/>
    <n v="1400"/>
    <n v="0"/>
  </r>
  <r>
    <n v="274"/>
    <s v="Segment 2 / Cohort B"/>
    <n v="8"/>
    <x v="1"/>
    <n v="0.4"/>
    <n v="0.4"/>
    <n v="0.2"/>
    <n v="0"/>
    <s v="US"/>
    <x v="1"/>
    <n v="7000"/>
    <n v="5600"/>
    <s v="B"/>
    <s v="B8"/>
    <x v="2"/>
    <x v="1"/>
    <x v="1"/>
    <x v="0"/>
    <x v="1"/>
    <n v="5600"/>
    <n v="2240"/>
    <n v="2240"/>
    <n v="1120"/>
    <n v="0"/>
  </r>
  <r>
    <n v="274"/>
    <s v="Segment 2 / Cohort B"/>
    <n v="9"/>
    <x v="0"/>
    <n v="0.6"/>
    <n v="0.2"/>
    <n v="0.2"/>
    <n v="0"/>
    <s v="US"/>
    <x v="1"/>
    <n v="7000"/>
    <n v="5600"/>
    <s v="B"/>
    <s v="B9"/>
    <x v="1"/>
    <x v="1"/>
    <x v="2"/>
    <x v="0"/>
    <x v="0"/>
    <n v="7000"/>
    <n v="4200"/>
    <n v="1400"/>
    <n v="1400"/>
    <n v="0"/>
  </r>
  <r>
    <n v="274"/>
    <s v="Segment 2 / Cohort B"/>
    <n v="9"/>
    <x v="1"/>
    <n v="0.2"/>
    <n v="0.5"/>
    <n v="0.3"/>
    <n v="0"/>
    <s v="US"/>
    <x v="1"/>
    <n v="7000"/>
    <n v="5600"/>
    <s v="B"/>
    <s v="B9"/>
    <x v="1"/>
    <x v="1"/>
    <x v="2"/>
    <x v="0"/>
    <x v="0"/>
    <n v="5600"/>
    <n v="1120"/>
    <n v="2800"/>
    <n v="1680"/>
    <n v="0"/>
  </r>
  <r>
    <n v="274"/>
    <s v="Segment 2 / Cohort B"/>
    <n v="10"/>
    <x v="0"/>
    <n v="0.6"/>
    <n v="0.3"/>
    <n v="0.1"/>
    <n v="0"/>
    <s v="US"/>
    <x v="1"/>
    <n v="7000"/>
    <n v="5600"/>
    <s v="B"/>
    <s v="B10"/>
    <x v="0"/>
    <x v="1"/>
    <x v="2"/>
    <x v="1"/>
    <x v="1"/>
    <n v="7000"/>
    <n v="4200"/>
    <n v="2100"/>
    <n v="700"/>
    <n v="0"/>
  </r>
  <r>
    <n v="274"/>
    <s v="Segment 2 / Cohort B"/>
    <n v="10"/>
    <x v="1"/>
    <n v="0.3"/>
    <n v="0.5"/>
    <n v="0.2"/>
    <n v="0"/>
    <s v="US"/>
    <x v="1"/>
    <n v="7000"/>
    <n v="5600"/>
    <s v="B"/>
    <s v="B10"/>
    <x v="0"/>
    <x v="1"/>
    <x v="2"/>
    <x v="1"/>
    <x v="1"/>
    <n v="5600"/>
    <n v="1680"/>
    <n v="2800"/>
    <n v="1120"/>
    <n v="0"/>
  </r>
  <r>
    <n v="274"/>
    <s v="Segment 2 / Cohort B"/>
    <n v="11"/>
    <x v="0"/>
    <n v="0.6"/>
    <n v="0.3"/>
    <n v="0.1"/>
    <n v="0"/>
    <s v="US"/>
    <x v="1"/>
    <n v="7000"/>
    <n v="5600"/>
    <s v="B"/>
    <s v="B11"/>
    <x v="3"/>
    <x v="1"/>
    <x v="2"/>
    <x v="1"/>
    <x v="0"/>
    <n v="7000"/>
    <n v="4200"/>
    <n v="2100"/>
    <n v="700"/>
    <n v="0"/>
  </r>
  <r>
    <n v="274"/>
    <s v="Segment 2 / Cohort B"/>
    <n v="11"/>
    <x v="1"/>
    <n v="0.2"/>
    <n v="0.6"/>
    <n v="0.2"/>
    <n v="0"/>
    <s v="US"/>
    <x v="1"/>
    <n v="7000"/>
    <n v="5600"/>
    <s v="B"/>
    <s v="B11"/>
    <x v="3"/>
    <x v="1"/>
    <x v="2"/>
    <x v="1"/>
    <x v="0"/>
    <n v="5600"/>
    <n v="1120"/>
    <n v="3360"/>
    <n v="1120"/>
    <n v="0"/>
  </r>
  <r>
    <n v="274"/>
    <s v="Segment 2 / Cohort B"/>
    <n v="12"/>
    <x v="0"/>
    <n v="0.6"/>
    <n v="0.2"/>
    <n v="0.2"/>
    <n v="0"/>
    <s v="US"/>
    <x v="1"/>
    <n v="7000"/>
    <n v="5600"/>
    <s v="B"/>
    <s v="B12"/>
    <x v="3"/>
    <x v="1"/>
    <x v="1"/>
    <x v="0"/>
    <x v="1"/>
    <n v="7000"/>
    <n v="4200"/>
    <n v="1400"/>
    <n v="1400"/>
    <n v="0"/>
  </r>
  <r>
    <n v="274"/>
    <s v="Segment 2 / Cohort B"/>
    <n v="12"/>
    <x v="1"/>
    <n v="0.3"/>
    <n v="0.4"/>
    <n v="0.3"/>
    <n v="0"/>
    <s v="US"/>
    <x v="1"/>
    <n v="7000"/>
    <n v="5600"/>
    <s v="B"/>
    <s v="B12"/>
    <x v="3"/>
    <x v="1"/>
    <x v="1"/>
    <x v="0"/>
    <x v="1"/>
    <n v="5600"/>
    <n v="1680"/>
    <n v="2240"/>
    <n v="1680"/>
    <n v="0"/>
  </r>
  <r>
    <n v="280"/>
    <s v="Segment 4 / Cohort D"/>
    <n v="1"/>
    <x v="0"/>
    <n v="0.4"/>
    <n v="0.3"/>
    <n v="0.3"/>
    <n v="0"/>
    <s v="US"/>
    <x v="1"/>
    <n v="2250"/>
    <n v="1500"/>
    <s v="D"/>
    <s v="D1"/>
    <x v="2"/>
    <x v="0"/>
    <x v="0"/>
    <x v="0"/>
    <x v="0"/>
    <n v="2250"/>
    <n v="900"/>
    <n v="675"/>
    <n v="675"/>
    <n v="0"/>
  </r>
  <r>
    <n v="280"/>
    <s v="Segment 4 / Cohort D"/>
    <n v="1"/>
    <x v="1"/>
    <n v="0.4"/>
    <n v="0.3"/>
    <n v="0.3"/>
    <n v="0"/>
    <s v="US"/>
    <x v="1"/>
    <n v="2250"/>
    <n v="1500"/>
    <s v="D"/>
    <s v="D1"/>
    <x v="2"/>
    <x v="0"/>
    <x v="0"/>
    <x v="0"/>
    <x v="0"/>
    <n v="1500"/>
    <n v="600"/>
    <n v="450"/>
    <n v="450"/>
    <n v="0"/>
  </r>
  <r>
    <n v="280"/>
    <s v="Segment 4 / Cohort D"/>
    <n v="2"/>
    <x v="0"/>
    <n v="0.3"/>
    <n v="0.3"/>
    <n v="0.4"/>
    <n v="0"/>
    <s v="US"/>
    <x v="1"/>
    <n v="2250"/>
    <n v="1500"/>
    <s v="D"/>
    <s v="D2"/>
    <x v="1"/>
    <x v="0"/>
    <x v="1"/>
    <x v="0"/>
    <x v="1"/>
    <n v="2250"/>
    <n v="675"/>
    <n v="675"/>
    <n v="900"/>
    <n v="0"/>
  </r>
  <r>
    <n v="280"/>
    <s v="Segment 4 / Cohort D"/>
    <n v="2"/>
    <x v="1"/>
    <n v="0.3"/>
    <n v="0.3"/>
    <n v="0.4"/>
    <n v="0"/>
    <s v="US"/>
    <x v="1"/>
    <n v="2250"/>
    <n v="1500"/>
    <s v="D"/>
    <s v="D2"/>
    <x v="1"/>
    <x v="0"/>
    <x v="1"/>
    <x v="0"/>
    <x v="1"/>
    <n v="1500"/>
    <n v="450"/>
    <n v="450"/>
    <n v="600"/>
    <n v="0"/>
  </r>
  <r>
    <n v="280"/>
    <s v="Segment 4 / Cohort D"/>
    <n v="3"/>
    <x v="0"/>
    <n v="0.5"/>
    <n v="0.4"/>
    <n v="0.1"/>
    <n v="0"/>
    <s v="US"/>
    <x v="1"/>
    <n v="2250"/>
    <n v="1500"/>
    <s v="D"/>
    <s v="D3"/>
    <x v="3"/>
    <x v="0"/>
    <x v="1"/>
    <x v="0"/>
    <x v="0"/>
    <n v="2250"/>
    <n v="1125"/>
    <n v="900"/>
    <n v="225"/>
    <n v="0"/>
  </r>
  <r>
    <n v="280"/>
    <s v="Segment 4 / Cohort D"/>
    <n v="3"/>
    <x v="1"/>
    <n v="0.5"/>
    <n v="0.4"/>
    <n v="0.1"/>
    <n v="0"/>
    <s v="US"/>
    <x v="1"/>
    <n v="2250"/>
    <n v="1500"/>
    <s v="D"/>
    <s v="D3"/>
    <x v="3"/>
    <x v="0"/>
    <x v="1"/>
    <x v="0"/>
    <x v="0"/>
    <n v="1500"/>
    <n v="750"/>
    <n v="600"/>
    <n v="150"/>
    <n v="0"/>
  </r>
  <r>
    <n v="280"/>
    <s v="Segment 4 / Cohort D"/>
    <n v="4"/>
    <x v="0"/>
    <n v="0.4"/>
    <n v="0.4"/>
    <n v="0.2"/>
    <n v="0"/>
    <s v="US"/>
    <x v="1"/>
    <n v="2250"/>
    <n v="1500"/>
    <s v="D"/>
    <s v="D4"/>
    <x v="3"/>
    <x v="1"/>
    <x v="0"/>
    <x v="0"/>
    <x v="1"/>
    <n v="2250"/>
    <n v="900"/>
    <n v="900"/>
    <n v="450"/>
    <n v="0"/>
  </r>
  <r>
    <n v="280"/>
    <s v="Segment 4 / Cohort D"/>
    <n v="4"/>
    <x v="1"/>
    <n v="0.4"/>
    <n v="0.4"/>
    <n v="0.2"/>
    <n v="0"/>
    <s v="US"/>
    <x v="1"/>
    <n v="2250"/>
    <n v="1500"/>
    <s v="D"/>
    <s v="D4"/>
    <x v="3"/>
    <x v="1"/>
    <x v="0"/>
    <x v="0"/>
    <x v="1"/>
    <n v="1500"/>
    <n v="600"/>
    <n v="600"/>
    <n v="300"/>
    <n v="0"/>
  </r>
  <r>
    <n v="280"/>
    <s v="Segment 4 / Cohort D"/>
    <n v="5"/>
    <x v="0"/>
    <n v="0.4"/>
    <n v="0.4"/>
    <n v="0.2"/>
    <n v="0"/>
    <s v="US"/>
    <x v="1"/>
    <n v="2250"/>
    <n v="1500"/>
    <s v="D"/>
    <s v="D5"/>
    <x v="3"/>
    <x v="1"/>
    <x v="2"/>
    <x v="1"/>
    <x v="1"/>
    <n v="2250"/>
    <n v="900"/>
    <n v="900"/>
    <n v="450"/>
    <n v="0"/>
  </r>
  <r>
    <n v="280"/>
    <s v="Segment 4 / Cohort D"/>
    <n v="5"/>
    <x v="1"/>
    <n v="0.4"/>
    <n v="0.4"/>
    <n v="0.2"/>
    <n v="0"/>
    <s v="US"/>
    <x v="1"/>
    <n v="2250"/>
    <n v="1500"/>
    <s v="D"/>
    <s v="D5"/>
    <x v="3"/>
    <x v="1"/>
    <x v="2"/>
    <x v="1"/>
    <x v="1"/>
    <n v="1500"/>
    <n v="600"/>
    <n v="600"/>
    <n v="300"/>
    <n v="0"/>
  </r>
  <r>
    <n v="280"/>
    <s v="Segment 4 / Cohort D"/>
    <n v="6"/>
    <x v="0"/>
    <n v="0.5"/>
    <n v="0.5"/>
    <n v="0"/>
    <n v="0"/>
    <s v="US"/>
    <x v="1"/>
    <n v="2250"/>
    <n v="1500"/>
    <s v="D"/>
    <s v="D6"/>
    <x v="2"/>
    <x v="1"/>
    <x v="1"/>
    <x v="0"/>
    <x v="0"/>
    <n v="2250"/>
    <n v="1125"/>
    <n v="1125"/>
    <n v="0"/>
    <n v="0"/>
  </r>
  <r>
    <n v="280"/>
    <s v="Segment 4 / Cohort D"/>
    <n v="6"/>
    <x v="1"/>
    <n v="0.5"/>
    <n v="0.5"/>
    <n v="0"/>
    <n v="0"/>
    <s v="US"/>
    <x v="1"/>
    <n v="2250"/>
    <n v="1500"/>
    <s v="D"/>
    <s v="D6"/>
    <x v="2"/>
    <x v="1"/>
    <x v="1"/>
    <x v="0"/>
    <x v="0"/>
    <n v="1500"/>
    <n v="750"/>
    <n v="750"/>
    <n v="0"/>
    <n v="0"/>
  </r>
  <r>
    <n v="280"/>
    <s v="Segment 4 / Cohort D"/>
    <n v="7"/>
    <x v="0"/>
    <n v="0.6"/>
    <n v="0.3"/>
    <n v="0.1"/>
    <n v="0"/>
    <s v="US"/>
    <x v="1"/>
    <n v="2250"/>
    <n v="1500"/>
    <s v="D"/>
    <s v="D7"/>
    <x v="1"/>
    <x v="1"/>
    <x v="0"/>
    <x v="0"/>
    <x v="0"/>
    <n v="2250"/>
    <n v="1350"/>
    <n v="675"/>
    <n v="225"/>
    <n v="0"/>
  </r>
  <r>
    <n v="280"/>
    <s v="Segment 4 / Cohort D"/>
    <n v="7"/>
    <x v="1"/>
    <n v="0.5"/>
    <n v="0.4"/>
    <n v="0.1"/>
    <n v="0"/>
    <s v="US"/>
    <x v="1"/>
    <n v="2250"/>
    <n v="1500"/>
    <s v="D"/>
    <s v="D7"/>
    <x v="1"/>
    <x v="1"/>
    <x v="0"/>
    <x v="0"/>
    <x v="0"/>
    <n v="1500"/>
    <n v="750"/>
    <n v="600"/>
    <n v="150"/>
    <n v="0"/>
  </r>
  <r>
    <n v="280"/>
    <s v="Segment 4 / Cohort D"/>
    <n v="8"/>
    <x v="0"/>
    <n v="0.2"/>
    <n v="0.4"/>
    <n v="0.4"/>
    <n v="0"/>
    <s v="US"/>
    <x v="1"/>
    <n v="2250"/>
    <n v="1500"/>
    <s v="D"/>
    <s v="D8"/>
    <x v="0"/>
    <x v="0"/>
    <x v="1"/>
    <x v="0"/>
    <x v="1"/>
    <n v="2250"/>
    <n v="450"/>
    <n v="900"/>
    <n v="900"/>
    <n v="0"/>
  </r>
  <r>
    <n v="280"/>
    <s v="Segment 4 / Cohort D"/>
    <n v="8"/>
    <x v="1"/>
    <n v="0.3"/>
    <n v="0.4"/>
    <n v="0.3"/>
    <n v="0"/>
    <s v="US"/>
    <x v="1"/>
    <n v="2250"/>
    <n v="1500"/>
    <s v="D"/>
    <s v="D8"/>
    <x v="0"/>
    <x v="0"/>
    <x v="1"/>
    <x v="0"/>
    <x v="1"/>
    <n v="1500"/>
    <n v="450"/>
    <n v="600"/>
    <n v="450"/>
    <n v="0"/>
  </r>
  <r>
    <n v="280"/>
    <s v="Segment 4 / Cohort D"/>
    <n v="9"/>
    <x v="0"/>
    <n v="0.4"/>
    <n v="0.5"/>
    <n v="0.1"/>
    <n v="0"/>
    <s v="US"/>
    <x v="1"/>
    <n v="2250"/>
    <n v="1500"/>
    <s v="D"/>
    <s v="D9"/>
    <x v="3"/>
    <x v="1"/>
    <x v="2"/>
    <x v="0"/>
    <x v="0"/>
    <n v="2250"/>
    <n v="900"/>
    <n v="1125"/>
    <n v="225"/>
    <n v="0"/>
  </r>
  <r>
    <n v="280"/>
    <s v="Segment 4 / Cohort D"/>
    <n v="9"/>
    <x v="1"/>
    <n v="0.4"/>
    <n v="0.5"/>
    <n v="0.1"/>
    <n v="0"/>
    <s v="US"/>
    <x v="1"/>
    <n v="2250"/>
    <n v="1500"/>
    <s v="D"/>
    <s v="D9"/>
    <x v="3"/>
    <x v="1"/>
    <x v="2"/>
    <x v="0"/>
    <x v="0"/>
    <n v="1500"/>
    <n v="600"/>
    <n v="750"/>
    <n v="150"/>
    <n v="0"/>
  </r>
  <r>
    <n v="280"/>
    <s v="Segment 4 / Cohort D"/>
    <n v="10"/>
    <x v="0"/>
    <n v="0.4"/>
    <n v="0.5"/>
    <n v="0.1"/>
    <n v="0"/>
    <s v="US"/>
    <x v="1"/>
    <n v="2250"/>
    <n v="1500"/>
    <s v="D"/>
    <s v="D10"/>
    <x v="1"/>
    <x v="0"/>
    <x v="1"/>
    <x v="0"/>
    <x v="0"/>
    <n v="2250"/>
    <n v="900"/>
    <n v="1125"/>
    <n v="225"/>
    <n v="0"/>
  </r>
  <r>
    <n v="280"/>
    <s v="Segment 4 / Cohort D"/>
    <n v="10"/>
    <x v="1"/>
    <n v="0.5"/>
    <n v="0.4"/>
    <n v="0.1"/>
    <n v="0"/>
    <s v="US"/>
    <x v="1"/>
    <n v="2250"/>
    <n v="1500"/>
    <s v="D"/>
    <s v="D10"/>
    <x v="1"/>
    <x v="0"/>
    <x v="1"/>
    <x v="0"/>
    <x v="0"/>
    <n v="1500"/>
    <n v="750"/>
    <n v="600"/>
    <n v="150"/>
    <n v="0"/>
  </r>
  <r>
    <n v="280"/>
    <s v="Segment 4 / Cohort D"/>
    <n v="11"/>
    <x v="0"/>
    <n v="0.5"/>
    <n v="0.4"/>
    <n v="0.1"/>
    <n v="0"/>
    <s v="US"/>
    <x v="1"/>
    <n v="2250"/>
    <n v="1500"/>
    <s v="D"/>
    <s v="D11"/>
    <x v="0"/>
    <x v="1"/>
    <x v="2"/>
    <x v="1"/>
    <x v="0"/>
    <n v="2250"/>
    <n v="1125"/>
    <n v="900"/>
    <n v="225"/>
    <n v="0"/>
  </r>
  <r>
    <n v="280"/>
    <s v="Segment 4 / Cohort D"/>
    <n v="11"/>
    <x v="1"/>
    <n v="0.5"/>
    <n v="0.4"/>
    <n v="0.1"/>
    <n v="0"/>
    <s v="US"/>
    <x v="1"/>
    <n v="2250"/>
    <n v="1500"/>
    <s v="D"/>
    <s v="D11"/>
    <x v="0"/>
    <x v="1"/>
    <x v="2"/>
    <x v="1"/>
    <x v="0"/>
    <n v="1500"/>
    <n v="750"/>
    <n v="600"/>
    <n v="150"/>
    <n v="0"/>
  </r>
  <r>
    <n v="280"/>
    <s v="Segment 4 / Cohort D"/>
    <n v="12"/>
    <x v="0"/>
    <n v="0.5"/>
    <n v="0.4"/>
    <n v="0.1"/>
    <n v="0"/>
    <s v="US"/>
    <x v="1"/>
    <n v="2250"/>
    <n v="1500"/>
    <s v="D"/>
    <s v="D12"/>
    <x v="0"/>
    <x v="0"/>
    <x v="1"/>
    <x v="0"/>
    <x v="0"/>
    <n v="2250"/>
    <n v="1125"/>
    <n v="900"/>
    <n v="225"/>
    <n v="0"/>
  </r>
  <r>
    <n v="280"/>
    <s v="Segment 4 / Cohort D"/>
    <n v="12"/>
    <x v="1"/>
    <n v="0.5"/>
    <n v="0.4"/>
    <n v="0.1"/>
    <n v="0"/>
    <s v="US"/>
    <x v="1"/>
    <n v="2250"/>
    <n v="1500"/>
    <s v="D"/>
    <s v="D12"/>
    <x v="0"/>
    <x v="0"/>
    <x v="1"/>
    <x v="0"/>
    <x v="0"/>
    <n v="1500"/>
    <n v="750"/>
    <n v="600"/>
    <n v="150"/>
    <n v="0"/>
  </r>
  <r>
    <n v="285"/>
    <s v="Segment 3 / Cohort C"/>
    <n v="1"/>
    <x v="0"/>
    <n v="0.9"/>
    <n v="0"/>
    <n v="0.1"/>
    <n v="0"/>
    <s v="US"/>
    <x v="1"/>
    <n v="420"/>
    <n v="30"/>
    <s v="C"/>
    <s v="C1"/>
    <x v="2"/>
    <x v="0"/>
    <x v="1"/>
    <x v="0"/>
    <x v="1"/>
    <n v="420"/>
    <n v="378"/>
    <n v="0"/>
    <n v="42"/>
    <n v="0"/>
  </r>
  <r>
    <n v="285"/>
    <s v="Segment 3 / Cohort C"/>
    <n v="1"/>
    <x v="1"/>
    <n v="0.8"/>
    <n v="0"/>
    <n v="0.2"/>
    <n v="0"/>
    <s v="US"/>
    <x v="1"/>
    <n v="420"/>
    <n v="30"/>
    <s v="C"/>
    <s v="C1"/>
    <x v="2"/>
    <x v="0"/>
    <x v="1"/>
    <x v="0"/>
    <x v="1"/>
    <n v="30"/>
    <n v="24"/>
    <n v="0"/>
    <n v="6"/>
    <n v="0"/>
  </r>
  <r>
    <n v="285"/>
    <s v="Segment 3 / Cohort C"/>
    <n v="2"/>
    <x v="0"/>
    <n v="0.9"/>
    <n v="0"/>
    <n v="0.1"/>
    <n v="0"/>
    <s v="US"/>
    <x v="1"/>
    <n v="420"/>
    <n v="30"/>
    <s v="C"/>
    <s v="C2"/>
    <x v="2"/>
    <x v="1"/>
    <x v="2"/>
    <x v="1"/>
    <x v="0"/>
    <n v="420"/>
    <n v="378"/>
    <n v="0"/>
    <n v="42"/>
    <n v="0"/>
  </r>
  <r>
    <n v="285"/>
    <s v="Segment 3 / Cohort C"/>
    <n v="2"/>
    <x v="1"/>
    <n v="0.8"/>
    <n v="0"/>
    <n v="0.2"/>
    <n v="0"/>
    <s v="US"/>
    <x v="1"/>
    <n v="420"/>
    <n v="30"/>
    <s v="C"/>
    <s v="C2"/>
    <x v="2"/>
    <x v="1"/>
    <x v="2"/>
    <x v="1"/>
    <x v="0"/>
    <n v="30"/>
    <n v="24"/>
    <n v="0"/>
    <n v="6"/>
    <n v="0"/>
  </r>
  <r>
    <n v="285"/>
    <s v="Segment 3 / Cohort C"/>
    <n v="3"/>
    <x v="0"/>
    <n v="0.9"/>
    <n v="0"/>
    <n v="0.1"/>
    <n v="0"/>
    <s v="US"/>
    <x v="1"/>
    <n v="420"/>
    <n v="30"/>
    <s v="C"/>
    <s v="C3"/>
    <x v="3"/>
    <x v="0"/>
    <x v="1"/>
    <x v="0"/>
    <x v="1"/>
    <n v="420"/>
    <n v="378"/>
    <n v="0"/>
    <n v="42"/>
    <n v="0"/>
  </r>
  <r>
    <n v="285"/>
    <s v="Segment 3 / Cohort C"/>
    <n v="3"/>
    <x v="1"/>
    <n v="0.8"/>
    <n v="0"/>
    <n v="0.2"/>
    <n v="0"/>
    <s v="US"/>
    <x v="1"/>
    <n v="420"/>
    <n v="30"/>
    <s v="C"/>
    <s v="C3"/>
    <x v="3"/>
    <x v="0"/>
    <x v="1"/>
    <x v="0"/>
    <x v="1"/>
    <n v="30"/>
    <n v="24"/>
    <n v="0"/>
    <n v="6"/>
    <n v="0"/>
  </r>
  <r>
    <n v="285"/>
    <s v="Segment 3 / Cohort C"/>
    <n v="4"/>
    <x v="0"/>
    <n v="0.9"/>
    <n v="0"/>
    <n v="0.1"/>
    <n v="0"/>
    <s v="US"/>
    <x v="1"/>
    <n v="420"/>
    <n v="30"/>
    <s v="C"/>
    <s v="C4"/>
    <x v="3"/>
    <x v="1"/>
    <x v="0"/>
    <x v="0"/>
    <x v="0"/>
    <n v="420"/>
    <n v="378"/>
    <n v="0"/>
    <n v="42"/>
    <n v="0"/>
  </r>
  <r>
    <n v="285"/>
    <s v="Segment 3 / Cohort C"/>
    <n v="4"/>
    <x v="1"/>
    <n v="0.8"/>
    <n v="0"/>
    <n v="0.2"/>
    <n v="0"/>
    <s v="US"/>
    <x v="1"/>
    <n v="420"/>
    <n v="30"/>
    <s v="C"/>
    <s v="C4"/>
    <x v="3"/>
    <x v="1"/>
    <x v="0"/>
    <x v="0"/>
    <x v="0"/>
    <n v="30"/>
    <n v="24"/>
    <n v="0"/>
    <n v="6"/>
    <n v="0"/>
  </r>
  <r>
    <n v="285"/>
    <s v="Segment 3 / Cohort C"/>
    <n v="5"/>
    <x v="0"/>
    <n v="0.9"/>
    <n v="0"/>
    <n v="0.1"/>
    <n v="0"/>
    <s v="US"/>
    <x v="1"/>
    <n v="420"/>
    <n v="30"/>
    <s v="C"/>
    <s v="C5"/>
    <x v="2"/>
    <x v="0"/>
    <x v="1"/>
    <x v="0"/>
    <x v="0"/>
    <n v="420"/>
    <n v="378"/>
    <n v="0"/>
    <n v="42"/>
    <n v="0"/>
  </r>
  <r>
    <n v="285"/>
    <s v="Segment 3 / Cohort C"/>
    <n v="5"/>
    <x v="1"/>
    <n v="0.8"/>
    <n v="0"/>
    <n v="0.2"/>
    <n v="0"/>
    <s v="US"/>
    <x v="1"/>
    <n v="420"/>
    <n v="30"/>
    <s v="C"/>
    <s v="C5"/>
    <x v="2"/>
    <x v="0"/>
    <x v="1"/>
    <x v="0"/>
    <x v="0"/>
    <n v="30"/>
    <n v="24"/>
    <n v="0"/>
    <n v="6"/>
    <n v="0"/>
  </r>
  <r>
    <n v="285"/>
    <s v="Segment 3 / Cohort C"/>
    <n v="6"/>
    <x v="0"/>
    <n v="0.9"/>
    <n v="0"/>
    <n v="0.1"/>
    <n v="0"/>
    <s v="US"/>
    <x v="1"/>
    <n v="420"/>
    <n v="30"/>
    <s v="C"/>
    <s v="C6"/>
    <x v="3"/>
    <x v="1"/>
    <x v="1"/>
    <x v="0"/>
    <x v="0"/>
    <n v="420"/>
    <n v="378"/>
    <n v="0"/>
    <n v="42"/>
    <n v="0"/>
  </r>
  <r>
    <n v="285"/>
    <s v="Segment 3 / Cohort C"/>
    <n v="6"/>
    <x v="1"/>
    <n v="0.8"/>
    <n v="0"/>
    <n v="0.2"/>
    <n v="0"/>
    <s v="US"/>
    <x v="1"/>
    <n v="420"/>
    <n v="30"/>
    <s v="C"/>
    <s v="C6"/>
    <x v="3"/>
    <x v="1"/>
    <x v="1"/>
    <x v="0"/>
    <x v="0"/>
    <n v="30"/>
    <n v="24"/>
    <n v="0"/>
    <n v="6"/>
    <n v="0"/>
  </r>
  <r>
    <n v="285"/>
    <s v="Segment 3 / Cohort C"/>
    <n v="7"/>
    <x v="0"/>
    <n v="0.9"/>
    <n v="0"/>
    <n v="0.1"/>
    <n v="0"/>
    <s v="US"/>
    <x v="1"/>
    <n v="420"/>
    <n v="30"/>
    <s v="C"/>
    <s v="C7"/>
    <x v="0"/>
    <x v="1"/>
    <x v="1"/>
    <x v="0"/>
    <x v="0"/>
    <n v="420"/>
    <n v="378"/>
    <n v="0"/>
    <n v="42"/>
    <n v="0"/>
  </r>
  <r>
    <n v="285"/>
    <s v="Segment 3 / Cohort C"/>
    <n v="7"/>
    <x v="1"/>
    <n v="0.8"/>
    <n v="0"/>
    <n v="0.2"/>
    <n v="0"/>
    <s v="US"/>
    <x v="1"/>
    <n v="420"/>
    <n v="30"/>
    <s v="C"/>
    <s v="C7"/>
    <x v="0"/>
    <x v="1"/>
    <x v="1"/>
    <x v="0"/>
    <x v="0"/>
    <n v="30"/>
    <n v="24"/>
    <n v="0"/>
    <n v="6"/>
    <n v="0"/>
  </r>
  <r>
    <n v="285"/>
    <s v="Segment 3 / Cohort C"/>
    <n v="8"/>
    <x v="0"/>
    <n v="0.9"/>
    <n v="0"/>
    <n v="0.1"/>
    <n v="0"/>
    <s v="US"/>
    <x v="1"/>
    <n v="420"/>
    <n v="30"/>
    <s v="C"/>
    <s v="C8"/>
    <x v="1"/>
    <x v="1"/>
    <x v="2"/>
    <x v="1"/>
    <x v="0"/>
    <n v="420"/>
    <n v="378"/>
    <n v="0"/>
    <n v="42"/>
    <n v="0"/>
  </r>
  <r>
    <n v="285"/>
    <s v="Segment 3 / Cohort C"/>
    <n v="8"/>
    <x v="1"/>
    <n v="0.9"/>
    <n v="0"/>
    <n v="0.1"/>
    <n v="0"/>
    <s v="US"/>
    <x v="1"/>
    <n v="420"/>
    <n v="30"/>
    <s v="C"/>
    <s v="C8"/>
    <x v="1"/>
    <x v="1"/>
    <x v="2"/>
    <x v="1"/>
    <x v="0"/>
    <n v="30"/>
    <n v="27"/>
    <n v="0"/>
    <n v="3"/>
    <n v="0"/>
  </r>
  <r>
    <n v="285"/>
    <s v="Segment 3 / Cohort C"/>
    <n v="9"/>
    <x v="0"/>
    <n v="0.9"/>
    <n v="0"/>
    <n v="0.1"/>
    <n v="0"/>
    <s v="US"/>
    <x v="1"/>
    <n v="420"/>
    <n v="30"/>
    <s v="C"/>
    <s v="C9"/>
    <x v="0"/>
    <x v="1"/>
    <x v="2"/>
    <x v="0"/>
    <x v="1"/>
    <n v="420"/>
    <n v="378"/>
    <n v="0"/>
    <n v="42"/>
    <n v="0"/>
  </r>
  <r>
    <n v="285"/>
    <s v="Segment 3 / Cohort C"/>
    <n v="9"/>
    <x v="1"/>
    <n v="0.8"/>
    <n v="0"/>
    <n v="0.2"/>
    <n v="0"/>
    <s v="US"/>
    <x v="1"/>
    <n v="420"/>
    <n v="30"/>
    <s v="C"/>
    <s v="C9"/>
    <x v="0"/>
    <x v="1"/>
    <x v="2"/>
    <x v="0"/>
    <x v="1"/>
    <n v="30"/>
    <n v="24"/>
    <n v="0"/>
    <n v="6"/>
    <n v="0"/>
  </r>
  <r>
    <n v="285"/>
    <s v="Segment 3 / Cohort C"/>
    <n v="10"/>
    <x v="0"/>
    <n v="0.9"/>
    <n v="0"/>
    <n v="0.1"/>
    <n v="0"/>
    <s v="US"/>
    <x v="1"/>
    <n v="420"/>
    <n v="30"/>
    <s v="C"/>
    <s v="C10"/>
    <x v="3"/>
    <x v="1"/>
    <x v="2"/>
    <x v="0"/>
    <x v="1"/>
    <n v="420"/>
    <n v="378"/>
    <n v="0"/>
    <n v="42"/>
    <n v="0"/>
  </r>
  <r>
    <n v="285"/>
    <s v="Segment 3 / Cohort C"/>
    <n v="10"/>
    <x v="1"/>
    <n v="0.8"/>
    <n v="0"/>
    <n v="0.2"/>
    <n v="0"/>
    <s v="US"/>
    <x v="1"/>
    <n v="420"/>
    <n v="30"/>
    <s v="C"/>
    <s v="C10"/>
    <x v="3"/>
    <x v="1"/>
    <x v="2"/>
    <x v="0"/>
    <x v="1"/>
    <n v="30"/>
    <n v="24"/>
    <n v="0"/>
    <n v="6"/>
    <n v="0"/>
  </r>
  <r>
    <n v="285"/>
    <s v="Segment 3 / Cohort C"/>
    <n v="11"/>
    <x v="0"/>
    <n v="0.9"/>
    <n v="0"/>
    <n v="0.1"/>
    <n v="0"/>
    <s v="US"/>
    <x v="1"/>
    <n v="420"/>
    <n v="30"/>
    <s v="C"/>
    <s v="C11"/>
    <x v="1"/>
    <x v="1"/>
    <x v="2"/>
    <x v="0"/>
    <x v="1"/>
    <n v="420"/>
    <n v="378"/>
    <n v="0"/>
    <n v="42"/>
    <n v="0"/>
  </r>
  <r>
    <n v="285"/>
    <s v="Segment 3 / Cohort C"/>
    <n v="11"/>
    <x v="1"/>
    <n v="0.8"/>
    <n v="0"/>
    <n v="0.2"/>
    <n v="0"/>
    <s v="US"/>
    <x v="1"/>
    <n v="420"/>
    <n v="30"/>
    <s v="C"/>
    <s v="C11"/>
    <x v="1"/>
    <x v="1"/>
    <x v="2"/>
    <x v="0"/>
    <x v="1"/>
    <n v="30"/>
    <n v="24"/>
    <n v="0"/>
    <n v="6"/>
    <n v="0"/>
  </r>
  <r>
    <n v="285"/>
    <s v="Segment 3 / Cohort C"/>
    <n v="12"/>
    <x v="0"/>
    <n v="0.9"/>
    <n v="0"/>
    <n v="0.1"/>
    <n v="0"/>
    <s v="US"/>
    <x v="1"/>
    <n v="420"/>
    <n v="30"/>
    <s v="C"/>
    <s v="C12"/>
    <x v="2"/>
    <x v="1"/>
    <x v="0"/>
    <x v="0"/>
    <x v="1"/>
    <n v="420"/>
    <n v="378"/>
    <n v="0"/>
    <n v="42"/>
    <n v="0"/>
  </r>
  <r>
    <n v="285"/>
    <s v="Segment 3 / Cohort C"/>
    <n v="12"/>
    <x v="1"/>
    <n v="0.8"/>
    <n v="0"/>
    <n v="0.2"/>
    <n v="0"/>
    <s v="US"/>
    <x v="1"/>
    <n v="420"/>
    <n v="30"/>
    <s v="C"/>
    <s v="C12"/>
    <x v="2"/>
    <x v="1"/>
    <x v="0"/>
    <x v="0"/>
    <x v="1"/>
    <n v="30"/>
    <n v="24"/>
    <n v="0"/>
    <n v="6"/>
    <n v="0"/>
  </r>
  <r>
    <n v="288"/>
    <s v="Segment 3 / Cohort C"/>
    <n v="1"/>
    <x v="0"/>
    <n v="0.2"/>
    <n v="0.1"/>
    <n v="0.7"/>
    <n v="0"/>
    <s v="US"/>
    <x v="1"/>
    <n v="4000"/>
    <n v="1500"/>
    <s v="C"/>
    <s v="C1"/>
    <x v="2"/>
    <x v="0"/>
    <x v="1"/>
    <x v="0"/>
    <x v="1"/>
    <n v="4000"/>
    <n v="800"/>
    <n v="400"/>
    <n v="2800"/>
    <n v="0"/>
  </r>
  <r>
    <n v="288"/>
    <s v="Segment 3 / Cohort C"/>
    <n v="1"/>
    <x v="1"/>
    <n v="0.1"/>
    <n v="0.1"/>
    <n v="0.8"/>
    <n v="0"/>
    <s v="US"/>
    <x v="1"/>
    <n v="4000"/>
    <n v="1500"/>
    <s v="C"/>
    <s v="C1"/>
    <x v="2"/>
    <x v="0"/>
    <x v="1"/>
    <x v="0"/>
    <x v="1"/>
    <n v="1500"/>
    <n v="150"/>
    <n v="150"/>
    <n v="1200"/>
    <n v="0"/>
  </r>
  <r>
    <n v="288"/>
    <s v="Segment 3 / Cohort C"/>
    <n v="2"/>
    <x v="0"/>
    <n v="0.2"/>
    <n v="0.1"/>
    <n v="0.7"/>
    <n v="0"/>
    <s v="US"/>
    <x v="1"/>
    <n v="4000"/>
    <n v="1500"/>
    <s v="C"/>
    <s v="C2"/>
    <x v="2"/>
    <x v="1"/>
    <x v="2"/>
    <x v="1"/>
    <x v="0"/>
    <n v="4000"/>
    <n v="800"/>
    <n v="400"/>
    <n v="2800"/>
    <n v="0"/>
  </r>
  <r>
    <n v="288"/>
    <s v="Segment 3 / Cohort C"/>
    <n v="2"/>
    <x v="1"/>
    <n v="0.2"/>
    <n v="0.1"/>
    <n v="0.7"/>
    <n v="0"/>
    <s v="US"/>
    <x v="1"/>
    <n v="4000"/>
    <n v="1500"/>
    <s v="C"/>
    <s v="C2"/>
    <x v="2"/>
    <x v="1"/>
    <x v="2"/>
    <x v="1"/>
    <x v="0"/>
    <n v="1500"/>
    <n v="300"/>
    <n v="150"/>
    <n v="1050"/>
    <n v="0"/>
  </r>
  <r>
    <n v="288"/>
    <s v="Segment 3 / Cohort C"/>
    <n v="3"/>
    <x v="0"/>
    <n v="0.2"/>
    <n v="0.1"/>
    <n v="0.7"/>
    <n v="0"/>
    <s v="US"/>
    <x v="1"/>
    <n v="4000"/>
    <n v="1500"/>
    <s v="C"/>
    <s v="C3"/>
    <x v="3"/>
    <x v="0"/>
    <x v="1"/>
    <x v="0"/>
    <x v="1"/>
    <n v="4000"/>
    <n v="800"/>
    <n v="400"/>
    <n v="2800"/>
    <n v="0"/>
  </r>
  <r>
    <n v="288"/>
    <s v="Segment 3 / Cohort C"/>
    <n v="3"/>
    <x v="1"/>
    <n v="0.1"/>
    <n v="0.1"/>
    <n v="0.8"/>
    <n v="0"/>
    <s v="US"/>
    <x v="1"/>
    <n v="4000"/>
    <n v="1500"/>
    <s v="C"/>
    <s v="C3"/>
    <x v="3"/>
    <x v="0"/>
    <x v="1"/>
    <x v="0"/>
    <x v="1"/>
    <n v="1500"/>
    <n v="150"/>
    <n v="150"/>
    <n v="1200"/>
    <n v="0"/>
  </r>
  <r>
    <n v="288"/>
    <s v="Segment 3 / Cohort C"/>
    <n v="4"/>
    <x v="0"/>
    <n v="0.2"/>
    <n v="0.1"/>
    <n v="0.7"/>
    <n v="0"/>
    <s v="US"/>
    <x v="1"/>
    <n v="4000"/>
    <n v="1500"/>
    <s v="C"/>
    <s v="C4"/>
    <x v="3"/>
    <x v="1"/>
    <x v="0"/>
    <x v="0"/>
    <x v="0"/>
    <n v="4000"/>
    <n v="800"/>
    <n v="400"/>
    <n v="2800"/>
    <n v="0"/>
  </r>
  <r>
    <n v="288"/>
    <s v="Segment 3 / Cohort C"/>
    <n v="4"/>
    <x v="1"/>
    <n v="0.2"/>
    <n v="0.1"/>
    <n v="0.7"/>
    <n v="0"/>
    <s v="US"/>
    <x v="1"/>
    <n v="4000"/>
    <n v="1500"/>
    <s v="C"/>
    <s v="C4"/>
    <x v="3"/>
    <x v="1"/>
    <x v="0"/>
    <x v="0"/>
    <x v="0"/>
    <n v="1500"/>
    <n v="300"/>
    <n v="150"/>
    <n v="1050"/>
    <n v="0"/>
  </r>
  <r>
    <n v="288"/>
    <s v="Segment 3 / Cohort C"/>
    <n v="5"/>
    <x v="0"/>
    <n v="0.2"/>
    <n v="0.1"/>
    <n v="0.7"/>
    <n v="0"/>
    <s v="US"/>
    <x v="1"/>
    <n v="4000"/>
    <n v="1500"/>
    <s v="C"/>
    <s v="C5"/>
    <x v="2"/>
    <x v="0"/>
    <x v="1"/>
    <x v="0"/>
    <x v="0"/>
    <n v="4000"/>
    <n v="800"/>
    <n v="400"/>
    <n v="2800"/>
    <n v="0"/>
  </r>
  <r>
    <n v="288"/>
    <s v="Segment 3 / Cohort C"/>
    <n v="5"/>
    <x v="1"/>
    <n v="0.2"/>
    <n v="0.1"/>
    <n v="0.7"/>
    <n v="0"/>
    <s v="US"/>
    <x v="1"/>
    <n v="4000"/>
    <n v="1500"/>
    <s v="C"/>
    <s v="C5"/>
    <x v="2"/>
    <x v="0"/>
    <x v="1"/>
    <x v="0"/>
    <x v="0"/>
    <n v="1500"/>
    <n v="300"/>
    <n v="150"/>
    <n v="1050"/>
    <n v="0"/>
  </r>
  <r>
    <n v="288"/>
    <s v="Segment 3 / Cohort C"/>
    <n v="6"/>
    <x v="0"/>
    <n v="0.2"/>
    <n v="0.1"/>
    <n v="0.7"/>
    <n v="0"/>
    <s v="US"/>
    <x v="1"/>
    <n v="4000"/>
    <n v="1500"/>
    <s v="C"/>
    <s v="C6"/>
    <x v="3"/>
    <x v="1"/>
    <x v="1"/>
    <x v="0"/>
    <x v="0"/>
    <n v="4000"/>
    <n v="800"/>
    <n v="400"/>
    <n v="2800"/>
    <n v="0"/>
  </r>
  <r>
    <n v="288"/>
    <s v="Segment 3 / Cohort C"/>
    <n v="6"/>
    <x v="1"/>
    <n v="0.2"/>
    <n v="0.1"/>
    <n v="0.7"/>
    <n v="0"/>
    <s v="US"/>
    <x v="1"/>
    <n v="4000"/>
    <n v="1500"/>
    <s v="C"/>
    <s v="C6"/>
    <x v="3"/>
    <x v="1"/>
    <x v="1"/>
    <x v="0"/>
    <x v="0"/>
    <n v="1500"/>
    <n v="300"/>
    <n v="150"/>
    <n v="1050"/>
    <n v="0"/>
  </r>
  <r>
    <n v="288"/>
    <s v="Segment 3 / Cohort C"/>
    <n v="7"/>
    <x v="0"/>
    <n v="0.1"/>
    <n v="0.2"/>
    <n v="0.7"/>
    <n v="0"/>
    <s v="US"/>
    <x v="1"/>
    <n v="4000"/>
    <n v="1500"/>
    <s v="C"/>
    <s v="C7"/>
    <x v="0"/>
    <x v="1"/>
    <x v="1"/>
    <x v="0"/>
    <x v="0"/>
    <n v="4000"/>
    <n v="400"/>
    <n v="800"/>
    <n v="2800"/>
    <n v="0"/>
  </r>
  <r>
    <n v="288"/>
    <s v="Segment 3 / Cohort C"/>
    <n v="7"/>
    <x v="1"/>
    <n v="0.1"/>
    <n v="0.1"/>
    <n v="0.8"/>
    <n v="0"/>
    <s v="US"/>
    <x v="1"/>
    <n v="4000"/>
    <n v="1500"/>
    <s v="C"/>
    <s v="C7"/>
    <x v="0"/>
    <x v="1"/>
    <x v="1"/>
    <x v="0"/>
    <x v="0"/>
    <n v="1500"/>
    <n v="150"/>
    <n v="150"/>
    <n v="1200"/>
    <n v="0"/>
  </r>
  <r>
    <n v="288"/>
    <s v="Segment 3 / Cohort C"/>
    <n v="8"/>
    <x v="0"/>
    <n v="0.4"/>
    <n v="0.5"/>
    <n v="0.1"/>
    <n v="0"/>
    <s v="US"/>
    <x v="1"/>
    <n v="4000"/>
    <n v="1500"/>
    <s v="C"/>
    <s v="C8"/>
    <x v="1"/>
    <x v="1"/>
    <x v="2"/>
    <x v="1"/>
    <x v="0"/>
    <n v="4000"/>
    <n v="1600"/>
    <n v="2000"/>
    <n v="400"/>
    <n v="0"/>
  </r>
  <r>
    <n v="288"/>
    <s v="Segment 3 / Cohort C"/>
    <n v="8"/>
    <x v="1"/>
    <n v="0.4"/>
    <n v="0.5"/>
    <n v="0.1"/>
    <n v="0"/>
    <s v="US"/>
    <x v="1"/>
    <n v="4000"/>
    <n v="1500"/>
    <s v="C"/>
    <s v="C8"/>
    <x v="1"/>
    <x v="1"/>
    <x v="2"/>
    <x v="1"/>
    <x v="0"/>
    <n v="1500"/>
    <n v="600"/>
    <n v="750"/>
    <n v="150"/>
    <n v="0"/>
  </r>
  <r>
    <n v="288"/>
    <s v="Segment 3 / Cohort C"/>
    <n v="9"/>
    <x v="0"/>
    <n v="0.2"/>
    <n v="0.1"/>
    <n v="0.7"/>
    <n v="0"/>
    <s v="US"/>
    <x v="1"/>
    <n v="4000"/>
    <n v="1500"/>
    <s v="C"/>
    <s v="C9"/>
    <x v="0"/>
    <x v="1"/>
    <x v="2"/>
    <x v="0"/>
    <x v="1"/>
    <n v="4000"/>
    <n v="800"/>
    <n v="400"/>
    <n v="2800"/>
    <n v="0"/>
  </r>
  <r>
    <n v="288"/>
    <s v="Segment 3 / Cohort C"/>
    <n v="9"/>
    <x v="1"/>
    <n v="0.2"/>
    <n v="0.1"/>
    <n v="0.7"/>
    <n v="0"/>
    <s v="US"/>
    <x v="1"/>
    <n v="4000"/>
    <n v="1500"/>
    <s v="C"/>
    <s v="C9"/>
    <x v="0"/>
    <x v="1"/>
    <x v="2"/>
    <x v="0"/>
    <x v="1"/>
    <n v="1500"/>
    <n v="300"/>
    <n v="150"/>
    <n v="1050"/>
    <n v="0"/>
  </r>
  <r>
    <n v="288"/>
    <s v="Segment 3 / Cohort C"/>
    <n v="10"/>
    <x v="0"/>
    <n v="0.2"/>
    <n v="0.1"/>
    <n v="0.7"/>
    <n v="0"/>
    <s v="US"/>
    <x v="1"/>
    <n v="4000"/>
    <n v="1500"/>
    <s v="C"/>
    <s v="C10"/>
    <x v="3"/>
    <x v="1"/>
    <x v="2"/>
    <x v="0"/>
    <x v="1"/>
    <n v="4000"/>
    <n v="800"/>
    <n v="400"/>
    <n v="2800"/>
    <n v="0"/>
  </r>
  <r>
    <n v="288"/>
    <s v="Segment 3 / Cohort C"/>
    <n v="10"/>
    <x v="1"/>
    <n v="0.2"/>
    <n v="0.1"/>
    <n v="0.7"/>
    <n v="0"/>
    <s v="US"/>
    <x v="1"/>
    <n v="4000"/>
    <n v="1500"/>
    <s v="C"/>
    <s v="C10"/>
    <x v="3"/>
    <x v="1"/>
    <x v="2"/>
    <x v="0"/>
    <x v="1"/>
    <n v="1500"/>
    <n v="300"/>
    <n v="150"/>
    <n v="1050"/>
    <n v="0"/>
  </r>
  <r>
    <n v="288"/>
    <s v="Segment 3 / Cohort C"/>
    <n v="11"/>
    <x v="0"/>
    <n v="0.4"/>
    <n v="0.4"/>
    <n v="0.2"/>
    <n v="0"/>
    <s v="US"/>
    <x v="1"/>
    <n v="4000"/>
    <n v="1500"/>
    <s v="C"/>
    <s v="C11"/>
    <x v="1"/>
    <x v="1"/>
    <x v="2"/>
    <x v="0"/>
    <x v="1"/>
    <n v="4000"/>
    <n v="1600"/>
    <n v="1600"/>
    <n v="800"/>
    <n v="0"/>
  </r>
  <r>
    <n v="288"/>
    <s v="Segment 3 / Cohort C"/>
    <n v="11"/>
    <x v="1"/>
    <n v="0.4"/>
    <n v="0.4"/>
    <n v="0.2"/>
    <n v="0"/>
    <s v="US"/>
    <x v="1"/>
    <n v="4000"/>
    <n v="1500"/>
    <s v="C"/>
    <s v="C11"/>
    <x v="1"/>
    <x v="1"/>
    <x v="2"/>
    <x v="0"/>
    <x v="1"/>
    <n v="1500"/>
    <n v="600"/>
    <n v="600"/>
    <n v="300"/>
    <n v="0"/>
  </r>
  <r>
    <n v="288"/>
    <s v="Segment 3 / Cohort C"/>
    <n v="12"/>
    <x v="0"/>
    <n v="0.1"/>
    <n v="0.1"/>
    <n v="0.8"/>
    <n v="0"/>
    <s v="US"/>
    <x v="1"/>
    <n v="4000"/>
    <n v="1500"/>
    <s v="C"/>
    <s v="C12"/>
    <x v="2"/>
    <x v="1"/>
    <x v="0"/>
    <x v="0"/>
    <x v="1"/>
    <n v="4000"/>
    <n v="400"/>
    <n v="400"/>
    <n v="3200"/>
    <n v="0"/>
  </r>
  <r>
    <n v="288"/>
    <s v="Segment 3 / Cohort C"/>
    <n v="12"/>
    <x v="1"/>
    <n v="0.1"/>
    <n v="0.1"/>
    <n v="0.8"/>
    <n v="0"/>
    <s v="US"/>
    <x v="1"/>
    <n v="4000"/>
    <n v="1500"/>
    <s v="C"/>
    <s v="C12"/>
    <x v="2"/>
    <x v="1"/>
    <x v="0"/>
    <x v="0"/>
    <x v="1"/>
    <n v="1500"/>
    <n v="150"/>
    <n v="150"/>
    <n v="1200"/>
    <n v="0"/>
  </r>
  <r>
    <n v="289"/>
    <s v="Segment 4 / Cohort D"/>
    <n v="1"/>
    <x v="0"/>
    <n v="0.6"/>
    <n v="0.3"/>
    <n v="0.1"/>
    <n v="0"/>
    <s v="US"/>
    <x v="1"/>
    <n v="1000"/>
    <n v="200"/>
    <s v="D"/>
    <s v="D1"/>
    <x v="2"/>
    <x v="0"/>
    <x v="0"/>
    <x v="0"/>
    <x v="0"/>
    <n v="1000"/>
    <n v="600"/>
    <n v="300"/>
    <n v="100"/>
    <n v="0"/>
  </r>
  <r>
    <n v="289"/>
    <s v="Segment 4 / Cohort D"/>
    <n v="1"/>
    <x v="1"/>
    <n v="0.5"/>
    <n v="0.4"/>
    <n v="0.1"/>
    <n v="0"/>
    <s v="US"/>
    <x v="1"/>
    <n v="1000"/>
    <n v="200"/>
    <s v="D"/>
    <s v="D1"/>
    <x v="2"/>
    <x v="0"/>
    <x v="0"/>
    <x v="0"/>
    <x v="0"/>
    <n v="200"/>
    <n v="100"/>
    <n v="80"/>
    <n v="20"/>
    <n v="0"/>
  </r>
  <r>
    <n v="289"/>
    <s v="Segment 4 / Cohort D"/>
    <n v="2"/>
    <x v="0"/>
    <n v="0.4"/>
    <n v="0.2"/>
    <n v="0.4"/>
    <n v="0"/>
    <s v="US"/>
    <x v="1"/>
    <n v="1000"/>
    <n v="200"/>
    <s v="D"/>
    <s v="D2"/>
    <x v="1"/>
    <x v="0"/>
    <x v="1"/>
    <x v="0"/>
    <x v="1"/>
    <n v="1000"/>
    <n v="400"/>
    <n v="200"/>
    <n v="400"/>
    <n v="0"/>
  </r>
  <r>
    <n v="289"/>
    <s v="Segment 4 / Cohort D"/>
    <n v="2"/>
    <x v="1"/>
    <n v="0.4"/>
    <n v="0.1"/>
    <n v="0.5"/>
    <n v="0"/>
    <s v="US"/>
    <x v="1"/>
    <n v="1000"/>
    <n v="200"/>
    <s v="D"/>
    <s v="D2"/>
    <x v="1"/>
    <x v="0"/>
    <x v="1"/>
    <x v="0"/>
    <x v="1"/>
    <n v="200"/>
    <n v="80"/>
    <n v="20"/>
    <n v="100"/>
    <n v="0"/>
  </r>
  <r>
    <n v="289"/>
    <s v="Segment 4 / Cohort D"/>
    <n v="3"/>
    <x v="0"/>
    <n v="0.5"/>
    <n v="0.2"/>
    <n v="0.3"/>
    <n v="0"/>
    <s v="US"/>
    <x v="1"/>
    <n v="1000"/>
    <n v="200"/>
    <s v="D"/>
    <s v="D3"/>
    <x v="3"/>
    <x v="0"/>
    <x v="1"/>
    <x v="0"/>
    <x v="0"/>
    <n v="1000"/>
    <n v="500"/>
    <n v="200"/>
    <n v="300"/>
    <n v="0"/>
  </r>
  <r>
    <n v="289"/>
    <s v="Segment 4 / Cohort D"/>
    <n v="3"/>
    <x v="1"/>
    <n v="0.4"/>
    <n v="0.2"/>
    <n v="0.4"/>
    <n v="0"/>
    <s v="US"/>
    <x v="1"/>
    <n v="1000"/>
    <n v="200"/>
    <s v="D"/>
    <s v="D3"/>
    <x v="3"/>
    <x v="0"/>
    <x v="1"/>
    <x v="0"/>
    <x v="0"/>
    <n v="200"/>
    <n v="80"/>
    <n v="40"/>
    <n v="80"/>
    <n v="0"/>
  </r>
  <r>
    <n v="289"/>
    <s v="Segment 4 / Cohort D"/>
    <n v="4"/>
    <x v="0"/>
    <n v="0.5"/>
    <n v="0.2"/>
    <n v="0.3"/>
    <n v="0"/>
    <s v="US"/>
    <x v="1"/>
    <n v="1000"/>
    <n v="200"/>
    <s v="D"/>
    <s v="D4"/>
    <x v="3"/>
    <x v="1"/>
    <x v="0"/>
    <x v="0"/>
    <x v="1"/>
    <n v="1000"/>
    <n v="500"/>
    <n v="200"/>
    <n v="300"/>
    <n v="0"/>
  </r>
  <r>
    <n v="289"/>
    <s v="Segment 4 / Cohort D"/>
    <n v="4"/>
    <x v="1"/>
    <n v="0.5"/>
    <n v="0.1"/>
    <n v="0.4"/>
    <n v="0"/>
    <s v="US"/>
    <x v="1"/>
    <n v="1000"/>
    <n v="200"/>
    <s v="D"/>
    <s v="D4"/>
    <x v="3"/>
    <x v="1"/>
    <x v="0"/>
    <x v="0"/>
    <x v="1"/>
    <n v="200"/>
    <n v="100"/>
    <n v="20"/>
    <n v="80"/>
    <n v="0"/>
  </r>
  <r>
    <n v="289"/>
    <s v="Segment 4 / Cohort D"/>
    <n v="5"/>
    <x v="0"/>
    <n v="0.5"/>
    <n v="0.2"/>
    <n v="0.3"/>
    <n v="0"/>
    <s v="US"/>
    <x v="1"/>
    <n v="1000"/>
    <n v="200"/>
    <s v="D"/>
    <s v="D5"/>
    <x v="3"/>
    <x v="1"/>
    <x v="2"/>
    <x v="1"/>
    <x v="1"/>
    <n v="1000"/>
    <n v="500"/>
    <n v="200"/>
    <n v="300"/>
    <n v="0"/>
  </r>
  <r>
    <n v="289"/>
    <s v="Segment 4 / Cohort D"/>
    <n v="5"/>
    <x v="1"/>
    <n v="0.2"/>
    <n v="0"/>
    <n v="0.8"/>
    <n v="0"/>
    <s v="US"/>
    <x v="1"/>
    <n v="1000"/>
    <n v="200"/>
    <s v="D"/>
    <s v="D5"/>
    <x v="3"/>
    <x v="1"/>
    <x v="2"/>
    <x v="1"/>
    <x v="1"/>
    <n v="200"/>
    <n v="40"/>
    <n v="0"/>
    <n v="160"/>
    <n v="0"/>
  </r>
  <r>
    <n v="289"/>
    <s v="Segment 4 / Cohort D"/>
    <n v="6"/>
    <x v="0"/>
    <n v="0.6"/>
    <n v="0.2"/>
    <n v="0.2"/>
    <n v="0"/>
    <s v="US"/>
    <x v="1"/>
    <n v="1000"/>
    <n v="200"/>
    <s v="D"/>
    <s v="D6"/>
    <x v="2"/>
    <x v="1"/>
    <x v="1"/>
    <x v="0"/>
    <x v="0"/>
    <n v="1000"/>
    <n v="600"/>
    <n v="200"/>
    <n v="200"/>
    <n v="0"/>
  </r>
  <r>
    <n v="289"/>
    <s v="Segment 4 / Cohort D"/>
    <n v="6"/>
    <x v="1"/>
    <n v="0.6"/>
    <n v="0.2"/>
    <n v="0.2"/>
    <n v="0"/>
    <s v="US"/>
    <x v="1"/>
    <n v="1000"/>
    <n v="200"/>
    <s v="D"/>
    <s v="D6"/>
    <x v="2"/>
    <x v="1"/>
    <x v="1"/>
    <x v="0"/>
    <x v="0"/>
    <n v="200"/>
    <n v="120"/>
    <n v="40"/>
    <n v="40"/>
    <n v="0"/>
  </r>
  <r>
    <n v="289"/>
    <s v="Segment 4 / Cohort D"/>
    <n v="7"/>
    <x v="0"/>
    <n v="0.6"/>
    <n v="0.3"/>
    <n v="0.1"/>
    <n v="0"/>
    <s v="US"/>
    <x v="1"/>
    <n v="1000"/>
    <n v="200"/>
    <s v="D"/>
    <s v="D7"/>
    <x v="1"/>
    <x v="1"/>
    <x v="0"/>
    <x v="0"/>
    <x v="0"/>
    <n v="1000"/>
    <n v="600"/>
    <n v="300"/>
    <n v="100"/>
    <n v="0"/>
  </r>
  <r>
    <n v="289"/>
    <s v="Segment 4 / Cohort D"/>
    <n v="7"/>
    <x v="1"/>
    <n v="0.6"/>
    <n v="0.2"/>
    <n v="0.2"/>
    <n v="0"/>
    <s v="US"/>
    <x v="1"/>
    <n v="1000"/>
    <n v="200"/>
    <s v="D"/>
    <s v="D7"/>
    <x v="1"/>
    <x v="1"/>
    <x v="0"/>
    <x v="0"/>
    <x v="0"/>
    <n v="200"/>
    <n v="120"/>
    <n v="40"/>
    <n v="40"/>
    <n v="0"/>
  </r>
  <r>
    <n v="289"/>
    <s v="Segment 4 / Cohort D"/>
    <n v="8"/>
    <x v="0"/>
    <n v="0.6"/>
    <n v="0.3"/>
    <n v="0.1"/>
    <n v="0"/>
    <s v="US"/>
    <x v="1"/>
    <n v="1000"/>
    <n v="200"/>
    <s v="D"/>
    <s v="D8"/>
    <x v="0"/>
    <x v="0"/>
    <x v="1"/>
    <x v="0"/>
    <x v="1"/>
    <n v="1000"/>
    <n v="600"/>
    <n v="300"/>
    <n v="100"/>
    <n v="0"/>
  </r>
  <r>
    <n v="289"/>
    <s v="Segment 4 / Cohort D"/>
    <n v="8"/>
    <x v="1"/>
    <n v="0.5"/>
    <n v="0.4"/>
    <n v="0.1"/>
    <n v="0"/>
    <s v="US"/>
    <x v="1"/>
    <n v="1000"/>
    <n v="200"/>
    <s v="D"/>
    <s v="D8"/>
    <x v="0"/>
    <x v="0"/>
    <x v="1"/>
    <x v="0"/>
    <x v="1"/>
    <n v="200"/>
    <n v="100"/>
    <n v="80"/>
    <n v="20"/>
    <n v="0"/>
  </r>
  <r>
    <n v="289"/>
    <s v="Segment 4 / Cohort D"/>
    <n v="9"/>
    <x v="0"/>
    <n v="0.6"/>
    <n v="0.2"/>
    <n v="0.2"/>
    <n v="0"/>
    <s v="US"/>
    <x v="1"/>
    <n v="1000"/>
    <n v="200"/>
    <s v="D"/>
    <s v="D9"/>
    <x v="3"/>
    <x v="1"/>
    <x v="2"/>
    <x v="0"/>
    <x v="0"/>
    <n v="1000"/>
    <n v="600"/>
    <n v="200"/>
    <n v="200"/>
    <n v="0"/>
  </r>
  <r>
    <n v="289"/>
    <s v="Segment 4 / Cohort D"/>
    <n v="9"/>
    <x v="1"/>
    <n v="0.4"/>
    <n v="0"/>
    <n v="0.6"/>
    <n v="0"/>
    <s v="US"/>
    <x v="1"/>
    <n v="1000"/>
    <n v="200"/>
    <s v="D"/>
    <s v="D9"/>
    <x v="3"/>
    <x v="1"/>
    <x v="2"/>
    <x v="0"/>
    <x v="0"/>
    <n v="200"/>
    <n v="80"/>
    <n v="0"/>
    <n v="120"/>
    <n v="0"/>
  </r>
  <r>
    <n v="289"/>
    <s v="Segment 4 / Cohort D"/>
    <n v="10"/>
    <x v="0"/>
    <n v="0.5"/>
    <n v="0.2"/>
    <n v="0.3"/>
    <n v="0"/>
    <s v="US"/>
    <x v="1"/>
    <n v="1000"/>
    <n v="200"/>
    <s v="D"/>
    <s v="D10"/>
    <x v="1"/>
    <x v="0"/>
    <x v="1"/>
    <x v="0"/>
    <x v="0"/>
    <n v="1000"/>
    <n v="500"/>
    <n v="200"/>
    <n v="300"/>
    <n v="0"/>
  </r>
  <r>
    <n v="289"/>
    <s v="Segment 4 / Cohort D"/>
    <n v="10"/>
    <x v="1"/>
    <n v="0.4"/>
    <n v="0.1"/>
    <n v="0.5"/>
    <n v="0"/>
    <s v="US"/>
    <x v="1"/>
    <n v="1000"/>
    <n v="200"/>
    <s v="D"/>
    <s v="D10"/>
    <x v="1"/>
    <x v="0"/>
    <x v="1"/>
    <x v="0"/>
    <x v="0"/>
    <n v="200"/>
    <n v="80"/>
    <n v="20"/>
    <n v="100"/>
    <n v="0"/>
  </r>
  <r>
    <n v="289"/>
    <s v="Segment 4 / Cohort D"/>
    <n v="11"/>
    <x v="0"/>
    <n v="0.6"/>
    <n v="0.4"/>
    <n v="0"/>
    <n v="0"/>
    <s v="US"/>
    <x v="1"/>
    <n v="1000"/>
    <n v="200"/>
    <s v="D"/>
    <s v="D11"/>
    <x v="0"/>
    <x v="1"/>
    <x v="2"/>
    <x v="1"/>
    <x v="0"/>
    <n v="1000"/>
    <n v="600"/>
    <n v="400"/>
    <n v="0"/>
    <n v="0"/>
  </r>
  <r>
    <n v="289"/>
    <s v="Segment 4 / Cohort D"/>
    <n v="11"/>
    <x v="1"/>
    <n v="0.6"/>
    <n v="0.4"/>
    <n v="0"/>
    <n v="0"/>
    <s v="US"/>
    <x v="1"/>
    <n v="1000"/>
    <n v="200"/>
    <s v="D"/>
    <s v="D11"/>
    <x v="0"/>
    <x v="1"/>
    <x v="2"/>
    <x v="1"/>
    <x v="0"/>
    <n v="200"/>
    <n v="120"/>
    <n v="80"/>
    <n v="0"/>
    <n v="0"/>
  </r>
  <r>
    <n v="289"/>
    <s v="Segment 4 / Cohort D"/>
    <n v="12"/>
    <x v="0"/>
    <n v="0.8"/>
    <n v="0.2"/>
    <n v="0"/>
    <n v="0"/>
    <s v="US"/>
    <x v="1"/>
    <n v="1000"/>
    <n v="200"/>
    <s v="D"/>
    <s v="D12"/>
    <x v="0"/>
    <x v="0"/>
    <x v="1"/>
    <x v="0"/>
    <x v="0"/>
    <n v="1000"/>
    <n v="800"/>
    <n v="200"/>
    <n v="0"/>
    <n v="0"/>
  </r>
  <r>
    <n v="289"/>
    <s v="Segment 4 / Cohort D"/>
    <n v="12"/>
    <x v="1"/>
    <n v="0.8"/>
    <n v="0.2"/>
    <n v="0"/>
    <n v="0"/>
    <s v="US"/>
    <x v="1"/>
    <n v="1000"/>
    <n v="200"/>
    <s v="D"/>
    <s v="D12"/>
    <x v="0"/>
    <x v="0"/>
    <x v="1"/>
    <x v="0"/>
    <x v="0"/>
    <n v="200"/>
    <n v="160"/>
    <n v="40"/>
    <n v="0"/>
    <n v="0"/>
  </r>
  <r>
    <n v="290"/>
    <s v="Segment 4 / Cohort D"/>
    <n v="1"/>
    <x v="0"/>
    <n v="1"/>
    <n v="0"/>
    <n v="0"/>
    <n v="0"/>
    <s v="US"/>
    <x v="1"/>
    <n v="0"/>
    <n v="600"/>
    <s v="D"/>
    <s v="D1"/>
    <x v="2"/>
    <x v="0"/>
    <x v="0"/>
    <x v="0"/>
    <x v="0"/>
    <n v="0"/>
    <n v="0"/>
    <n v="0"/>
    <n v="0"/>
    <n v="0"/>
  </r>
  <r>
    <n v="290"/>
    <s v="Segment 4 / Cohort D"/>
    <n v="1"/>
    <x v="1"/>
    <n v="0"/>
    <n v="1"/>
    <n v="0"/>
    <n v="0"/>
    <s v="US"/>
    <x v="1"/>
    <n v="0"/>
    <n v="600"/>
    <s v="D"/>
    <s v="D1"/>
    <x v="2"/>
    <x v="0"/>
    <x v="0"/>
    <x v="0"/>
    <x v="0"/>
    <n v="600"/>
    <n v="0"/>
    <n v="600"/>
    <n v="0"/>
    <n v="0"/>
  </r>
  <r>
    <n v="290"/>
    <s v="Segment 4 / Cohort D"/>
    <n v="2"/>
    <x v="0"/>
    <n v="1"/>
    <n v="0"/>
    <n v="0"/>
    <n v="0"/>
    <s v="US"/>
    <x v="1"/>
    <n v="0"/>
    <n v="600"/>
    <s v="D"/>
    <s v="D2"/>
    <x v="1"/>
    <x v="0"/>
    <x v="1"/>
    <x v="0"/>
    <x v="1"/>
    <n v="0"/>
    <n v="0"/>
    <n v="0"/>
    <n v="0"/>
    <n v="0"/>
  </r>
  <r>
    <n v="290"/>
    <s v="Segment 4 / Cohort D"/>
    <n v="2"/>
    <x v="1"/>
    <n v="0"/>
    <n v="1"/>
    <n v="0"/>
    <n v="0"/>
    <s v="US"/>
    <x v="1"/>
    <n v="0"/>
    <n v="600"/>
    <s v="D"/>
    <s v="D2"/>
    <x v="1"/>
    <x v="0"/>
    <x v="1"/>
    <x v="0"/>
    <x v="1"/>
    <n v="600"/>
    <n v="0"/>
    <n v="600"/>
    <n v="0"/>
    <n v="0"/>
  </r>
  <r>
    <n v="290"/>
    <s v="Segment 4 / Cohort D"/>
    <n v="3"/>
    <x v="0"/>
    <n v="1"/>
    <n v="0"/>
    <n v="0"/>
    <n v="0"/>
    <s v="US"/>
    <x v="1"/>
    <n v="0"/>
    <n v="600"/>
    <s v="D"/>
    <s v="D3"/>
    <x v="3"/>
    <x v="0"/>
    <x v="1"/>
    <x v="0"/>
    <x v="0"/>
    <n v="0"/>
    <n v="0"/>
    <n v="0"/>
    <n v="0"/>
    <n v="0"/>
  </r>
  <r>
    <n v="290"/>
    <s v="Segment 4 / Cohort D"/>
    <n v="3"/>
    <x v="1"/>
    <n v="0"/>
    <n v="0"/>
    <n v="1"/>
    <n v="0"/>
    <s v="US"/>
    <x v="1"/>
    <n v="0"/>
    <n v="600"/>
    <s v="D"/>
    <s v="D3"/>
    <x v="3"/>
    <x v="0"/>
    <x v="1"/>
    <x v="0"/>
    <x v="0"/>
    <n v="600"/>
    <n v="0"/>
    <n v="0"/>
    <n v="600"/>
    <n v="0"/>
  </r>
  <r>
    <n v="290"/>
    <s v="Segment 4 / Cohort D"/>
    <n v="4"/>
    <x v="0"/>
    <n v="1"/>
    <n v="0"/>
    <n v="0"/>
    <n v="0"/>
    <s v="US"/>
    <x v="1"/>
    <n v="0"/>
    <n v="600"/>
    <s v="D"/>
    <s v="D4"/>
    <x v="3"/>
    <x v="1"/>
    <x v="0"/>
    <x v="0"/>
    <x v="1"/>
    <n v="0"/>
    <n v="0"/>
    <n v="0"/>
    <n v="0"/>
    <n v="0"/>
  </r>
  <r>
    <n v="290"/>
    <s v="Segment 4 / Cohort D"/>
    <n v="4"/>
    <x v="1"/>
    <n v="0"/>
    <n v="0"/>
    <n v="1"/>
    <n v="0"/>
    <s v="US"/>
    <x v="1"/>
    <n v="0"/>
    <n v="600"/>
    <s v="D"/>
    <s v="D4"/>
    <x v="3"/>
    <x v="1"/>
    <x v="0"/>
    <x v="0"/>
    <x v="1"/>
    <n v="600"/>
    <n v="0"/>
    <n v="0"/>
    <n v="600"/>
    <n v="0"/>
  </r>
  <r>
    <n v="290"/>
    <s v="Segment 4 / Cohort D"/>
    <n v="5"/>
    <x v="0"/>
    <n v="1"/>
    <n v="0"/>
    <n v="0"/>
    <n v="0"/>
    <s v="US"/>
    <x v="1"/>
    <n v="0"/>
    <n v="600"/>
    <s v="D"/>
    <s v="D5"/>
    <x v="3"/>
    <x v="1"/>
    <x v="2"/>
    <x v="1"/>
    <x v="1"/>
    <n v="0"/>
    <n v="0"/>
    <n v="0"/>
    <n v="0"/>
    <n v="0"/>
  </r>
  <r>
    <n v="290"/>
    <s v="Segment 4 / Cohort D"/>
    <n v="5"/>
    <x v="1"/>
    <n v="0"/>
    <n v="0"/>
    <n v="1"/>
    <n v="0"/>
    <s v="US"/>
    <x v="1"/>
    <n v="0"/>
    <n v="600"/>
    <s v="D"/>
    <s v="D5"/>
    <x v="3"/>
    <x v="1"/>
    <x v="2"/>
    <x v="1"/>
    <x v="1"/>
    <n v="600"/>
    <n v="0"/>
    <n v="0"/>
    <n v="600"/>
    <n v="0"/>
  </r>
  <r>
    <n v="290"/>
    <s v="Segment 4 / Cohort D"/>
    <n v="6"/>
    <x v="0"/>
    <n v="1"/>
    <n v="0"/>
    <n v="0"/>
    <n v="0"/>
    <s v="US"/>
    <x v="1"/>
    <n v="0"/>
    <n v="600"/>
    <s v="D"/>
    <s v="D6"/>
    <x v="2"/>
    <x v="1"/>
    <x v="1"/>
    <x v="0"/>
    <x v="0"/>
    <n v="0"/>
    <n v="0"/>
    <n v="0"/>
    <n v="0"/>
    <n v="0"/>
  </r>
  <r>
    <n v="290"/>
    <s v="Segment 4 / Cohort D"/>
    <n v="6"/>
    <x v="1"/>
    <n v="0"/>
    <n v="1"/>
    <n v="0"/>
    <n v="0"/>
    <s v="US"/>
    <x v="1"/>
    <n v="0"/>
    <n v="600"/>
    <s v="D"/>
    <s v="D6"/>
    <x v="2"/>
    <x v="1"/>
    <x v="1"/>
    <x v="0"/>
    <x v="0"/>
    <n v="600"/>
    <n v="0"/>
    <n v="600"/>
    <n v="0"/>
    <n v="0"/>
  </r>
  <r>
    <n v="290"/>
    <s v="Segment 4 / Cohort D"/>
    <n v="7"/>
    <x v="0"/>
    <n v="1"/>
    <n v="0"/>
    <n v="0"/>
    <n v="0"/>
    <s v="US"/>
    <x v="1"/>
    <n v="0"/>
    <n v="600"/>
    <s v="D"/>
    <s v="D7"/>
    <x v="1"/>
    <x v="1"/>
    <x v="0"/>
    <x v="0"/>
    <x v="0"/>
    <n v="0"/>
    <n v="0"/>
    <n v="0"/>
    <n v="0"/>
    <n v="0"/>
  </r>
  <r>
    <n v="290"/>
    <s v="Segment 4 / Cohort D"/>
    <n v="7"/>
    <x v="1"/>
    <n v="0"/>
    <n v="1"/>
    <n v="0"/>
    <n v="0"/>
    <s v="US"/>
    <x v="1"/>
    <n v="0"/>
    <n v="600"/>
    <s v="D"/>
    <s v="D7"/>
    <x v="1"/>
    <x v="1"/>
    <x v="0"/>
    <x v="0"/>
    <x v="0"/>
    <n v="600"/>
    <n v="0"/>
    <n v="600"/>
    <n v="0"/>
    <n v="0"/>
  </r>
  <r>
    <n v="290"/>
    <s v="Segment 4 / Cohort D"/>
    <n v="8"/>
    <x v="0"/>
    <n v="1"/>
    <n v="0"/>
    <n v="0"/>
    <n v="0"/>
    <s v="US"/>
    <x v="1"/>
    <n v="0"/>
    <n v="600"/>
    <s v="D"/>
    <s v="D8"/>
    <x v="0"/>
    <x v="0"/>
    <x v="1"/>
    <x v="0"/>
    <x v="1"/>
    <n v="0"/>
    <n v="0"/>
    <n v="0"/>
    <n v="0"/>
    <n v="0"/>
  </r>
  <r>
    <n v="290"/>
    <s v="Segment 4 / Cohort D"/>
    <n v="8"/>
    <x v="1"/>
    <n v="0"/>
    <n v="1"/>
    <n v="0"/>
    <n v="0"/>
    <s v="US"/>
    <x v="1"/>
    <n v="0"/>
    <n v="600"/>
    <s v="D"/>
    <s v="D8"/>
    <x v="0"/>
    <x v="0"/>
    <x v="1"/>
    <x v="0"/>
    <x v="1"/>
    <n v="600"/>
    <n v="0"/>
    <n v="600"/>
    <n v="0"/>
    <n v="0"/>
  </r>
  <r>
    <n v="290"/>
    <s v="Segment 4 / Cohort D"/>
    <n v="9"/>
    <x v="0"/>
    <n v="1"/>
    <n v="0"/>
    <n v="0"/>
    <n v="0"/>
    <s v="US"/>
    <x v="1"/>
    <n v="0"/>
    <n v="600"/>
    <s v="D"/>
    <s v="D9"/>
    <x v="3"/>
    <x v="1"/>
    <x v="2"/>
    <x v="0"/>
    <x v="0"/>
    <n v="0"/>
    <n v="0"/>
    <n v="0"/>
    <n v="0"/>
    <n v="0"/>
  </r>
  <r>
    <n v="290"/>
    <s v="Segment 4 / Cohort D"/>
    <n v="9"/>
    <x v="1"/>
    <n v="0"/>
    <n v="0"/>
    <n v="1"/>
    <n v="0"/>
    <s v="US"/>
    <x v="1"/>
    <n v="0"/>
    <n v="600"/>
    <s v="D"/>
    <s v="D9"/>
    <x v="3"/>
    <x v="1"/>
    <x v="2"/>
    <x v="0"/>
    <x v="0"/>
    <n v="600"/>
    <n v="0"/>
    <n v="0"/>
    <n v="600"/>
    <n v="0"/>
  </r>
  <r>
    <n v="290"/>
    <s v="Segment 4 / Cohort D"/>
    <n v="10"/>
    <x v="0"/>
    <n v="1"/>
    <n v="0"/>
    <n v="0"/>
    <n v="0"/>
    <s v="US"/>
    <x v="1"/>
    <n v="0"/>
    <n v="600"/>
    <s v="D"/>
    <s v="D10"/>
    <x v="1"/>
    <x v="0"/>
    <x v="1"/>
    <x v="0"/>
    <x v="0"/>
    <n v="0"/>
    <n v="0"/>
    <n v="0"/>
    <n v="0"/>
    <n v="0"/>
  </r>
  <r>
    <n v="290"/>
    <s v="Segment 4 / Cohort D"/>
    <n v="10"/>
    <x v="1"/>
    <n v="0"/>
    <n v="1"/>
    <n v="0"/>
    <n v="0"/>
    <s v="US"/>
    <x v="1"/>
    <n v="0"/>
    <n v="600"/>
    <s v="D"/>
    <s v="D10"/>
    <x v="1"/>
    <x v="0"/>
    <x v="1"/>
    <x v="0"/>
    <x v="0"/>
    <n v="600"/>
    <n v="0"/>
    <n v="600"/>
    <n v="0"/>
    <n v="0"/>
  </r>
  <r>
    <n v="290"/>
    <s v="Segment 4 / Cohort D"/>
    <n v="11"/>
    <x v="0"/>
    <n v="1"/>
    <n v="0"/>
    <n v="0"/>
    <n v="0"/>
    <s v="US"/>
    <x v="1"/>
    <n v="0"/>
    <n v="600"/>
    <s v="D"/>
    <s v="D11"/>
    <x v="0"/>
    <x v="1"/>
    <x v="2"/>
    <x v="1"/>
    <x v="0"/>
    <n v="0"/>
    <n v="0"/>
    <n v="0"/>
    <n v="0"/>
    <n v="0"/>
  </r>
  <r>
    <n v="290"/>
    <s v="Segment 4 / Cohort D"/>
    <n v="11"/>
    <x v="1"/>
    <n v="0"/>
    <n v="1"/>
    <n v="0"/>
    <n v="0"/>
    <s v="US"/>
    <x v="1"/>
    <n v="0"/>
    <n v="600"/>
    <s v="D"/>
    <s v="D11"/>
    <x v="0"/>
    <x v="1"/>
    <x v="2"/>
    <x v="1"/>
    <x v="0"/>
    <n v="600"/>
    <n v="0"/>
    <n v="600"/>
    <n v="0"/>
    <n v="0"/>
  </r>
  <r>
    <n v="290"/>
    <s v="Segment 4 / Cohort D"/>
    <n v="12"/>
    <x v="0"/>
    <n v="1"/>
    <n v="0"/>
    <n v="0"/>
    <n v="0"/>
    <s v="US"/>
    <x v="1"/>
    <n v="0"/>
    <n v="600"/>
    <s v="D"/>
    <s v="D12"/>
    <x v="0"/>
    <x v="0"/>
    <x v="1"/>
    <x v="0"/>
    <x v="0"/>
    <n v="0"/>
    <n v="0"/>
    <n v="0"/>
    <n v="0"/>
    <n v="0"/>
  </r>
  <r>
    <n v="290"/>
    <s v="Segment 4 / Cohort D"/>
    <n v="12"/>
    <x v="1"/>
    <n v="0"/>
    <n v="1"/>
    <n v="0"/>
    <n v="0"/>
    <s v="US"/>
    <x v="1"/>
    <n v="0"/>
    <n v="600"/>
    <s v="D"/>
    <s v="D12"/>
    <x v="0"/>
    <x v="0"/>
    <x v="1"/>
    <x v="0"/>
    <x v="0"/>
    <n v="600"/>
    <n v="0"/>
    <n v="600"/>
    <n v="0"/>
    <n v="0"/>
  </r>
  <r>
    <n v="291"/>
    <s v="Segment 1 / Cohort A"/>
    <n v="1"/>
    <x v="0"/>
    <n v="0.3"/>
    <n v="0"/>
    <n v="0.7"/>
    <n v="0"/>
    <s v="US"/>
    <x v="1"/>
    <n v="700"/>
    <n v="50"/>
    <s v="A"/>
    <s v="A1"/>
    <x v="0"/>
    <x v="0"/>
    <x v="0"/>
    <x v="0"/>
    <x v="0"/>
    <n v="700"/>
    <n v="210"/>
    <n v="0"/>
    <n v="489.99999999999994"/>
    <n v="0"/>
  </r>
  <r>
    <n v="291"/>
    <s v="Segment 1 / Cohort A"/>
    <n v="1"/>
    <x v="1"/>
    <n v="0.3"/>
    <n v="0"/>
    <n v="0.7"/>
    <n v="0"/>
    <s v="US"/>
    <x v="1"/>
    <n v="700"/>
    <n v="50"/>
    <s v="A"/>
    <s v="A1"/>
    <x v="0"/>
    <x v="0"/>
    <x v="0"/>
    <x v="0"/>
    <x v="0"/>
    <n v="50"/>
    <n v="15"/>
    <n v="0"/>
    <n v="35"/>
    <n v="0"/>
  </r>
  <r>
    <n v="291"/>
    <s v="Segment 1 / Cohort A"/>
    <n v="2"/>
    <x v="0"/>
    <n v="0.9"/>
    <n v="0"/>
    <n v="0.1"/>
    <n v="0"/>
    <s v="US"/>
    <x v="1"/>
    <n v="700"/>
    <n v="50"/>
    <s v="A"/>
    <s v="A2"/>
    <x v="1"/>
    <x v="1"/>
    <x v="1"/>
    <x v="0"/>
    <x v="1"/>
    <n v="700"/>
    <n v="630"/>
    <n v="0"/>
    <n v="70"/>
    <n v="0"/>
  </r>
  <r>
    <n v="291"/>
    <s v="Segment 1 / Cohort A"/>
    <n v="2"/>
    <x v="1"/>
    <n v="0.8"/>
    <n v="0"/>
    <n v="0.2"/>
    <n v="0"/>
    <s v="US"/>
    <x v="1"/>
    <n v="700"/>
    <n v="50"/>
    <s v="A"/>
    <s v="A2"/>
    <x v="1"/>
    <x v="1"/>
    <x v="1"/>
    <x v="0"/>
    <x v="1"/>
    <n v="50"/>
    <n v="40"/>
    <n v="0"/>
    <n v="10"/>
    <n v="0"/>
  </r>
  <r>
    <n v="291"/>
    <s v="Segment 1 / Cohort A"/>
    <n v="3"/>
    <x v="0"/>
    <n v="0.4"/>
    <n v="0"/>
    <n v="0.6"/>
    <n v="0"/>
    <s v="US"/>
    <x v="1"/>
    <n v="700"/>
    <n v="50"/>
    <s v="A"/>
    <s v="A3"/>
    <x v="2"/>
    <x v="1"/>
    <x v="2"/>
    <x v="0"/>
    <x v="1"/>
    <n v="700"/>
    <n v="280"/>
    <n v="0"/>
    <n v="420"/>
    <n v="0"/>
  </r>
  <r>
    <n v="291"/>
    <s v="Segment 1 / Cohort A"/>
    <n v="3"/>
    <x v="1"/>
    <n v="0.2"/>
    <n v="0"/>
    <n v="0.8"/>
    <n v="0"/>
    <s v="US"/>
    <x v="1"/>
    <n v="700"/>
    <n v="50"/>
    <s v="A"/>
    <s v="A3"/>
    <x v="2"/>
    <x v="1"/>
    <x v="2"/>
    <x v="0"/>
    <x v="1"/>
    <n v="50"/>
    <n v="10"/>
    <n v="0"/>
    <n v="40"/>
    <n v="0"/>
  </r>
  <r>
    <n v="291"/>
    <s v="Segment 1 / Cohort A"/>
    <n v="4"/>
    <x v="0"/>
    <n v="0.1"/>
    <n v="0"/>
    <n v="0.9"/>
    <n v="0"/>
    <s v="US"/>
    <x v="1"/>
    <n v="700"/>
    <n v="50"/>
    <s v="A"/>
    <s v="A4"/>
    <x v="2"/>
    <x v="0"/>
    <x v="0"/>
    <x v="0"/>
    <x v="1"/>
    <n v="700"/>
    <n v="70"/>
    <n v="0"/>
    <n v="630"/>
    <n v="0"/>
  </r>
  <r>
    <n v="291"/>
    <s v="Segment 1 / Cohort A"/>
    <n v="4"/>
    <x v="1"/>
    <n v="0.1"/>
    <n v="0"/>
    <n v="0.9"/>
    <n v="0"/>
    <s v="US"/>
    <x v="1"/>
    <n v="700"/>
    <n v="50"/>
    <s v="A"/>
    <s v="A4"/>
    <x v="2"/>
    <x v="0"/>
    <x v="0"/>
    <x v="0"/>
    <x v="1"/>
    <n v="50"/>
    <n v="5"/>
    <n v="0"/>
    <n v="45"/>
    <n v="0"/>
  </r>
  <r>
    <n v="291"/>
    <s v="Segment 1 / Cohort A"/>
    <n v="5"/>
    <x v="0"/>
    <n v="0.5"/>
    <n v="0"/>
    <n v="0.5"/>
    <n v="0"/>
    <s v="US"/>
    <x v="1"/>
    <n v="700"/>
    <n v="50"/>
    <s v="A"/>
    <s v="A5"/>
    <x v="2"/>
    <x v="1"/>
    <x v="2"/>
    <x v="1"/>
    <x v="1"/>
    <n v="700"/>
    <n v="350"/>
    <n v="0"/>
    <n v="350"/>
    <n v="0"/>
  </r>
  <r>
    <n v="291"/>
    <s v="Segment 1 / Cohort A"/>
    <n v="5"/>
    <x v="1"/>
    <n v="0.2"/>
    <n v="0"/>
    <n v="0.8"/>
    <n v="0"/>
    <s v="US"/>
    <x v="1"/>
    <n v="700"/>
    <n v="50"/>
    <s v="A"/>
    <s v="A5"/>
    <x v="2"/>
    <x v="1"/>
    <x v="2"/>
    <x v="1"/>
    <x v="1"/>
    <n v="50"/>
    <n v="10"/>
    <n v="0"/>
    <n v="40"/>
    <n v="0"/>
  </r>
  <r>
    <n v="291"/>
    <s v="Segment 1 / Cohort A"/>
    <n v="6"/>
    <x v="0"/>
    <n v="0.4"/>
    <n v="0.1"/>
    <n v="0.5"/>
    <n v="0"/>
    <s v="US"/>
    <x v="1"/>
    <n v="700"/>
    <n v="50"/>
    <s v="A"/>
    <s v="A6"/>
    <x v="3"/>
    <x v="0"/>
    <x v="0"/>
    <x v="0"/>
    <x v="1"/>
    <n v="700"/>
    <n v="280"/>
    <n v="70"/>
    <n v="350"/>
    <n v="0"/>
  </r>
  <r>
    <n v="291"/>
    <s v="Segment 1 / Cohort A"/>
    <n v="6"/>
    <x v="1"/>
    <n v="0.1"/>
    <n v="0.1"/>
    <n v="0.8"/>
    <n v="0"/>
    <s v="US"/>
    <x v="1"/>
    <n v="700"/>
    <n v="50"/>
    <s v="A"/>
    <s v="A6"/>
    <x v="3"/>
    <x v="0"/>
    <x v="0"/>
    <x v="0"/>
    <x v="1"/>
    <n v="50"/>
    <n v="5"/>
    <n v="5"/>
    <n v="40"/>
    <n v="0"/>
  </r>
  <r>
    <n v="291"/>
    <s v="Segment 1 / Cohort A"/>
    <n v="7"/>
    <x v="0"/>
    <n v="0.9"/>
    <n v="0"/>
    <n v="0.1"/>
    <n v="0"/>
    <s v="US"/>
    <x v="1"/>
    <n v="700"/>
    <n v="50"/>
    <s v="A"/>
    <s v="A7"/>
    <x v="1"/>
    <x v="0"/>
    <x v="0"/>
    <x v="0"/>
    <x v="1"/>
    <n v="700"/>
    <n v="630"/>
    <n v="0"/>
    <n v="70"/>
    <n v="0"/>
  </r>
  <r>
    <n v="291"/>
    <s v="Segment 1 / Cohort A"/>
    <n v="7"/>
    <x v="1"/>
    <n v="0.8"/>
    <n v="0"/>
    <n v="0.2"/>
    <n v="0"/>
    <s v="US"/>
    <x v="1"/>
    <n v="700"/>
    <n v="50"/>
    <s v="A"/>
    <s v="A7"/>
    <x v="1"/>
    <x v="0"/>
    <x v="0"/>
    <x v="0"/>
    <x v="1"/>
    <n v="50"/>
    <n v="40"/>
    <n v="0"/>
    <n v="10"/>
    <n v="0"/>
  </r>
  <r>
    <n v="291"/>
    <s v="Segment 1 / Cohort A"/>
    <n v="8"/>
    <x v="0"/>
    <n v="0.6"/>
    <n v="0"/>
    <n v="0.4"/>
    <n v="0"/>
    <s v="US"/>
    <x v="1"/>
    <n v="700"/>
    <n v="50"/>
    <s v="A"/>
    <s v="A8"/>
    <x v="3"/>
    <x v="0"/>
    <x v="0"/>
    <x v="0"/>
    <x v="0"/>
    <n v="700"/>
    <n v="420"/>
    <n v="0"/>
    <n v="280"/>
    <n v="0"/>
  </r>
  <r>
    <n v="291"/>
    <s v="Segment 1 / Cohort A"/>
    <n v="8"/>
    <x v="1"/>
    <n v="0.4"/>
    <n v="0"/>
    <n v="0.6"/>
    <n v="0"/>
    <s v="US"/>
    <x v="1"/>
    <n v="700"/>
    <n v="50"/>
    <s v="A"/>
    <s v="A8"/>
    <x v="3"/>
    <x v="0"/>
    <x v="0"/>
    <x v="0"/>
    <x v="0"/>
    <n v="50"/>
    <n v="20"/>
    <n v="0"/>
    <n v="30"/>
    <n v="0"/>
  </r>
  <r>
    <n v="291"/>
    <s v="Segment 1 / Cohort A"/>
    <n v="9"/>
    <x v="0"/>
    <n v="0.8"/>
    <n v="0"/>
    <n v="0.2"/>
    <n v="0"/>
    <s v="US"/>
    <x v="1"/>
    <n v="700"/>
    <n v="50"/>
    <s v="A"/>
    <s v="A9"/>
    <x v="1"/>
    <x v="1"/>
    <x v="2"/>
    <x v="1"/>
    <x v="1"/>
    <n v="700"/>
    <n v="560"/>
    <n v="0"/>
    <n v="140"/>
    <n v="0"/>
  </r>
  <r>
    <n v="291"/>
    <s v="Segment 1 / Cohort A"/>
    <n v="9"/>
    <x v="1"/>
    <n v="0.6"/>
    <n v="0.1"/>
    <n v="0.3"/>
    <n v="0"/>
    <s v="US"/>
    <x v="1"/>
    <n v="700"/>
    <n v="50"/>
    <s v="A"/>
    <s v="A9"/>
    <x v="1"/>
    <x v="1"/>
    <x v="2"/>
    <x v="1"/>
    <x v="1"/>
    <n v="50"/>
    <n v="30"/>
    <n v="5"/>
    <n v="15"/>
    <n v="0"/>
  </r>
  <r>
    <n v="291"/>
    <s v="Segment 1 / Cohort A"/>
    <n v="10"/>
    <x v="0"/>
    <n v="0.3"/>
    <n v="0"/>
    <n v="0.7"/>
    <n v="0"/>
    <s v="US"/>
    <x v="1"/>
    <n v="700"/>
    <n v="50"/>
    <s v="A"/>
    <s v="A10"/>
    <x v="2"/>
    <x v="1"/>
    <x v="0"/>
    <x v="0"/>
    <x v="0"/>
    <n v="700"/>
    <n v="210"/>
    <n v="0"/>
    <n v="489.99999999999994"/>
    <n v="0"/>
  </r>
  <r>
    <n v="291"/>
    <s v="Segment 1 / Cohort A"/>
    <n v="10"/>
    <x v="1"/>
    <n v="0.2"/>
    <n v="0"/>
    <n v="0.8"/>
    <n v="0"/>
    <s v="US"/>
    <x v="1"/>
    <n v="700"/>
    <n v="50"/>
    <s v="A"/>
    <s v="A10"/>
    <x v="2"/>
    <x v="1"/>
    <x v="0"/>
    <x v="0"/>
    <x v="0"/>
    <n v="50"/>
    <n v="10"/>
    <n v="0"/>
    <n v="40"/>
    <n v="0"/>
  </r>
  <r>
    <n v="291"/>
    <s v="Segment 1 / Cohort A"/>
    <n v="11"/>
    <x v="0"/>
    <n v="0.8"/>
    <n v="0"/>
    <n v="0.2"/>
    <n v="0"/>
    <s v="US"/>
    <x v="1"/>
    <n v="700"/>
    <n v="50"/>
    <s v="A"/>
    <s v="A11"/>
    <x v="0"/>
    <x v="0"/>
    <x v="0"/>
    <x v="0"/>
    <x v="1"/>
    <n v="700"/>
    <n v="560"/>
    <n v="0"/>
    <n v="140"/>
    <n v="0"/>
  </r>
  <r>
    <n v="291"/>
    <s v="Segment 1 / Cohort A"/>
    <n v="11"/>
    <x v="1"/>
    <n v="0.7"/>
    <n v="0"/>
    <n v="0.3"/>
    <n v="0"/>
    <s v="US"/>
    <x v="1"/>
    <n v="700"/>
    <n v="50"/>
    <s v="A"/>
    <s v="A11"/>
    <x v="0"/>
    <x v="0"/>
    <x v="0"/>
    <x v="0"/>
    <x v="1"/>
    <n v="50"/>
    <n v="35"/>
    <n v="0"/>
    <n v="15"/>
    <n v="0"/>
  </r>
  <r>
    <n v="291"/>
    <s v="Segment 1 / Cohort A"/>
    <n v="12"/>
    <x v="0"/>
    <n v="0.9"/>
    <n v="0.1"/>
    <n v="0"/>
    <n v="0"/>
    <s v="US"/>
    <x v="1"/>
    <n v="700"/>
    <n v="50"/>
    <s v="A"/>
    <s v="A12"/>
    <x v="1"/>
    <x v="0"/>
    <x v="0"/>
    <x v="0"/>
    <x v="0"/>
    <n v="700"/>
    <n v="630"/>
    <n v="70"/>
    <n v="0"/>
    <n v="0"/>
  </r>
  <r>
    <n v="291"/>
    <s v="Segment 1 / Cohort A"/>
    <n v="12"/>
    <x v="1"/>
    <n v="0.8"/>
    <n v="0.1"/>
    <n v="0.1"/>
    <n v="0"/>
    <s v="US"/>
    <x v="1"/>
    <n v="700"/>
    <n v="50"/>
    <s v="A"/>
    <s v="A12"/>
    <x v="1"/>
    <x v="0"/>
    <x v="0"/>
    <x v="0"/>
    <x v="0"/>
    <n v="50"/>
    <n v="40"/>
    <n v="5"/>
    <n v="5"/>
    <n v="0"/>
  </r>
  <r>
    <n v="292"/>
    <s v="Segment 1 / Cohort A"/>
    <n v="1"/>
    <x v="0"/>
    <n v="0.6"/>
    <n v="0.3"/>
    <n v="0"/>
    <n v="0.1"/>
    <s v="US"/>
    <x v="1"/>
    <n v="1250"/>
    <n v="1250"/>
    <s v="A"/>
    <s v="A1"/>
    <x v="0"/>
    <x v="0"/>
    <x v="0"/>
    <x v="0"/>
    <x v="0"/>
    <n v="1250"/>
    <n v="750"/>
    <n v="375"/>
    <n v="0"/>
    <n v="125"/>
  </r>
  <r>
    <n v="292"/>
    <s v="Segment 1 / Cohort A"/>
    <n v="1"/>
    <x v="1"/>
    <n v="0.5"/>
    <n v="0.4"/>
    <n v="0"/>
    <n v="0.1"/>
    <s v="US"/>
    <x v="1"/>
    <n v="1250"/>
    <n v="1250"/>
    <s v="A"/>
    <s v="A1"/>
    <x v="0"/>
    <x v="0"/>
    <x v="0"/>
    <x v="0"/>
    <x v="0"/>
    <n v="1250"/>
    <n v="625"/>
    <n v="500"/>
    <n v="0"/>
    <n v="125"/>
  </r>
  <r>
    <n v="292"/>
    <s v="Segment 1 / Cohort A"/>
    <n v="2"/>
    <x v="0"/>
    <n v="0.5"/>
    <n v="0.3"/>
    <n v="0.1"/>
    <n v="0.1"/>
    <s v="US"/>
    <x v="1"/>
    <n v="1250"/>
    <n v="1250"/>
    <s v="A"/>
    <s v="A2"/>
    <x v="1"/>
    <x v="1"/>
    <x v="1"/>
    <x v="0"/>
    <x v="1"/>
    <n v="1250"/>
    <n v="625"/>
    <n v="375"/>
    <n v="125"/>
    <n v="125"/>
  </r>
  <r>
    <n v="292"/>
    <s v="Segment 1 / Cohort A"/>
    <n v="2"/>
    <x v="1"/>
    <n v="0.5"/>
    <n v="0.3"/>
    <n v="0.1"/>
    <n v="0.1"/>
    <s v="US"/>
    <x v="1"/>
    <n v="1250"/>
    <n v="1250"/>
    <s v="A"/>
    <s v="A2"/>
    <x v="1"/>
    <x v="1"/>
    <x v="1"/>
    <x v="0"/>
    <x v="1"/>
    <n v="1250"/>
    <n v="625"/>
    <n v="375"/>
    <n v="125"/>
    <n v="125"/>
  </r>
  <r>
    <n v="292"/>
    <s v="Segment 1 / Cohort A"/>
    <n v="3"/>
    <x v="0"/>
    <n v="0.6"/>
    <n v="0.3"/>
    <n v="0"/>
    <n v="0.1"/>
    <s v="US"/>
    <x v="1"/>
    <n v="1250"/>
    <n v="1250"/>
    <s v="A"/>
    <s v="A3"/>
    <x v="2"/>
    <x v="1"/>
    <x v="2"/>
    <x v="0"/>
    <x v="1"/>
    <n v="1250"/>
    <n v="750"/>
    <n v="375"/>
    <n v="0"/>
    <n v="125"/>
  </r>
  <r>
    <n v="292"/>
    <s v="Segment 1 / Cohort A"/>
    <n v="3"/>
    <x v="1"/>
    <n v="0.5"/>
    <n v="0.4"/>
    <n v="0"/>
    <n v="0.1"/>
    <s v="US"/>
    <x v="1"/>
    <n v="1250"/>
    <n v="1250"/>
    <s v="A"/>
    <s v="A3"/>
    <x v="2"/>
    <x v="1"/>
    <x v="2"/>
    <x v="0"/>
    <x v="1"/>
    <n v="1250"/>
    <n v="625"/>
    <n v="500"/>
    <n v="0"/>
    <n v="125"/>
  </r>
  <r>
    <n v="292"/>
    <s v="Segment 1 / Cohort A"/>
    <n v="4"/>
    <x v="0"/>
    <n v="0.5"/>
    <n v="0.3"/>
    <n v="0.1"/>
    <n v="0.1"/>
    <s v="US"/>
    <x v="1"/>
    <n v="1250"/>
    <n v="1250"/>
    <s v="A"/>
    <s v="A4"/>
    <x v="2"/>
    <x v="0"/>
    <x v="0"/>
    <x v="0"/>
    <x v="1"/>
    <n v="1250"/>
    <n v="625"/>
    <n v="375"/>
    <n v="125"/>
    <n v="125"/>
  </r>
  <r>
    <n v="292"/>
    <s v="Segment 1 / Cohort A"/>
    <n v="4"/>
    <x v="1"/>
    <n v="0.5"/>
    <n v="0.3"/>
    <n v="0.1"/>
    <n v="0.1"/>
    <s v="US"/>
    <x v="1"/>
    <n v="1250"/>
    <n v="1250"/>
    <s v="A"/>
    <s v="A4"/>
    <x v="2"/>
    <x v="0"/>
    <x v="0"/>
    <x v="0"/>
    <x v="1"/>
    <n v="1250"/>
    <n v="625"/>
    <n v="375"/>
    <n v="125"/>
    <n v="125"/>
  </r>
  <r>
    <n v="292"/>
    <s v="Segment 1 / Cohort A"/>
    <n v="5"/>
    <x v="0"/>
    <n v="0.6"/>
    <n v="0.3"/>
    <n v="0.1"/>
    <n v="0"/>
    <s v="US"/>
    <x v="1"/>
    <n v="1250"/>
    <n v="1250"/>
    <s v="A"/>
    <s v="A5"/>
    <x v="2"/>
    <x v="1"/>
    <x v="2"/>
    <x v="1"/>
    <x v="1"/>
    <n v="1250"/>
    <n v="750"/>
    <n v="375"/>
    <n v="125"/>
    <n v="0"/>
  </r>
  <r>
    <n v="292"/>
    <s v="Segment 1 / Cohort A"/>
    <n v="5"/>
    <x v="1"/>
    <n v="0.5"/>
    <n v="0.4"/>
    <n v="0.1"/>
    <n v="0"/>
    <s v="US"/>
    <x v="1"/>
    <n v="1250"/>
    <n v="1250"/>
    <s v="A"/>
    <s v="A5"/>
    <x v="2"/>
    <x v="1"/>
    <x v="2"/>
    <x v="1"/>
    <x v="1"/>
    <n v="1250"/>
    <n v="625"/>
    <n v="500"/>
    <n v="125"/>
    <n v="0"/>
  </r>
  <r>
    <n v="292"/>
    <s v="Segment 1 / Cohort A"/>
    <n v="6"/>
    <x v="0"/>
    <n v="0.5"/>
    <n v="0.3"/>
    <n v="0.1"/>
    <n v="0.1"/>
    <s v="US"/>
    <x v="1"/>
    <n v="1250"/>
    <n v="1250"/>
    <s v="A"/>
    <s v="A6"/>
    <x v="3"/>
    <x v="0"/>
    <x v="0"/>
    <x v="0"/>
    <x v="1"/>
    <n v="1250"/>
    <n v="625"/>
    <n v="375"/>
    <n v="125"/>
    <n v="125"/>
  </r>
  <r>
    <n v="292"/>
    <s v="Segment 1 / Cohort A"/>
    <n v="6"/>
    <x v="1"/>
    <n v="0.4"/>
    <n v="0.3"/>
    <n v="0.2"/>
    <n v="0.1"/>
    <s v="US"/>
    <x v="1"/>
    <n v="1250"/>
    <n v="1250"/>
    <s v="A"/>
    <s v="A6"/>
    <x v="3"/>
    <x v="0"/>
    <x v="0"/>
    <x v="0"/>
    <x v="1"/>
    <n v="1250"/>
    <n v="500"/>
    <n v="375"/>
    <n v="250"/>
    <n v="125"/>
  </r>
  <r>
    <n v="292"/>
    <s v="Segment 1 / Cohort A"/>
    <n v="7"/>
    <x v="0"/>
    <n v="0.6"/>
    <n v="0.3"/>
    <n v="0.1"/>
    <n v="0"/>
    <s v="US"/>
    <x v="1"/>
    <n v="1250"/>
    <n v="1250"/>
    <s v="A"/>
    <s v="A7"/>
    <x v="1"/>
    <x v="0"/>
    <x v="0"/>
    <x v="0"/>
    <x v="1"/>
    <n v="1250"/>
    <n v="750"/>
    <n v="375"/>
    <n v="125"/>
    <n v="0"/>
  </r>
  <r>
    <n v="292"/>
    <s v="Segment 1 / Cohort A"/>
    <n v="7"/>
    <x v="1"/>
    <n v="0.5"/>
    <n v="0.4"/>
    <n v="0.1"/>
    <n v="0"/>
    <s v="US"/>
    <x v="1"/>
    <n v="1250"/>
    <n v="1250"/>
    <s v="A"/>
    <s v="A7"/>
    <x v="1"/>
    <x v="0"/>
    <x v="0"/>
    <x v="0"/>
    <x v="1"/>
    <n v="1250"/>
    <n v="625"/>
    <n v="500"/>
    <n v="125"/>
    <n v="0"/>
  </r>
  <r>
    <n v="292"/>
    <s v="Segment 1 / Cohort A"/>
    <n v="8"/>
    <x v="0"/>
    <n v="0.6"/>
    <n v="0.3"/>
    <n v="0.1"/>
    <n v="0"/>
    <s v="US"/>
    <x v="1"/>
    <n v="1250"/>
    <n v="1250"/>
    <s v="A"/>
    <s v="A8"/>
    <x v="3"/>
    <x v="0"/>
    <x v="0"/>
    <x v="0"/>
    <x v="0"/>
    <n v="1250"/>
    <n v="750"/>
    <n v="375"/>
    <n v="125"/>
    <n v="0"/>
  </r>
  <r>
    <n v="292"/>
    <s v="Segment 1 / Cohort A"/>
    <n v="8"/>
    <x v="1"/>
    <n v="0.5"/>
    <n v="0.4"/>
    <n v="0.1"/>
    <n v="0"/>
    <s v="US"/>
    <x v="1"/>
    <n v="1250"/>
    <n v="1250"/>
    <s v="A"/>
    <s v="A8"/>
    <x v="3"/>
    <x v="0"/>
    <x v="0"/>
    <x v="0"/>
    <x v="0"/>
    <n v="1250"/>
    <n v="625"/>
    <n v="500"/>
    <n v="125"/>
    <n v="0"/>
  </r>
  <r>
    <n v="292"/>
    <s v="Segment 1 / Cohort A"/>
    <n v="9"/>
    <x v="0"/>
    <n v="0.7"/>
    <n v="0.2"/>
    <n v="0.1"/>
    <n v="0"/>
    <s v="US"/>
    <x v="1"/>
    <n v="1250"/>
    <n v="1250"/>
    <s v="A"/>
    <s v="A9"/>
    <x v="1"/>
    <x v="1"/>
    <x v="2"/>
    <x v="1"/>
    <x v="1"/>
    <n v="1250"/>
    <n v="875"/>
    <n v="250"/>
    <n v="125"/>
    <n v="0"/>
  </r>
  <r>
    <n v="292"/>
    <s v="Segment 1 / Cohort A"/>
    <n v="9"/>
    <x v="1"/>
    <n v="0.6"/>
    <n v="0.3"/>
    <n v="0.1"/>
    <n v="0"/>
    <s v="US"/>
    <x v="1"/>
    <n v="1250"/>
    <n v="1250"/>
    <s v="A"/>
    <s v="A9"/>
    <x v="1"/>
    <x v="1"/>
    <x v="2"/>
    <x v="1"/>
    <x v="1"/>
    <n v="1250"/>
    <n v="750"/>
    <n v="375"/>
    <n v="125"/>
    <n v="0"/>
  </r>
  <r>
    <n v="292"/>
    <s v="Segment 1 / Cohort A"/>
    <n v="10"/>
    <x v="0"/>
    <n v="0.6"/>
    <n v="0.3"/>
    <n v="0.1"/>
    <n v="0"/>
    <s v="US"/>
    <x v="1"/>
    <n v="1250"/>
    <n v="1250"/>
    <s v="A"/>
    <s v="A10"/>
    <x v="2"/>
    <x v="1"/>
    <x v="0"/>
    <x v="0"/>
    <x v="0"/>
    <n v="1250"/>
    <n v="750"/>
    <n v="375"/>
    <n v="125"/>
    <n v="0"/>
  </r>
  <r>
    <n v="292"/>
    <s v="Segment 1 / Cohort A"/>
    <n v="10"/>
    <x v="1"/>
    <n v="0.5"/>
    <n v="0.4"/>
    <n v="0.1"/>
    <n v="0"/>
    <s v="US"/>
    <x v="1"/>
    <n v="1250"/>
    <n v="1250"/>
    <s v="A"/>
    <s v="A10"/>
    <x v="2"/>
    <x v="1"/>
    <x v="0"/>
    <x v="0"/>
    <x v="0"/>
    <n v="1250"/>
    <n v="625"/>
    <n v="500"/>
    <n v="125"/>
    <n v="0"/>
  </r>
  <r>
    <n v="292"/>
    <s v="Segment 1 / Cohort A"/>
    <n v="11"/>
    <x v="0"/>
    <n v="0.5"/>
    <n v="0.3"/>
    <n v="0.1"/>
    <n v="0.1"/>
    <s v="US"/>
    <x v="1"/>
    <n v="1250"/>
    <n v="1250"/>
    <s v="A"/>
    <s v="A11"/>
    <x v="0"/>
    <x v="0"/>
    <x v="0"/>
    <x v="0"/>
    <x v="1"/>
    <n v="1250"/>
    <n v="625"/>
    <n v="375"/>
    <n v="125"/>
    <n v="125"/>
  </r>
  <r>
    <n v="292"/>
    <s v="Segment 1 / Cohort A"/>
    <n v="11"/>
    <x v="1"/>
    <n v="0.4"/>
    <n v="0.4"/>
    <n v="0.1"/>
    <n v="0.1"/>
    <s v="US"/>
    <x v="1"/>
    <n v="1250"/>
    <n v="1250"/>
    <s v="A"/>
    <s v="A11"/>
    <x v="0"/>
    <x v="0"/>
    <x v="0"/>
    <x v="0"/>
    <x v="1"/>
    <n v="1250"/>
    <n v="500"/>
    <n v="500"/>
    <n v="125"/>
    <n v="125"/>
  </r>
  <r>
    <n v="292"/>
    <s v="Segment 1 / Cohort A"/>
    <n v="12"/>
    <x v="0"/>
    <n v="0.6"/>
    <n v="0.4"/>
    <n v="0"/>
    <n v="0"/>
    <s v="US"/>
    <x v="1"/>
    <n v="1250"/>
    <n v="1250"/>
    <s v="A"/>
    <s v="A12"/>
    <x v="1"/>
    <x v="0"/>
    <x v="0"/>
    <x v="0"/>
    <x v="0"/>
    <n v="1250"/>
    <n v="750"/>
    <n v="500"/>
    <n v="0"/>
    <n v="0"/>
  </r>
  <r>
    <n v="292"/>
    <s v="Segment 1 / Cohort A"/>
    <n v="12"/>
    <x v="1"/>
    <n v="0.5"/>
    <n v="0.5"/>
    <n v="0"/>
    <n v="0"/>
    <s v="US"/>
    <x v="1"/>
    <n v="1250"/>
    <n v="1250"/>
    <s v="A"/>
    <s v="A12"/>
    <x v="1"/>
    <x v="0"/>
    <x v="0"/>
    <x v="0"/>
    <x v="0"/>
    <n v="1250"/>
    <n v="625"/>
    <n v="625"/>
    <n v="0"/>
    <n v="0"/>
  </r>
  <r>
    <n v="293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293"/>
    <s v="Segment 2 / Cohort B"/>
    <n v="1"/>
    <x v="1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293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293"/>
    <s v="Segment 2 / Cohort B"/>
    <n v="2"/>
    <x v="1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293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293"/>
    <s v="Segment 2 / Cohort B"/>
    <n v="3"/>
    <x v="1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293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293"/>
    <s v="Segment 2 / Cohort B"/>
    <n v="4"/>
    <x v="1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293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293"/>
    <s v="Segment 2 / Cohort B"/>
    <n v="5"/>
    <x v="1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293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293"/>
    <s v="Segment 2 / Cohort B"/>
    <n v="6"/>
    <x v="1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293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293"/>
    <s v="Segment 2 / Cohort B"/>
    <n v="7"/>
    <x v="1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293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293"/>
    <s v="Segment 2 / Cohort B"/>
    <n v="8"/>
    <x v="1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293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293"/>
    <s v="Segment 2 / Cohort B"/>
    <n v="9"/>
    <x v="1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293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293"/>
    <s v="Segment 2 / Cohort B"/>
    <n v="10"/>
    <x v="1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293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293"/>
    <s v="Segment 2 / Cohort B"/>
    <n v="11"/>
    <x v="1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293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293"/>
    <s v="Segment 2 / Cohort B"/>
    <n v="12"/>
    <x v="1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295"/>
    <s v="Segment 4 / Cohort D"/>
    <n v="1"/>
    <x v="0"/>
    <n v="0.5"/>
    <n v="0.5"/>
    <n v="0"/>
    <n v="0"/>
    <s v="US"/>
    <x v="1"/>
    <n v="1800"/>
    <n v="1200"/>
    <s v="D"/>
    <s v="D1"/>
    <x v="2"/>
    <x v="0"/>
    <x v="0"/>
    <x v="0"/>
    <x v="0"/>
    <n v="1800"/>
    <n v="900"/>
    <n v="900"/>
    <n v="0"/>
    <n v="0"/>
  </r>
  <r>
    <n v="295"/>
    <s v="Segment 4 / Cohort D"/>
    <n v="1"/>
    <x v="1"/>
    <n v="0.5"/>
    <n v="0.5"/>
    <n v="0"/>
    <n v="0"/>
    <s v="US"/>
    <x v="1"/>
    <n v="1800"/>
    <n v="1200"/>
    <s v="D"/>
    <s v="D1"/>
    <x v="2"/>
    <x v="0"/>
    <x v="0"/>
    <x v="0"/>
    <x v="0"/>
    <n v="1200"/>
    <n v="600"/>
    <n v="600"/>
    <n v="0"/>
    <n v="0"/>
  </r>
  <r>
    <n v="295"/>
    <s v="Segment 4 / Cohort D"/>
    <n v="2"/>
    <x v="0"/>
    <n v="0.6"/>
    <n v="0.4"/>
    <n v="0"/>
    <n v="0"/>
    <s v="US"/>
    <x v="1"/>
    <n v="1800"/>
    <n v="1200"/>
    <s v="D"/>
    <s v="D2"/>
    <x v="1"/>
    <x v="0"/>
    <x v="1"/>
    <x v="0"/>
    <x v="1"/>
    <n v="1800"/>
    <n v="1080"/>
    <n v="720"/>
    <n v="0"/>
    <n v="0"/>
  </r>
  <r>
    <n v="295"/>
    <s v="Segment 4 / Cohort D"/>
    <n v="2"/>
    <x v="1"/>
    <n v="0.6"/>
    <n v="0.4"/>
    <n v="0"/>
    <n v="0"/>
    <s v="US"/>
    <x v="1"/>
    <n v="1800"/>
    <n v="1200"/>
    <s v="D"/>
    <s v="D2"/>
    <x v="1"/>
    <x v="0"/>
    <x v="1"/>
    <x v="0"/>
    <x v="1"/>
    <n v="1200"/>
    <n v="720"/>
    <n v="480"/>
    <n v="0"/>
    <n v="0"/>
  </r>
  <r>
    <n v="295"/>
    <s v="Segment 4 / Cohort D"/>
    <n v="3"/>
    <x v="0"/>
    <n v="0.6"/>
    <n v="0.4"/>
    <n v="0"/>
    <n v="0"/>
    <s v="US"/>
    <x v="1"/>
    <n v="1800"/>
    <n v="1200"/>
    <s v="D"/>
    <s v="D3"/>
    <x v="3"/>
    <x v="0"/>
    <x v="1"/>
    <x v="0"/>
    <x v="0"/>
    <n v="1800"/>
    <n v="1080"/>
    <n v="720"/>
    <n v="0"/>
    <n v="0"/>
  </r>
  <r>
    <n v="295"/>
    <s v="Segment 4 / Cohort D"/>
    <n v="3"/>
    <x v="1"/>
    <n v="0.4"/>
    <n v="0.6"/>
    <n v="0"/>
    <n v="0"/>
    <s v="US"/>
    <x v="1"/>
    <n v="1800"/>
    <n v="1200"/>
    <s v="D"/>
    <s v="D3"/>
    <x v="3"/>
    <x v="0"/>
    <x v="1"/>
    <x v="0"/>
    <x v="0"/>
    <n v="1200"/>
    <n v="480"/>
    <n v="720"/>
    <n v="0"/>
    <n v="0"/>
  </r>
  <r>
    <n v="295"/>
    <s v="Segment 4 / Cohort D"/>
    <n v="4"/>
    <x v="0"/>
    <n v="0.5"/>
    <n v="0.4"/>
    <n v="0.1"/>
    <n v="0"/>
    <s v="US"/>
    <x v="1"/>
    <n v="1800"/>
    <n v="1200"/>
    <s v="D"/>
    <s v="D4"/>
    <x v="3"/>
    <x v="1"/>
    <x v="0"/>
    <x v="0"/>
    <x v="1"/>
    <n v="1800"/>
    <n v="900"/>
    <n v="720"/>
    <n v="180"/>
    <n v="0"/>
  </r>
  <r>
    <n v="295"/>
    <s v="Segment 4 / Cohort D"/>
    <n v="4"/>
    <x v="1"/>
    <n v="0.5"/>
    <n v="0.3"/>
    <n v="0.2"/>
    <n v="0"/>
    <s v="US"/>
    <x v="1"/>
    <n v="1800"/>
    <n v="1200"/>
    <s v="D"/>
    <s v="D4"/>
    <x v="3"/>
    <x v="1"/>
    <x v="0"/>
    <x v="0"/>
    <x v="1"/>
    <n v="1200"/>
    <n v="600"/>
    <n v="360"/>
    <n v="240"/>
    <n v="0"/>
  </r>
  <r>
    <n v="295"/>
    <s v="Segment 4 / Cohort D"/>
    <n v="5"/>
    <x v="0"/>
    <n v="0.6"/>
    <n v="0.4"/>
    <n v="0"/>
    <n v="0"/>
    <s v="US"/>
    <x v="1"/>
    <n v="1800"/>
    <n v="1200"/>
    <s v="D"/>
    <s v="D5"/>
    <x v="3"/>
    <x v="1"/>
    <x v="2"/>
    <x v="1"/>
    <x v="1"/>
    <n v="1800"/>
    <n v="1080"/>
    <n v="720"/>
    <n v="0"/>
    <n v="0"/>
  </r>
  <r>
    <n v="295"/>
    <s v="Segment 4 / Cohort D"/>
    <n v="5"/>
    <x v="1"/>
    <n v="0.4"/>
    <n v="0.6"/>
    <n v="0"/>
    <n v="0"/>
    <s v="US"/>
    <x v="1"/>
    <n v="1800"/>
    <n v="1200"/>
    <s v="D"/>
    <s v="D5"/>
    <x v="3"/>
    <x v="1"/>
    <x v="2"/>
    <x v="1"/>
    <x v="1"/>
    <n v="1200"/>
    <n v="480"/>
    <n v="720"/>
    <n v="0"/>
    <n v="0"/>
  </r>
  <r>
    <n v="295"/>
    <s v="Segment 4 / Cohort D"/>
    <n v="6"/>
    <x v="0"/>
    <n v="0.5"/>
    <n v="0.5"/>
    <n v="0"/>
    <n v="0"/>
    <s v="US"/>
    <x v="1"/>
    <n v="1800"/>
    <n v="1200"/>
    <s v="D"/>
    <s v="D6"/>
    <x v="2"/>
    <x v="1"/>
    <x v="1"/>
    <x v="0"/>
    <x v="0"/>
    <n v="1800"/>
    <n v="900"/>
    <n v="900"/>
    <n v="0"/>
    <n v="0"/>
  </r>
  <r>
    <n v="295"/>
    <s v="Segment 4 / Cohort D"/>
    <n v="6"/>
    <x v="1"/>
    <n v="0.6"/>
    <n v="0.4"/>
    <n v="0"/>
    <n v="0"/>
    <s v="US"/>
    <x v="1"/>
    <n v="1800"/>
    <n v="1200"/>
    <s v="D"/>
    <s v="D6"/>
    <x v="2"/>
    <x v="1"/>
    <x v="1"/>
    <x v="0"/>
    <x v="0"/>
    <n v="1200"/>
    <n v="720"/>
    <n v="480"/>
    <n v="0"/>
    <n v="0"/>
  </r>
  <r>
    <n v="295"/>
    <s v="Segment 4 / Cohort D"/>
    <n v="7"/>
    <x v="0"/>
    <n v="0.6"/>
    <n v="0.4"/>
    <n v="0"/>
    <n v="0"/>
    <s v="US"/>
    <x v="1"/>
    <n v="1800"/>
    <n v="1200"/>
    <s v="D"/>
    <s v="D7"/>
    <x v="1"/>
    <x v="1"/>
    <x v="0"/>
    <x v="0"/>
    <x v="0"/>
    <n v="1800"/>
    <n v="1080"/>
    <n v="720"/>
    <n v="0"/>
    <n v="0"/>
  </r>
  <r>
    <n v="295"/>
    <s v="Segment 4 / Cohort D"/>
    <n v="7"/>
    <x v="1"/>
    <n v="0.6"/>
    <n v="0.4"/>
    <n v="0"/>
    <n v="0"/>
    <s v="US"/>
    <x v="1"/>
    <n v="1800"/>
    <n v="1200"/>
    <s v="D"/>
    <s v="D7"/>
    <x v="1"/>
    <x v="1"/>
    <x v="0"/>
    <x v="0"/>
    <x v="0"/>
    <n v="1200"/>
    <n v="720"/>
    <n v="480"/>
    <n v="0"/>
    <n v="0"/>
  </r>
  <r>
    <n v="295"/>
    <s v="Segment 4 / Cohort D"/>
    <n v="8"/>
    <x v="0"/>
    <n v="0.6"/>
    <n v="0.4"/>
    <n v="0"/>
    <n v="0"/>
    <s v="US"/>
    <x v="1"/>
    <n v="1800"/>
    <n v="1200"/>
    <s v="D"/>
    <s v="D8"/>
    <x v="0"/>
    <x v="0"/>
    <x v="1"/>
    <x v="0"/>
    <x v="1"/>
    <n v="1800"/>
    <n v="1080"/>
    <n v="720"/>
    <n v="0"/>
    <n v="0"/>
  </r>
  <r>
    <n v="295"/>
    <s v="Segment 4 / Cohort D"/>
    <n v="8"/>
    <x v="1"/>
    <n v="0.5"/>
    <n v="0.5"/>
    <n v="0"/>
    <n v="0"/>
    <s v="US"/>
    <x v="1"/>
    <n v="1800"/>
    <n v="1200"/>
    <s v="D"/>
    <s v="D8"/>
    <x v="0"/>
    <x v="0"/>
    <x v="1"/>
    <x v="0"/>
    <x v="1"/>
    <n v="1200"/>
    <n v="600"/>
    <n v="600"/>
    <n v="0"/>
    <n v="0"/>
  </r>
  <r>
    <n v="295"/>
    <s v="Segment 4 / Cohort D"/>
    <n v="9"/>
    <x v="0"/>
    <n v="0.6"/>
    <n v="0.4"/>
    <n v="0"/>
    <n v="0"/>
    <s v="US"/>
    <x v="1"/>
    <n v="1800"/>
    <n v="1200"/>
    <s v="D"/>
    <s v="D9"/>
    <x v="3"/>
    <x v="1"/>
    <x v="2"/>
    <x v="0"/>
    <x v="0"/>
    <n v="1800"/>
    <n v="1080"/>
    <n v="720"/>
    <n v="0"/>
    <n v="0"/>
  </r>
  <r>
    <n v="295"/>
    <s v="Segment 4 / Cohort D"/>
    <n v="9"/>
    <x v="1"/>
    <n v="0.5"/>
    <n v="0.5"/>
    <n v="0"/>
    <n v="0"/>
    <s v="US"/>
    <x v="1"/>
    <n v="1800"/>
    <n v="1200"/>
    <s v="D"/>
    <s v="D9"/>
    <x v="3"/>
    <x v="1"/>
    <x v="2"/>
    <x v="0"/>
    <x v="0"/>
    <n v="1200"/>
    <n v="600"/>
    <n v="600"/>
    <n v="0"/>
    <n v="0"/>
  </r>
  <r>
    <n v="295"/>
    <s v="Segment 4 / Cohort D"/>
    <n v="10"/>
    <x v="0"/>
    <n v="0.6"/>
    <n v="0.4"/>
    <n v="0"/>
    <n v="0"/>
    <s v="US"/>
    <x v="1"/>
    <n v="1800"/>
    <n v="1200"/>
    <s v="D"/>
    <s v="D10"/>
    <x v="1"/>
    <x v="0"/>
    <x v="1"/>
    <x v="0"/>
    <x v="0"/>
    <n v="1800"/>
    <n v="1080"/>
    <n v="720"/>
    <n v="0"/>
    <n v="0"/>
  </r>
  <r>
    <n v="295"/>
    <s v="Segment 4 / Cohort D"/>
    <n v="10"/>
    <x v="1"/>
    <n v="0.4"/>
    <n v="0.6"/>
    <n v="0"/>
    <n v="0"/>
    <s v="US"/>
    <x v="1"/>
    <n v="1800"/>
    <n v="1200"/>
    <s v="D"/>
    <s v="D10"/>
    <x v="1"/>
    <x v="0"/>
    <x v="1"/>
    <x v="0"/>
    <x v="0"/>
    <n v="1200"/>
    <n v="480"/>
    <n v="720"/>
    <n v="0"/>
    <n v="0"/>
  </r>
  <r>
    <n v="295"/>
    <s v="Segment 4 / Cohort D"/>
    <n v="11"/>
    <x v="0"/>
    <n v="0.6"/>
    <n v="0.4"/>
    <n v="0"/>
    <n v="0"/>
    <s v="US"/>
    <x v="1"/>
    <n v="1800"/>
    <n v="1200"/>
    <s v="D"/>
    <s v="D11"/>
    <x v="0"/>
    <x v="1"/>
    <x v="2"/>
    <x v="1"/>
    <x v="0"/>
    <n v="1800"/>
    <n v="1080"/>
    <n v="720"/>
    <n v="0"/>
    <n v="0"/>
  </r>
  <r>
    <n v="295"/>
    <s v="Segment 4 / Cohort D"/>
    <n v="11"/>
    <x v="1"/>
    <n v="0.6"/>
    <n v="0.4"/>
    <n v="0"/>
    <n v="0"/>
    <s v="US"/>
    <x v="1"/>
    <n v="1800"/>
    <n v="1200"/>
    <s v="D"/>
    <s v="D11"/>
    <x v="0"/>
    <x v="1"/>
    <x v="2"/>
    <x v="1"/>
    <x v="0"/>
    <n v="1200"/>
    <n v="720"/>
    <n v="480"/>
    <n v="0"/>
    <n v="0"/>
  </r>
  <r>
    <n v="295"/>
    <s v="Segment 4 / Cohort D"/>
    <n v="12"/>
    <x v="0"/>
    <n v="0.6"/>
    <n v="0.4"/>
    <n v="0"/>
    <n v="0"/>
    <s v="US"/>
    <x v="1"/>
    <n v="1800"/>
    <n v="1200"/>
    <s v="D"/>
    <s v="D12"/>
    <x v="0"/>
    <x v="0"/>
    <x v="1"/>
    <x v="0"/>
    <x v="0"/>
    <n v="1800"/>
    <n v="1080"/>
    <n v="720"/>
    <n v="0"/>
    <n v="0"/>
  </r>
  <r>
    <n v="295"/>
    <s v="Segment 4 / Cohort D"/>
    <n v="12"/>
    <x v="1"/>
    <n v="0.4"/>
    <n v="0.6"/>
    <n v="0"/>
    <n v="0"/>
    <s v="US"/>
    <x v="1"/>
    <n v="1800"/>
    <n v="1200"/>
    <s v="D"/>
    <s v="D12"/>
    <x v="0"/>
    <x v="0"/>
    <x v="1"/>
    <x v="0"/>
    <x v="0"/>
    <n v="1200"/>
    <n v="480"/>
    <n v="720"/>
    <n v="0"/>
    <n v="0"/>
  </r>
  <r>
    <n v="296"/>
    <s v="Segment 2 / Cohort B"/>
    <n v="1"/>
    <x v="0"/>
    <n v="0.8"/>
    <n v="0.2"/>
    <n v="0"/>
    <n v="0"/>
    <s v="US"/>
    <x v="1"/>
    <n v="625"/>
    <n v="125"/>
    <s v="B"/>
    <s v="B1"/>
    <x v="1"/>
    <x v="1"/>
    <x v="1"/>
    <x v="0"/>
    <x v="0"/>
    <n v="625"/>
    <n v="500"/>
    <n v="125"/>
    <n v="0"/>
    <n v="0"/>
  </r>
  <r>
    <n v="296"/>
    <s v="Segment 2 / Cohort B"/>
    <n v="1"/>
    <x v="1"/>
    <n v="0.3"/>
    <n v="0.5"/>
    <n v="0.2"/>
    <n v="0"/>
    <s v="US"/>
    <x v="1"/>
    <n v="625"/>
    <n v="125"/>
    <s v="B"/>
    <s v="B1"/>
    <x v="1"/>
    <x v="1"/>
    <x v="1"/>
    <x v="0"/>
    <x v="0"/>
    <n v="125"/>
    <n v="37.5"/>
    <n v="62.5"/>
    <n v="25"/>
    <n v="0"/>
  </r>
  <r>
    <n v="296"/>
    <s v="Segment 2 / Cohort B"/>
    <n v="2"/>
    <x v="0"/>
    <n v="0.8"/>
    <n v="0.2"/>
    <n v="0"/>
    <n v="0"/>
    <s v="US"/>
    <x v="1"/>
    <n v="625"/>
    <n v="125"/>
    <s v="B"/>
    <s v="B2"/>
    <x v="0"/>
    <x v="1"/>
    <x v="0"/>
    <x v="0"/>
    <x v="0"/>
    <n v="625"/>
    <n v="500"/>
    <n v="125"/>
    <n v="0"/>
    <n v="0"/>
  </r>
  <r>
    <n v="296"/>
    <s v="Segment 2 / Cohort B"/>
    <n v="2"/>
    <x v="1"/>
    <n v="0.5"/>
    <n v="0.5"/>
    <n v="0"/>
    <n v="0"/>
    <s v="US"/>
    <x v="1"/>
    <n v="625"/>
    <n v="125"/>
    <s v="B"/>
    <s v="B2"/>
    <x v="0"/>
    <x v="1"/>
    <x v="0"/>
    <x v="0"/>
    <x v="0"/>
    <n v="125"/>
    <n v="62.5"/>
    <n v="62.5"/>
    <n v="0"/>
    <n v="0"/>
  </r>
  <r>
    <n v="296"/>
    <s v="Segment 2 / Cohort B"/>
    <n v="3"/>
    <x v="0"/>
    <n v="0.8"/>
    <n v="0.1"/>
    <n v="0.1"/>
    <n v="0"/>
    <s v="US"/>
    <x v="1"/>
    <n v="625"/>
    <n v="125"/>
    <s v="B"/>
    <s v="B3"/>
    <x v="2"/>
    <x v="1"/>
    <x v="2"/>
    <x v="0"/>
    <x v="0"/>
    <n v="625"/>
    <n v="500"/>
    <n v="62.5"/>
    <n v="62.5"/>
    <n v="0"/>
  </r>
  <r>
    <n v="296"/>
    <s v="Segment 2 / Cohort B"/>
    <n v="3"/>
    <x v="1"/>
    <n v="0.4"/>
    <n v="0.4"/>
    <n v="0.2"/>
    <n v="0"/>
    <s v="US"/>
    <x v="1"/>
    <n v="625"/>
    <n v="125"/>
    <s v="B"/>
    <s v="B3"/>
    <x v="2"/>
    <x v="1"/>
    <x v="2"/>
    <x v="0"/>
    <x v="0"/>
    <n v="125"/>
    <n v="50"/>
    <n v="50"/>
    <n v="25"/>
    <n v="0"/>
  </r>
  <r>
    <n v="296"/>
    <s v="Segment 2 / Cohort B"/>
    <n v="4"/>
    <x v="0"/>
    <n v="0.8"/>
    <n v="0.2"/>
    <n v="0"/>
    <n v="0"/>
    <s v="US"/>
    <x v="1"/>
    <n v="625"/>
    <n v="125"/>
    <s v="B"/>
    <s v="B4"/>
    <x v="1"/>
    <x v="1"/>
    <x v="0"/>
    <x v="0"/>
    <x v="1"/>
    <n v="625"/>
    <n v="500"/>
    <n v="125"/>
    <n v="0"/>
    <n v="0"/>
  </r>
  <r>
    <n v="296"/>
    <s v="Segment 2 / Cohort B"/>
    <n v="4"/>
    <x v="1"/>
    <n v="0.5"/>
    <n v="0.3"/>
    <n v="0.2"/>
    <n v="0"/>
    <s v="US"/>
    <x v="1"/>
    <n v="625"/>
    <n v="125"/>
    <s v="B"/>
    <s v="B4"/>
    <x v="1"/>
    <x v="1"/>
    <x v="0"/>
    <x v="0"/>
    <x v="1"/>
    <n v="125"/>
    <n v="62.5"/>
    <n v="37.5"/>
    <n v="25"/>
    <n v="0"/>
  </r>
  <r>
    <n v="296"/>
    <s v="Segment 2 / Cohort B"/>
    <n v="5"/>
    <x v="0"/>
    <n v="0.8"/>
    <n v="0.2"/>
    <n v="0"/>
    <n v="0"/>
    <s v="US"/>
    <x v="1"/>
    <n v="625"/>
    <n v="125"/>
    <s v="B"/>
    <s v="B5"/>
    <x v="0"/>
    <x v="1"/>
    <x v="0"/>
    <x v="0"/>
    <x v="1"/>
    <n v="625"/>
    <n v="500"/>
    <n v="125"/>
    <n v="0"/>
    <n v="0"/>
  </r>
  <r>
    <n v="296"/>
    <s v="Segment 2 / Cohort B"/>
    <n v="5"/>
    <x v="1"/>
    <n v="0.5"/>
    <n v="0.5"/>
    <n v="0"/>
    <n v="0"/>
    <s v="US"/>
    <x v="1"/>
    <n v="625"/>
    <n v="125"/>
    <s v="B"/>
    <s v="B5"/>
    <x v="0"/>
    <x v="1"/>
    <x v="0"/>
    <x v="0"/>
    <x v="1"/>
    <n v="125"/>
    <n v="62.5"/>
    <n v="62.5"/>
    <n v="0"/>
    <n v="0"/>
  </r>
  <r>
    <n v="296"/>
    <s v="Segment 2 / Cohort B"/>
    <n v="6"/>
    <x v="0"/>
    <n v="0.8"/>
    <n v="0.2"/>
    <n v="0"/>
    <n v="0"/>
    <s v="US"/>
    <x v="1"/>
    <n v="625"/>
    <n v="125"/>
    <s v="B"/>
    <s v="B6"/>
    <x v="0"/>
    <x v="1"/>
    <x v="1"/>
    <x v="0"/>
    <x v="1"/>
    <n v="625"/>
    <n v="500"/>
    <n v="125"/>
    <n v="0"/>
    <n v="0"/>
  </r>
  <r>
    <n v="296"/>
    <s v="Segment 2 / Cohort B"/>
    <n v="6"/>
    <x v="1"/>
    <n v="0.5"/>
    <n v="0.5"/>
    <n v="0"/>
    <n v="0"/>
    <s v="US"/>
    <x v="1"/>
    <n v="625"/>
    <n v="125"/>
    <s v="B"/>
    <s v="B6"/>
    <x v="0"/>
    <x v="1"/>
    <x v="1"/>
    <x v="0"/>
    <x v="1"/>
    <n v="125"/>
    <n v="62.5"/>
    <n v="62.5"/>
    <n v="0"/>
    <n v="0"/>
  </r>
  <r>
    <n v="296"/>
    <s v="Segment 2 / Cohort B"/>
    <n v="7"/>
    <x v="0"/>
    <n v="0.8"/>
    <n v="0.2"/>
    <n v="0"/>
    <n v="0"/>
    <s v="US"/>
    <x v="1"/>
    <n v="625"/>
    <n v="125"/>
    <s v="B"/>
    <s v="B7"/>
    <x v="0"/>
    <x v="1"/>
    <x v="2"/>
    <x v="0"/>
    <x v="0"/>
    <n v="625"/>
    <n v="500"/>
    <n v="125"/>
    <n v="0"/>
    <n v="0"/>
  </r>
  <r>
    <n v="296"/>
    <s v="Segment 2 / Cohort B"/>
    <n v="7"/>
    <x v="1"/>
    <n v="0.5"/>
    <n v="0.5"/>
    <n v="0"/>
    <n v="0"/>
    <s v="US"/>
    <x v="1"/>
    <n v="625"/>
    <n v="125"/>
    <s v="B"/>
    <s v="B7"/>
    <x v="0"/>
    <x v="1"/>
    <x v="2"/>
    <x v="0"/>
    <x v="0"/>
    <n v="125"/>
    <n v="62.5"/>
    <n v="62.5"/>
    <n v="0"/>
    <n v="0"/>
  </r>
  <r>
    <n v="296"/>
    <s v="Segment 2 / Cohort B"/>
    <n v="8"/>
    <x v="0"/>
    <n v="0.8"/>
    <n v="0.1"/>
    <n v="0.1"/>
    <n v="0"/>
    <s v="US"/>
    <x v="1"/>
    <n v="625"/>
    <n v="125"/>
    <s v="B"/>
    <s v="B8"/>
    <x v="2"/>
    <x v="1"/>
    <x v="1"/>
    <x v="0"/>
    <x v="1"/>
    <n v="625"/>
    <n v="500"/>
    <n v="62.5"/>
    <n v="62.5"/>
    <n v="0"/>
  </r>
  <r>
    <n v="296"/>
    <s v="Segment 2 / Cohort B"/>
    <n v="8"/>
    <x v="1"/>
    <n v="0.5"/>
    <n v="0.3"/>
    <n v="0.2"/>
    <n v="0"/>
    <s v="US"/>
    <x v="1"/>
    <n v="625"/>
    <n v="125"/>
    <s v="B"/>
    <s v="B8"/>
    <x v="2"/>
    <x v="1"/>
    <x v="1"/>
    <x v="0"/>
    <x v="1"/>
    <n v="125"/>
    <n v="62.5"/>
    <n v="37.5"/>
    <n v="25"/>
    <n v="0"/>
  </r>
  <r>
    <n v="296"/>
    <s v="Segment 2 / Cohort B"/>
    <n v="9"/>
    <x v="0"/>
    <n v="0.8"/>
    <n v="0.2"/>
    <n v="0"/>
    <n v="0"/>
    <s v="US"/>
    <x v="1"/>
    <n v="625"/>
    <n v="125"/>
    <s v="B"/>
    <s v="B9"/>
    <x v="1"/>
    <x v="1"/>
    <x v="2"/>
    <x v="0"/>
    <x v="0"/>
    <n v="625"/>
    <n v="500"/>
    <n v="125"/>
    <n v="0"/>
    <n v="0"/>
  </r>
  <r>
    <n v="296"/>
    <s v="Segment 2 / Cohort B"/>
    <n v="9"/>
    <x v="1"/>
    <n v="0.5"/>
    <n v="0.5"/>
    <n v="0"/>
    <n v="0"/>
    <s v="US"/>
    <x v="1"/>
    <n v="625"/>
    <n v="125"/>
    <s v="B"/>
    <s v="B9"/>
    <x v="1"/>
    <x v="1"/>
    <x v="2"/>
    <x v="0"/>
    <x v="0"/>
    <n v="125"/>
    <n v="62.5"/>
    <n v="62.5"/>
    <n v="0"/>
    <n v="0"/>
  </r>
  <r>
    <n v="296"/>
    <s v="Segment 2 / Cohort B"/>
    <n v="10"/>
    <x v="0"/>
    <n v="0.8"/>
    <n v="0.2"/>
    <n v="0"/>
    <n v="0"/>
    <s v="US"/>
    <x v="1"/>
    <n v="625"/>
    <n v="125"/>
    <s v="B"/>
    <s v="B10"/>
    <x v="0"/>
    <x v="1"/>
    <x v="2"/>
    <x v="1"/>
    <x v="1"/>
    <n v="625"/>
    <n v="500"/>
    <n v="125"/>
    <n v="0"/>
    <n v="0"/>
  </r>
  <r>
    <n v="296"/>
    <s v="Segment 2 / Cohort B"/>
    <n v="10"/>
    <x v="1"/>
    <n v="0.5"/>
    <n v="0.5"/>
    <n v="0"/>
    <n v="0"/>
    <s v="US"/>
    <x v="1"/>
    <n v="625"/>
    <n v="125"/>
    <s v="B"/>
    <s v="B10"/>
    <x v="0"/>
    <x v="1"/>
    <x v="2"/>
    <x v="1"/>
    <x v="1"/>
    <n v="125"/>
    <n v="62.5"/>
    <n v="62.5"/>
    <n v="0"/>
    <n v="0"/>
  </r>
  <r>
    <n v="296"/>
    <s v="Segment 2 / Cohort B"/>
    <n v="11"/>
    <x v="0"/>
    <n v="0.8"/>
    <n v="0.2"/>
    <n v="0"/>
    <n v="0"/>
    <s v="US"/>
    <x v="1"/>
    <n v="625"/>
    <n v="125"/>
    <s v="B"/>
    <s v="B11"/>
    <x v="3"/>
    <x v="1"/>
    <x v="2"/>
    <x v="1"/>
    <x v="0"/>
    <n v="625"/>
    <n v="500"/>
    <n v="125"/>
    <n v="0"/>
    <n v="0"/>
  </r>
  <r>
    <n v="296"/>
    <s v="Segment 2 / Cohort B"/>
    <n v="11"/>
    <x v="1"/>
    <n v="0.3"/>
    <n v="0.6"/>
    <n v="0.1"/>
    <n v="0"/>
    <s v="US"/>
    <x v="1"/>
    <n v="625"/>
    <n v="125"/>
    <s v="B"/>
    <s v="B11"/>
    <x v="3"/>
    <x v="1"/>
    <x v="2"/>
    <x v="1"/>
    <x v="0"/>
    <n v="125"/>
    <n v="37.5"/>
    <n v="75"/>
    <n v="12.5"/>
    <n v="0"/>
  </r>
  <r>
    <n v="296"/>
    <s v="Segment 2 / Cohort B"/>
    <n v="12"/>
    <x v="0"/>
    <n v="0.6"/>
    <n v="0.2"/>
    <n v="0.2"/>
    <n v="0"/>
    <s v="US"/>
    <x v="1"/>
    <n v="625"/>
    <n v="125"/>
    <s v="B"/>
    <s v="B12"/>
    <x v="3"/>
    <x v="1"/>
    <x v="1"/>
    <x v="0"/>
    <x v="1"/>
    <n v="625"/>
    <n v="375"/>
    <n v="125"/>
    <n v="125"/>
    <n v="0"/>
  </r>
  <r>
    <n v="296"/>
    <s v="Segment 2 / Cohort B"/>
    <n v="12"/>
    <x v="1"/>
    <n v="0.1"/>
    <n v="0.3"/>
    <n v="0.6"/>
    <n v="0"/>
    <s v="US"/>
    <x v="1"/>
    <n v="625"/>
    <n v="125"/>
    <s v="B"/>
    <s v="B12"/>
    <x v="3"/>
    <x v="1"/>
    <x v="1"/>
    <x v="0"/>
    <x v="1"/>
    <n v="125"/>
    <n v="12.5"/>
    <n v="37.5"/>
    <n v="75"/>
    <n v="0"/>
  </r>
  <r>
    <n v="303"/>
    <s v="Segment 4 / Cohort D"/>
    <n v="1"/>
    <x v="0"/>
    <n v="0.2"/>
    <n v="0.2"/>
    <n v="0.6"/>
    <n v="0"/>
    <s v="US"/>
    <x v="1"/>
    <n v="7500"/>
    <n v="0"/>
    <s v="D"/>
    <s v="D1"/>
    <x v="2"/>
    <x v="0"/>
    <x v="0"/>
    <x v="0"/>
    <x v="0"/>
    <n v="7500"/>
    <n v="1500"/>
    <n v="1500"/>
    <n v="4500"/>
    <n v="0"/>
  </r>
  <r>
    <n v="303"/>
    <s v="Segment 4 / Cohort D"/>
    <n v="1"/>
    <x v="1"/>
    <n v="0"/>
    <n v="0.3"/>
    <n v="0.7"/>
    <n v="0"/>
    <s v="US"/>
    <x v="1"/>
    <n v="7500"/>
    <n v="0"/>
    <s v="D"/>
    <s v="D1"/>
    <x v="2"/>
    <x v="0"/>
    <x v="0"/>
    <x v="0"/>
    <x v="0"/>
    <n v="0"/>
    <n v="0"/>
    <n v="0"/>
    <n v="0"/>
    <n v="0"/>
  </r>
  <r>
    <n v="303"/>
    <s v="Segment 4 / Cohort D"/>
    <n v="2"/>
    <x v="0"/>
    <n v="0.2"/>
    <n v="0.2"/>
    <n v="0.6"/>
    <n v="0"/>
    <s v="US"/>
    <x v="1"/>
    <n v="7500"/>
    <n v="0"/>
    <s v="D"/>
    <s v="D2"/>
    <x v="1"/>
    <x v="0"/>
    <x v="1"/>
    <x v="0"/>
    <x v="1"/>
    <n v="7500"/>
    <n v="1500"/>
    <n v="1500"/>
    <n v="4500"/>
    <n v="0"/>
  </r>
  <r>
    <n v="303"/>
    <s v="Segment 4 / Cohort D"/>
    <n v="2"/>
    <x v="1"/>
    <n v="0"/>
    <n v="0.3"/>
    <n v="0.7"/>
    <n v="0"/>
    <s v="US"/>
    <x v="1"/>
    <n v="7500"/>
    <n v="0"/>
    <s v="D"/>
    <s v="D2"/>
    <x v="1"/>
    <x v="0"/>
    <x v="1"/>
    <x v="0"/>
    <x v="1"/>
    <n v="0"/>
    <n v="0"/>
    <n v="0"/>
    <n v="0"/>
    <n v="0"/>
  </r>
  <r>
    <n v="303"/>
    <s v="Segment 4 / Cohort D"/>
    <n v="3"/>
    <x v="0"/>
    <n v="0.2"/>
    <n v="0.2"/>
    <n v="0.6"/>
    <n v="0"/>
    <s v="US"/>
    <x v="1"/>
    <n v="7500"/>
    <n v="0"/>
    <s v="D"/>
    <s v="D3"/>
    <x v="3"/>
    <x v="0"/>
    <x v="1"/>
    <x v="0"/>
    <x v="0"/>
    <n v="7500"/>
    <n v="1500"/>
    <n v="1500"/>
    <n v="4500"/>
    <n v="0"/>
  </r>
  <r>
    <n v="303"/>
    <s v="Segment 4 / Cohort D"/>
    <n v="3"/>
    <x v="1"/>
    <n v="0"/>
    <n v="0.4"/>
    <n v="0.6"/>
    <n v="0"/>
    <s v="US"/>
    <x v="1"/>
    <n v="7500"/>
    <n v="0"/>
    <s v="D"/>
    <s v="D3"/>
    <x v="3"/>
    <x v="0"/>
    <x v="1"/>
    <x v="0"/>
    <x v="0"/>
    <n v="0"/>
    <n v="0"/>
    <n v="0"/>
    <n v="0"/>
    <n v="0"/>
  </r>
  <r>
    <n v="303"/>
    <s v="Segment 4 / Cohort D"/>
    <n v="4"/>
    <x v="0"/>
    <n v="0.2"/>
    <n v="0.3"/>
    <n v="0.5"/>
    <n v="0"/>
    <s v="US"/>
    <x v="1"/>
    <n v="7500"/>
    <n v="0"/>
    <s v="D"/>
    <s v="D4"/>
    <x v="3"/>
    <x v="1"/>
    <x v="0"/>
    <x v="0"/>
    <x v="1"/>
    <n v="7500"/>
    <n v="1500"/>
    <n v="2250"/>
    <n v="3750"/>
    <n v="0"/>
  </r>
  <r>
    <n v="303"/>
    <s v="Segment 4 / Cohort D"/>
    <n v="4"/>
    <x v="1"/>
    <n v="0"/>
    <n v="0.5"/>
    <n v="0.5"/>
    <n v="0"/>
    <s v="US"/>
    <x v="1"/>
    <n v="7500"/>
    <n v="0"/>
    <s v="D"/>
    <s v="D4"/>
    <x v="3"/>
    <x v="1"/>
    <x v="0"/>
    <x v="0"/>
    <x v="1"/>
    <n v="0"/>
    <n v="0"/>
    <n v="0"/>
    <n v="0"/>
    <n v="0"/>
  </r>
  <r>
    <n v="303"/>
    <s v="Segment 4 / Cohort D"/>
    <n v="5"/>
    <x v="0"/>
    <n v="0.2"/>
    <n v="0.4"/>
    <n v="0.4"/>
    <n v="0"/>
    <s v="US"/>
    <x v="1"/>
    <n v="7500"/>
    <n v="0"/>
    <s v="D"/>
    <s v="D5"/>
    <x v="3"/>
    <x v="1"/>
    <x v="2"/>
    <x v="1"/>
    <x v="1"/>
    <n v="7500"/>
    <n v="1500"/>
    <n v="3000"/>
    <n v="3000"/>
    <n v="0"/>
  </r>
  <r>
    <n v="303"/>
    <s v="Segment 4 / Cohort D"/>
    <n v="5"/>
    <x v="1"/>
    <n v="0"/>
    <n v="0.5"/>
    <n v="0.5"/>
    <n v="0"/>
    <s v="US"/>
    <x v="1"/>
    <n v="7500"/>
    <n v="0"/>
    <s v="D"/>
    <s v="D5"/>
    <x v="3"/>
    <x v="1"/>
    <x v="2"/>
    <x v="1"/>
    <x v="1"/>
    <n v="0"/>
    <n v="0"/>
    <n v="0"/>
    <n v="0"/>
    <n v="0"/>
  </r>
  <r>
    <n v="303"/>
    <s v="Segment 4 / Cohort D"/>
    <n v="6"/>
    <x v="0"/>
    <n v="0.3"/>
    <n v="0.3"/>
    <n v="0.4"/>
    <n v="0"/>
    <s v="US"/>
    <x v="1"/>
    <n v="7500"/>
    <n v="0"/>
    <s v="D"/>
    <s v="D6"/>
    <x v="2"/>
    <x v="1"/>
    <x v="1"/>
    <x v="0"/>
    <x v="0"/>
    <n v="7500"/>
    <n v="2250"/>
    <n v="2250"/>
    <n v="3000"/>
    <n v="0"/>
  </r>
  <r>
    <n v="303"/>
    <s v="Segment 4 / Cohort D"/>
    <n v="6"/>
    <x v="1"/>
    <n v="0"/>
    <n v="0.5"/>
    <n v="0.5"/>
    <n v="0"/>
    <s v="US"/>
    <x v="1"/>
    <n v="7500"/>
    <n v="0"/>
    <s v="D"/>
    <s v="D6"/>
    <x v="2"/>
    <x v="1"/>
    <x v="1"/>
    <x v="0"/>
    <x v="0"/>
    <n v="0"/>
    <n v="0"/>
    <n v="0"/>
    <n v="0"/>
    <n v="0"/>
  </r>
  <r>
    <n v="303"/>
    <s v="Segment 4 / Cohort D"/>
    <n v="7"/>
    <x v="0"/>
    <n v="0.3"/>
    <n v="0.4"/>
    <n v="0.3"/>
    <n v="0"/>
    <s v="US"/>
    <x v="1"/>
    <n v="7500"/>
    <n v="0"/>
    <s v="D"/>
    <s v="D7"/>
    <x v="1"/>
    <x v="1"/>
    <x v="0"/>
    <x v="0"/>
    <x v="0"/>
    <n v="7500"/>
    <n v="2250"/>
    <n v="3000"/>
    <n v="2250"/>
    <n v="0"/>
  </r>
  <r>
    <n v="303"/>
    <s v="Segment 4 / Cohort D"/>
    <n v="7"/>
    <x v="1"/>
    <n v="0"/>
    <n v="0.5"/>
    <n v="0.5"/>
    <n v="0"/>
    <s v="US"/>
    <x v="1"/>
    <n v="7500"/>
    <n v="0"/>
    <s v="D"/>
    <s v="D7"/>
    <x v="1"/>
    <x v="1"/>
    <x v="0"/>
    <x v="0"/>
    <x v="0"/>
    <n v="0"/>
    <n v="0"/>
    <n v="0"/>
    <n v="0"/>
    <n v="0"/>
  </r>
  <r>
    <n v="303"/>
    <s v="Segment 4 / Cohort D"/>
    <n v="8"/>
    <x v="0"/>
    <n v="0.2"/>
    <n v="0.2"/>
    <n v="0.6"/>
    <n v="0"/>
    <s v="US"/>
    <x v="1"/>
    <n v="7500"/>
    <n v="0"/>
    <s v="D"/>
    <s v="D8"/>
    <x v="0"/>
    <x v="0"/>
    <x v="1"/>
    <x v="0"/>
    <x v="1"/>
    <n v="7500"/>
    <n v="1500"/>
    <n v="1500"/>
    <n v="4500"/>
    <n v="0"/>
  </r>
  <r>
    <n v="303"/>
    <s v="Segment 4 / Cohort D"/>
    <n v="8"/>
    <x v="1"/>
    <n v="0"/>
    <n v="0.1"/>
    <n v="0.9"/>
    <n v="0"/>
    <s v="US"/>
    <x v="1"/>
    <n v="7500"/>
    <n v="0"/>
    <s v="D"/>
    <s v="D8"/>
    <x v="0"/>
    <x v="0"/>
    <x v="1"/>
    <x v="0"/>
    <x v="1"/>
    <n v="0"/>
    <n v="0"/>
    <n v="0"/>
    <n v="0"/>
    <n v="0"/>
  </r>
  <r>
    <n v="303"/>
    <s v="Segment 4 / Cohort D"/>
    <n v="9"/>
    <x v="0"/>
    <n v="0.2"/>
    <n v="0.3"/>
    <n v="0.5"/>
    <n v="0"/>
    <s v="US"/>
    <x v="1"/>
    <n v="7500"/>
    <n v="0"/>
    <s v="D"/>
    <s v="D9"/>
    <x v="3"/>
    <x v="1"/>
    <x v="2"/>
    <x v="0"/>
    <x v="0"/>
    <n v="7500"/>
    <n v="1500"/>
    <n v="2250"/>
    <n v="3750"/>
    <n v="0"/>
  </r>
  <r>
    <n v="303"/>
    <s v="Segment 4 / Cohort D"/>
    <n v="9"/>
    <x v="1"/>
    <n v="0"/>
    <n v="0.5"/>
    <n v="0.5"/>
    <n v="0"/>
    <s v="US"/>
    <x v="1"/>
    <n v="7500"/>
    <n v="0"/>
    <s v="D"/>
    <s v="D9"/>
    <x v="3"/>
    <x v="1"/>
    <x v="2"/>
    <x v="0"/>
    <x v="0"/>
    <n v="0"/>
    <n v="0"/>
    <n v="0"/>
    <n v="0"/>
    <n v="0"/>
  </r>
  <r>
    <n v="303"/>
    <s v="Segment 4 / Cohort D"/>
    <n v="10"/>
    <x v="0"/>
    <n v="0.2"/>
    <n v="0.3"/>
    <n v="0.5"/>
    <n v="0"/>
    <s v="US"/>
    <x v="1"/>
    <n v="7500"/>
    <n v="0"/>
    <s v="D"/>
    <s v="D10"/>
    <x v="1"/>
    <x v="0"/>
    <x v="1"/>
    <x v="0"/>
    <x v="0"/>
    <n v="7500"/>
    <n v="1500"/>
    <n v="2250"/>
    <n v="3750"/>
    <n v="0"/>
  </r>
  <r>
    <n v="303"/>
    <s v="Segment 4 / Cohort D"/>
    <n v="10"/>
    <x v="1"/>
    <n v="0"/>
    <n v="0.4"/>
    <n v="0.6"/>
    <n v="0"/>
    <s v="US"/>
    <x v="1"/>
    <n v="7500"/>
    <n v="0"/>
    <s v="D"/>
    <s v="D10"/>
    <x v="1"/>
    <x v="0"/>
    <x v="1"/>
    <x v="0"/>
    <x v="0"/>
    <n v="0"/>
    <n v="0"/>
    <n v="0"/>
    <n v="0"/>
    <n v="0"/>
  </r>
  <r>
    <n v="303"/>
    <s v="Segment 4 / Cohort D"/>
    <n v="11"/>
    <x v="0"/>
    <n v="0.3"/>
    <n v="0.3"/>
    <n v="0.4"/>
    <n v="0"/>
    <s v="US"/>
    <x v="1"/>
    <n v="7500"/>
    <n v="0"/>
    <s v="D"/>
    <s v="D11"/>
    <x v="0"/>
    <x v="1"/>
    <x v="2"/>
    <x v="1"/>
    <x v="0"/>
    <n v="7500"/>
    <n v="2250"/>
    <n v="2250"/>
    <n v="3000"/>
    <n v="0"/>
  </r>
  <r>
    <n v="303"/>
    <s v="Segment 4 / Cohort D"/>
    <n v="11"/>
    <x v="1"/>
    <n v="0"/>
    <n v="0.4"/>
    <n v="0.6"/>
    <n v="0"/>
    <s v="US"/>
    <x v="1"/>
    <n v="7500"/>
    <n v="0"/>
    <s v="D"/>
    <s v="D11"/>
    <x v="0"/>
    <x v="1"/>
    <x v="2"/>
    <x v="1"/>
    <x v="0"/>
    <n v="0"/>
    <n v="0"/>
    <n v="0"/>
    <n v="0"/>
    <n v="0"/>
  </r>
  <r>
    <n v="303"/>
    <s v="Segment 4 / Cohort D"/>
    <n v="12"/>
    <x v="0"/>
    <n v="0.2"/>
    <n v="0.2"/>
    <n v="0.6"/>
    <n v="0"/>
    <s v="US"/>
    <x v="1"/>
    <n v="7500"/>
    <n v="0"/>
    <s v="D"/>
    <s v="D12"/>
    <x v="0"/>
    <x v="0"/>
    <x v="1"/>
    <x v="0"/>
    <x v="0"/>
    <n v="7500"/>
    <n v="1500"/>
    <n v="1500"/>
    <n v="4500"/>
    <n v="0"/>
  </r>
  <r>
    <n v="303"/>
    <s v="Segment 4 / Cohort D"/>
    <n v="12"/>
    <x v="1"/>
    <n v="0"/>
    <n v="0.3"/>
    <n v="0.7"/>
    <n v="0"/>
    <s v="US"/>
    <x v="1"/>
    <n v="7500"/>
    <n v="0"/>
    <s v="D"/>
    <s v="D12"/>
    <x v="0"/>
    <x v="0"/>
    <x v="1"/>
    <x v="0"/>
    <x v="0"/>
    <n v="0"/>
    <n v="0"/>
    <n v="0"/>
    <n v="0"/>
    <n v="0"/>
  </r>
  <r>
    <n v="304"/>
    <s v="Segment 4 / Cohort D"/>
    <n v="1"/>
    <x v="0"/>
    <n v="1"/>
    <n v="0"/>
    <n v="0"/>
    <n v="0"/>
    <s v="US"/>
    <x v="1"/>
    <n v="2700"/>
    <n v="300"/>
    <s v="D"/>
    <s v="D1"/>
    <x v="2"/>
    <x v="0"/>
    <x v="0"/>
    <x v="0"/>
    <x v="0"/>
    <n v="2700"/>
    <n v="2700"/>
    <n v="0"/>
    <n v="0"/>
    <n v="0"/>
  </r>
  <r>
    <n v="304"/>
    <s v="Segment 4 / Cohort D"/>
    <n v="1"/>
    <x v="1"/>
    <n v="1"/>
    <n v="0"/>
    <n v="0"/>
    <n v="0"/>
    <s v="US"/>
    <x v="1"/>
    <n v="2700"/>
    <n v="300"/>
    <s v="D"/>
    <s v="D1"/>
    <x v="2"/>
    <x v="0"/>
    <x v="0"/>
    <x v="0"/>
    <x v="0"/>
    <n v="300"/>
    <n v="300"/>
    <n v="0"/>
    <n v="0"/>
    <n v="0"/>
  </r>
  <r>
    <n v="304"/>
    <s v="Segment 4 / Cohort D"/>
    <n v="2"/>
    <x v="0"/>
    <n v="1"/>
    <n v="0"/>
    <n v="0"/>
    <n v="0"/>
    <s v="US"/>
    <x v="1"/>
    <n v="2700"/>
    <n v="300"/>
    <s v="D"/>
    <s v="D2"/>
    <x v="1"/>
    <x v="0"/>
    <x v="1"/>
    <x v="0"/>
    <x v="1"/>
    <n v="2700"/>
    <n v="2700"/>
    <n v="0"/>
    <n v="0"/>
    <n v="0"/>
  </r>
  <r>
    <n v="304"/>
    <s v="Segment 4 / Cohort D"/>
    <n v="2"/>
    <x v="1"/>
    <n v="1"/>
    <n v="0"/>
    <n v="0"/>
    <n v="0"/>
    <s v="US"/>
    <x v="1"/>
    <n v="2700"/>
    <n v="300"/>
    <s v="D"/>
    <s v="D2"/>
    <x v="1"/>
    <x v="0"/>
    <x v="1"/>
    <x v="0"/>
    <x v="1"/>
    <n v="300"/>
    <n v="300"/>
    <n v="0"/>
    <n v="0"/>
    <n v="0"/>
  </r>
  <r>
    <n v="304"/>
    <s v="Segment 4 / Cohort D"/>
    <n v="3"/>
    <x v="0"/>
    <n v="1"/>
    <n v="0"/>
    <n v="0"/>
    <n v="0"/>
    <s v="US"/>
    <x v="1"/>
    <n v="2700"/>
    <n v="300"/>
    <s v="D"/>
    <s v="D3"/>
    <x v="3"/>
    <x v="0"/>
    <x v="1"/>
    <x v="0"/>
    <x v="0"/>
    <n v="2700"/>
    <n v="2700"/>
    <n v="0"/>
    <n v="0"/>
    <n v="0"/>
  </r>
  <r>
    <n v="304"/>
    <s v="Segment 4 / Cohort D"/>
    <n v="3"/>
    <x v="1"/>
    <n v="1"/>
    <n v="0"/>
    <n v="0"/>
    <n v="0"/>
    <s v="US"/>
    <x v="1"/>
    <n v="2700"/>
    <n v="300"/>
    <s v="D"/>
    <s v="D3"/>
    <x v="3"/>
    <x v="0"/>
    <x v="1"/>
    <x v="0"/>
    <x v="0"/>
    <n v="300"/>
    <n v="300"/>
    <n v="0"/>
    <n v="0"/>
    <n v="0"/>
  </r>
  <r>
    <n v="304"/>
    <s v="Segment 4 / Cohort D"/>
    <n v="4"/>
    <x v="0"/>
    <n v="1"/>
    <n v="0"/>
    <n v="0"/>
    <n v="0"/>
    <s v="US"/>
    <x v="1"/>
    <n v="2700"/>
    <n v="300"/>
    <s v="D"/>
    <s v="D4"/>
    <x v="3"/>
    <x v="1"/>
    <x v="0"/>
    <x v="0"/>
    <x v="1"/>
    <n v="2700"/>
    <n v="2700"/>
    <n v="0"/>
    <n v="0"/>
    <n v="0"/>
  </r>
  <r>
    <n v="304"/>
    <s v="Segment 4 / Cohort D"/>
    <n v="4"/>
    <x v="1"/>
    <n v="1"/>
    <n v="0"/>
    <n v="0"/>
    <n v="0"/>
    <s v="US"/>
    <x v="1"/>
    <n v="2700"/>
    <n v="300"/>
    <s v="D"/>
    <s v="D4"/>
    <x v="3"/>
    <x v="1"/>
    <x v="0"/>
    <x v="0"/>
    <x v="1"/>
    <n v="300"/>
    <n v="300"/>
    <n v="0"/>
    <n v="0"/>
    <n v="0"/>
  </r>
  <r>
    <n v="304"/>
    <s v="Segment 4 / Cohort D"/>
    <n v="5"/>
    <x v="0"/>
    <n v="1"/>
    <n v="0"/>
    <n v="0"/>
    <n v="0"/>
    <s v="US"/>
    <x v="1"/>
    <n v="2700"/>
    <n v="300"/>
    <s v="D"/>
    <s v="D5"/>
    <x v="3"/>
    <x v="1"/>
    <x v="2"/>
    <x v="1"/>
    <x v="1"/>
    <n v="2700"/>
    <n v="2700"/>
    <n v="0"/>
    <n v="0"/>
    <n v="0"/>
  </r>
  <r>
    <n v="304"/>
    <s v="Segment 4 / Cohort D"/>
    <n v="5"/>
    <x v="1"/>
    <n v="1"/>
    <n v="0"/>
    <n v="0"/>
    <n v="0"/>
    <s v="US"/>
    <x v="1"/>
    <n v="2700"/>
    <n v="300"/>
    <s v="D"/>
    <s v="D5"/>
    <x v="3"/>
    <x v="1"/>
    <x v="2"/>
    <x v="1"/>
    <x v="1"/>
    <n v="300"/>
    <n v="300"/>
    <n v="0"/>
    <n v="0"/>
    <n v="0"/>
  </r>
  <r>
    <n v="304"/>
    <s v="Segment 4 / Cohort D"/>
    <n v="6"/>
    <x v="0"/>
    <n v="1"/>
    <n v="0"/>
    <n v="0"/>
    <n v="0"/>
    <s v="US"/>
    <x v="1"/>
    <n v="2700"/>
    <n v="300"/>
    <s v="D"/>
    <s v="D6"/>
    <x v="2"/>
    <x v="1"/>
    <x v="1"/>
    <x v="0"/>
    <x v="0"/>
    <n v="2700"/>
    <n v="2700"/>
    <n v="0"/>
    <n v="0"/>
    <n v="0"/>
  </r>
  <r>
    <n v="304"/>
    <s v="Segment 4 / Cohort D"/>
    <n v="6"/>
    <x v="1"/>
    <n v="1"/>
    <n v="0"/>
    <n v="0"/>
    <n v="0"/>
    <s v="US"/>
    <x v="1"/>
    <n v="2700"/>
    <n v="300"/>
    <s v="D"/>
    <s v="D6"/>
    <x v="2"/>
    <x v="1"/>
    <x v="1"/>
    <x v="0"/>
    <x v="0"/>
    <n v="300"/>
    <n v="300"/>
    <n v="0"/>
    <n v="0"/>
    <n v="0"/>
  </r>
  <r>
    <n v="304"/>
    <s v="Segment 4 / Cohort D"/>
    <n v="7"/>
    <x v="0"/>
    <n v="1"/>
    <n v="0"/>
    <n v="0"/>
    <n v="0"/>
    <s v="US"/>
    <x v="1"/>
    <n v="2700"/>
    <n v="300"/>
    <s v="D"/>
    <s v="D7"/>
    <x v="1"/>
    <x v="1"/>
    <x v="0"/>
    <x v="0"/>
    <x v="0"/>
    <n v="2700"/>
    <n v="2700"/>
    <n v="0"/>
    <n v="0"/>
    <n v="0"/>
  </r>
  <r>
    <n v="304"/>
    <s v="Segment 4 / Cohort D"/>
    <n v="7"/>
    <x v="1"/>
    <n v="1"/>
    <n v="0"/>
    <n v="0"/>
    <n v="0"/>
    <s v="US"/>
    <x v="1"/>
    <n v="2700"/>
    <n v="300"/>
    <s v="D"/>
    <s v="D7"/>
    <x v="1"/>
    <x v="1"/>
    <x v="0"/>
    <x v="0"/>
    <x v="0"/>
    <n v="300"/>
    <n v="300"/>
    <n v="0"/>
    <n v="0"/>
    <n v="0"/>
  </r>
  <r>
    <n v="304"/>
    <s v="Segment 4 / Cohort D"/>
    <n v="8"/>
    <x v="0"/>
    <n v="1"/>
    <n v="0"/>
    <n v="0"/>
    <n v="0"/>
    <s v="US"/>
    <x v="1"/>
    <n v="2700"/>
    <n v="300"/>
    <s v="D"/>
    <s v="D8"/>
    <x v="0"/>
    <x v="0"/>
    <x v="1"/>
    <x v="0"/>
    <x v="1"/>
    <n v="2700"/>
    <n v="2700"/>
    <n v="0"/>
    <n v="0"/>
    <n v="0"/>
  </r>
  <r>
    <n v="304"/>
    <s v="Segment 4 / Cohort D"/>
    <n v="8"/>
    <x v="1"/>
    <n v="1"/>
    <n v="0"/>
    <n v="0"/>
    <n v="0"/>
    <s v="US"/>
    <x v="1"/>
    <n v="2700"/>
    <n v="300"/>
    <s v="D"/>
    <s v="D8"/>
    <x v="0"/>
    <x v="0"/>
    <x v="1"/>
    <x v="0"/>
    <x v="1"/>
    <n v="300"/>
    <n v="300"/>
    <n v="0"/>
    <n v="0"/>
    <n v="0"/>
  </r>
  <r>
    <n v="304"/>
    <s v="Segment 4 / Cohort D"/>
    <n v="9"/>
    <x v="0"/>
    <n v="1"/>
    <n v="0"/>
    <n v="0"/>
    <n v="0"/>
    <s v="US"/>
    <x v="1"/>
    <n v="2700"/>
    <n v="300"/>
    <s v="D"/>
    <s v="D9"/>
    <x v="3"/>
    <x v="1"/>
    <x v="2"/>
    <x v="0"/>
    <x v="0"/>
    <n v="2700"/>
    <n v="2700"/>
    <n v="0"/>
    <n v="0"/>
    <n v="0"/>
  </r>
  <r>
    <n v="304"/>
    <s v="Segment 4 / Cohort D"/>
    <n v="9"/>
    <x v="1"/>
    <n v="1"/>
    <n v="0"/>
    <n v="0"/>
    <n v="0"/>
    <s v="US"/>
    <x v="1"/>
    <n v="2700"/>
    <n v="300"/>
    <s v="D"/>
    <s v="D9"/>
    <x v="3"/>
    <x v="1"/>
    <x v="2"/>
    <x v="0"/>
    <x v="0"/>
    <n v="300"/>
    <n v="300"/>
    <n v="0"/>
    <n v="0"/>
    <n v="0"/>
  </r>
  <r>
    <n v="304"/>
    <s v="Segment 4 / Cohort D"/>
    <n v="10"/>
    <x v="0"/>
    <n v="1"/>
    <n v="0"/>
    <n v="0"/>
    <n v="0"/>
    <s v="US"/>
    <x v="1"/>
    <n v="2700"/>
    <n v="300"/>
    <s v="D"/>
    <s v="D10"/>
    <x v="1"/>
    <x v="0"/>
    <x v="1"/>
    <x v="0"/>
    <x v="0"/>
    <n v="2700"/>
    <n v="2700"/>
    <n v="0"/>
    <n v="0"/>
    <n v="0"/>
  </r>
  <r>
    <n v="304"/>
    <s v="Segment 4 / Cohort D"/>
    <n v="10"/>
    <x v="1"/>
    <n v="1"/>
    <n v="0"/>
    <n v="0"/>
    <n v="0"/>
    <s v="US"/>
    <x v="1"/>
    <n v="2700"/>
    <n v="300"/>
    <s v="D"/>
    <s v="D10"/>
    <x v="1"/>
    <x v="0"/>
    <x v="1"/>
    <x v="0"/>
    <x v="0"/>
    <n v="300"/>
    <n v="300"/>
    <n v="0"/>
    <n v="0"/>
    <n v="0"/>
  </r>
  <r>
    <n v="304"/>
    <s v="Segment 4 / Cohort D"/>
    <n v="11"/>
    <x v="0"/>
    <n v="1"/>
    <n v="0"/>
    <n v="0"/>
    <n v="0"/>
    <s v="US"/>
    <x v="1"/>
    <n v="2700"/>
    <n v="300"/>
    <s v="D"/>
    <s v="D11"/>
    <x v="0"/>
    <x v="1"/>
    <x v="2"/>
    <x v="1"/>
    <x v="0"/>
    <n v="2700"/>
    <n v="2700"/>
    <n v="0"/>
    <n v="0"/>
    <n v="0"/>
  </r>
  <r>
    <n v="304"/>
    <s v="Segment 4 / Cohort D"/>
    <n v="11"/>
    <x v="1"/>
    <n v="1"/>
    <n v="0"/>
    <n v="0"/>
    <n v="0"/>
    <s v="US"/>
    <x v="1"/>
    <n v="2700"/>
    <n v="300"/>
    <s v="D"/>
    <s v="D11"/>
    <x v="0"/>
    <x v="1"/>
    <x v="2"/>
    <x v="1"/>
    <x v="0"/>
    <n v="300"/>
    <n v="300"/>
    <n v="0"/>
    <n v="0"/>
    <n v="0"/>
  </r>
  <r>
    <n v="304"/>
    <s v="Segment 4 / Cohort D"/>
    <n v="12"/>
    <x v="0"/>
    <n v="1"/>
    <n v="0"/>
    <n v="0"/>
    <n v="0"/>
    <s v="US"/>
    <x v="1"/>
    <n v="2700"/>
    <n v="300"/>
    <s v="D"/>
    <s v="D12"/>
    <x v="0"/>
    <x v="0"/>
    <x v="1"/>
    <x v="0"/>
    <x v="0"/>
    <n v="2700"/>
    <n v="2700"/>
    <n v="0"/>
    <n v="0"/>
    <n v="0"/>
  </r>
  <r>
    <n v="304"/>
    <s v="Segment 4 / Cohort D"/>
    <n v="12"/>
    <x v="1"/>
    <n v="1"/>
    <n v="0"/>
    <n v="0"/>
    <n v="0"/>
    <s v="US"/>
    <x v="1"/>
    <n v="2700"/>
    <n v="300"/>
    <s v="D"/>
    <s v="D12"/>
    <x v="0"/>
    <x v="0"/>
    <x v="1"/>
    <x v="0"/>
    <x v="0"/>
    <n v="300"/>
    <n v="300"/>
    <n v="0"/>
    <n v="0"/>
    <n v="0"/>
  </r>
  <r>
    <n v="305"/>
    <s v="Segment 1 / Cohort A"/>
    <n v="1"/>
    <x v="0"/>
    <n v="0.4"/>
    <n v="0.6"/>
    <n v="0"/>
    <n v="0"/>
    <s v="US"/>
    <x v="1"/>
    <n v="1500"/>
    <n v="500"/>
    <s v="A"/>
    <s v="A1"/>
    <x v="0"/>
    <x v="0"/>
    <x v="0"/>
    <x v="0"/>
    <x v="0"/>
    <n v="1500"/>
    <n v="600"/>
    <n v="900"/>
    <n v="0"/>
    <n v="0"/>
  </r>
  <r>
    <n v="305"/>
    <s v="Segment 1 / Cohort A"/>
    <n v="1"/>
    <x v="1"/>
    <n v="0.2"/>
    <n v="0.6"/>
    <n v="0.2"/>
    <n v="0"/>
    <s v="US"/>
    <x v="1"/>
    <n v="1500"/>
    <n v="500"/>
    <s v="A"/>
    <s v="A1"/>
    <x v="0"/>
    <x v="0"/>
    <x v="0"/>
    <x v="0"/>
    <x v="0"/>
    <n v="500"/>
    <n v="100"/>
    <n v="300"/>
    <n v="100"/>
    <n v="0"/>
  </r>
  <r>
    <n v="305"/>
    <s v="Segment 1 / Cohort A"/>
    <n v="2"/>
    <x v="0"/>
    <n v="0.4"/>
    <n v="0.6"/>
    <n v="0"/>
    <n v="0"/>
    <s v="US"/>
    <x v="1"/>
    <n v="1500"/>
    <n v="500"/>
    <s v="A"/>
    <s v="A2"/>
    <x v="1"/>
    <x v="1"/>
    <x v="1"/>
    <x v="0"/>
    <x v="1"/>
    <n v="1500"/>
    <n v="600"/>
    <n v="900"/>
    <n v="0"/>
    <n v="0"/>
  </r>
  <r>
    <n v="305"/>
    <s v="Segment 1 / Cohort A"/>
    <n v="2"/>
    <x v="1"/>
    <n v="0.1"/>
    <n v="0.6"/>
    <n v="0.3"/>
    <n v="0"/>
    <s v="US"/>
    <x v="1"/>
    <n v="1500"/>
    <n v="500"/>
    <s v="A"/>
    <s v="A2"/>
    <x v="1"/>
    <x v="1"/>
    <x v="1"/>
    <x v="0"/>
    <x v="1"/>
    <n v="500"/>
    <n v="50"/>
    <n v="300"/>
    <n v="150"/>
    <n v="0"/>
  </r>
  <r>
    <n v="305"/>
    <s v="Segment 1 / Cohort A"/>
    <n v="3"/>
    <x v="0"/>
    <n v="0.3"/>
    <n v="0.6"/>
    <n v="0.1"/>
    <n v="0"/>
    <s v="US"/>
    <x v="1"/>
    <n v="1500"/>
    <n v="500"/>
    <s v="A"/>
    <s v="A3"/>
    <x v="2"/>
    <x v="1"/>
    <x v="2"/>
    <x v="0"/>
    <x v="1"/>
    <n v="1500"/>
    <n v="450"/>
    <n v="900"/>
    <n v="150"/>
    <n v="0"/>
  </r>
  <r>
    <n v="305"/>
    <s v="Segment 1 / Cohort A"/>
    <n v="3"/>
    <x v="1"/>
    <n v="0.2"/>
    <n v="0.6"/>
    <n v="0.2"/>
    <n v="0"/>
    <s v="US"/>
    <x v="1"/>
    <n v="1500"/>
    <n v="500"/>
    <s v="A"/>
    <s v="A3"/>
    <x v="2"/>
    <x v="1"/>
    <x v="2"/>
    <x v="0"/>
    <x v="1"/>
    <n v="500"/>
    <n v="100"/>
    <n v="300"/>
    <n v="100"/>
    <n v="0"/>
  </r>
  <r>
    <n v="305"/>
    <s v="Segment 1 / Cohort A"/>
    <n v="4"/>
    <x v="0"/>
    <n v="0.3"/>
    <n v="0.6"/>
    <n v="0.1"/>
    <n v="0"/>
    <s v="US"/>
    <x v="1"/>
    <n v="1500"/>
    <n v="500"/>
    <s v="A"/>
    <s v="A4"/>
    <x v="2"/>
    <x v="0"/>
    <x v="0"/>
    <x v="0"/>
    <x v="1"/>
    <n v="1500"/>
    <n v="450"/>
    <n v="900"/>
    <n v="150"/>
    <n v="0"/>
  </r>
  <r>
    <n v="305"/>
    <s v="Segment 1 / Cohort A"/>
    <n v="4"/>
    <x v="1"/>
    <n v="0.1"/>
    <n v="0.6"/>
    <n v="0.3"/>
    <n v="0"/>
    <s v="US"/>
    <x v="1"/>
    <n v="1500"/>
    <n v="500"/>
    <s v="A"/>
    <s v="A4"/>
    <x v="2"/>
    <x v="0"/>
    <x v="0"/>
    <x v="0"/>
    <x v="1"/>
    <n v="500"/>
    <n v="50"/>
    <n v="300"/>
    <n v="150"/>
    <n v="0"/>
  </r>
  <r>
    <n v="305"/>
    <s v="Segment 1 / Cohort A"/>
    <n v="5"/>
    <x v="0"/>
    <n v="0.4"/>
    <n v="0.5"/>
    <n v="0.1"/>
    <n v="0"/>
    <s v="US"/>
    <x v="1"/>
    <n v="1500"/>
    <n v="500"/>
    <s v="A"/>
    <s v="A5"/>
    <x v="2"/>
    <x v="1"/>
    <x v="2"/>
    <x v="1"/>
    <x v="1"/>
    <n v="1500"/>
    <n v="600"/>
    <n v="750"/>
    <n v="150"/>
    <n v="0"/>
  </r>
  <r>
    <n v="305"/>
    <s v="Segment 1 / Cohort A"/>
    <n v="5"/>
    <x v="1"/>
    <n v="0.2"/>
    <n v="0.5"/>
    <n v="0.3"/>
    <n v="0"/>
    <s v="US"/>
    <x v="1"/>
    <n v="1500"/>
    <n v="500"/>
    <s v="A"/>
    <s v="A5"/>
    <x v="2"/>
    <x v="1"/>
    <x v="2"/>
    <x v="1"/>
    <x v="1"/>
    <n v="500"/>
    <n v="100"/>
    <n v="250"/>
    <n v="150"/>
    <n v="0"/>
  </r>
  <r>
    <n v="305"/>
    <s v="Segment 1 / Cohort A"/>
    <n v="6"/>
    <x v="0"/>
    <n v="0.2"/>
    <n v="0.6"/>
    <n v="0.2"/>
    <n v="0"/>
    <s v="US"/>
    <x v="1"/>
    <n v="1500"/>
    <n v="500"/>
    <s v="A"/>
    <s v="A6"/>
    <x v="3"/>
    <x v="0"/>
    <x v="0"/>
    <x v="0"/>
    <x v="1"/>
    <n v="1500"/>
    <n v="300"/>
    <n v="900"/>
    <n v="300"/>
    <n v="0"/>
  </r>
  <r>
    <n v="305"/>
    <s v="Segment 1 / Cohort A"/>
    <n v="6"/>
    <x v="1"/>
    <n v="0.1"/>
    <n v="0.4"/>
    <n v="0.5"/>
    <n v="0"/>
    <s v="US"/>
    <x v="1"/>
    <n v="1500"/>
    <n v="500"/>
    <s v="A"/>
    <s v="A6"/>
    <x v="3"/>
    <x v="0"/>
    <x v="0"/>
    <x v="0"/>
    <x v="1"/>
    <n v="500"/>
    <n v="50"/>
    <n v="200"/>
    <n v="250"/>
    <n v="0"/>
  </r>
  <r>
    <n v="305"/>
    <s v="Segment 1 / Cohort A"/>
    <n v="7"/>
    <x v="0"/>
    <n v="0.3"/>
    <n v="0.6"/>
    <n v="0.1"/>
    <n v="0"/>
    <s v="US"/>
    <x v="1"/>
    <n v="1500"/>
    <n v="500"/>
    <s v="A"/>
    <s v="A7"/>
    <x v="1"/>
    <x v="0"/>
    <x v="0"/>
    <x v="0"/>
    <x v="1"/>
    <n v="1500"/>
    <n v="450"/>
    <n v="900"/>
    <n v="150"/>
    <n v="0"/>
  </r>
  <r>
    <n v="305"/>
    <s v="Segment 1 / Cohort A"/>
    <n v="7"/>
    <x v="1"/>
    <n v="0.1"/>
    <n v="0.6"/>
    <n v="0.3"/>
    <n v="0"/>
    <s v="US"/>
    <x v="1"/>
    <n v="1500"/>
    <n v="500"/>
    <s v="A"/>
    <s v="A7"/>
    <x v="1"/>
    <x v="0"/>
    <x v="0"/>
    <x v="0"/>
    <x v="1"/>
    <n v="500"/>
    <n v="50"/>
    <n v="300"/>
    <n v="150"/>
    <n v="0"/>
  </r>
  <r>
    <n v="305"/>
    <s v="Segment 1 / Cohort A"/>
    <n v="8"/>
    <x v="0"/>
    <n v="0.2"/>
    <n v="0.6"/>
    <n v="0.2"/>
    <n v="0"/>
    <s v="US"/>
    <x v="1"/>
    <n v="1500"/>
    <n v="500"/>
    <s v="A"/>
    <s v="A8"/>
    <x v="3"/>
    <x v="0"/>
    <x v="0"/>
    <x v="0"/>
    <x v="0"/>
    <n v="1500"/>
    <n v="300"/>
    <n v="900"/>
    <n v="300"/>
    <n v="0"/>
  </r>
  <r>
    <n v="305"/>
    <s v="Segment 1 / Cohort A"/>
    <n v="8"/>
    <x v="1"/>
    <n v="0.1"/>
    <n v="0.5"/>
    <n v="0.4"/>
    <n v="0"/>
    <s v="US"/>
    <x v="1"/>
    <n v="1500"/>
    <n v="500"/>
    <s v="A"/>
    <s v="A8"/>
    <x v="3"/>
    <x v="0"/>
    <x v="0"/>
    <x v="0"/>
    <x v="0"/>
    <n v="500"/>
    <n v="50"/>
    <n v="250"/>
    <n v="200"/>
    <n v="0"/>
  </r>
  <r>
    <n v="305"/>
    <s v="Segment 1 / Cohort A"/>
    <n v="9"/>
    <x v="0"/>
    <n v="0.2"/>
    <n v="0.6"/>
    <n v="0.2"/>
    <n v="0"/>
    <s v="US"/>
    <x v="1"/>
    <n v="1500"/>
    <n v="500"/>
    <s v="A"/>
    <s v="A9"/>
    <x v="1"/>
    <x v="1"/>
    <x v="2"/>
    <x v="1"/>
    <x v="1"/>
    <n v="1500"/>
    <n v="300"/>
    <n v="900"/>
    <n v="300"/>
    <n v="0"/>
  </r>
  <r>
    <n v="305"/>
    <s v="Segment 1 / Cohort A"/>
    <n v="9"/>
    <x v="1"/>
    <n v="0.1"/>
    <n v="0.6"/>
    <n v="0.3"/>
    <n v="0"/>
    <s v="US"/>
    <x v="1"/>
    <n v="1500"/>
    <n v="500"/>
    <s v="A"/>
    <s v="A9"/>
    <x v="1"/>
    <x v="1"/>
    <x v="2"/>
    <x v="1"/>
    <x v="1"/>
    <n v="500"/>
    <n v="50"/>
    <n v="300"/>
    <n v="150"/>
    <n v="0"/>
  </r>
  <r>
    <n v="305"/>
    <s v="Segment 1 / Cohort A"/>
    <n v="10"/>
    <x v="0"/>
    <n v="0.4"/>
    <n v="0.6"/>
    <n v="0"/>
    <n v="0"/>
    <s v="US"/>
    <x v="1"/>
    <n v="1500"/>
    <n v="500"/>
    <s v="A"/>
    <s v="A10"/>
    <x v="2"/>
    <x v="1"/>
    <x v="0"/>
    <x v="0"/>
    <x v="0"/>
    <n v="1500"/>
    <n v="600"/>
    <n v="900"/>
    <n v="0"/>
    <n v="0"/>
  </r>
  <r>
    <n v="305"/>
    <s v="Segment 1 / Cohort A"/>
    <n v="10"/>
    <x v="1"/>
    <n v="0.2"/>
    <n v="0.6"/>
    <n v="0.2"/>
    <n v="0"/>
    <s v="US"/>
    <x v="1"/>
    <n v="1500"/>
    <n v="500"/>
    <s v="A"/>
    <s v="A10"/>
    <x v="2"/>
    <x v="1"/>
    <x v="0"/>
    <x v="0"/>
    <x v="0"/>
    <n v="500"/>
    <n v="100"/>
    <n v="300"/>
    <n v="100"/>
    <n v="0"/>
  </r>
  <r>
    <n v="305"/>
    <s v="Segment 1 / Cohort A"/>
    <n v="11"/>
    <x v="0"/>
    <n v="0.2"/>
    <n v="0.6"/>
    <n v="0.2"/>
    <n v="0"/>
    <s v="US"/>
    <x v="1"/>
    <n v="1500"/>
    <n v="500"/>
    <s v="A"/>
    <s v="A11"/>
    <x v="0"/>
    <x v="0"/>
    <x v="0"/>
    <x v="0"/>
    <x v="1"/>
    <n v="1500"/>
    <n v="300"/>
    <n v="900"/>
    <n v="300"/>
    <n v="0"/>
  </r>
  <r>
    <n v="305"/>
    <s v="Segment 1 / Cohort A"/>
    <n v="11"/>
    <x v="1"/>
    <n v="0.1"/>
    <n v="0.5"/>
    <n v="0.4"/>
    <n v="0"/>
    <s v="US"/>
    <x v="1"/>
    <n v="1500"/>
    <n v="500"/>
    <s v="A"/>
    <s v="A11"/>
    <x v="0"/>
    <x v="0"/>
    <x v="0"/>
    <x v="0"/>
    <x v="1"/>
    <n v="500"/>
    <n v="50"/>
    <n v="250"/>
    <n v="200"/>
    <n v="0"/>
  </r>
  <r>
    <n v="305"/>
    <s v="Segment 1 / Cohort A"/>
    <n v="12"/>
    <x v="0"/>
    <n v="0.3"/>
    <n v="0.5"/>
    <n v="0.2"/>
    <n v="0"/>
    <s v="US"/>
    <x v="1"/>
    <n v="1500"/>
    <n v="500"/>
    <s v="A"/>
    <s v="A12"/>
    <x v="1"/>
    <x v="0"/>
    <x v="0"/>
    <x v="0"/>
    <x v="0"/>
    <n v="1500"/>
    <n v="450"/>
    <n v="750"/>
    <n v="300"/>
    <n v="0"/>
  </r>
  <r>
    <n v="305"/>
    <s v="Segment 1 / Cohort A"/>
    <n v="12"/>
    <x v="1"/>
    <n v="0.1"/>
    <n v="0.5"/>
    <n v="0.4"/>
    <n v="0"/>
    <s v="US"/>
    <x v="1"/>
    <n v="1500"/>
    <n v="500"/>
    <s v="A"/>
    <s v="A12"/>
    <x v="1"/>
    <x v="0"/>
    <x v="0"/>
    <x v="0"/>
    <x v="0"/>
    <n v="500"/>
    <n v="50"/>
    <n v="250"/>
    <n v="200"/>
    <n v="0"/>
  </r>
  <r>
    <n v="306"/>
    <s v="Segment 2 / Cohort B"/>
    <n v="1"/>
    <x v="0"/>
    <n v="0.3"/>
    <n v="0.5"/>
    <n v="0.2"/>
    <n v="0"/>
    <s v="US"/>
    <x v="1"/>
    <n v="2000"/>
    <n v="800"/>
    <s v="B"/>
    <s v="B1"/>
    <x v="1"/>
    <x v="1"/>
    <x v="1"/>
    <x v="0"/>
    <x v="0"/>
    <n v="2000"/>
    <n v="600"/>
    <n v="1000"/>
    <n v="400"/>
    <n v="0"/>
  </r>
  <r>
    <n v="306"/>
    <s v="Segment 2 / Cohort B"/>
    <n v="1"/>
    <x v="1"/>
    <n v="0.2"/>
    <n v="0.4"/>
    <n v="0.4"/>
    <n v="0"/>
    <s v="US"/>
    <x v="1"/>
    <n v="2000"/>
    <n v="800"/>
    <s v="B"/>
    <s v="B1"/>
    <x v="1"/>
    <x v="1"/>
    <x v="1"/>
    <x v="0"/>
    <x v="0"/>
    <n v="800"/>
    <n v="160"/>
    <n v="320"/>
    <n v="320"/>
    <n v="0"/>
  </r>
  <r>
    <n v="306"/>
    <s v="Segment 2 / Cohort B"/>
    <n v="2"/>
    <x v="0"/>
    <n v="0.3"/>
    <n v="0.7"/>
    <n v="0"/>
    <n v="0"/>
    <s v="US"/>
    <x v="1"/>
    <n v="2000"/>
    <n v="800"/>
    <s v="B"/>
    <s v="B2"/>
    <x v="0"/>
    <x v="1"/>
    <x v="0"/>
    <x v="0"/>
    <x v="0"/>
    <n v="2000"/>
    <n v="600"/>
    <n v="1400"/>
    <n v="0"/>
    <n v="0"/>
  </r>
  <r>
    <n v="306"/>
    <s v="Segment 2 / Cohort B"/>
    <n v="2"/>
    <x v="1"/>
    <n v="0.2"/>
    <n v="0.8"/>
    <n v="0"/>
    <n v="0"/>
    <s v="US"/>
    <x v="1"/>
    <n v="2000"/>
    <n v="800"/>
    <s v="B"/>
    <s v="B2"/>
    <x v="0"/>
    <x v="1"/>
    <x v="0"/>
    <x v="0"/>
    <x v="0"/>
    <n v="800"/>
    <n v="160"/>
    <n v="640"/>
    <n v="0"/>
    <n v="0"/>
  </r>
  <r>
    <n v="306"/>
    <s v="Segment 2 / Cohort B"/>
    <n v="3"/>
    <x v="0"/>
    <n v="0.3"/>
    <n v="0.4"/>
    <n v="0.3"/>
    <n v="0"/>
    <s v="US"/>
    <x v="1"/>
    <n v="2000"/>
    <n v="800"/>
    <s v="B"/>
    <s v="B3"/>
    <x v="2"/>
    <x v="1"/>
    <x v="2"/>
    <x v="0"/>
    <x v="0"/>
    <n v="2000"/>
    <n v="600"/>
    <n v="800"/>
    <n v="600"/>
    <n v="0"/>
  </r>
  <r>
    <n v="306"/>
    <s v="Segment 2 / Cohort B"/>
    <n v="3"/>
    <x v="1"/>
    <n v="0.2"/>
    <n v="0.5"/>
    <n v="0.3"/>
    <n v="0"/>
    <s v="US"/>
    <x v="1"/>
    <n v="2000"/>
    <n v="800"/>
    <s v="B"/>
    <s v="B3"/>
    <x v="2"/>
    <x v="1"/>
    <x v="2"/>
    <x v="0"/>
    <x v="0"/>
    <n v="800"/>
    <n v="160"/>
    <n v="400"/>
    <n v="240"/>
    <n v="0"/>
  </r>
  <r>
    <n v="306"/>
    <s v="Segment 2 / Cohort B"/>
    <n v="4"/>
    <x v="0"/>
    <n v="0.3"/>
    <n v="0.2"/>
    <n v="0.5"/>
    <n v="0"/>
    <s v="US"/>
    <x v="1"/>
    <n v="2000"/>
    <n v="800"/>
    <s v="B"/>
    <s v="B4"/>
    <x v="1"/>
    <x v="1"/>
    <x v="0"/>
    <x v="0"/>
    <x v="1"/>
    <n v="2000"/>
    <n v="600"/>
    <n v="400"/>
    <n v="1000"/>
    <n v="0"/>
  </r>
  <r>
    <n v="306"/>
    <s v="Segment 2 / Cohort B"/>
    <n v="4"/>
    <x v="1"/>
    <n v="0"/>
    <n v="0.2"/>
    <n v="0.8"/>
    <n v="0"/>
    <s v="US"/>
    <x v="1"/>
    <n v="2000"/>
    <n v="800"/>
    <s v="B"/>
    <s v="B4"/>
    <x v="1"/>
    <x v="1"/>
    <x v="0"/>
    <x v="0"/>
    <x v="1"/>
    <n v="800"/>
    <n v="0"/>
    <n v="160"/>
    <n v="640"/>
    <n v="0"/>
  </r>
  <r>
    <n v="306"/>
    <s v="Segment 2 / Cohort B"/>
    <n v="5"/>
    <x v="0"/>
    <n v="0.2"/>
    <n v="0.3"/>
    <n v="0.5"/>
    <n v="0"/>
    <s v="US"/>
    <x v="1"/>
    <n v="2000"/>
    <n v="800"/>
    <s v="B"/>
    <s v="B5"/>
    <x v="0"/>
    <x v="1"/>
    <x v="0"/>
    <x v="0"/>
    <x v="1"/>
    <n v="2000"/>
    <n v="400"/>
    <n v="600"/>
    <n v="1000"/>
    <n v="0"/>
  </r>
  <r>
    <n v="306"/>
    <s v="Segment 2 / Cohort B"/>
    <n v="5"/>
    <x v="1"/>
    <n v="0.2"/>
    <n v="0.3"/>
    <n v="0.5"/>
    <n v="0"/>
    <s v="US"/>
    <x v="1"/>
    <n v="2000"/>
    <n v="800"/>
    <s v="B"/>
    <s v="B5"/>
    <x v="0"/>
    <x v="1"/>
    <x v="0"/>
    <x v="0"/>
    <x v="1"/>
    <n v="800"/>
    <n v="160"/>
    <n v="240"/>
    <n v="400"/>
    <n v="0"/>
  </r>
  <r>
    <n v="306"/>
    <s v="Segment 2 / Cohort B"/>
    <n v="6"/>
    <x v="0"/>
    <n v="0.4"/>
    <n v="0.6"/>
    <n v="0"/>
    <n v="0"/>
    <s v="US"/>
    <x v="1"/>
    <n v="2000"/>
    <n v="800"/>
    <s v="B"/>
    <s v="B6"/>
    <x v="0"/>
    <x v="1"/>
    <x v="1"/>
    <x v="0"/>
    <x v="1"/>
    <n v="2000"/>
    <n v="800"/>
    <n v="1200"/>
    <n v="0"/>
    <n v="0"/>
  </r>
  <r>
    <n v="306"/>
    <s v="Segment 2 / Cohort B"/>
    <n v="6"/>
    <x v="1"/>
    <n v="0.2"/>
    <n v="0.8"/>
    <n v="0"/>
    <n v="0"/>
    <s v="US"/>
    <x v="1"/>
    <n v="2000"/>
    <n v="800"/>
    <s v="B"/>
    <s v="B6"/>
    <x v="0"/>
    <x v="1"/>
    <x v="1"/>
    <x v="0"/>
    <x v="1"/>
    <n v="800"/>
    <n v="160"/>
    <n v="640"/>
    <n v="0"/>
    <n v="0"/>
  </r>
  <r>
    <n v="306"/>
    <s v="Segment 2 / Cohort B"/>
    <n v="7"/>
    <x v="0"/>
    <n v="0.3"/>
    <n v="0.7"/>
    <n v="0"/>
    <n v="0"/>
    <s v="US"/>
    <x v="1"/>
    <n v="2000"/>
    <n v="800"/>
    <s v="B"/>
    <s v="B7"/>
    <x v="0"/>
    <x v="1"/>
    <x v="2"/>
    <x v="0"/>
    <x v="0"/>
    <n v="2000"/>
    <n v="600"/>
    <n v="1400"/>
    <n v="0"/>
    <n v="0"/>
  </r>
  <r>
    <n v="306"/>
    <s v="Segment 2 / Cohort B"/>
    <n v="7"/>
    <x v="1"/>
    <n v="0.2"/>
    <n v="0.8"/>
    <n v="0"/>
    <n v="0"/>
    <s v="US"/>
    <x v="1"/>
    <n v="2000"/>
    <n v="800"/>
    <s v="B"/>
    <s v="B7"/>
    <x v="0"/>
    <x v="1"/>
    <x v="2"/>
    <x v="0"/>
    <x v="0"/>
    <n v="800"/>
    <n v="160"/>
    <n v="640"/>
    <n v="0"/>
    <n v="0"/>
  </r>
  <r>
    <n v="306"/>
    <s v="Segment 2 / Cohort B"/>
    <n v="8"/>
    <x v="0"/>
    <n v="0.3"/>
    <n v="0.7"/>
    <n v="0"/>
    <n v="0"/>
    <s v="US"/>
    <x v="1"/>
    <n v="2000"/>
    <n v="800"/>
    <s v="B"/>
    <s v="B8"/>
    <x v="2"/>
    <x v="1"/>
    <x v="1"/>
    <x v="0"/>
    <x v="1"/>
    <n v="2000"/>
    <n v="600"/>
    <n v="1400"/>
    <n v="0"/>
    <n v="0"/>
  </r>
  <r>
    <n v="306"/>
    <s v="Segment 2 / Cohort B"/>
    <n v="8"/>
    <x v="1"/>
    <n v="0.5"/>
    <n v="0.5"/>
    <n v="0"/>
    <n v="0"/>
    <s v="US"/>
    <x v="1"/>
    <n v="2000"/>
    <n v="800"/>
    <s v="B"/>
    <s v="B8"/>
    <x v="2"/>
    <x v="1"/>
    <x v="1"/>
    <x v="0"/>
    <x v="1"/>
    <n v="800"/>
    <n v="400"/>
    <n v="400"/>
    <n v="0"/>
    <n v="0"/>
  </r>
  <r>
    <n v="306"/>
    <s v="Segment 2 / Cohort B"/>
    <n v="9"/>
    <x v="0"/>
    <n v="0.4"/>
    <n v="0.6"/>
    <n v="0"/>
    <n v="0"/>
    <s v="US"/>
    <x v="1"/>
    <n v="2000"/>
    <n v="800"/>
    <s v="B"/>
    <s v="B9"/>
    <x v="1"/>
    <x v="1"/>
    <x v="2"/>
    <x v="0"/>
    <x v="0"/>
    <n v="2000"/>
    <n v="800"/>
    <n v="1200"/>
    <n v="0"/>
    <n v="0"/>
  </r>
  <r>
    <n v="306"/>
    <s v="Segment 2 / Cohort B"/>
    <n v="9"/>
    <x v="1"/>
    <n v="0.2"/>
    <n v="0.8"/>
    <n v="0"/>
    <n v="0"/>
    <s v="US"/>
    <x v="1"/>
    <n v="2000"/>
    <n v="800"/>
    <s v="B"/>
    <s v="B9"/>
    <x v="1"/>
    <x v="1"/>
    <x v="2"/>
    <x v="0"/>
    <x v="0"/>
    <n v="800"/>
    <n v="160"/>
    <n v="640"/>
    <n v="0"/>
    <n v="0"/>
  </r>
  <r>
    <n v="306"/>
    <s v="Segment 2 / Cohort B"/>
    <n v="10"/>
    <x v="0"/>
    <n v="0.6"/>
    <n v="0.4"/>
    <n v="0"/>
    <n v="0"/>
    <s v="US"/>
    <x v="1"/>
    <n v="2000"/>
    <n v="800"/>
    <s v="B"/>
    <s v="B10"/>
    <x v="0"/>
    <x v="1"/>
    <x v="2"/>
    <x v="1"/>
    <x v="1"/>
    <n v="2000"/>
    <n v="1200"/>
    <n v="800"/>
    <n v="0"/>
    <n v="0"/>
  </r>
  <r>
    <n v="306"/>
    <s v="Segment 2 / Cohort B"/>
    <n v="10"/>
    <x v="1"/>
    <n v="0.2"/>
    <n v="0.8"/>
    <n v="0"/>
    <n v="0"/>
    <s v="US"/>
    <x v="1"/>
    <n v="2000"/>
    <n v="800"/>
    <s v="B"/>
    <s v="B10"/>
    <x v="0"/>
    <x v="1"/>
    <x v="2"/>
    <x v="1"/>
    <x v="1"/>
    <n v="800"/>
    <n v="160"/>
    <n v="640"/>
    <n v="0"/>
    <n v="0"/>
  </r>
  <r>
    <n v="306"/>
    <s v="Segment 2 / Cohort B"/>
    <n v="11"/>
    <x v="0"/>
    <n v="0.2"/>
    <n v="0.2"/>
    <n v="0.6"/>
    <n v="0"/>
    <s v="US"/>
    <x v="1"/>
    <n v="2000"/>
    <n v="800"/>
    <s v="B"/>
    <s v="B11"/>
    <x v="3"/>
    <x v="1"/>
    <x v="2"/>
    <x v="1"/>
    <x v="0"/>
    <n v="2000"/>
    <n v="400"/>
    <n v="400"/>
    <n v="1200"/>
    <n v="0"/>
  </r>
  <r>
    <n v="306"/>
    <s v="Segment 2 / Cohort B"/>
    <n v="11"/>
    <x v="1"/>
    <n v="0"/>
    <n v="0.4"/>
    <n v="0.6"/>
    <n v="0"/>
    <s v="US"/>
    <x v="1"/>
    <n v="2000"/>
    <n v="800"/>
    <s v="B"/>
    <s v="B11"/>
    <x v="3"/>
    <x v="1"/>
    <x v="2"/>
    <x v="1"/>
    <x v="0"/>
    <n v="800"/>
    <n v="0"/>
    <n v="320"/>
    <n v="480"/>
    <n v="0"/>
  </r>
  <r>
    <n v="306"/>
    <s v="Segment 2 / Cohort B"/>
    <n v="12"/>
    <x v="0"/>
    <n v="0.3"/>
    <n v="0.7"/>
    <n v="0"/>
    <n v="0"/>
    <s v="US"/>
    <x v="1"/>
    <n v="2000"/>
    <n v="800"/>
    <s v="B"/>
    <s v="B12"/>
    <x v="3"/>
    <x v="1"/>
    <x v="1"/>
    <x v="0"/>
    <x v="1"/>
    <n v="2000"/>
    <n v="600"/>
    <n v="1400"/>
    <n v="0"/>
    <n v="0"/>
  </r>
  <r>
    <n v="306"/>
    <s v="Segment 2 / Cohort B"/>
    <n v="12"/>
    <x v="1"/>
    <n v="0.5"/>
    <n v="0.5"/>
    <n v="0"/>
    <n v="0"/>
    <s v="US"/>
    <x v="1"/>
    <n v="2000"/>
    <n v="800"/>
    <s v="B"/>
    <s v="B12"/>
    <x v="3"/>
    <x v="1"/>
    <x v="1"/>
    <x v="0"/>
    <x v="1"/>
    <n v="800"/>
    <n v="400"/>
    <n v="400"/>
    <n v="0"/>
    <n v="0"/>
  </r>
  <r>
    <n v="308"/>
    <s v="Segment 3 / Cohort C"/>
    <n v="1"/>
    <x v="0"/>
    <n v="0.4"/>
    <n v="0.4"/>
    <n v="0.2"/>
    <n v="0"/>
    <s v="US"/>
    <x v="1"/>
    <n v="1050"/>
    <n v="600"/>
    <s v="C"/>
    <s v="C1"/>
    <x v="2"/>
    <x v="0"/>
    <x v="1"/>
    <x v="0"/>
    <x v="1"/>
    <n v="1050"/>
    <n v="420"/>
    <n v="420"/>
    <n v="210"/>
    <n v="0"/>
  </r>
  <r>
    <n v="308"/>
    <s v="Segment 3 / Cohort C"/>
    <n v="1"/>
    <x v="1"/>
    <n v="0.4"/>
    <n v="0.4"/>
    <n v="0.2"/>
    <n v="0"/>
    <s v="US"/>
    <x v="1"/>
    <n v="1050"/>
    <n v="600"/>
    <s v="C"/>
    <s v="C1"/>
    <x v="2"/>
    <x v="0"/>
    <x v="1"/>
    <x v="0"/>
    <x v="1"/>
    <n v="600"/>
    <n v="240"/>
    <n v="240"/>
    <n v="120"/>
    <n v="0"/>
  </r>
  <r>
    <n v="308"/>
    <s v="Segment 3 / Cohort C"/>
    <n v="2"/>
    <x v="0"/>
    <n v="0.5"/>
    <n v="0.5"/>
    <n v="0"/>
    <n v="0"/>
    <s v="US"/>
    <x v="1"/>
    <n v="1050"/>
    <n v="600"/>
    <s v="C"/>
    <s v="C2"/>
    <x v="2"/>
    <x v="1"/>
    <x v="2"/>
    <x v="1"/>
    <x v="0"/>
    <n v="1050"/>
    <n v="525"/>
    <n v="525"/>
    <n v="0"/>
    <n v="0"/>
  </r>
  <r>
    <n v="308"/>
    <s v="Segment 3 / Cohort C"/>
    <n v="2"/>
    <x v="1"/>
    <n v="0.5"/>
    <n v="0.5"/>
    <n v="0"/>
    <n v="0"/>
    <s v="US"/>
    <x v="1"/>
    <n v="1050"/>
    <n v="600"/>
    <s v="C"/>
    <s v="C2"/>
    <x v="2"/>
    <x v="1"/>
    <x v="2"/>
    <x v="1"/>
    <x v="0"/>
    <n v="600"/>
    <n v="300"/>
    <n v="300"/>
    <n v="0"/>
    <n v="0"/>
  </r>
  <r>
    <n v="308"/>
    <s v="Segment 3 / Cohort C"/>
    <n v="3"/>
    <x v="0"/>
    <n v="0.4"/>
    <n v="0.4"/>
    <n v="0.2"/>
    <n v="0"/>
    <s v="US"/>
    <x v="1"/>
    <n v="1050"/>
    <n v="600"/>
    <s v="C"/>
    <s v="C3"/>
    <x v="3"/>
    <x v="0"/>
    <x v="1"/>
    <x v="0"/>
    <x v="1"/>
    <n v="1050"/>
    <n v="420"/>
    <n v="420"/>
    <n v="210"/>
    <n v="0"/>
  </r>
  <r>
    <n v="308"/>
    <s v="Segment 3 / Cohort C"/>
    <n v="3"/>
    <x v="1"/>
    <n v="0.4"/>
    <n v="0.4"/>
    <n v="0.2"/>
    <n v="0"/>
    <s v="US"/>
    <x v="1"/>
    <n v="1050"/>
    <n v="600"/>
    <s v="C"/>
    <s v="C3"/>
    <x v="3"/>
    <x v="0"/>
    <x v="1"/>
    <x v="0"/>
    <x v="1"/>
    <n v="600"/>
    <n v="240"/>
    <n v="240"/>
    <n v="120"/>
    <n v="0"/>
  </r>
  <r>
    <n v="308"/>
    <s v="Segment 3 / Cohort C"/>
    <n v="4"/>
    <x v="0"/>
    <n v="0.5"/>
    <n v="0.5"/>
    <n v="0"/>
    <n v="0"/>
    <s v="US"/>
    <x v="1"/>
    <n v="1050"/>
    <n v="600"/>
    <s v="C"/>
    <s v="C4"/>
    <x v="3"/>
    <x v="1"/>
    <x v="0"/>
    <x v="0"/>
    <x v="0"/>
    <n v="1050"/>
    <n v="525"/>
    <n v="525"/>
    <n v="0"/>
    <n v="0"/>
  </r>
  <r>
    <n v="308"/>
    <s v="Segment 3 / Cohort C"/>
    <n v="4"/>
    <x v="1"/>
    <n v="0.5"/>
    <n v="0.5"/>
    <n v="0"/>
    <n v="0"/>
    <s v="US"/>
    <x v="1"/>
    <n v="1050"/>
    <n v="600"/>
    <s v="C"/>
    <s v="C4"/>
    <x v="3"/>
    <x v="1"/>
    <x v="0"/>
    <x v="0"/>
    <x v="0"/>
    <n v="600"/>
    <n v="300"/>
    <n v="300"/>
    <n v="0"/>
    <n v="0"/>
  </r>
  <r>
    <n v="308"/>
    <s v="Segment 3 / Cohort C"/>
    <n v="5"/>
    <x v="0"/>
    <n v="0.5"/>
    <n v="0.4"/>
    <n v="0.1"/>
    <n v="0"/>
    <s v="US"/>
    <x v="1"/>
    <n v="1050"/>
    <n v="600"/>
    <s v="C"/>
    <s v="C5"/>
    <x v="2"/>
    <x v="0"/>
    <x v="1"/>
    <x v="0"/>
    <x v="0"/>
    <n v="1050"/>
    <n v="525"/>
    <n v="420"/>
    <n v="105"/>
    <n v="0"/>
  </r>
  <r>
    <n v="308"/>
    <s v="Segment 3 / Cohort C"/>
    <n v="5"/>
    <x v="1"/>
    <n v="0.5"/>
    <n v="0.4"/>
    <n v="0.1"/>
    <n v="0"/>
    <s v="US"/>
    <x v="1"/>
    <n v="1050"/>
    <n v="600"/>
    <s v="C"/>
    <s v="C5"/>
    <x v="2"/>
    <x v="0"/>
    <x v="1"/>
    <x v="0"/>
    <x v="0"/>
    <n v="600"/>
    <n v="300"/>
    <n v="240"/>
    <n v="60"/>
    <n v="0"/>
  </r>
  <r>
    <n v="308"/>
    <s v="Segment 3 / Cohort C"/>
    <n v="6"/>
    <x v="0"/>
    <n v="0.5"/>
    <n v="0.5"/>
    <n v="0"/>
    <n v="0"/>
    <s v="US"/>
    <x v="1"/>
    <n v="1050"/>
    <n v="600"/>
    <s v="C"/>
    <s v="C6"/>
    <x v="3"/>
    <x v="1"/>
    <x v="1"/>
    <x v="0"/>
    <x v="0"/>
    <n v="1050"/>
    <n v="525"/>
    <n v="525"/>
    <n v="0"/>
    <n v="0"/>
  </r>
  <r>
    <n v="308"/>
    <s v="Segment 3 / Cohort C"/>
    <n v="6"/>
    <x v="1"/>
    <n v="0.5"/>
    <n v="0.5"/>
    <n v="0"/>
    <n v="0"/>
    <s v="US"/>
    <x v="1"/>
    <n v="1050"/>
    <n v="600"/>
    <s v="C"/>
    <s v="C6"/>
    <x v="3"/>
    <x v="1"/>
    <x v="1"/>
    <x v="0"/>
    <x v="0"/>
    <n v="600"/>
    <n v="300"/>
    <n v="300"/>
    <n v="0"/>
    <n v="0"/>
  </r>
  <r>
    <n v="308"/>
    <s v="Segment 3 / Cohort C"/>
    <n v="7"/>
    <x v="0"/>
    <n v="0.5"/>
    <n v="0.5"/>
    <n v="0"/>
    <n v="0"/>
    <s v="US"/>
    <x v="1"/>
    <n v="1050"/>
    <n v="600"/>
    <s v="C"/>
    <s v="C7"/>
    <x v="0"/>
    <x v="1"/>
    <x v="1"/>
    <x v="0"/>
    <x v="0"/>
    <n v="1050"/>
    <n v="525"/>
    <n v="525"/>
    <n v="0"/>
    <n v="0"/>
  </r>
  <r>
    <n v="308"/>
    <s v="Segment 3 / Cohort C"/>
    <n v="7"/>
    <x v="1"/>
    <n v="0.5"/>
    <n v="0.5"/>
    <n v="0"/>
    <n v="0"/>
    <s v="US"/>
    <x v="1"/>
    <n v="1050"/>
    <n v="600"/>
    <s v="C"/>
    <s v="C7"/>
    <x v="0"/>
    <x v="1"/>
    <x v="1"/>
    <x v="0"/>
    <x v="0"/>
    <n v="600"/>
    <n v="300"/>
    <n v="300"/>
    <n v="0"/>
    <n v="0"/>
  </r>
  <r>
    <n v="308"/>
    <s v="Segment 3 / Cohort C"/>
    <n v="8"/>
    <x v="0"/>
    <n v="0.5"/>
    <n v="0.5"/>
    <n v="0"/>
    <n v="0"/>
    <s v="US"/>
    <x v="1"/>
    <n v="1050"/>
    <n v="600"/>
    <s v="C"/>
    <s v="C8"/>
    <x v="1"/>
    <x v="1"/>
    <x v="2"/>
    <x v="1"/>
    <x v="0"/>
    <n v="1050"/>
    <n v="525"/>
    <n v="525"/>
    <n v="0"/>
    <n v="0"/>
  </r>
  <r>
    <n v="308"/>
    <s v="Segment 3 / Cohort C"/>
    <n v="8"/>
    <x v="1"/>
    <n v="0.5"/>
    <n v="0.5"/>
    <n v="0"/>
    <n v="0"/>
    <s v="US"/>
    <x v="1"/>
    <n v="1050"/>
    <n v="600"/>
    <s v="C"/>
    <s v="C8"/>
    <x v="1"/>
    <x v="1"/>
    <x v="2"/>
    <x v="1"/>
    <x v="0"/>
    <n v="600"/>
    <n v="300"/>
    <n v="300"/>
    <n v="0"/>
    <n v="0"/>
  </r>
  <r>
    <n v="308"/>
    <s v="Segment 3 / Cohort C"/>
    <n v="9"/>
    <x v="0"/>
    <n v="0.5"/>
    <n v="0.5"/>
    <n v="0"/>
    <n v="0"/>
    <s v="US"/>
    <x v="1"/>
    <n v="1050"/>
    <n v="600"/>
    <s v="C"/>
    <s v="C9"/>
    <x v="0"/>
    <x v="1"/>
    <x v="2"/>
    <x v="0"/>
    <x v="1"/>
    <n v="1050"/>
    <n v="525"/>
    <n v="525"/>
    <n v="0"/>
    <n v="0"/>
  </r>
  <r>
    <n v="308"/>
    <s v="Segment 3 / Cohort C"/>
    <n v="9"/>
    <x v="1"/>
    <n v="0.5"/>
    <n v="0.5"/>
    <n v="0"/>
    <n v="0"/>
    <s v="US"/>
    <x v="1"/>
    <n v="1050"/>
    <n v="600"/>
    <s v="C"/>
    <s v="C9"/>
    <x v="0"/>
    <x v="1"/>
    <x v="2"/>
    <x v="0"/>
    <x v="1"/>
    <n v="600"/>
    <n v="300"/>
    <n v="300"/>
    <n v="0"/>
    <n v="0"/>
  </r>
  <r>
    <n v="308"/>
    <s v="Segment 3 / Cohort C"/>
    <n v="10"/>
    <x v="0"/>
    <n v="0.5"/>
    <n v="0.5"/>
    <n v="0"/>
    <n v="0"/>
    <s v="US"/>
    <x v="1"/>
    <n v="1050"/>
    <n v="600"/>
    <s v="C"/>
    <s v="C10"/>
    <x v="3"/>
    <x v="1"/>
    <x v="2"/>
    <x v="0"/>
    <x v="1"/>
    <n v="1050"/>
    <n v="525"/>
    <n v="525"/>
    <n v="0"/>
    <n v="0"/>
  </r>
  <r>
    <n v="308"/>
    <s v="Segment 3 / Cohort C"/>
    <n v="10"/>
    <x v="1"/>
    <n v="0.5"/>
    <n v="0.5"/>
    <n v="0"/>
    <n v="0"/>
    <s v="US"/>
    <x v="1"/>
    <n v="1050"/>
    <n v="600"/>
    <s v="C"/>
    <s v="C10"/>
    <x v="3"/>
    <x v="1"/>
    <x v="2"/>
    <x v="0"/>
    <x v="1"/>
    <n v="600"/>
    <n v="300"/>
    <n v="300"/>
    <n v="0"/>
    <n v="0"/>
  </r>
  <r>
    <n v="308"/>
    <s v="Segment 3 / Cohort C"/>
    <n v="11"/>
    <x v="0"/>
    <n v="0.5"/>
    <n v="0.5"/>
    <n v="0"/>
    <n v="0"/>
    <s v="US"/>
    <x v="1"/>
    <n v="1050"/>
    <n v="600"/>
    <s v="C"/>
    <s v="C11"/>
    <x v="1"/>
    <x v="1"/>
    <x v="2"/>
    <x v="0"/>
    <x v="1"/>
    <n v="1050"/>
    <n v="525"/>
    <n v="525"/>
    <n v="0"/>
    <n v="0"/>
  </r>
  <r>
    <n v="308"/>
    <s v="Segment 3 / Cohort C"/>
    <n v="11"/>
    <x v="1"/>
    <n v="0.5"/>
    <n v="0.5"/>
    <n v="0"/>
    <n v="0"/>
    <s v="US"/>
    <x v="1"/>
    <n v="1050"/>
    <n v="600"/>
    <s v="C"/>
    <s v="C11"/>
    <x v="1"/>
    <x v="1"/>
    <x v="2"/>
    <x v="0"/>
    <x v="1"/>
    <n v="600"/>
    <n v="300"/>
    <n v="300"/>
    <n v="0"/>
    <n v="0"/>
  </r>
  <r>
    <n v="308"/>
    <s v="Segment 3 / Cohort C"/>
    <n v="12"/>
    <x v="0"/>
    <n v="0.5"/>
    <n v="0.5"/>
    <n v="0"/>
    <n v="0"/>
    <s v="US"/>
    <x v="1"/>
    <n v="1050"/>
    <n v="600"/>
    <s v="C"/>
    <s v="C12"/>
    <x v="2"/>
    <x v="1"/>
    <x v="0"/>
    <x v="0"/>
    <x v="1"/>
    <n v="1050"/>
    <n v="525"/>
    <n v="525"/>
    <n v="0"/>
    <n v="0"/>
  </r>
  <r>
    <n v="308"/>
    <s v="Segment 3 / Cohort C"/>
    <n v="12"/>
    <x v="1"/>
    <n v="0.5"/>
    <n v="0.5"/>
    <n v="0"/>
    <n v="0"/>
    <s v="US"/>
    <x v="1"/>
    <n v="1050"/>
    <n v="600"/>
    <s v="C"/>
    <s v="C12"/>
    <x v="2"/>
    <x v="1"/>
    <x v="0"/>
    <x v="0"/>
    <x v="1"/>
    <n v="600"/>
    <n v="300"/>
    <n v="300"/>
    <n v="0"/>
    <n v="0"/>
  </r>
  <r>
    <n v="311"/>
    <s v="Segment 1 / Cohort A"/>
    <n v="1"/>
    <x v="0"/>
    <n v="0.5"/>
    <n v="0.5"/>
    <n v="0"/>
    <n v="0"/>
    <s v="US"/>
    <x v="1"/>
    <n v="2000"/>
    <n v="2000"/>
    <s v="A"/>
    <s v="A1"/>
    <x v="0"/>
    <x v="0"/>
    <x v="0"/>
    <x v="0"/>
    <x v="0"/>
    <n v="2000"/>
    <n v="1000"/>
    <n v="1000"/>
    <n v="0"/>
    <n v="0"/>
  </r>
  <r>
    <n v="311"/>
    <s v="Segment 1 / Cohort A"/>
    <n v="1"/>
    <x v="1"/>
    <n v="0.5"/>
    <n v="0.5"/>
    <n v="0"/>
    <n v="0"/>
    <s v="US"/>
    <x v="1"/>
    <n v="2000"/>
    <n v="2000"/>
    <s v="A"/>
    <s v="A1"/>
    <x v="0"/>
    <x v="0"/>
    <x v="0"/>
    <x v="0"/>
    <x v="0"/>
    <n v="2000"/>
    <n v="1000"/>
    <n v="1000"/>
    <n v="0"/>
    <n v="0"/>
  </r>
  <r>
    <n v="311"/>
    <s v="Segment 1 / Cohort A"/>
    <n v="2"/>
    <x v="0"/>
    <n v="0.5"/>
    <n v="0.5"/>
    <n v="0"/>
    <n v="0"/>
    <s v="US"/>
    <x v="1"/>
    <n v="2000"/>
    <n v="2000"/>
    <s v="A"/>
    <s v="A2"/>
    <x v="1"/>
    <x v="1"/>
    <x v="1"/>
    <x v="0"/>
    <x v="1"/>
    <n v="2000"/>
    <n v="1000"/>
    <n v="1000"/>
    <n v="0"/>
    <n v="0"/>
  </r>
  <r>
    <n v="311"/>
    <s v="Segment 1 / Cohort A"/>
    <n v="2"/>
    <x v="1"/>
    <n v="0.5"/>
    <n v="0.5"/>
    <n v="0"/>
    <n v="0"/>
    <s v="US"/>
    <x v="1"/>
    <n v="2000"/>
    <n v="2000"/>
    <s v="A"/>
    <s v="A2"/>
    <x v="1"/>
    <x v="1"/>
    <x v="1"/>
    <x v="0"/>
    <x v="1"/>
    <n v="2000"/>
    <n v="1000"/>
    <n v="1000"/>
    <n v="0"/>
    <n v="0"/>
  </r>
  <r>
    <n v="311"/>
    <s v="Segment 1 / Cohort A"/>
    <n v="3"/>
    <x v="0"/>
    <n v="0.3"/>
    <n v="0.7"/>
    <n v="0"/>
    <n v="0"/>
    <s v="US"/>
    <x v="1"/>
    <n v="2000"/>
    <n v="2000"/>
    <s v="A"/>
    <s v="A3"/>
    <x v="2"/>
    <x v="1"/>
    <x v="2"/>
    <x v="0"/>
    <x v="1"/>
    <n v="2000"/>
    <n v="600"/>
    <n v="1400"/>
    <n v="0"/>
    <n v="0"/>
  </r>
  <r>
    <n v="311"/>
    <s v="Segment 1 / Cohort A"/>
    <n v="3"/>
    <x v="1"/>
    <n v="0.5"/>
    <n v="0.5"/>
    <n v="0"/>
    <n v="0"/>
    <s v="US"/>
    <x v="1"/>
    <n v="2000"/>
    <n v="2000"/>
    <s v="A"/>
    <s v="A3"/>
    <x v="2"/>
    <x v="1"/>
    <x v="2"/>
    <x v="0"/>
    <x v="1"/>
    <n v="2000"/>
    <n v="1000"/>
    <n v="1000"/>
    <n v="0"/>
    <n v="0"/>
  </r>
  <r>
    <n v="311"/>
    <s v="Segment 1 / Cohort A"/>
    <n v="4"/>
    <x v="0"/>
    <n v="0.5"/>
    <n v="0.5"/>
    <n v="0"/>
    <n v="0"/>
    <s v="US"/>
    <x v="1"/>
    <n v="2000"/>
    <n v="2000"/>
    <s v="A"/>
    <s v="A4"/>
    <x v="2"/>
    <x v="0"/>
    <x v="0"/>
    <x v="0"/>
    <x v="1"/>
    <n v="2000"/>
    <n v="1000"/>
    <n v="1000"/>
    <n v="0"/>
    <n v="0"/>
  </r>
  <r>
    <n v="311"/>
    <s v="Segment 1 / Cohort A"/>
    <n v="4"/>
    <x v="1"/>
    <n v="0.5"/>
    <n v="0.5"/>
    <n v="0"/>
    <n v="0"/>
    <s v="US"/>
    <x v="1"/>
    <n v="2000"/>
    <n v="2000"/>
    <s v="A"/>
    <s v="A4"/>
    <x v="2"/>
    <x v="0"/>
    <x v="0"/>
    <x v="0"/>
    <x v="1"/>
    <n v="2000"/>
    <n v="1000"/>
    <n v="1000"/>
    <n v="0"/>
    <n v="0"/>
  </r>
  <r>
    <n v="311"/>
    <s v="Segment 1 / Cohort A"/>
    <n v="5"/>
    <x v="0"/>
    <n v="0.5"/>
    <n v="0.5"/>
    <n v="0"/>
    <n v="0"/>
    <s v="US"/>
    <x v="1"/>
    <n v="2000"/>
    <n v="2000"/>
    <s v="A"/>
    <s v="A5"/>
    <x v="2"/>
    <x v="1"/>
    <x v="2"/>
    <x v="1"/>
    <x v="1"/>
    <n v="2000"/>
    <n v="1000"/>
    <n v="1000"/>
    <n v="0"/>
    <n v="0"/>
  </r>
  <r>
    <n v="311"/>
    <s v="Segment 1 / Cohort A"/>
    <n v="5"/>
    <x v="1"/>
    <n v="0.5"/>
    <n v="0.5"/>
    <n v="0"/>
    <n v="0"/>
    <s v="US"/>
    <x v="1"/>
    <n v="2000"/>
    <n v="2000"/>
    <s v="A"/>
    <s v="A5"/>
    <x v="2"/>
    <x v="1"/>
    <x v="2"/>
    <x v="1"/>
    <x v="1"/>
    <n v="2000"/>
    <n v="1000"/>
    <n v="1000"/>
    <n v="0"/>
    <n v="0"/>
  </r>
  <r>
    <n v="311"/>
    <s v="Segment 1 / Cohort A"/>
    <n v="6"/>
    <x v="0"/>
    <n v="0.3"/>
    <n v="0.5"/>
    <n v="0.2"/>
    <n v="0"/>
    <s v="US"/>
    <x v="1"/>
    <n v="2000"/>
    <n v="2000"/>
    <s v="A"/>
    <s v="A6"/>
    <x v="3"/>
    <x v="0"/>
    <x v="0"/>
    <x v="0"/>
    <x v="1"/>
    <n v="2000"/>
    <n v="600"/>
    <n v="1000"/>
    <n v="400"/>
    <n v="0"/>
  </r>
  <r>
    <n v="311"/>
    <s v="Segment 1 / Cohort A"/>
    <n v="6"/>
    <x v="1"/>
    <n v="0.3"/>
    <n v="0.5"/>
    <n v="0.2"/>
    <n v="0"/>
    <s v="US"/>
    <x v="1"/>
    <n v="2000"/>
    <n v="2000"/>
    <s v="A"/>
    <s v="A6"/>
    <x v="3"/>
    <x v="0"/>
    <x v="0"/>
    <x v="0"/>
    <x v="1"/>
    <n v="2000"/>
    <n v="600"/>
    <n v="1000"/>
    <n v="400"/>
    <n v="0"/>
  </r>
  <r>
    <n v="311"/>
    <s v="Segment 1 / Cohort A"/>
    <n v="7"/>
    <x v="0"/>
    <n v="0.4"/>
    <n v="0.4"/>
    <n v="0.2"/>
    <n v="0"/>
    <s v="US"/>
    <x v="1"/>
    <n v="2000"/>
    <n v="2000"/>
    <s v="A"/>
    <s v="A7"/>
    <x v="1"/>
    <x v="0"/>
    <x v="0"/>
    <x v="0"/>
    <x v="1"/>
    <n v="2000"/>
    <n v="800"/>
    <n v="800"/>
    <n v="400"/>
    <n v="0"/>
  </r>
  <r>
    <n v="311"/>
    <s v="Segment 1 / Cohort A"/>
    <n v="7"/>
    <x v="1"/>
    <n v="0.3"/>
    <n v="0.5"/>
    <n v="0.2"/>
    <n v="0"/>
    <s v="US"/>
    <x v="1"/>
    <n v="2000"/>
    <n v="2000"/>
    <s v="A"/>
    <s v="A7"/>
    <x v="1"/>
    <x v="0"/>
    <x v="0"/>
    <x v="0"/>
    <x v="1"/>
    <n v="2000"/>
    <n v="600"/>
    <n v="1000"/>
    <n v="400"/>
    <n v="0"/>
  </r>
  <r>
    <n v="311"/>
    <s v="Segment 1 / Cohort A"/>
    <n v="8"/>
    <x v="0"/>
    <n v="0.3"/>
    <n v="0.4"/>
    <n v="0.3"/>
    <n v="0"/>
    <s v="US"/>
    <x v="1"/>
    <n v="2000"/>
    <n v="2000"/>
    <s v="A"/>
    <s v="A8"/>
    <x v="3"/>
    <x v="0"/>
    <x v="0"/>
    <x v="0"/>
    <x v="0"/>
    <n v="2000"/>
    <n v="600"/>
    <n v="800"/>
    <n v="600"/>
    <n v="0"/>
  </r>
  <r>
    <n v="311"/>
    <s v="Segment 1 / Cohort A"/>
    <n v="8"/>
    <x v="1"/>
    <n v="0"/>
    <n v="0.5"/>
    <n v="0.5"/>
    <n v="0"/>
    <s v="US"/>
    <x v="1"/>
    <n v="2000"/>
    <n v="2000"/>
    <s v="A"/>
    <s v="A8"/>
    <x v="3"/>
    <x v="0"/>
    <x v="0"/>
    <x v="0"/>
    <x v="0"/>
    <n v="2000"/>
    <n v="0"/>
    <n v="1000"/>
    <n v="1000"/>
    <n v="0"/>
  </r>
  <r>
    <n v="311"/>
    <s v="Segment 1 / Cohort A"/>
    <n v="9"/>
    <x v="0"/>
    <n v="0.5"/>
    <n v="0.5"/>
    <n v="0"/>
    <n v="0"/>
    <s v="US"/>
    <x v="1"/>
    <n v="2000"/>
    <n v="2000"/>
    <s v="A"/>
    <s v="A9"/>
    <x v="1"/>
    <x v="1"/>
    <x v="2"/>
    <x v="1"/>
    <x v="1"/>
    <n v="2000"/>
    <n v="1000"/>
    <n v="1000"/>
    <n v="0"/>
    <n v="0"/>
  </r>
  <r>
    <n v="311"/>
    <s v="Segment 1 / Cohort A"/>
    <n v="9"/>
    <x v="1"/>
    <n v="0.4"/>
    <n v="0.4"/>
    <n v="0.2"/>
    <n v="0"/>
    <s v="US"/>
    <x v="1"/>
    <n v="2000"/>
    <n v="2000"/>
    <s v="A"/>
    <s v="A9"/>
    <x v="1"/>
    <x v="1"/>
    <x v="2"/>
    <x v="1"/>
    <x v="1"/>
    <n v="2000"/>
    <n v="800"/>
    <n v="800"/>
    <n v="400"/>
    <n v="0"/>
  </r>
  <r>
    <n v="311"/>
    <s v="Segment 1 / Cohort A"/>
    <n v="10"/>
    <x v="0"/>
    <n v="0.5"/>
    <n v="0.5"/>
    <n v="0"/>
    <n v="0"/>
    <s v="US"/>
    <x v="1"/>
    <n v="2000"/>
    <n v="2000"/>
    <s v="A"/>
    <s v="A10"/>
    <x v="2"/>
    <x v="1"/>
    <x v="0"/>
    <x v="0"/>
    <x v="0"/>
    <n v="2000"/>
    <n v="1000"/>
    <n v="1000"/>
    <n v="0"/>
    <n v="0"/>
  </r>
  <r>
    <n v="311"/>
    <s v="Segment 1 / Cohort A"/>
    <n v="10"/>
    <x v="1"/>
    <n v="0.5"/>
    <n v="0.5"/>
    <n v="0"/>
    <n v="0"/>
    <s v="US"/>
    <x v="1"/>
    <n v="2000"/>
    <n v="2000"/>
    <s v="A"/>
    <s v="A10"/>
    <x v="2"/>
    <x v="1"/>
    <x v="0"/>
    <x v="0"/>
    <x v="0"/>
    <n v="2000"/>
    <n v="1000"/>
    <n v="1000"/>
    <n v="0"/>
    <n v="0"/>
  </r>
  <r>
    <n v="311"/>
    <s v="Segment 1 / Cohort A"/>
    <n v="11"/>
    <x v="0"/>
    <n v="0.3"/>
    <n v="0.6"/>
    <n v="0.1"/>
    <n v="0"/>
    <s v="US"/>
    <x v="1"/>
    <n v="2000"/>
    <n v="2000"/>
    <s v="A"/>
    <s v="A11"/>
    <x v="0"/>
    <x v="0"/>
    <x v="0"/>
    <x v="0"/>
    <x v="1"/>
    <n v="2000"/>
    <n v="600"/>
    <n v="1200"/>
    <n v="200"/>
    <n v="0"/>
  </r>
  <r>
    <n v="311"/>
    <s v="Segment 1 / Cohort A"/>
    <n v="11"/>
    <x v="1"/>
    <n v="0.2"/>
    <n v="0.7"/>
    <n v="0.1"/>
    <n v="0"/>
    <s v="US"/>
    <x v="1"/>
    <n v="2000"/>
    <n v="2000"/>
    <s v="A"/>
    <s v="A11"/>
    <x v="0"/>
    <x v="0"/>
    <x v="0"/>
    <x v="0"/>
    <x v="1"/>
    <n v="2000"/>
    <n v="400"/>
    <n v="1400"/>
    <n v="200"/>
    <n v="0"/>
  </r>
  <r>
    <n v="311"/>
    <s v="Segment 1 / Cohort A"/>
    <n v="12"/>
    <x v="0"/>
    <n v="0.5"/>
    <n v="0.5"/>
    <n v="0"/>
    <n v="0"/>
    <s v="US"/>
    <x v="1"/>
    <n v="2000"/>
    <n v="2000"/>
    <s v="A"/>
    <s v="A12"/>
    <x v="1"/>
    <x v="0"/>
    <x v="0"/>
    <x v="0"/>
    <x v="0"/>
    <n v="2000"/>
    <n v="1000"/>
    <n v="1000"/>
    <n v="0"/>
    <n v="0"/>
  </r>
  <r>
    <n v="311"/>
    <s v="Segment 1 / Cohort A"/>
    <n v="12"/>
    <x v="1"/>
    <n v="0.5"/>
    <n v="0.5"/>
    <n v="0"/>
    <n v="0"/>
    <s v="US"/>
    <x v="1"/>
    <n v="2000"/>
    <n v="2000"/>
    <s v="A"/>
    <s v="A12"/>
    <x v="1"/>
    <x v="0"/>
    <x v="0"/>
    <x v="0"/>
    <x v="0"/>
    <n v="2000"/>
    <n v="1000"/>
    <n v="1000"/>
    <n v="0"/>
    <n v="0"/>
  </r>
  <r>
    <n v="314"/>
    <s v="Segment 3 / Cohort C"/>
    <n v="1"/>
    <x v="0"/>
    <n v="0.5"/>
    <n v="0.4"/>
    <n v="0.1"/>
    <n v="0"/>
    <s v="US"/>
    <x v="1"/>
    <n v="2000"/>
    <n v="500"/>
    <s v="C"/>
    <s v="C1"/>
    <x v="2"/>
    <x v="0"/>
    <x v="1"/>
    <x v="0"/>
    <x v="1"/>
    <n v="2000"/>
    <n v="1000"/>
    <n v="800"/>
    <n v="200"/>
    <n v="0"/>
  </r>
  <r>
    <n v="314"/>
    <s v="Segment 3 / Cohort C"/>
    <n v="1"/>
    <x v="1"/>
    <n v="0.6"/>
    <n v="0.3"/>
    <n v="0.1"/>
    <n v="0"/>
    <s v="US"/>
    <x v="1"/>
    <n v="2000"/>
    <n v="500"/>
    <s v="C"/>
    <s v="C1"/>
    <x v="2"/>
    <x v="0"/>
    <x v="1"/>
    <x v="0"/>
    <x v="1"/>
    <n v="500"/>
    <n v="300"/>
    <n v="150"/>
    <n v="50"/>
    <n v="0"/>
  </r>
  <r>
    <n v="314"/>
    <s v="Segment 3 / Cohort C"/>
    <n v="2"/>
    <x v="0"/>
    <n v="0.7"/>
    <n v="0.3"/>
    <n v="0"/>
    <n v="0"/>
    <s v="US"/>
    <x v="1"/>
    <n v="2000"/>
    <n v="500"/>
    <s v="C"/>
    <s v="C2"/>
    <x v="2"/>
    <x v="1"/>
    <x v="2"/>
    <x v="1"/>
    <x v="0"/>
    <n v="2000"/>
    <n v="1400"/>
    <n v="600"/>
    <n v="0"/>
    <n v="0"/>
  </r>
  <r>
    <n v="314"/>
    <s v="Segment 3 / Cohort C"/>
    <n v="2"/>
    <x v="1"/>
    <n v="0.7"/>
    <n v="0.3"/>
    <n v="0"/>
    <n v="0"/>
    <s v="US"/>
    <x v="1"/>
    <n v="2000"/>
    <n v="500"/>
    <s v="C"/>
    <s v="C2"/>
    <x v="2"/>
    <x v="1"/>
    <x v="2"/>
    <x v="1"/>
    <x v="0"/>
    <n v="500"/>
    <n v="350"/>
    <n v="150"/>
    <n v="0"/>
    <n v="0"/>
  </r>
  <r>
    <n v="314"/>
    <s v="Segment 3 / Cohort C"/>
    <n v="3"/>
    <x v="0"/>
    <n v="0.6"/>
    <n v="0.4"/>
    <n v="0"/>
    <n v="0"/>
    <s v="US"/>
    <x v="1"/>
    <n v="2000"/>
    <n v="500"/>
    <s v="C"/>
    <s v="C3"/>
    <x v="3"/>
    <x v="0"/>
    <x v="1"/>
    <x v="0"/>
    <x v="1"/>
    <n v="2000"/>
    <n v="1200"/>
    <n v="800"/>
    <n v="0"/>
    <n v="0"/>
  </r>
  <r>
    <n v="314"/>
    <s v="Segment 3 / Cohort C"/>
    <n v="3"/>
    <x v="1"/>
    <n v="0.7"/>
    <n v="0.3"/>
    <n v="0"/>
    <n v="0"/>
    <s v="US"/>
    <x v="1"/>
    <n v="2000"/>
    <n v="500"/>
    <s v="C"/>
    <s v="C3"/>
    <x v="3"/>
    <x v="0"/>
    <x v="1"/>
    <x v="0"/>
    <x v="1"/>
    <n v="500"/>
    <n v="350"/>
    <n v="150"/>
    <n v="0"/>
    <n v="0"/>
  </r>
  <r>
    <n v="314"/>
    <s v="Segment 3 / Cohort C"/>
    <n v="4"/>
    <x v="0"/>
    <n v="0.5"/>
    <n v="0.4"/>
    <n v="0.1"/>
    <n v="0"/>
    <s v="US"/>
    <x v="1"/>
    <n v="2000"/>
    <n v="500"/>
    <s v="C"/>
    <s v="C4"/>
    <x v="3"/>
    <x v="1"/>
    <x v="0"/>
    <x v="0"/>
    <x v="0"/>
    <n v="2000"/>
    <n v="1000"/>
    <n v="800"/>
    <n v="200"/>
    <n v="0"/>
  </r>
  <r>
    <n v="314"/>
    <s v="Segment 3 / Cohort C"/>
    <n v="4"/>
    <x v="1"/>
    <n v="0.6"/>
    <n v="0.3"/>
    <n v="0.1"/>
    <n v="0"/>
    <s v="US"/>
    <x v="1"/>
    <n v="2000"/>
    <n v="500"/>
    <s v="C"/>
    <s v="C4"/>
    <x v="3"/>
    <x v="1"/>
    <x v="0"/>
    <x v="0"/>
    <x v="0"/>
    <n v="500"/>
    <n v="300"/>
    <n v="150"/>
    <n v="50"/>
    <n v="0"/>
  </r>
  <r>
    <n v="314"/>
    <s v="Segment 3 / Cohort C"/>
    <n v="5"/>
    <x v="0"/>
    <n v="0.7"/>
    <n v="0.3"/>
    <n v="0"/>
    <n v="0"/>
    <s v="US"/>
    <x v="1"/>
    <n v="2000"/>
    <n v="500"/>
    <s v="C"/>
    <s v="C5"/>
    <x v="2"/>
    <x v="0"/>
    <x v="1"/>
    <x v="0"/>
    <x v="0"/>
    <n v="2000"/>
    <n v="1400"/>
    <n v="600"/>
    <n v="0"/>
    <n v="0"/>
  </r>
  <r>
    <n v="314"/>
    <s v="Segment 3 / Cohort C"/>
    <n v="5"/>
    <x v="1"/>
    <n v="0.7"/>
    <n v="0.3"/>
    <n v="0"/>
    <n v="0"/>
    <s v="US"/>
    <x v="1"/>
    <n v="2000"/>
    <n v="500"/>
    <s v="C"/>
    <s v="C5"/>
    <x v="2"/>
    <x v="0"/>
    <x v="1"/>
    <x v="0"/>
    <x v="0"/>
    <n v="500"/>
    <n v="350"/>
    <n v="150"/>
    <n v="0"/>
    <n v="0"/>
  </r>
  <r>
    <n v="314"/>
    <s v="Segment 3 / Cohort C"/>
    <n v="6"/>
    <x v="0"/>
    <n v="0.8"/>
    <n v="0.2"/>
    <n v="0"/>
    <n v="0"/>
    <s v="US"/>
    <x v="1"/>
    <n v="2000"/>
    <n v="500"/>
    <s v="C"/>
    <s v="C6"/>
    <x v="3"/>
    <x v="1"/>
    <x v="1"/>
    <x v="0"/>
    <x v="0"/>
    <n v="2000"/>
    <n v="1600"/>
    <n v="400"/>
    <n v="0"/>
    <n v="0"/>
  </r>
  <r>
    <n v="314"/>
    <s v="Segment 3 / Cohort C"/>
    <n v="6"/>
    <x v="1"/>
    <n v="0.7"/>
    <n v="0.3"/>
    <n v="0"/>
    <n v="0"/>
    <s v="US"/>
    <x v="1"/>
    <n v="2000"/>
    <n v="500"/>
    <s v="C"/>
    <s v="C6"/>
    <x v="3"/>
    <x v="1"/>
    <x v="1"/>
    <x v="0"/>
    <x v="0"/>
    <n v="500"/>
    <n v="350"/>
    <n v="150"/>
    <n v="0"/>
    <n v="0"/>
  </r>
  <r>
    <n v="314"/>
    <s v="Segment 3 / Cohort C"/>
    <n v="7"/>
    <x v="0"/>
    <n v="0.6"/>
    <n v="0.4"/>
    <n v="0"/>
    <n v="0"/>
    <s v="US"/>
    <x v="1"/>
    <n v="2000"/>
    <n v="500"/>
    <s v="C"/>
    <s v="C7"/>
    <x v="0"/>
    <x v="1"/>
    <x v="1"/>
    <x v="0"/>
    <x v="0"/>
    <n v="2000"/>
    <n v="1200"/>
    <n v="800"/>
    <n v="0"/>
    <n v="0"/>
  </r>
  <r>
    <n v="314"/>
    <s v="Segment 3 / Cohort C"/>
    <n v="7"/>
    <x v="1"/>
    <n v="0.7"/>
    <n v="0.3"/>
    <n v="0"/>
    <n v="0"/>
    <s v="US"/>
    <x v="1"/>
    <n v="2000"/>
    <n v="500"/>
    <s v="C"/>
    <s v="C7"/>
    <x v="0"/>
    <x v="1"/>
    <x v="1"/>
    <x v="0"/>
    <x v="0"/>
    <n v="500"/>
    <n v="350"/>
    <n v="150"/>
    <n v="0"/>
    <n v="0"/>
  </r>
  <r>
    <n v="314"/>
    <s v="Segment 3 / Cohort C"/>
    <n v="8"/>
    <x v="0"/>
    <n v="0.7"/>
    <n v="0.3"/>
    <n v="0"/>
    <n v="0"/>
    <s v="US"/>
    <x v="1"/>
    <n v="2000"/>
    <n v="500"/>
    <s v="C"/>
    <s v="C8"/>
    <x v="1"/>
    <x v="1"/>
    <x v="2"/>
    <x v="1"/>
    <x v="0"/>
    <n v="2000"/>
    <n v="1400"/>
    <n v="600"/>
    <n v="0"/>
    <n v="0"/>
  </r>
  <r>
    <n v="314"/>
    <s v="Segment 3 / Cohort C"/>
    <n v="8"/>
    <x v="1"/>
    <n v="0.6"/>
    <n v="0.4"/>
    <n v="0"/>
    <n v="0"/>
    <s v="US"/>
    <x v="1"/>
    <n v="2000"/>
    <n v="500"/>
    <s v="C"/>
    <s v="C8"/>
    <x v="1"/>
    <x v="1"/>
    <x v="2"/>
    <x v="1"/>
    <x v="0"/>
    <n v="500"/>
    <n v="300"/>
    <n v="200"/>
    <n v="0"/>
    <n v="0"/>
  </r>
  <r>
    <n v="314"/>
    <s v="Segment 3 / Cohort C"/>
    <n v="9"/>
    <x v="0"/>
    <n v="0.7"/>
    <n v="0.3"/>
    <n v="0"/>
    <n v="0"/>
    <s v="US"/>
    <x v="1"/>
    <n v="2000"/>
    <n v="500"/>
    <s v="C"/>
    <s v="C9"/>
    <x v="0"/>
    <x v="1"/>
    <x v="2"/>
    <x v="0"/>
    <x v="1"/>
    <n v="2000"/>
    <n v="1400"/>
    <n v="600"/>
    <n v="0"/>
    <n v="0"/>
  </r>
  <r>
    <n v="314"/>
    <s v="Segment 3 / Cohort C"/>
    <n v="9"/>
    <x v="1"/>
    <n v="0.6"/>
    <n v="0.4"/>
    <n v="0"/>
    <n v="0"/>
    <s v="US"/>
    <x v="1"/>
    <n v="2000"/>
    <n v="500"/>
    <s v="C"/>
    <s v="C9"/>
    <x v="0"/>
    <x v="1"/>
    <x v="2"/>
    <x v="0"/>
    <x v="1"/>
    <n v="500"/>
    <n v="300"/>
    <n v="200"/>
    <n v="0"/>
    <n v="0"/>
  </r>
  <r>
    <n v="314"/>
    <s v="Segment 3 / Cohort C"/>
    <n v="10"/>
    <x v="0"/>
    <n v="0.8"/>
    <n v="0.2"/>
    <n v="0"/>
    <n v="0"/>
    <s v="US"/>
    <x v="1"/>
    <n v="2000"/>
    <n v="500"/>
    <s v="C"/>
    <s v="C10"/>
    <x v="3"/>
    <x v="1"/>
    <x v="2"/>
    <x v="0"/>
    <x v="1"/>
    <n v="2000"/>
    <n v="1600"/>
    <n v="400"/>
    <n v="0"/>
    <n v="0"/>
  </r>
  <r>
    <n v="314"/>
    <s v="Segment 3 / Cohort C"/>
    <n v="10"/>
    <x v="1"/>
    <n v="0.6"/>
    <n v="0.4"/>
    <n v="0"/>
    <n v="0"/>
    <s v="US"/>
    <x v="1"/>
    <n v="2000"/>
    <n v="500"/>
    <s v="C"/>
    <s v="C10"/>
    <x v="3"/>
    <x v="1"/>
    <x v="2"/>
    <x v="0"/>
    <x v="1"/>
    <n v="500"/>
    <n v="300"/>
    <n v="200"/>
    <n v="0"/>
    <n v="0"/>
  </r>
  <r>
    <n v="314"/>
    <s v="Segment 3 / Cohort C"/>
    <n v="11"/>
    <x v="0"/>
    <n v="0.6"/>
    <n v="0.4"/>
    <n v="0"/>
    <n v="0"/>
    <s v="US"/>
    <x v="1"/>
    <n v="2000"/>
    <n v="500"/>
    <s v="C"/>
    <s v="C11"/>
    <x v="1"/>
    <x v="1"/>
    <x v="2"/>
    <x v="0"/>
    <x v="1"/>
    <n v="2000"/>
    <n v="1200"/>
    <n v="800"/>
    <n v="0"/>
    <n v="0"/>
  </r>
  <r>
    <n v="314"/>
    <s v="Segment 3 / Cohort C"/>
    <n v="11"/>
    <x v="1"/>
    <n v="0.7"/>
    <n v="0.3"/>
    <n v="0"/>
    <n v="0"/>
    <s v="US"/>
    <x v="1"/>
    <n v="2000"/>
    <n v="500"/>
    <s v="C"/>
    <s v="C11"/>
    <x v="1"/>
    <x v="1"/>
    <x v="2"/>
    <x v="0"/>
    <x v="1"/>
    <n v="500"/>
    <n v="350"/>
    <n v="150"/>
    <n v="0"/>
    <n v="0"/>
  </r>
  <r>
    <n v="314"/>
    <s v="Segment 3 / Cohort C"/>
    <n v="12"/>
    <x v="0"/>
    <n v="0.5"/>
    <n v="0.4"/>
    <n v="0.1"/>
    <n v="0"/>
    <s v="US"/>
    <x v="1"/>
    <n v="2000"/>
    <n v="500"/>
    <s v="C"/>
    <s v="C12"/>
    <x v="2"/>
    <x v="1"/>
    <x v="0"/>
    <x v="0"/>
    <x v="1"/>
    <n v="2000"/>
    <n v="1000"/>
    <n v="800"/>
    <n v="200"/>
    <n v="0"/>
  </r>
  <r>
    <n v="314"/>
    <s v="Segment 3 / Cohort C"/>
    <n v="12"/>
    <x v="1"/>
    <n v="0.6"/>
    <n v="0.3"/>
    <n v="0.1"/>
    <n v="0"/>
    <s v="US"/>
    <x v="1"/>
    <n v="2000"/>
    <n v="500"/>
    <s v="C"/>
    <s v="C12"/>
    <x v="2"/>
    <x v="1"/>
    <x v="0"/>
    <x v="0"/>
    <x v="1"/>
    <n v="500"/>
    <n v="300"/>
    <n v="150"/>
    <n v="50"/>
    <n v="0"/>
  </r>
  <r>
    <n v="320"/>
    <s v="Segment 3 / Cohort C"/>
    <n v="1"/>
    <x v="0"/>
    <n v="0.5"/>
    <n v="0.4"/>
    <n v="0.1"/>
    <n v="0"/>
    <s v="US"/>
    <x v="1"/>
    <n v="750"/>
    <n v="250"/>
    <s v="C"/>
    <s v="C1"/>
    <x v="2"/>
    <x v="0"/>
    <x v="1"/>
    <x v="0"/>
    <x v="1"/>
    <n v="750"/>
    <n v="375"/>
    <n v="300"/>
    <n v="75"/>
    <n v="0"/>
  </r>
  <r>
    <n v="320"/>
    <s v="Segment 3 / Cohort C"/>
    <n v="1"/>
    <x v="1"/>
    <n v="0.4"/>
    <n v="0.5"/>
    <n v="0.1"/>
    <n v="0"/>
    <s v="US"/>
    <x v="1"/>
    <n v="750"/>
    <n v="250"/>
    <s v="C"/>
    <s v="C1"/>
    <x v="2"/>
    <x v="0"/>
    <x v="1"/>
    <x v="0"/>
    <x v="1"/>
    <n v="250"/>
    <n v="100"/>
    <n v="125"/>
    <n v="25"/>
    <n v="0"/>
  </r>
  <r>
    <n v="320"/>
    <s v="Segment 3 / Cohort C"/>
    <n v="2"/>
    <x v="0"/>
    <n v="0.6"/>
    <n v="0.4"/>
    <n v="0"/>
    <n v="0"/>
    <s v="US"/>
    <x v="1"/>
    <n v="750"/>
    <n v="250"/>
    <s v="C"/>
    <s v="C2"/>
    <x v="2"/>
    <x v="1"/>
    <x v="2"/>
    <x v="1"/>
    <x v="0"/>
    <n v="750"/>
    <n v="450"/>
    <n v="300"/>
    <n v="0"/>
    <n v="0"/>
  </r>
  <r>
    <n v="320"/>
    <s v="Segment 3 / Cohort C"/>
    <n v="2"/>
    <x v="1"/>
    <n v="0.5"/>
    <n v="0.5"/>
    <n v="0"/>
    <n v="0"/>
    <s v="US"/>
    <x v="1"/>
    <n v="750"/>
    <n v="250"/>
    <s v="C"/>
    <s v="C2"/>
    <x v="2"/>
    <x v="1"/>
    <x v="2"/>
    <x v="1"/>
    <x v="0"/>
    <n v="250"/>
    <n v="125"/>
    <n v="125"/>
    <n v="0"/>
    <n v="0"/>
  </r>
  <r>
    <n v="320"/>
    <s v="Segment 3 / Cohort C"/>
    <n v="3"/>
    <x v="0"/>
    <n v="0.5"/>
    <n v="0.3"/>
    <n v="0.2"/>
    <n v="0"/>
    <s v="US"/>
    <x v="1"/>
    <n v="750"/>
    <n v="250"/>
    <s v="C"/>
    <s v="C3"/>
    <x v="3"/>
    <x v="0"/>
    <x v="1"/>
    <x v="0"/>
    <x v="1"/>
    <n v="750"/>
    <n v="375"/>
    <n v="225"/>
    <n v="150"/>
    <n v="0"/>
  </r>
  <r>
    <n v="320"/>
    <s v="Segment 3 / Cohort C"/>
    <n v="3"/>
    <x v="1"/>
    <n v="0.4"/>
    <n v="0.3"/>
    <n v="0.3"/>
    <n v="0"/>
    <s v="US"/>
    <x v="1"/>
    <n v="750"/>
    <n v="250"/>
    <s v="C"/>
    <s v="C3"/>
    <x v="3"/>
    <x v="0"/>
    <x v="1"/>
    <x v="0"/>
    <x v="1"/>
    <n v="250"/>
    <n v="100"/>
    <n v="75"/>
    <n v="75"/>
    <n v="0"/>
  </r>
  <r>
    <n v="320"/>
    <s v="Segment 3 / Cohort C"/>
    <n v="4"/>
    <x v="0"/>
    <n v="0.4"/>
    <n v="0.4"/>
    <n v="0.2"/>
    <n v="0"/>
    <s v="US"/>
    <x v="1"/>
    <n v="750"/>
    <n v="250"/>
    <s v="C"/>
    <s v="C4"/>
    <x v="3"/>
    <x v="1"/>
    <x v="0"/>
    <x v="0"/>
    <x v="0"/>
    <n v="750"/>
    <n v="300"/>
    <n v="300"/>
    <n v="150"/>
    <n v="0"/>
  </r>
  <r>
    <n v="320"/>
    <s v="Segment 3 / Cohort C"/>
    <n v="4"/>
    <x v="1"/>
    <n v="0.3"/>
    <n v="0.4"/>
    <n v="0.3"/>
    <n v="0"/>
    <s v="US"/>
    <x v="1"/>
    <n v="750"/>
    <n v="250"/>
    <s v="C"/>
    <s v="C4"/>
    <x v="3"/>
    <x v="1"/>
    <x v="0"/>
    <x v="0"/>
    <x v="0"/>
    <n v="250"/>
    <n v="75"/>
    <n v="100"/>
    <n v="75"/>
    <n v="0"/>
  </r>
  <r>
    <n v="320"/>
    <s v="Segment 3 / Cohort C"/>
    <n v="5"/>
    <x v="0"/>
    <n v="0.6"/>
    <n v="0.3"/>
    <n v="0.1"/>
    <n v="0"/>
    <s v="US"/>
    <x v="1"/>
    <n v="750"/>
    <n v="250"/>
    <s v="C"/>
    <s v="C5"/>
    <x v="2"/>
    <x v="0"/>
    <x v="1"/>
    <x v="0"/>
    <x v="0"/>
    <n v="750"/>
    <n v="450"/>
    <n v="225"/>
    <n v="75"/>
    <n v="0"/>
  </r>
  <r>
    <n v="320"/>
    <s v="Segment 3 / Cohort C"/>
    <n v="5"/>
    <x v="1"/>
    <n v="0.5"/>
    <n v="0.3"/>
    <n v="0.2"/>
    <n v="0"/>
    <s v="US"/>
    <x v="1"/>
    <n v="750"/>
    <n v="250"/>
    <s v="C"/>
    <s v="C5"/>
    <x v="2"/>
    <x v="0"/>
    <x v="1"/>
    <x v="0"/>
    <x v="0"/>
    <n v="250"/>
    <n v="125"/>
    <n v="75"/>
    <n v="50"/>
    <n v="0"/>
  </r>
  <r>
    <n v="320"/>
    <s v="Segment 3 / Cohort C"/>
    <n v="6"/>
    <x v="0"/>
    <n v="0.5"/>
    <n v="0.3"/>
    <n v="0.2"/>
    <n v="0"/>
    <s v="US"/>
    <x v="1"/>
    <n v="750"/>
    <n v="250"/>
    <s v="C"/>
    <s v="C6"/>
    <x v="3"/>
    <x v="1"/>
    <x v="1"/>
    <x v="0"/>
    <x v="0"/>
    <n v="750"/>
    <n v="375"/>
    <n v="225"/>
    <n v="150"/>
    <n v="0"/>
  </r>
  <r>
    <n v="320"/>
    <s v="Segment 3 / Cohort C"/>
    <n v="6"/>
    <x v="1"/>
    <n v="0.4"/>
    <n v="0.3"/>
    <n v="0.3"/>
    <n v="0"/>
    <s v="US"/>
    <x v="1"/>
    <n v="750"/>
    <n v="250"/>
    <s v="C"/>
    <s v="C6"/>
    <x v="3"/>
    <x v="1"/>
    <x v="1"/>
    <x v="0"/>
    <x v="0"/>
    <n v="250"/>
    <n v="100"/>
    <n v="75"/>
    <n v="75"/>
    <n v="0"/>
  </r>
  <r>
    <n v="320"/>
    <s v="Segment 3 / Cohort C"/>
    <n v="7"/>
    <x v="0"/>
    <n v="0.6"/>
    <n v="0.3"/>
    <n v="0.1"/>
    <n v="0"/>
    <s v="US"/>
    <x v="1"/>
    <n v="750"/>
    <n v="250"/>
    <s v="C"/>
    <s v="C7"/>
    <x v="0"/>
    <x v="1"/>
    <x v="1"/>
    <x v="0"/>
    <x v="0"/>
    <n v="750"/>
    <n v="450"/>
    <n v="225"/>
    <n v="75"/>
    <n v="0"/>
  </r>
  <r>
    <n v="320"/>
    <s v="Segment 3 / Cohort C"/>
    <n v="7"/>
    <x v="1"/>
    <n v="0.5"/>
    <n v="0.4"/>
    <n v="0.1"/>
    <n v="0"/>
    <s v="US"/>
    <x v="1"/>
    <n v="750"/>
    <n v="250"/>
    <s v="C"/>
    <s v="C7"/>
    <x v="0"/>
    <x v="1"/>
    <x v="1"/>
    <x v="0"/>
    <x v="0"/>
    <n v="250"/>
    <n v="125"/>
    <n v="100"/>
    <n v="25"/>
    <n v="0"/>
  </r>
  <r>
    <n v="320"/>
    <s v="Segment 3 / Cohort C"/>
    <n v="8"/>
    <x v="0"/>
    <n v="0.6"/>
    <n v="0.4"/>
    <n v="0"/>
    <n v="0"/>
    <s v="US"/>
    <x v="1"/>
    <n v="750"/>
    <n v="250"/>
    <s v="C"/>
    <s v="C8"/>
    <x v="1"/>
    <x v="1"/>
    <x v="2"/>
    <x v="1"/>
    <x v="0"/>
    <n v="750"/>
    <n v="450"/>
    <n v="300"/>
    <n v="0"/>
    <n v="0"/>
  </r>
  <r>
    <n v="320"/>
    <s v="Segment 3 / Cohort C"/>
    <n v="8"/>
    <x v="1"/>
    <n v="0.5"/>
    <n v="0.5"/>
    <n v="0"/>
    <n v="0"/>
    <s v="US"/>
    <x v="1"/>
    <n v="750"/>
    <n v="250"/>
    <s v="C"/>
    <s v="C8"/>
    <x v="1"/>
    <x v="1"/>
    <x v="2"/>
    <x v="1"/>
    <x v="0"/>
    <n v="250"/>
    <n v="125"/>
    <n v="125"/>
    <n v="0"/>
    <n v="0"/>
  </r>
  <r>
    <n v="320"/>
    <s v="Segment 3 / Cohort C"/>
    <n v="9"/>
    <x v="0"/>
    <n v="0.6"/>
    <n v="0.4"/>
    <n v="0"/>
    <n v="0"/>
    <s v="US"/>
    <x v="1"/>
    <n v="750"/>
    <n v="250"/>
    <s v="C"/>
    <s v="C9"/>
    <x v="0"/>
    <x v="1"/>
    <x v="2"/>
    <x v="0"/>
    <x v="1"/>
    <n v="750"/>
    <n v="450"/>
    <n v="300"/>
    <n v="0"/>
    <n v="0"/>
  </r>
  <r>
    <n v="320"/>
    <s v="Segment 3 / Cohort C"/>
    <n v="9"/>
    <x v="1"/>
    <n v="0.5"/>
    <n v="0.5"/>
    <n v="0"/>
    <n v="0"/>
    <s v="US"/>
    <x v="1"/>
    <n v="750"/>
    <n v="250"/>
    <s v="C"/>
    <s v="C9"/>
    <x v="0"/>
    <x v="1"/>
    <x v="2"/>
    <x v="0"/>
    <x v="1"/>
    <n v="250"/>
    <n v="125"/>
    <n v="125"/>
    <n v="0"/>
    <n v="0"/>
  </r>
  <r>
    <n v="320"/>
    <s v="Segment 3 / Cohort C"/>
    <n v="10"/>
    <x v="0"/>
    <n v="0.6"/>
    <n v="0.4"/>
    <n v="0"/>
    <n v="0"/>
    <s v="US"/>
    <x v="1"/>
    <n v="750"/>
    <n v="250"/>
    <s v="C"/>
    <s v="C10"/>
    <x v="3"/>
    <x v="1"/>
    <x v="2"/>
    <x v="0"/>
    <x v="1"/>
    <n v="750"/>
    <n v="450"/>
    <n v="300"/>
    <n v="0"/>
    <n v="0"/>
  </r>
  <r>
    <n v="320"/>
    <s v="Segment 3 / Cohort C"/>
    <n v="10"/>
    <x v="1"/>
    <n v="0.5"/>
    <n v="0.5"/>
    <n v="0"/>
    <n v="0"/>
    <s v="US"/>
    <x v="1"/>
    <n v="750"/>
    <n v="250"/>
    <s v="C"/>
    <s v="C10"/>
    <x v="3"/>
    <x v="1"/>
    <x v="2"/>
    <x v="0"/>
    <x v="1"/>
    <n v="250"/>
    <n v="125"/>
    <n v="125"/>
    <n v="0"/>
    <n v="0"/>
  </r>
  <r>
    <n v="320"/>
    <s v="Segment 3 / Cohort C"/>
    <n v="11"/>
    <x v="0"/>
    <n v="0.6"/>
    <n v="0.3"/>
    <n v="0.1"/>
    <n v="0"/>
    <s v="US"/>
    <x v="1"/>
    <n v="750"/>
    <n v="250"/>
    <s v="C"/>
    <s v="C11"/>
    <x v="1"/>
    <x v="1"/>
    <x v="2"/>
    <x v="0"/>
    <x v="1"/>
    <n v="750"/>
    <n v="450"/>
    <n v="225"/>
    <n v="75"/>
    <n v="0"/>
  </r>
  <r>
    <n v="320"/>
    <s v="Segment 3 / Cohort C"/>
    <n v="11"/>
    <x v="1"/>
    <n v="0.4"/>
    <n v="0.4"/>
    <n v="0.2"/>
    <n v="0"/>
    <s v="US"/>
    <x v="1"/>
    <n v="750"/>
    <n v="250"/>
    <s v="C"/>
    <s v="C11"/>
    <x v="1"/>
    <x v="1"/>
    <x v="2"/>
    <x v="0"/>
    <x v="1"/>
    <n v="250"/>
    <n v="100"/>
    <n v="100"/>
    <n v="50"/>
    <n v="0"/>
  </r>
  <r>
    <n v="320"/>
    <s v="Segment 3 / Cohort C"/>
    <n v="12"/>
    <x v="0"/>
    <n v="0.5"/>
    <n v="0.3"/>
    <n v="0.2"/>
    <n v="0"/>
    <s v="US"/>
    <x v="1"/>
    <n v="750"/>
    <n v="250"/>
    <s v="C"/>
    <s v="C12"/>
    <x v="2"/>
    <x v="1"/>
    <x v="0"/>
    <x v="0"/>
    <x v="1"/>
    <n v="750"/>
    <n v="375"/>
    <n v="225"/>
    <n v="150"/>
    <n v="0"/>
  </r>
  <r>
    <n v="320"/>
    <s v="Segment 3 / Cohort C"/>
    <n v="12"/>
    <x v="1"/>
    <n v="0.5"/>
    <n v="0.3"/>
    <n v="0.2"/>
    <n v="0"/>
    <s v="US"/>
    <x v="1"/>
    <n v="750"/>
    <n v="250"/>
    <s v="C"/>
    <s v="C12"/>
    <x v="2"/>
    <x v="1"/>
    <x v="0"/>
    <x v="0"/>
    <x v="1"/>
    <n v="250"/>
    <n v="125"/>
    <n v="75"/>
    <n v="50"/>
    <n v="0"/>
  </r>
  <r>
    <n v="321"/>
    <s v="Segment 3 / Cohort C"/>
    <n v="1"/>
    <x v="0"/>
    <n v="1"/>
    <n v="0"/>
    <n v="0"/>
    <n v="0"/>
    <s v="US"/>
    <x v="1"/>
    <n v="2000"/>
    <n v="2000"/>
    <s v="C"/>
    <s v="C1"/>
    <x v="2"/>
    <x v="0"/>
    <x v="1"/>
    <x v="0"/>
    <x v="1"/>
    <n v="2000"/>
    <n v="2000"/>
    <n v="0"/>
    <n v="0"/>
    <n v="0"/>
  </r>
  <r>
    <n v="321"/>
    <s v="Segment 3 / Cohort C"/>
    <n v="1"/>
    <x v="1"/>
    <n v="0"/>
    <n v="0"/>
    <n v="1"/>
    <n v="0"/>
    <s v="US"/>
    <x v="1"/>
    <n v="2000"/>
    <n v="2000"/>
    <s v="C"/>
    <s v="C1"/>
    <x v="2"/>
    <x v="0"/>
    <x v="1"/>
    <x v="0"/>
    <x v="1"/>
    <n v="2000"/>
    <n v="0"/>
    <n v="0"/>
    <n v="2000"/>
    <n v="0"/>
  </r>
  <r>
    <n v="321"/>
    <s v="Segment 3 / Cohort C"/>
    <n v="2"/>
    <x v="0"/>
    <n v="1"/>
    <n v="0"/>
    <n v="0"/>
    <n v="0"/>
    <s v="US"/>
    <x v="1"/>
    <n v="2000"/>
    <n v="2000"/>
    <s v="C"/>
    <s v="C2"/>
    <x v="2"/>
    <x v="1"/>
    <x v="2"/>
    <x v="1"/>
    <x v="0"/>
    <n v="2000"/>
    <n v="2000"/>
    <n v="0"/>
    <n v="0"/>
    <n v="0"/>
  </r>
  <r>
    <n v="321"/>
    <s v="Segment 3 / Cohort C"/>
    <n v="2"/>
    <x v="1"/>
    <n v="0"/>
    <n v="0"/>
    <n v="0"/>
    <n v="1"/>
    <s v="US"/>
    <x v="1"/>
    <n v="2000"/>
    <n v="2000"/>
    <s v="C"/>
    <s v="C2"/>
    <x v="2"/>
    <x v="1"/>
    <x v="2"/>
    <x v="1"/>
    <x v="0"/>
    <n v="2000"/>
    <n v="0"/>
    <n v="0"/>
    <n v="0"/>
    <n v="2000"/>
  </r>
  <r>
    <n v="321"/>
    <s v="Segment 3 / Cohort C"/>
    <n v="3"/>
    <x v="0"/>
    <n v="1"/>
    <n v="0"/>
    <n v="0"/>
    <n v="0"/>
    <s v="US"/>
    <x v="1"/>
    <n v="2000"/>
    <n v="2000"/>
    <s v="C"/>
    <s v="C3"/>
    <x v="3"/>
    <x v="0"/>
    <x v="1"/>
    <x v="0"/>
    <x v="1"/>
    <n v="2000"/>
    <n v="2000"/>
    <n v="0"/>
    <n v="0"/>
    <n v="0"/>
  </r>
  <r>
    <n v="321"/>
    <s v="Segment 3 / Cohort C"/>
    <n v="3"/>
    <x v="1"/>
    <n v="0"/>
    <n v="0"/>
    <n v="1"/>
    <n v="0"/>
    <s v="US"/>
    <x v="1"/>
    <n v="2000"/>
    <n v="2000"/>
    <s v="C"/>
    <s v="C3"/>
    <x v="3"/>
    <x v="0"/>
    <x v="1"/>
    <x v="0"/>
    <x v="1"/>
    <n v="2000"/>
    <n v="0"/>
    <n v="0"/>
    <n v="2000"/>
    <n v="0"/>
  </r>
  <r>
    <n v="321"/>
    <s v="Segment 3 / Cohort C"/>
    <n v="4"/>
    <x v="0"/>
    <n v="1"/>
    <n v="0"/>
    <n v="0"/>
    <n v="0"/>
    <s v="US"/>
    <x v="1"/>
    <n v="2000"/>
    <n v="2000"/>
    <s v="C"/>
    <s v="C4"/>
    <x v="3"/>
    <x v="1"/>
    <x v="0"/>
    <x v="0"/>
    <x v="0"/>
    <n v="2000"/>
    <n v="2000"/>
    <n v="0"/>
    <n v="0"/>
    <n v="0"/>
  </r>
  <r>
    <n v="321"/>
    <s v="Segment 3 / Cohort C"/>
    <n v="4"/>
    <x v="1"/>
    <n v="0"/>
    <n v="0"/>
    <n v="0"/>
    <n v="1"/>
    <s v="US"/>
    <x v="1"/>
    <n v="2000"/>
    <n v="2000"/>
    <s v="C"/>
    <s v="C4"/>
    <x v="3"/>
    <x v="1"/>
    <x v="0"/>
    <x v="0"/>
    <x v="0"/>
    <n v="2000"/>
    <n v="0"/>
    <n v="0"/>
    <n v="0"/>
    <n v="2000"/>
  </r>
  <r>
    <n v="321"/>
    <s v="Segment 3 / Cohort C"/>
    <n v="5"/>
    <x v="0"/>
    <n v="1"/>
    <n v="0"/>
    <n v="0"/>
    <n v="0"/>
    <s v="US"/>
    <x v="1"/>
    <n v="2000"/>
    <n v="2000"/>
    <s v="C"/>
    <s v="C5"/>
    <x v="2"/>
    <x v="0"/>
    <x v="1"/>
    <x v="0"/>
    <x v="0"/>
    <n v="2000"/>
    <n v="2000"/>
    <n v="0"/>
    <n v="0"/>
    <n v="0"/>
  </r>
  <r>
    <n v="321"/>
    <s v="Segment 3 / Cohort C"/>
    <n v="5"/>
    <x v="1"/>
    <n v="0"/>
    <n v="0"/>
    <n v="0"/>
    <n v="1"/>
    <s v="US"/>
    <x v="1"/>
    <n v="2000"/>
    <n v="2000"/>
    <s v="C"/>
    <s v="C5"/>
    <x v="2"/>
    <x v="0"/>
    <x v="1"/>
    <x v="0"/>
    <x v="0"/>
    <n v="2000"/>
    <n v="0"/>
    <n v="0"/>
    <n v="0"/>
    <n v="2000"/>
  </r>
  <r>
    <n v="321"/>
    <s v="Segment 3 / Cohort C"/>
    <n v="6"/>
    <x v="0"/>
    <n v="1"/>
    <n v="0"/>
    <n v="0"/>
    <n v="0"/>
    <s v="US"/>
    <x v="1"/>
    <n v="2000"/>
    <n v="2000"/>
    <s v="C"/>
    <s v="C6"/>
    <x v="3"/>
    <x v="1"/>
    <x v="1"/>
    <x v="0"/>
    <x v="0"/>
    <n v="2000"/>
    <n v="2000"/>
    <n v="0"/>
    <n v="0"/>
    <n v="0"/>
  </r>
  <r>
    <n v="321"/>
    <s v="Segment 3 / Cohort C"/>
    <n v="6"/>
    <x v="1"/>
    <n v="0"/>
    <n v="0"/>
    <n v="0"/>
    <n v="1"/>
    <s v="US"/>
    <x v="1"/>
    <n v="2000"/>
    <n v="2000"/>
    <s v="C"/>
    <s v="C6"/>
    <x v="3"/>
    <x v="1"/>
    <x v="1"/>
    <x v="0"/>
    <x v="0"/>
    <n v="2000"/>
    <n v="0"/>
    <n v="0"/>
    <n v="0"/>
    <n v="2000"/>
  </r>
  <r>
    <n v="321"/>
    <s v="Segment 3 / Cohort C"/>
    <n v="7"/>
    <x v="0"/>
    <n v="1"/>
    <n v="0"/>
    <n v="0"/>
    <n v="0"/>
    <s v="US"/>
    <x v="1"/>
    <n v="2000"/>
    <n v="2000"/>
    <s v="C"/>
    <s v="C7"/>
    <x v="0"/>
    <x v="1"/>
    <x v="1"/>
    <x v="0"/>
    <x v="0"/>
    <n v="2000"/>
    <n v="2000"/>
    <n v="0"/>
    <n v="0"/>
    <n v="0"/>
  </r>
  <r>
    <n v="321"/>
    <s v="Segment 3 / Cohort C"/>
    <n v="7"/>
    <x v="1"/>
    <n v="0"/>
    <n v="0"/>
    <n v="0"/>
    <n v="1"/>
    <s v="US"/>
    <x v="1"/>
    <n v="2000"/>
    <n v="2000"/>
    <s v="C"/>
    <s v="C7"/>
    <x v="0"/>
    <x v="1"/>
    <x v="1"/>
    <x v="0"/>
    <x v="0"/>
    <n v="2000"/>
    <n v="0"/>
    <n v="0"/>
    <n v="0"/>
    <n v="2000"/>
  </r>
  <r>
    <n v="321"/>
    <s v="Segment 3 / Cohort C"/>
    <n v="8"/>
    <x v="0"/>
    <n v="1"/>
    <n v="0"/>
    <n v="0"/>
    <n v="0"/>
    <s v="US"/>
    <x v="1"/>
    <n v="2000"/>
    <n v="2000"/>
    <s v="C"/>
    <s v="C8"/>
    <x v="1"/>
    <x v="1"/>
    <x v="2"/>
    <x v="1"/>
    <x v="0"/>
    <n v="2000"/>
    <n v="2000"/>
    <n v="0"/>
    <n v="0"/>
    <n v="0"/>
  </r>
  <r>
    <n v="321"/>
    <s v="Segment 3 / Cohort C"/>
    <n v="8"/>
    <x v="1"/>
    <n v="0"/>
    <n v="0"/>
    <n v="0"/>
    <n v="1"/>
    <s v="US"/>
    <x v="1"/>
    <n v="2000"/>
    <n v="2000"/>
    <s v="C"/>
    <s v="C8"/>
    <x v="1"/>
    <x v="1"/>
    <x v="2"/>
    <x v="1"/>
    <x v="0"/>
    <n v="2000"/>
    <n v="0"/>
    <n v="0"/>
    <n v="0"/>
    <n v="2000"/>
  </r>
  <r>
    <n v="321"/>
    <s v="Segment 3 / Cohort C"/>
    <n v="9"/>
    <x v="0"/>
    <n v="1"/>
    <n v="0"/>
    <n v="0"/>
    <n v="0"/>
    <s v="US"/>
    <x v="1"/>
    <n v="2000"/>
    <n v="2000"/>
    <s v="C"/>
    <s v="C9"/>
    <x v="0"/>
    <x v="1"/>
    <x v="2"/>
    <x v="0"/>
    <x v="1"/>
    <n v="2000"/>
    <n v="2000"/>
    <n v="0"/>
    <n v="0"/>
    <n v="0"/>
  </r>
  <r>
    <n v="321"/>
    <s v="Segment 3 / Cohort C"/>
    <n v="9"/>
    <x v="1"/>
    <n v="0"/>
    <n v="0"/>
    <n v="0"/>
    <n v="1"/>
    <s v="US"/>
    <x v="1"/>
    <n v="2000"/>
    <n v="2000"/>
    <s v="C"/>
    <s v="C9"/>
    <x v="0"/>
    <x v="1"/>
    <x v="2"/>
    <x v="0"/>
    <x v="1"/>
    <n v="2000"/>
    <n v="0"/>
    <n v="0"/>
    <n v="0"/>
    <n v="2000"/>
  </r>
  <r>
    <n v="321"/>
    <s v="Segment 3 / Cohort C"/>
    <n v="10"/>
    <x v="0"/>
    <n v="1"/>
    <n v="0"/>
    <n v="0"/>
    <n v="0"/>
    <s v="US"/>
    <x v="1"/>
    <n v="2000"/>
    <n v="2000"/>
    <s v="C"/>
    <s v="C10"/>
    <x v="3"/>
    <x v="1"/>
    <x v="2"/>
    <x v="0"/>
    <x v="1"/>
    <n v="2000"/>
    <n v="2000"/>
    <n v="0"/>
    <n v="0"/>
    <n v="0"/>
  </r>
  <r>
    <n v="321"/>
    <s v="Segment 3 / Cohort C"/>
    <n v="10"/>
    <x v="1"/>
    <n v="0"/>
    <n v="0"/>
    <n v="0"/>
    <n v="1"/>
    <s v="US"/>
    <x v="1"/>
    <n v="2000"/>
    <n v="2000"/>
    <s v="C"/>
    <s v="C10"/>
    <x v="3"/>
    <x v="1"/>
    <x v="2"/>
    <x v="0"/>
    <x v="1"/>
    <n v="2000"/>
    <n v="0"/>
    <n v="0"/>
    <n v="0"/>
    <n v="2000"/>
  </r>
  <r>
    <n v="321"/>
    <s v="Segment 3 / Cohort C"/>
    <n v="11"/>
    <x v="0"/>
    <n v="1"/>
    <n v="0"/>
    <n v="0"/>
    <n v="0"/>
    <s v="US"/>
    <x v="1"/>
    <n v="2000"/>
    <n v="2000"/>
    <s v="C"/>
    <s v="C11"/>
    <x v="1"/>
    <x v="1"/>
    <x v="2"/>
    <x v="0"/>
    <x v="1"/>
    <n v="2000"/>
    <n v="2000"/>
    <n v="0"/>
    <n v="0"/>
    <n v="0"/>
  </r>
  <r>
    <n v="321"/>
    <s v="Segment 3 / Cohort C"/>
    <n v="11"/>
    <x v="1"/>
    <n v="0"/>
    <n v="0"/>
    <n v="0"/>
    <n v="1"/>
    <s v="US"/>
    <x v="1"/>
    <n v="2000"/>
    <n v="2000"/>
    <s v="C"/>
    <s v="C11"/>
    <x v="1"/>
    <x v="1"/>
    <x v="2"/>
    <x v="0"/>
    <x v="1"/>
    <n v="2000"/>
    <n v="0"/>
    <n v="0"/>
    <n v="0"/>
    <n v="2000"/>
  </r>
  <r>
    <n v="321"/>
    <s v="Segment 3 / Cohort C"/>
    <n v="12"/>
    <x v="0"/>
    <n v="1"/>
    <n v="0"/>
    <n v="0"/>
    <n v="0"/>
    <s v="US"/>
    <x v="1"/>
    <n v="2000"/>
    <n v="2000"/>
    <s v="C"/>
    <s v="C12"/>
    <x v="2"/>
    <x v="1"/>
    <x v="0"/>
    <x v="0"/>
    <x v="1"/>
    <n v="2000"/>
    <n v="2000"/>
    <n v="0"/>
    <n v="0"/>
    <n v="0"/>
  </r>
  <r>
    <n v="321"/>
    <s v="Segment 3 / Cohort C"/>
    <n v="12"/>
    <x v="1"/>
    <n v="0"/>
    <n v="0"/>
    <n v="0"/>
    <n v="1"/>
    <s v="US"/>
    <x v="1"/>
    <n v="2000"/>
    <n v="2000"/>
    <s v="C"/>
    <s v="C12"/>
    <x v="2"/>
    <x v="1"/>
    <x v="0"/>
    <x v="0"/>
    <x v="1"/>
    <n v="2000"/>
    <n v="0"/>
    <n v="0"/>
    <n v="0"/>
    <n v="2000"/>
  </r>
  <r>
    <n v="322"/>
    <s v="Segment 4 / Cohort D"/>
    <n v="1"/>
    <x v="0"/>
    <n v="1"/>
    <n v="0"/>
    <n v="0"/>
    <n v="0"/>
    <s v="US"/>
    <x v="1"/>
    <n v="0"/>
    <n v="0"/>
    <s v="D"/>
    <s v="D1"/>
    <x v="2"/>
    <x v="0"/>
    <x v="0"/>
    <x v="0"/>
    <x v="0"/>
    <n v="0"/>
    <n v="0"/>
    <n v="0"/>
    <n v="0"/>
    <n v="0"/>
  </r>
  <r>
    <n v="322"/>
    <s v="Segment 4 / Cohort D"/>
    <n v="1"/>
    <x v="1"/>
    <n v="1"/>
    <n v="0"/>
    <n v="0"/>
    <n v="0"/>
    <s v="US"/>
    <x v="1"/>
    <n v="0"/>
    <n v="0"/>
    <s v="D"/>
    <s v="D1"/>
    <x v="2"/>
    <x v="0"/>
    <x v="0"/>
    <x v="0"/>
    <x v="0"/>
    <n v="0"/>
    <n v="0"/>
    <n v="0"/>
    <n v="0"/>
    <n v="0"/>
  </r>
  <r>
    <n v="322"/>
    <s v="Segment 4 / Cohort D"/>
    <n v="2"/>
    <x v="0"/>
    <n v="1"/>
    <n v="0"/>
    <n v="0"/>
    <n v="0"/>
    <s v="US"/>
    <x v="1"/>
    <n v="0"/>
    <n v="0"/>
    <s v="D"/>
    <s v="D2"/>
    <x v="1"/>
    <x v="0"/>
    <x v="1"/>
    <x v="0"/>
    <x v="1"/>
    <n v="0"/>
    <n v="0"/>
    <n v="0"/>
    <n v="0"/>
    <n v="0"/>
  </r>
  <r>
    <n v="322"/>
    <s v="Segment 4 / Cohort D"/>
    <n v="2"/>
    <x v="1"/>
    <n v="1"/>
    <n v="0"/>
    <n v="0"/>
    <n v="0"/>
    <s v="US"/>
    <x v="1"/>
    <n v="0"/>
    <n v="0"/>
    <s v="D"/>
    <s v="D2"/>
    <x v="1"/>
    <x v="0"/>
    <x v="1"/>
    <x v="0"/>
    <x v="1"/>
    <n v="0"/>
    <n v="0"/>
    <n v="0"/>
    <n v="0"/>
    <n v="0"/>
  </r>
  <r>
    <n v="322"/>
    <s v="Segment 4 / Cohort D"/>
    <n v="3"/>
    <x v="0"/>
    <n v="1"/>
    <n v="0"/>
    <n v="0"/>
    <n v="0"/>
    <s v="US"/>
    <x v="1"/>
    <n v="0"/>
    <n v="0"/>
    <s v="D"/>
    <s v="D3"/>
    <x v="3"/>
    <x v="0"/>
    <x v="1"/>
    <x v="0"/>
    <x v="0"/>
    <n v="0"/>
    <n v="0"/>
    <n v="0"/>
    <n v="0"/>
    <n v="0"/>
  </r>
  <r>
    <n v="322"/>
    <s v="Segment 4 / Cohort D"/>
    <n v="3"/>
    <x v="1"/>
    <n v="1"/>
    <n v="0"/>
    <n v="0"/>
    <n v="0"/>
    <s v="US"/>
    <x v="1"/>
    <n v="0"/>
    <n v="0"/>
    <s v="D"/>
    <s v="D3"/>
    <x v="3"/>
    <x v="0"/>
    <x v="1"/>
    <x v="0"/>
    <x v="0"/>
    <n v="0"/>
    <n v="0"/>
    <n v="0"/>
    <n v="0"/>
    <n v="0"/>
  </r>
  <r>
    <n v="322"/>
    <s v="Segment 4 / Cohort D"/>
    <n v="4"/>
    <x v="0"/>
    <n v="1"/>
    <n v="0"/>
    <n v="0"/>
    <n v="0"/>
    <s v="US"/>
    <x v="1"/>
    <n v="0"/>
    <n v="0"/>
    <s v="D"/>
    <s v="D4"/>
    <x v="3"/>
    <x v="1"/>
    <x v="0"/>
    <x v="0"/>
    <x v="1"/>
    <n v="0"/>
    <n v="0"/>
    <n v="0"/>
    <n v="0"/>
    <n v="0"/>
  </r>
  <r>
    <n v="322"/>
    <s v="Segment 4 / Cohort D"/>
    <n v="4"/>
    <x v="1"/>
    <n v="1"/>
    <n v="0"/>
    <n v="0"/>
    <n v="0"/>
    <s v="US"/>
    <x v="1"/>
    <n v="0"/>
    <n v="0"/>
    <s v="D"/>
    <s v="D4"/>
    <x v="3"/>
    <x v="1"/>
    <x v="0"/>
    <x v="0"/>
    <x v="1"/>
    <n v="0"/>
    <n v="0"/>
    <n v="0"/>
    <n v="0"/>
    <n v="0"/>
  </r>
  <r>
    <n v="322"/>
    <s v="Segment 4 / Cohort D"/>
    <n v="5"/>
    <x v="0"/>
    <n v="1"/>
    <n v="0"/>
    <n v="0"/>
    <n v="0"/>
    <s v="US"/>
    <x v="1"/>
    <n v="0"/>
    <n v="0"/>
    <s v="D"/>
    <s v="D5"/>
    <x v="3"/>
    <x v="1"/>
    <x v="2"/>
    <x v="1"/>
    <x v="1"/>
    <n v="0"/>
    <n v="0"/>
    <n v="0"/>
    <n v="0"/>
    <n v="0"/>
  </r>
  <r>
    <n v="322"/>
    <s v="Segment 4 / Cohort D"/>
    <n v="5"/>
    <x v="1"/>
    <n v="1"/>
    <n v="0"/>
    <n v="0"/>
    <n v="0"/>
    <s v="US"/>
    <x v="1"/>
    <n v="0"/>
    <n v="0"/>
    <s v="D"/>
    <s v="D5"/>
    <x v="3"/>
    <x v="1"/>
    <x v="2"/>
    <x v="1"/>
    <x v="1"/>
    <n v="0"/>
    <n v="0"/>
    <n v="0"/>
    <n v="0"/>
    <n v="0"/>
  </r>
  <r>
    <n v="322"/>
    <s v="Segment 4 / Cohort D"/>
    <n v="6"/>
    <x v="0"/>
    <n v="1"/>
    <n v="0"/>
    <n v="0"/>
    <n v="0"/>
    <s v="US"/>
    <x v="1"/>
    <n v="0"/>
    <n v="0"/>
    <s v="D"/>
    <s v="D6"/>
    <x v="2"/>
    <x v="1"/>
    <x v="1"/>
    <x v="0"/>
    <x v="0"/>
    <n v="0"/>
    <n v="0"/>
    <n v="0"/>
    <n v="0"/>
    <n v="0"/>
  </r>
  <r>
    <n v="322"/>
    <s v="Segment 4 / Cohort D"/>
    <n v="6"/>
    <x v="1"/>
    <n v="1"/>
    <n v="0"/>
    <n v="0"/>
    <n v="0"/>
    <s v="US"/>
    <x v="1"/>
    <n v="0"/>
    <n v="0"/>
    <s v="D"/>
    <s v="D6"/>
    <x v="2"/>
    <x v="1"/>
    <x v="1"/>
    <x v="0"/>
    <x v="0"/>
    <n v="0"/>
    <n v="0"/>
    <n v="0"/>
    <n v="0"/>
    <n v="0"/>
  </r>
  <r>
    <n v="322"/>
    <s v="Segment 4 / Cohort D"/>
    <n v="7"/>
    <x v="0"/>
    <n v="1"/>
    <n v="0"/>
    <n v="0"/>
    <n v="0"/>
    <s v="US"/>
    <x v="1"/>
    <n v="0"/>
    <n v="0"/>
    <s v="D"/>
    <s v="D7"/>
    <x v="1"/>
    <x v="1"/>
    <x v="0"/>
    <x v="0"/>
    <x v="0"/>
    <n v="0"/>
    <n v="0"/>
    <n v="0"/>
    <n v="0"/>
    <n v="0"/>
  </r>
  <r>
    <n v="322"/>
    <s v="Segment 4 / Cohort D"/>
    <n v="7"/>
    <x v="1"/>
    <n v="1"/>
    <n v="0"/>
    <n v="0"/>
    <n v="0"/>
    <s v="US"/>
    <x v="1"/>
    <n v="0"/>
    <n v="0"/>
    <s v="D"/>
    <s v="D7"/>
    <x v="1"/>
    <x v="1"/>
    <x v="0"/>
    <x v="0"/>
    <x v="0"/>
    <n v="0"/>
    <n v="0"/>
    <n v="0"/>
    <n v="0"/>
    <n v="0"/>
  </r>
  <r>
    <n v="322"/>
    <s v="Segment 4 / Cohort D"/>
    <n v="8"/>
    <x v="0"/>
    <n v="1"/>
    <n v="0"/>
    <n v="0"/>
    <n v="0"/>
    <s v="US"/>
    <x v="1"/>
    <n v="0"/>
    <n v="0"/>
    <s v="D"/>
    <s v="D8"/>
    <x v="0"/>
    <x v="0"/>
    <x v="1"/>
    <x v="0"/>
    <x v="1"/>
    <n v="0"/>
    <n v="0"/>
    <n v="0"/>
    <n v="0"/>
    <n v="0"/>
  </r>
  <r>
    <n v="322"/>
    <s v="Segment 4 / Cohort D"/>
    <n v="8"/>
    <x v="1"/>
    <n v="1"/>
    <n v="0"/>
    <n v="0"/>
    <n v="0"/>
    <s v="US"/>
    <x v="1"/>
    <n v="0"/>
    <n v="0"/>
    <s v="D"/>
    <s v="D8"/>
    <x v="0"/>
    <x v="0"/>
    <x v="1"/>
    <x v="0"/>
    <x v="1"/>
    <n v="0"/>
    <n v="0"/>
    <n v="0"/>
    <n v="0"/>
    <n v="0"/>
  </r>
  <r>
    <n v="322"/>
    <s v="Segment 4 / Cohort D"/>
    <n v="9"/>
    <x v="0"/>
    <n v="1"/>
    <n v="0"/>
    <n v="0"/>
    <n v="0"/>
    <s v="US"/>
    <x v="1"/>
    <n v="0"/>
    <n v="0"/>
    <s v="D"/>
    <s v="D9"/>
    <x v="3"/>
    <x v="1"/>
    <x v="2"/>
    <x v="0"/>
    <x v="0"/>
    <n v="0"/>
    <n v="0"/>
    <n v="0"/>
    <n v="0"/>
    <n v="0"/>
  </r>
  <r>
    <n v="322"/>
    <s v="Segment 4 / Cohort D"/>
    <n v="9"/>
    <x v="1"/>
    <n v="1"/>
    <n v="0"/>
    <n v="0"/>
    <n v="0"/>
    <s v="US"/>
    <x v="1"/>
    <n v="0"/>
    <n v="0"/>
    <s v="D"/>
    <s v="D9"/>
    <x v="3"/>
    <x v="1"/>
    <x v="2"/>
    <x v="0"/>
    <x v="0"/>
    <n v="0"/>
    <n v="0"/>
    <n v="0"/>
    <n v="0"/>
    <n v="0"/>
  </r>
  <r>
    <n v="322"/>
    <s v="Segment 4 / Cohort D"/>
    <n v="10"/>
    <x v="0"/>
    <n v="1"/>
    <n v="0"/>
    <n v="0"/>
    <n v="0"/>
    <s v="US"/>
    <x v="1"/>
    <n v="0"/>
    <n v="0"/>
    <s v="D"/>
    <s v="D10"/>
    <x v="1"/>
    <x v="0"/>
    <x v="1"/>
    <x v="0"/>
    <x v="0"/>
    <n v="0"/>
    <n v="0"/>
    <n v="0"/>
    <n v="0"/>
    <n v="0"/>
  </r>
  <r>
    <n v="322"/>
    <s v="Segment 4 / Cohort D"/>
    <n v="10"/>
    <x v="1"/>
    <n v="1"/>
    <n v="0"/>
    <n v="0"/>
    <n v="0"/>
    <s v="US"/>
    <x v="1"/>
    <n v="0"/>
    <n v="0"/>
    <s v="D"/>
    <s v="D10"/>
    <x v="1"/>
    <x v="0"/>
    <x v="1"/>
    <x v="0"/>
    <x v="0"/>
    <n v="0"/>
    <n v="0"/>
    <n v="0"/>
    <n v="0"/>
    <n v="0"/>
  </r>
  <r>
    <n v="322"/>
    <s v="Segment 4 / Cohort D"/>
    <n v="11"/>
    <x v="0"/>
    <n v="1"/>
    <n v="0"/>
    <n v="0"/>
    <n v="0"/>
    <s v="US"/>
    <x v="1"/>
    <n v="0"/>
    <n v="0"/>
    <s v="D"/>
    <s v="D11"/>
    <x v="0"/>
    <x v="1"/>
    <x v="2"/>
    <x v="1"/>
    <x v="0"/>
    <n v="0"/>
    <n v="0"/>
    <n v="0"/>
    <n v="0"/>
    <n v="0"/>
  </r>
  <r>
    <n v="322"/>
    <s v="Segment 4 / Cohort D"/>
    <n v="11"/>
    <x v="1"/>
    <n v="1"/>
    <n v="0"/>
    <n v="0"/>
    <n v="0"/>
    <s v="US"/>
    <x v="1"/>
    <n v="0"/>
    <n v="0"/>
    <s v="D"/>
    <s v="D11"/>
    <x v="0"/>
    <x v="1"/>
    <x v="2"/>
    <x v="1"/>
    <x v="0"/>
    <n v="0"/>
    <n v="0"/>
    <n v="0"/>
    <n v="0"/>
    <n v="0"/>
  </r>
  <r>
    <n v="322"/>
    <s v="Segment 4 / Cohort D"/>
    <n v="12"/>
    <x v="0"/>
    <n v="1"/>
    <n v="0"/>
    <n v="0"/>
    <n v="0"/>
    <s v="US"/>
    <x v="1"/>
    <n v="0"/>
    <n v="0"/>
    <s v="D"/>
    <s v="D12"/>
    <x v="0"/>
    <x v="0"/>
    <x v="1"/>
    <x v="0"/>
    <x v="0"/>
    <n v="0"/>
    <n v="0"/>
    <n v="0"/>
    <n v="0"/>
    <n v="0"/>
  </r>
  <r>
    <n v="322"/>
    <s v="Segment 4 / Cohort D"/>
    <n v="12"/>
    <x v="1"/>
    <n v="1"/>
    <n v="0"/>
    <n v="0"/>
    <n v="0"/>
    <s v="US"/>
    <x v="1"/>
    <n v="0"/>
    <n v="0"/>
    <s v="D"/>
    <s v="D12"/>
    <x v="0"/>
    <x v="0"/>
    <x v="1"/>
    <x v="0"/>
    <x v="0"/>
    <n v="0"/>
    <n v="0"/>
    <n v="0"/>
    <n v="0"/>
    <n v="0"/>
  </r>
  <r>
    <n v="323"/>
    <s v="Segment 1 / Cohort A"/>
    <n v="1"/>
    <x v="0"/>
    <n v="0.8"/>
    <n v="0.2"/>
    <n v="0"/>
    <n v="0"/>
    <s v="US"/>
    <x v="1"/>
    <n v="400"/>
    <n v="100"/>
    <s v="A"/>
    <s v="A1"/>
    <x v="0"/>
    <x v="0"/>
    <x v="0"/>
    <x v="0"/>
    <x v="0"/>
    <n v="400"/>
    <n v="320"/>
    <n v="80"/>
    <n v="0"/>
    <n v="0"/>
  </r>
  <r>
    <n v="323"/>
    <s v="Segment 1 / Cohort A"/>
    <n v="1"/>
    <x v="1"/>
    <n v="0.6"/>
    <n v="0.2"/>
    <n v="0.2"/>
    <n v="0"/>
    <s v="US"/>
    <x v="1"/>
    <n v="400"/>
    <n v="100"/>
    <s v="A"/>
    <s v="A1"/>
    <x v="0"/>
    <x v="0"/>
    <x v="0"/>
    <x v="0"/>
    <x v="0"/>
    <n v="100"/>
    <n v="60"/>
    <n v="20"/>
    <n v="20"/>
    <n v="0"/>
  </r>
  <r>
    <n v="323"/>
    <s v="Segment 1 / Cohort A"/>
    <n v="2"/>
    <x v="0"/>
    <n v="0.8"/>
    <n v="0.2"/>
    <n v="0"/>
    <n v="0"/>
    <s v="US"/>
    <x v="1"/>
    <n v="400"/>
    <n v="100"/>
    <s v="A"/>
    <s v="A2"/>
    <x v="1"/>
    <x v="1"/>
    <x v="1"/>
    <x v="0"/>
    <x v="1"/>
    <n v="400"/>
    <n v="320"/>
    <n v="80"/>
    <n v="0"/>
    <n v="0"/>
  </r>
  <r>
    <n v="323"/>
    <s v="Segment 1 / Cohort A"/>
    <n v="2"/>
    <x v="1"/>
    <n v="0.8"/>
    <n v="0.2"/>
    <n v="0"/>
    <n v="0"/>
    <s v="US"/>
    <x v="1"/>
    <n v="400"/>
    <n v="100"/>
    <s v="A"/>
    <s v="A2"/>
    <x v="1"/>
    <x v="1"/>
    <x v="1"/>
    <x v="0"/>
    <x v="1"/>
    <n v="100"/>
    <n v="80"/>
    <n v="20"/>
    <n v="0"/>
    <n v="0"/>
  </r>
  <r>
    <n v="323"/>
    <s v="Segment 1 / Cohort A"/>
    <n v="3"/>
    <x v="0"/>
    <n v="0.8"/>
    <n v="0.2"/>
    <n v="0"/>
    <n v="0"/>
    <s v="US"/>
    <x v="1"/>
    <n v="400"/>
    <n v="100"/>
    <s v="A"/>
    <s v="A3"/>
    <x v="2"/>
    <x v="1"/>
    <x v="2"/>
    <x v="0"/>
    <x v="1"/>
    <n v="400"/>
    <n v="320"/>
    <n v="80"/>
    <n v="0"/>
    <n v="0"/>
  </r>
  <r>
    <n v="323"/>
    <s v="Segment 1 / Cohort A"/>
    <n v="3"/>
    <x v="1"/>
    <n v="0.6"/>
    <n v="0.2"/>
    <n v="0.2"/>
    <n v="0"/>
    <s v="US"/>
    <x v="1"/>
    <n v="400"/>
    <n v="100"/>
    <s v="A"/>
    <s v="A3"/>
    <x v="2"/>
    <x v="1"/>
    <x v="2"/>
    <x v="0"/>
    <x v="1"/>
    <n v="100"/>
    <n v="60"/>
    <n v="20"/>
    <n v="20"/>
    <n v="0"/>
  </r>
  <r>
    <n v="323"/>
    <s v="Segment 1 / Cohort A"/>
    <n v="4"/>
    <x v="0"/>
    <n v="0.8"/>
    <n v="0.2"/>
    <n v="0"/>
    <n v="0"/>
    <s v="US"/>
    <x v="1"/>
    <n v="400"/>
    <n v="100"/>
    <s v="A"/>
    <s v="A4"/>
    <x v="2"/>
    <x v="0"/>
    <x v="0"/>
    <x v="0"/>
    <x v="1"/>
    <n v="400"/>
    <n v="320"/>
    <n v="80"/>
    <n v="0"/>
    <n v="0"/>
  </r>
  <r>
    <n v="323"/>
    <s v="Segment 1 / Cohort A"/>
    <n v="4"/>
    <x v="1"/>
    <n v="0.4"/>
    <n v="0.3"/>
    <n v="0.3"/>
    <n v="0"/>
    <s v="US"/>
    <x v="1"/>
    <n v="400"/>
    <n v="100"/>
    <s v="A"/>
    <s v="A4"/>
    <x v="2"/>
    <x v="0"/>
    <x v="0"/>
    <x v="0"/>
    <x v="1"/>
    <n v="100"/>
    <n v="40"/>
    <n v="30"/>
    <n v="30"/>
    <n v="0"/>
  </r>
  <r>
    <n v="323"/>
    <s v="Segment 1 / Cohort A"/>
    <n v="5"/>
    <x v="0"/>
    <n v="0.8"/>
    <n v="0.2"/>
    <n v="0"/>
    <n v="0"/>
    <s v="US"/>
    <x v="1"/>
    <n v="400"/>
    <n v="100"/>
    <s v="A"/>
    <s v="A5"/>
    <x v="2"/>
    <x v="1"/>
    <x v="2"/>
    <x v="1"/>
    <x v="1"/>
    <n v="400"/>
    <n v="320"/>
    <n v="80"/>
    <n v="0"/>
    <n v="0"/>
  </r>
  <r>
    <n v="323"/>
    <s v="Segment 1 / Cohort A"/>
    <n v="5"/>
    <x v="1"/>
    <n v="0.4"/>
    <n v="0.4"/>
    <n v="0.2"/>
    <n v="0"/>
    <s v="US"/>
    <x v="1"/>
    <n v="400"/>
    <n v="100"/>
    <s v="A"/>
    <s v="A5"/>
    <x v="2"/>
    <x v="1"/>
    <x v="2"/>
    <x v="1"/>
    <x v="1"/>
    <n v="100"/>
    <n v="40"/>
    <n v="40"/>
    <n v="20"/>
    <n v="0"/>
  </r>
  <r>
    <n v="323"/>
    <s v="Segment 1 / Cohort A"/>
    <n v="6"/>
    <x v="0"/>
    <n v="0.8"/>
    <n v="0.2"/>
    <n v="0"/>
    <n v="0"/>
    <s v="US"/>
    <x v="1"/>
    <n v="400"/>
    <n v="100"/>
    <s v="A"/>
    <s v="A6"/>
    <x v="3"/>
    <x v="0"/>
    <x v="0"/>
    <x v="0"/>
    <x v="1"/>
    <n v="400"/>
    <n v="320"/>
    <n v="80"/>
    <n v="0"/>
    <n v="0"/>
  </r>
  <r>
    <n v="323"/>
    <s v="Segment 1 / Cohort A"/>
    <n v="6"/>
    <x v="1"/>
    <n v="0.6"/>
    <n v="0.2"/>
    <n v="0.2"/>
    <n v="0"/>
    <s v="US"/>
    <x v="1"/>
    <n v="400"/>
    <n v="100"/>
    <s v="A"/>
    <s v="A6"/>
    <x v="3"/>
    <x v="0"/>
    <x v="0"/>
    <x v="0"/>
    <x v="1"/>
    <n v="100"/>
    <n v="60"/>
    <n v="20"/>
    <n v="20"/>
    <n v="0"/>
  </r>
  <r>
    <n v="323"/>
    <s v="Segment 1 / Cohort A"/>
    <n v="7"/>
    <x v="0"/>
    <n v="0.8"/>
    <n v="0.2"/>
    <n v="0"/>
    <n v="0"/>
    <s v="US"/>
    <x v="1"/>
    <n v="400"/>
    <n v="100"/>
    <s v="A"/>
    <s v="A7"/>
    <x v="1"/>
    <x v="0"/>
    <x v="0"/>
    <x v="0"/>
    <x v="1"/>
    <n v="400"/>
    <n v="320"/>
    <n v="80"/>
    <n v="0"/>
    <n v="0"/>
  </r>
  <r>
    <n v="323"/>
    <s v="Segment 1 / Cohort A"/>
    <n v="7"/>
    <x v="1"/>
    <n v="0.8"/>
    <n v="0.2"/>
    <n v="0"/>
    <n v="0"/>
    <s v="US"/>
    <x v="1"/>
    <n v="400"/>
    <n v="100"/>
    <s v="A"/>
    <s v="A7"/>
    <x v="1"/>
    <x v="0"/>
    <x v="0"/>
    <x v="0"/>
    <x v="1"/>
    <n v="100"/>
    <n v="80"/>
    <n v="20"/>
    <n v="0"/>
    <n v="0"/>
  </r>
  <r>
    <n v="323"/>
    <s v="Segment 1 / Cohort A"/>
    <n v="8"/>
    <x v="0"/>
    <n v="0.8"/>
    <n v="0.2"/>
    <n v="0"/>
    <n v="0"/>
    <s v="US"/>
    <x v="1"/>
    <n v="400"/>
    <n v="100"/>
    <s v="A"/>
    <s v="A8"/>
    <x v="3"/>
    <x v="0"/>
    <x v="0"/>
    <x v="0"/>
    <x v="0"/>
    <n v="400"/>
    <n v="320"/>
    <n v="80"/>
    <n v="0"/>
    <n v="0"/>
  </r>
  <r>
    <n v="323"/>
    <s v="Segment 1 / Cohort A"/>
    <n v="8"/>
    <x v="1"/>
    <n v="0.6"/>
    <n v="0.2"/>
    <n v="0.2"/>
    <n v="0"/>
    <s v="US"/>
    <x v="1"/>
    <n v="400"/>
    <n v="100"/>
    <s v="A"/>
    <s v="A8"/>
    <x v="3"/>
    <x v="0"/>
    <x v="0"/>
    <x v="0"/>
    <x v="0"/>
    <n v="100"/>
    <n v="60"/>
    <n v="20"/>
    <n v="20"/>
    <n v="0"/>
  </r>
  <r>
    <n v="323"/>
    <s v="Segment 1 / Cohort A"/>
    <n v="9"/>
    <x v="0"/>
    <n v="0.8"/>
    <n v="0.2"/>
    <n v="0"/>
    <n v="0"/>
    <s v="US"/>
    <x v="1"/>
    <n v="400"/>
    <n v="100"/>
    <s v="A"/>
    <s v="A9"/>
    <x v="1"/>
    <x v="1"/>
    <x v="2"/>
    <x v="1"/>
    <x v="1"/>
    <n v="400"/>
    <n v="320"/>
    <n v="80"/>
    <n v="0"/>
    <n v="0"/>
  </r>
  <r>
    <n v="323"/>
    <s v="Segment 1 / Cohort A"/>
    <n v="9"/>
    <x v="1"/>
    <n v="0.8"/>
    <n v="0.2"/>
    <n v="0"/>
    <n v="0"/>
    <s v="US"/>
    <x v="1"/>
    <n v="400"/>
    <n v="100"/>
    <s v="A"/>
    <s v="A9"/>
    <x v="1"/>
    <x v="1"/>
    <x v="2"/>
    <x v="1"/>
    <x v="1"/>
    <n v="100"/>
    <n v="80"/>
    <n v="20"/>
    <n v="0"/>
    <n v="0"/>
  </r>
  <r>
    <n v="323"/>
    <s v="Segment 1 / Cohort A"/>
    <n v="10"/>
    <x v="0"/>
    <n v="0.8"/>
    <n v="0.2"/>
    <n v="0"/>
    <n v="0"/>
    <s v="US"/>
    <x v="1"/>
    <n v="400"/>
    <n v="100"/>
    <s v="A"/>
    <s v="A10"/>
    <x v="2"/>
    <x v="1"/>
    <x v="0"/>
    <x v="0"/>
    <x v="0"/>
    <n v="400"/>
    <n v="320"/>
    <n v="80"/>
    <n v="0"/>
    <n v="0"/>
  </r>
  <r>
    <n v="323"/>
    <s v="Segment 1 / Cohort A"/>
    <n v="10"/>
    <x v="1"/>
    <n v="0.4"/>
    <n v="0.3"/>
    <n v="0.3"/>
    <n v="0"/>
    <s v="US"/>
    <x v="1"/>
    <n v="400"/>
    <n v="100"/>
    <s v="A"/>
    <s v="A10"/>
    <x v="2"/>
    <x v="1"/>
    <x v="0"/>
    <x v="0"/>
    <x v="0"/>
    <n v="100"/>
    <n v="40"/>
    <n v="30"/>
    <n v="30"/>
    <n v="0"/>
  </r>
  <r>
    <n v="323"/>
    <s v="Segment 1 / Cohort A"/>
    <n v="11"/>
    <x v="0"/>
    <n v="0.8"/>
    <n v="0.2"/>
    <n v="0"/>
    <n v="0"/>
    <s v="US"/>
    <x v="1"/>
    <n v="400"/>
    <n v="100"/>
    <s v="A"/>
    <s v="A11"/>
    <x v="0"/>
    <x v="0"/>
    <x v="0"/>
    <x v="0"/>
    <x v="1"/>
    <n v="400"/>
    <n v="320"/>
    <n v="80"/>
    <n v="0"/>
    <n v="0"/>
  </r>
  <r>
    <n v="323"/>
    <s v="Segment 1 / Cohort A"/>
    <n v="11"/>
    <x v="1"/>
    <n v="0.6"/>
    <n v="0.2"/>
    <n v="0.2"/>
    <n v="0"/>
    <s v="US"/>
    <x v="1"/>
    <n v="400"/>
    <n v="100"/>
    <s v="A"/>
    <s v="A11"/>
    <x v="0"/>
    <x v="0"/>
    <x v="0"/>
    <x v="0"/>
    <x v="1"/>
    <n v="100"/>
    <n v="60"/>
    <n v="20"/>
    <n v="20"/>
    <n v="0"/>
  </r>
  <r>
    <n v="323"/>
    <s v="Segment 1 / Cohort A"/>
    <n v="12"/>
    <x v="0"/>
    <n v="0.8"/>
    <n v="0.2"/>
    <n v="0"/>
    <n v="0"/>
    <s v="US"/>
    <x v="1"/>
    <n v="400"/>
    <n v="100"/>
    <s v="A"/>
    <s v="A12"/>
    <x v="1"/>
    <x v="0"/>
    <x v="0"/>
    <x v="0"/>
    <x v="0"/>
    <n v="400"/>
    <n v="320"/>
    <n v="80"/>
    <n v="0"/>
    <n v="0"/>
  </r>
  <r>
    <n v="323"/>
    <s v="Segment 1 / Cohort A"/>
    <n v="12"/>
    <x v="1"/>
    <n v="0.6"/>
    <n v="0.4"/>
    <n v="0"/>
    <n v="0"/>
    <s v="US"/>
    <x v="1"/>
    <n v="400"/>
    <n v="100"/>
    <s v="A"/>
    <s v="A12"/>
    <x v="1"/>
    <x v="0"/>
    <x v="0"/>
    <x v="0"/>
    <x v="0"/>
    <n v="100"/>
    <n v="60"/>
    <n v="40"/>
    <n v="0"/>
    <n v="0"/>
  </r>
  <r>
    <n v="325"/>
    <s v="Segment 1 / Cohort A"/>
    <n v="1"/>
    <x v="0"/>
    <n v="0.5"/>
    <n v="0"/>
    <n v="0"/>
    <n v="0.5"/>
    <s v="US"/>
    <x v="1"/>
    <n v="1800"/>
    <n v="1200"/>
    <s v="A"/>
    <s v="A1"/>
    <x v="0"/>
    <x v="0"/>
    <x v="0"/>
    <x v="0"/>
    <x v="0"/>
    <n v="1800"/>
    <n v="900"/>
    <n v="0"/>
    <n v="0"/>
    <n v="900"/>
  </r>
  <r>
    <n v="325"/>
    <s v="Segment 1 / Cohort A"/>
    <n v="1"/>
    <x v="1"/>
    <n v="0.5"/>
    <n v="0"/>
    <n v="0"/>
    <n v="0.5"/>
    <s v="US"/>
    <x v="1"/>
    <n v="1800"/>
    <n v="1200"/>
    <s v="A"/>
    <s v="A1"/>
    <x v="0"/>
    <x v="0"/>
    <x v="0"/>
    <x v="0"/>
    <x v="0"/>
    <n v="1200"/>
    <n v="600"/>
    <n v="0"/>
    <n v="0"/>
    <n v="600"/>
  </r>
  <r>
    <n v="325"/>
    <s v="Segment 1 / Cohort A"/>
    <n v="2"/>
    <x v="0"/>
    <n v="0.5"/>
    <n v="0"/>
    <n v="0"/>
    <n v="0.5"/>
    <s v="US"/>
    <x v="1"/>
    <n v="1800"/>
    <n v="1200"/>
    <s v="A"/>
    <s v="A2"/>
    <x v="1"/>
    <x v="1"/>
    <x v="1"/>
    <x v="0"/>
    <x v="1"/>
    <n v="1800"/>
    <n v="900"/>
    <n v="0"/>
    <n v="0"/>
    <n v="900"/>
  </r>
  <r>
    <n v="325"/>
    <s v="Segment 1 / Cohort A"/>
    <n v="2"/>
    <x v="1"/>
    <n v="0.5"/>
    <n v="0"/>
    <n v="0"/>
    <n v="0.5"/>
    <s v="US"/>
    <x v="1"/>
    <n v="1800"/>
    <n v="1200"/>
    <s v="A"/>
    <s v="A2"/>
    <x v="1"/>
    <x v="1"/>
    <x v="1"/>
    <x v="0"/>
    <x v="1"/>
    <n v="1200"/>
    <n v="600"/>
    <n v="0"/>
    <n v="0"/>
    <n v="600"/>
  </r>
  <r>
    <n v="325"/>
    <s v="Segment 1 / Cohort A"/>
    <n v="3"/>
    <x v="0"/>
    <n v="0.5"/>
    <n v="0"/>
    <n v="0"/>
    <n v="0.5"/>
    <s v="US"/>
    <x v="1"/>
    <n v="1800"/>
    <n v="1200"/>
    <s v="A"/>
    <s v="A3"/>
    <x v="2"/>
    <x v="1"/>
    <x v="2"/>
    <x v="0"/>
    <x v="1"/>
    <n v="1800"/>
    <n v="900"/>
    <n v="0"/>
    <n v="0"/>
    <n v="900"/>
  </r>
  <r>
    <n v="325"/>
    <s v="Segment 1 / Cohort A"/>
    <n v="3"/>
    <x v="1"/>
    <n v="0.5"/>
    <n v="0"/>
    <n v="0"/>
    <n v="0.5"/>
    <s v="US"/>
    <x v="1"/>
    <n v="1800"/>
    <n v="1200"/>
    <s v="A"/>
    <s v="A3"/>
    <x v="2"/>
    <x v="1"/>
    <x v="2"/>
    <x v="0"/>
    <x v="1"/>
    <n v="1200"/>
    <n v="600"/>
    <n v="0"/>
    <n v="0"/>
    <n v="600"/>
  </r>
  <r>
    <n v="325"/>
    <s v="Segment 1 / Cohort A"/>
    <n v="4"/>
    <x v="0"/>
    <n v="0.5"/>
    <n v="0"/>
    <n v="0.2"/>
    <n v="0.3"/>
    <s v="US"/>
    <x v="1"/>
    <n v="1800"/>
    <n v="1200"/>
    <s v="A"/>
    <s v="A4"/>
    <x v="2"/>
    <x v="0"/>
    <x v="0"/>
    <x v="0"/>
    <x v="1"/>
    <n v="1800"/>
    <n v="900"/>
    <n v="0"/>
    <n v="360"/>
    <n v="540"/>
  </r>
  <r>
    <n v="325"/>
    <s v="Segment 1 / Cohort A"/>
    <n v="4"/>
    <x v="1"/>
    <n v="0.5"/>
    <n v="0"/>
    <n v="0.2"/>
    <n v="0.3"/>
    <s v="US"/>
    <x v="1"/>
    <n v="1800"/>
    <n v="1200"/>
    <s v="A"/>
    <s v="A4"/>
    <x v="2"/>
    <x v="0"/>
    <x v="0"/>
    <x v="0"/>
    <x v="1"/>
    <n v="1200"/>
    <n v="600"/>
    <n v="0"/>
    <n v="240"/>
    <n v="360"/>
  </r>
  <r>
    <n v="325"/>
    <s v="Segment 1 / Cohort A"/>
    <n v="5"/>
    <x v="0"/>
    <n v="0.5"/>
    <n v="0"/>
    <n v="0"/>
    <n v="0.5"/>
    <s v="US"/>
    <x v="1"/>
    <n v="1800"/>
    <n v="1200"/>
    <s v="A"/>
    <s v="A5"/>
    <x v="2"/>
    <x v="1"/>
    <x v="2"/>
    <x v="1"/>
    <x v="1"/>
    <n v="1800"/>
    <n v="900"/>
    <n v="0"/>
    <n v="0"/>
    <n v="900"/>
  </r>
  <r>
    <n v="325"/>
    <s v="Segment 1 / Cohort A"/>
    <n v="5"/>
    <x v="1"/>
    <n v="0.5"/>
    <n v="0"/>
    <n v="0"/>
    <n v="0.5"/>
    <s v="US"/>
    <x v="1"/>
    <n v="1800"/>
    <n v="1200"/>
    <s v="A"/>
    <s v="A5"/>
    <x v="2"/>
    <x v="1"/>
    <x v="2"/>
    <x v="1"/>
    <x v="1"/>
    <n v="1200"/>
    <n v="600"/>
    <n v="0"/>
    <n v="0"/>
    <n v="600"/>
  </r>
  <r>
    <n v="325"/>
    <s v="Segment 1 / Cohort A"/>
    <n v="6"/>
    <x v="0"/>
    <n v="0.5"/>
    <n v="0"/>
    <n v="0.3"/>
    <n v="0.2"/>
    <s v="US"/>
    <x v="1"/>
    <n v="1800"/>
    <n v="1200"/>
    <s v="A"/>
    <s v="A6"/>
    <x v="3"/>
    <x v="0"/>
    <x v="0"/>
    <x v="0"/>
    <x v="1"/>
    <n v="1800"/>
    <n v="900"/>
    <n v="0"/>
    <n v="540"/>
    <n v="360"/>
  </r>
  <r>
    <n v="325"/>
    <s v="Segment 1 / Cohort A"/>
    <n v="6"/>
    <x v="1"/>
    <n v="0.5"/>
    <n v="0"/>
    <n v="0.3"/>
    <n v="0.2"/>
    <s v="US"/>
    <x v="1"/>
    <n v="1800"/>
    <n v="1200"/>
    <s v="A"/>
    <s v="A6"/>
    <x v="3"/>
    <x v="0"/>
    <x v="0"/>
    <x v="0"/>
    <x v="1"/>
    <n v="1200"/>
    <n v="600"/>
    <n v="0"/>
    <n v="360"/>
    <n v="240"/>
  </r>
  <r>
    <n v="325"/>
    <s v="Segment 1 / Cohort A"/>
    <n v="7"/>
    <x v="0"/>
    <n v="0.5"/>
    <n v="0"/>
    <n v="0.3"/>
    <n v="0.2"/>
    <s v="US"/>
    <x v="1"/>
    <n v="1800"/>
    <n v="1200"/>
    <s v="A"/>
    <s v="A7"/>
    <x v="1"/>
    <x v="0"/>
    <x v="0"/>
    <x v="0"/>
    <x v="1"/>
    <n v="1800"/>
    <n v="900"/>
    <n v="0"/>
    <n v="540"/>
    <n v="360"/>
  </r>
  <r>
    <n v="325"/>
    <s v="Segment 1 / Cohort A"/>
    <n v="7"/>
    <x v="1"/>
    <n v="0.5"/>
    <n v="0"/>
    <n v="0.3"/>
    <n v="0.2"/>
    <s v="US"/>
    <x v="1"/>
    <n v="1800"/>
    <n v="1200"/>
    <s v="A"/>
    <s v="A7"/>
    <x v="1"/>
    <x v="0"/>
    <x v="0"/>
    <x v="0"/>
    <x v="1"/>
    <n v="1200"/>
    <n v="600"/>
    <n v="0"/>
    <n v="360"/>
    <n v="240"/>
  </r>
  <r>
    <n v="325"/>
    <s v="Segment 1 / Cohort A"/>
    <n v="8"/>
    <x v="0"/>
    <n v="0.5"/>
    <n v="0"/>
    <n v="0"/>
    <n v="0.5"/>
    <s v="US"/>
    <x v="1"/>
    <n v="1800"/>
    <n v="1200"/>
    <s v="A"/>
    <s v="A8"/>
    <x v="3"/>
    <x v="0"/>
    <x v="0"/>
    <x v="0"/>
    <x v="0"/>
    <n v="1800"/>
    <n v="900"/>
    <n v="0"/>
    <n v="0"/>
    <n v="900"/>
  </r>
  <r>
    <n v="325"/>
    <s v="Segment 1 / Cohort A"/>
    <n v="8"/>
    <x v="1"/>
    <n v="0.5"/>
    <n v="0"/>
    <n v="0"/>
    <n v="0.5"/>
    <s v="US"/>
    <x v="1"/>
    <n v="1800"/>
    <n v="1200"/>
    <s v="A"/>
    <s v="A8"/>
    <x v="3"/>
    <x v="0"/>
    <x v="0"/>
    <x v="0"/>
    <x v="0"/>
    <n v="1200"/>
    <n v="600"/>
    <n v="0"/>
    <n v="0"/>
    <n v="600"/>
  </r>
  <r>
    <n v="325"/>
    <s v="Segment 1 / Cohort A"/>
    <n v="9"/>
    <x v="0"/>
    <n v="0.5"/>
    <n v="0"/>
    <n v="0"/>
    <n v="0.5"/>
    <s v="US"/>
    <x v="1"/>
    <n v="1800"/>
    <n v="1200"/>
    <s v="A"/>
    <s v="A9"/>
    <x v="1"/>
    <x v="1"/>
    <x v="2"/>
    <x v="1"/>
    <x v="1"/>
    <n v="1800"/>
    <n v="900"/>
    <n v="0"/>
    <n v="0"/>
    <n v="900"/>
  </r>
  <r>
    <n v="325"/>
    <s v="Segment 1 / Cohort A"/>
    <n v="9"/>
    <x v="1"/>
    <n v="0.5"/>
    <n v="0"/>
    <n v="0"/>
    <n v="0.5"/>
    <s v="US"/>
    <x v="1"/>
    <n v="1800"/>
    <n v="1200"/>
    <s v="A"/>
    <s v="A9"/>
    <x v="1"/>
    <x v="1"/>
    <x v="2"/>
    <x v="1"/>
    <x v="1"/>
    <n v="1200"/>
    <n v="600"/>
    <n v="0"/>
    <n v="0"/>
    <n v="600"/>
  </r>
  <r>
    <n v="325"/>
    <s v="Segment 1 / Cohort A"/>
    <n v="10"/>
    <x v="0"/>
    <n v="0.5"/>
    <n v="0"/>
    <n v="0"/>
    <n v="0.5"/>
    <s v="US"/>
    <x v="1"/>
    <n v="1800"/>
    <n v="1200"/>
    <s v="A"/>
    <s v="A10"/>
    <x v="2"/>
    <x v="1"/>
    <x v="0"/>
    <x v="0"/>
    <x v="0"/>
    <n v="1800"/>
    <n v="900"/>
    <n v="0"/>
    <n v="0"/>
    <n v="900"/>
  </r>
  <r>
    <n v="325"/>
    <s v="Segment 1 / Cohort A"/>
    <n v="10"/>
    <x v="1"/>
    <n v="0.5"/>
    <n v="0"/>
    <n v="0"/>
    <n v="0.5"/>
    <s v="US"/>
    <x v="1"/>
    <n v="1800"/>
    <n v="1200"/>
    <s v="A"/>
    <s v="A10"/>
    <x v="2"/>
    <x v="1"/>
    <x v="0"/>
    <x v="0"/>
    <x v="0"/>
    <n v="1200"/>
    <n v="600"/>
    <n v="0"/>
    <n v="0"/>
    <n v="600"/>
  </r>
  <r>
    <n v="325"/>
    <s v="Segment 1 / Cohort A"/>
    <n v="11"/>
    <x v="0"/>
    <n v="0.5"/>
    <n v="0"/>
    <n v="0"/>
    <n v="0.5"/>
    <s v="US"/>
    <x v="1"/>
    <n v="1800"/>
    <n v="1200"/>
    <s v="A"/>
    <s v="A11"/>
    <x v="0"/>
    <x v="0"/>
    <x v="0"/>
    <x v="0"/>
    <x v="1"/>
    <n v="1800"/>
    <n v="900"/>
    <n v="0"/>
    <n v="0"/>
    <n v="900"/>
  </r>
  <r>
    <n v="325"/>
    <s v="Segment 1 / Cohort A"/>
    <n v="11"/>
    <x v="1"/>
    <n v="0.5"/>
    <n v="0"/>
    <n v="0"/>
    <n v="0.5"/>
    <s v="US"/>
    <x v="1"/>
    <n v="1800"/>
    <n v="1200"/>
    <s v="A"/>
    <s v="A11"/>
    <x v="0"/>
    <x v="0"/>
    <x v="0"/>
    <x v="0"/>
    <x v="1"/>
    <n v="1200"/>
    <n v="600"/>
    <n v="0"/>
    <n v="0"/>
    <n v="600"/>
  </r>
  <r>
    <n v="325"/>
    <s v="Segment 1 / Cohort A"/>
    <n v="12"/>
    <x v="0"/>
    <n v="0.5"/>
    <n v="0"/>
    <n v="0"/>
    <n v="0.5"/>
    <s v="US"/>
    <x v="1"/>
    <n v="1800"/>
    <n v="1200"/>
    <s v="A"/>
    <s v="A12"/>
    <x v="1"/>
    <x v="0"/>
    <x v="0"/>
    <x v="0"/>
    <x v="0"/>
    <n v="1800"/>
    <n v="900"/>
    <n v="0"/>
    <n v="0"/>
    <n v="900"/>
  </r>
  <r>
    <n v="325"/>
    <s v="Segment 1 / Cohort A"/>
    <n v="12"/>
    <x v="1"/>
    <n v="0.5"/>
    <n v="0"/>
    <n v="0"/>
    <n v="0.5"/>
    <s v="US"/>
    <x v="1"/>
    <n v="1800"/>
    <n v="1200"/>
    <s v="A"/>
    <s v="A12"/>
    <x v="1"/>
    <x v="0"/>
    <x v="0"/>
    <x v="0"/>
    <x v="0"/>
    <n v="1200"/>
    <n v="600"/>
    <n v="0"/>
    <n v="0"/>
    <n v="600"/>
  </r>
  <r>
    <n v="326"/>
    <s v="Segment 3 / Cohort C"/>
    <n v="1"/>
    <x v="0"/>
    <n v="0.1"/>
    <n v="0.3"/>
    <n v="0.6"/>
    <n v="0"/>
    <s v="US"/>
    <x v="1"/>
    <n v="4000"/>
    <n v="1500"/>
    <s v="C"/>
    <s v="C1"/>
    <x v="2"/>
    <x v="0"/>
    <x v="1"/>
    <x v="0"/>
    <x v="1"/>
    <n v="4000"/>
    <n v="400"/>
    <n v="1200"/>
    <n v="2400"/>
    <n v="0"/>
  </r>
  <r>
    <n v="326"/>
    <s v="Segment 3 / Cohort C"/>
    <n v="1"/>
    <x v="1"/>
    <n v="0.1"/>
    <n v="0.2"/>
    <n v="0.7"/>
    <n v="0"/>
    <s v="US"/>
    <x v="1"/>
    <n v="4000"/>
    <n v="1500"/>
    <s v="C"/>
    <s v="C1"/>
    <x v="2"/>
    <x v="0"/>
    <x v="1"/>
    <x v="0"/>
    <x v="1"/>
    <n v="1500"/>
    <n v="150"/>
    <n v="300"/>
    <n v="1050"/>
    <n v="0"/>
  </r>
  <r>
    <n v="326"/>
    <s v="Segment 3 / Cohort C"/>
    <n v="2"/>
    <x v="0"/>
    <n v="0.3"/>
    <n v="0.3"/>
    <n v="0.4"/>
    <n v="0"/>
    <s v="US"/>
    <x v="1"/>
    <n v="4000"/>
    <n v="1500"/>
    <s v="C"/>
    <s v="C2"/>
    <x v="2"/>
    <x v="1"/>
    <x v="2"/>
    <x v="1"/>
    <x v="0"/>
    <n v="4000"/>
    <n v="1200"/>
    <n v="1200"/>
    <n v="1600"/>
    <n v="0"/>
  </r>
  <r>
    <n v="326"/>
    <s v="Segment 3 / Cohort C"/>
    <n v="2"/>
    <x v="1"/>
    <n v="0.2"/>
    <n v="0.3"/>
    <n v="0.5"/>
    <n v="0"/>
    <s v="US"/>
    <x v="1"/>
    <n v="4000"/>
    <n v="1500"/>
    <s v="C"/>
    <s v="C2"/>
    <x v="2"/>
    <x v="1"/>
    <x v="2"/>
    <x v="1"/>
    <x v="0"/>
    <n v="1500"/>
    <n v="300"/>
    <n v="450"/>
    <n v="750"/>
    <n v="0"/>
  </r>
  <r>
    <n v="326"/>
    <s v="Segment 3 / Cohort C"/>
    <n v="3"/>
    <x v="0"/>
    <n v="0.1"/>
    <n v="0.2"/>
    <n v="0.7"/>
    <n v="0"/>
    <s v="US"/>
    <x v="1"/>
    <n v="4000"/>
    <n v="1500"/>
    <s v="C"/>
    <s v="C3"/>
    <x v="3"/>
    <x v="0"/>
    <x v="1"/>
    <x v="0"/>
    <x v="1"/>
    <n v="4000"/>
    <n v="400"/>
    <n v="800"/>
    <n v="2800"/>
    <n v="0"/>
  </r>
  <r>
    <n v="326"/>
    <s v="Segment 3 / Cohort C"/>
    <n v="3"/>
    <x v="1"/>
    <n v="0.1"/>
    <n v="0.3"/>
    <n v="0.6"/>
    <n v="0"/>
    <s v="US"/>
    <x v="1"/>
    <n v="4000"/>
    <n v="1500"/>
    <s v="C"/>
    <s v="C3"/>
    <x v="3"/>
    <x v="0"/>
    <x v="1"/>
    <x v="0"/>
    <x v="1"/>
    <n v="1500"/>
    <n v="150"/>
    <n v="450"/>
    <n v="900"/>
    <n v="0"/>
  </r>
  <r>
    <n v="326"/>
    <s v="Segment 3 / Cohort C"/>
    <n v="4"/>
    <x v="0"/>
    <n v="0.2"/>
    <n v="0.3"/>
    <n v="0.5"/>
    <n v="0"/>
    <s v="US"/>
    <x v="1"/>
    <n v="4000"/>
    <n v="1500"/>
    <s v="C"/>
    <s v="C4"/>
    <x v="3"/>
    <x v="1"/>
    <x v="0"/>
    <x v="0"/>
    <x v="0"/>
    <n v="4000"/>
    <n v="800"/>
    <n v="1200"/>
    <n v="2000"/>
    <n v="0"/>
  </r>
  <r>
    <n v="326"/>
    <s v="Segment 3 / Cohort C"/>
    <n v="4"/>
    <x v="1"/>
    <n v="0.3"/>
    <n v="0.4"/>
    <n v="0.3"/>
    <n v="0"/>
    <s v="US"/>
    <x v="1"/>
    <n v="4000"/>
    <n v="1500"/>
    <s v="C"/>
    <s v="C4"/>
    <x v="3"/>
    <x v="1"/>
    <x v="0"/>
    <x v="0"/>
    <x v="0"/>
    <n v="1500"/>
    <n v="450"/>
    <n v="600"/>
    <n v="450"/>
    <n v="0"/>
  </r>
  <r>
    <n v="326"/>
    <s v="Segment 3 / Cohort C"/>
    <n v="5"/>
    <x v="0"/>
    <n v="0.1"/>
    <n v="0.2"/>
    <n v="0.7"/>
    <n v="0"/>
    <s v="US"/>
    <x v="1"/>
    <n v="4000"/>
    <n v="1500"/>
    <s v="C"/>
    <s v="C5"/>
    <x v="2"/>
    <x v="0"/>
    <x v="1"/>
    <x v="0"/>
    <x v="0"/>
    <n v="4000"/>
    <n v="400"/>
    <n v="800"/>
    <n v="2800"/>
    <n v="0"/>
  </r>
  <r>
    <n v="326"/>
    <s v="Segment 3 / Cohort C"/>
    <n v="5"/>
    <x v="1"/>
    <n v="0.2"/>
    <n v="0.2"/>
    <n v="0.6"/>
    <n v="0"/>
    <s v="US"/>
    <x v="1"/>
    <n v="4000"/>
    <n v="1500"/>
    <s v="C"/>
    <s v="C5"/>
    <x v="2"/>
    <x v="0"/>
    <x v="1"/>
    <x v="0"/>
    <x v="0"/>
    <n v="1500"/>
    <n v="300"/>
    <n v="300"/>
    <n v="900"/>
    <n v="0"/>
  </r>
  <r>
    <n v="326"/>
    <s v="Segment 3 / Cohort C"/>
    <n v="6"/>
    <x v="0"/>
    <n v="0.2"/>
    <n v="0.3"/>
    <n v="0.5"/>
    <n v="0"/>
    <s v="US"/>
    <x v="1"/>
    <n v="4000"/>
    <n v="1500"/>
    <s v="C"/>
    <s v="C6"/>
    <x v="3"/>
    <x v="1"/>
    <x v="1"/>
    <x v="0"/>
    <x v="0"/>
    <n v="4000"/>
    <n v="800"/>
    <n v="1200"/>
    <n v="2000"/>
    <n v="0"/>
  </r>
  <r>
    <n v="326"/>
    <s v="Segment 3 / Cohort C"/>
    <n v="6"/>
    <x v="1"/>
    <n v="0.2"/>
    <n v="0.2"/>
    <n v="0.6"/>
    <n v="0"/>
    <s v="US"/>
    <x v="1"/>
    <n v="4000"/>
    <n v="1500"/>
    <s v="C"/>
    <s v="C6"/>
    <x v="3"/>
    <x v="1"/>
    <x v="1"/>
    <x v="0"/>
    <x v="0"/>
    <n v="1500"/>
    <n v="300"/>
    <n v="300"/>
    <n v="900"/>
    <n v="0"/>
  </r>
  <r>
    <n v="326"/>
    <s v="Segment 3 / Cohort C"/>
    <n v="7"/>
    <x v="0"/>
    <n v="0.4"/>
    <n v="0.2"/>
    <n v="0.4"/>
    <n v="0"/>
    <s v="US"/>
    <x v="1"/>
    <n v="4000"/>
    <n v="1500"/>
    <s v="C"/>
    <s v="C7"/>
    <x v="0"/>
    <x v="1"/>
    <x v="1"/>
    <x v="0"/>
    <x v="0"/>
    <n v="4000"/>
    <n v="1600"/>
    <n v="800"/>
    <n v="1600"/>
    <n v="0"/>
  </r>
  <r>
    <n v="326"/>
    <s v="Segment 3 / Cohort C"/>
    <n v="7"/>
    <x v="1"/>
    <n v="0.2"/>
    <n v="0.4"/>
    <n v="0.4"/>
    <n v="0"/>
    <s v="US"/>
    <x v="1"/>
    <n v="4000"/>
    <n v="1500"/>
    <s v="C"/>
    <s v="C7"/>
    <x v="0"/>
    <x v="1"/>
    <x v="1"/>
    <x v="0"/>
    <x v="0"/>
    <n v="1500"/>
    <n v="300"/>
    <n v="600"/>
    <n v="600"/>
    <n v="0"/>
  </r>
  <r>
    <n v="326"/>
    <s v="Segment 3 / Cohort C"/>
    <n v="8"/>
    <x v="0"/>
    <n v="0.3"/>
    <n v="0.3"/>
    <n v="0.4"/>
    <n v="0"/>
    <s v="US"/>
    <x v="1"/>
    <n v="4000"/>
    <n v="1500"/>
    <s v="C"/>
    <s v="C8"/>
    <x v="1"/>
    <x v="1"/>
    <x v="2"/>
    <x v="1"/>
    <x v="0"/>
    <n v="4000"/>
    <n v="1200"/>
    <n v="1200"/>
    <n v="1600"/>
    <n v="0"/>
  </r>
  <r>
    <n v="326"/>
    <s v="Segment 3 / Cohort C"/>
    <n v="8"/>
    <x v="1"/>
    <n v="0.3"/>
    <n v="0.3"/>
    <n v="0.4"/>
    <n v="0"/>
    <s v="US"/>
    <x v="1"/>
    <n v="4000"/>
    <n v="1500"/>
    <s v="C"/>
    <s v="C8"/>
    <x v="1"/>
    <x v="1"/>
    <x v="2"/>
    <x v="1"/>
    <x v="0"/>
    <n v="1500"/>
    <n v="450"/>
    <n v="450"/>
    <n v="600"/>
    <n v="0"/>
  </r>
  <r>
    <n v="326"/>
    <s v="Segment 3 / Cohort C"/>
    <n v="9"/>
    <x v="0"/>
    <n v="0.3"/>
    <n v="0.3"/>
    <n v="0.4"/>
    <n v="0"/>
    <s v="US"/>
    <x v="1"/>
    <n v="4000"/>
    <n v="1500"/>
    <s v="C"/>
    <s v="C9"/>
    <x v="0"/>
    <x v="1"/>
    <x v="2"/>
    <x v="0"/>
    <x v="1"/>
    <n v="4000"/>
    <n v="1200"/>
    <n v="1200"/>
    <n v="1600"/>
    <n v="0"/>
  </r>
  <r>
    <n v="326"/>
    <s v="Segment 3 / Cohort C"/>
    <n v="9"/>
    <x v="1"/>
    <n v="0.3"/>
    <n v="0.3"/>
    <n v="0.4"/>
    <n v="0"/>
    <s v="US"/>
    <x v="1"/>
    <n v="4000"/>
    <n v="1500"/>
    <s v="C"/>
    <s v="C9"/>
    <x v="0"/>
    <x v="1"/>
    <x v="2"/>
    <x v="0"/>
    <x v="1"/>
    <n v="1500"/>
    <n v="450"/>
    <n v="450"/>
    <n v="600"/>
    <n v="0"/>
  </r>
  <r>
    <n v="326"/>
    <s v="Segment 3 / Cohort C"/>
    <n v="10"/>
    <x v="0"/>
    <n v="0.4"/>
    <n v="0.3"/>
    <n v="0.3"/>
    <n v="0"/>
    <s v="US"/>
    <x v="1"/>
    <n v="4000"/>
    <n v="1500"/>
    <s v="C"/>
    <s v="C10"/>
    <x v="3"/>
    <x v="1"/>
    <x v="2"/>
    <x v="0"/>
    <x v="1"/>
    <n v="4000"/>
    <n v="1600"/>
    <n v="1200"/>
    <n v="1200"/>
    <n v="0"/>
  </r>
  <r>
    <n v="326"/>
    <s v="Segment 3 / Cohort C"/>
    <n v="10"/>
    <x v="1"/>
    <n v="0.3"/>
    <n v="0.3"/>
    <n v="0.4"/>
    <n v="0"/>
    <s v="US"/>
    <x v="1"/>
    <n v="4000"/>
    <n v="1500"/>
    <s v="C"/>
    <s v="C10"/>
    <x v="3"/>
    <x v="1"/>
    <x v="2"/>
    <x v="0"/>
    <x v="1"/>
    <n v="1500"/>
    <n v="450"/>
    <n v="450"/>
    <n v="600"/>
    <n v="0"/>
  </r>
  <r>
    <n v="326"/>
    <s v="Segment 3 / Cohort C"/>
    <n v="11"/>
    <x v="0"/>
    <n v="0.3"/>
    <n v="0.3"/>
    <n v="0.4"/>
    <n v="0"/>
    <s v="US"/>
    <x v="1"/>
    <n v="4000"/>
    <n v="1500"/>
    <s v="C"/>
    <s v="C11"/>
    <x v="1"/>
    <x v="1"/>
    <x v="2"/>
    <x v="0"/>
    <x v="1"/>
    <n v="4000"/>
    <n v="1200"/>
    <n v="1200"/>
    <n v="1600"/>
    <n v="0"/>
  </r>
  <r>
    <n v="326"/>
    <s v="Segment 3 / Cohort C"/>
    <n v="11"/>
    <x v="1"/>
    <n v="0.2"/>
    <n v="0.4"/>
    <n v="0.4"/>
    <n v="0"/>
    <s v="US"/>
    <x v="1"/>
    <n v="4000"/>
    <n v="1500"/>
    <s v="C"/>
    <s v="C11"/>
    <x v="1"/>
    <x v="1"/>
    <x v="2"/>
    <x v="0"/>
    <x v="1"/>
    <n v="1500"/>
    <n v="300"/>
    <n v="600"/>
    <n v="600"/>
    <n v="0"/>
  </r>
  <r>
    <n v="326"/>
    <s v="Segment 3 / Cohort C"/>
    <n v="12"/>
    <x v="0"/>
    <n v="0.2"/>
    <n v="0.3"/>
    <n v="0.5"/>
    <n v="0"/>
    <s v="US"/>
    <x v="1"/>
    <n v="4000"/>
    <n v="1500"/>
    <s v="C"/>
    <s v="C12"/>
    <x v="2"/>
    <x v="1"/>
    <x v="0"/>
    <x v="0"/>
    <x v="1"/>
    <n v="4000"/>
    <n v="800"/>
    <n v="1200"/>
    <n v="2000"/>
    <n v="0"/>
  </r>
  <r>
    <n v="326"/>
    <s v="Segment 3 / Cohort C"/>
    <n v="12"/>
    <x v="1"/>
    <n v="0.1"/>
    <n v="0.2"/>
    <n v="0.7"/>
    <n v="0"/>
    <s v="US"/>
    <x v="1"/>
    <n v="4000"/>
    <n v="1500"/>
    <s v="C"/>
    <s v="C12"/>
    <x v="2"/>
    <x v="1"/>
    <x v="0"/>
    <x v="0"/>
    <x v="1"/>
    <n v="1500"/>
    <n v="150"/>
    <n v="300"/>
    <n v="1050"/>
    <n v="0"/>
  </r>
  <r>
    <n v="329"/>
    <s v="Segment 3 / Cohort C"/>
    <n v="1"/>
    <x v="0"/>
    <n v="1"/>
    <n v="0"/>
    <n v="0"/>
    <n v="0"/>
    <s v="US"/>
    <x v="1"/>
    <n v="2000"/>
    <n v="1750"/>
    <s v="C"/>
    <s v="C1"/>
    <x v="2"/>
    <x v="0"/>
    <x v="1"/>
    <x v="0"/>
    <x v="1"/>
    <n v="2000"/>
    <n v="2000"/>
    <n v="0"/>
    <n v="0"/>
    <n v="0"/>
  </r>
  <r>
    <n v="329"/>
    <s v="Segment 3 / Cohort C"/>
    <n v="1"/>
    <x v="1"/>
    <n v="1"/>
    <n v="0"/>
    <n v="0"/>
    <n v="0"/>
    <s v="US"/>
    <x v="1"/>
    <n v="2000"/>
    <n v="1750"/>
    <s v="C"/>
    <s v="C1"/>
    <x v="2"/>
    <x v="0"/>
    <x v="1"/>
    <x v="0"/>
    <x v="1"/>
    <n v="1750"/>
    <n v="1750"/>
    <n v="0"/>
    <n v="0"/>
    <n v="0"/>
  </r>
  <r>
    <n v="329"/>
    <s v="Segment 3 / Cohort C"/>
    <n v="2"/>
    <x v="0"/>
    <n v="1"/>
    <n v="0"/>
    <n v="0"/>
    <n v="0"/>
    <s v="US"/>
    <x v="1"/>
    <n v="2000"/>
    <n v="1750"/>
    <s v="C"/>
    <s v="C2"/>
    <x v="2"/>
    <x v="1"/>
    <x v="2"/>
    <x v="1"/>
    <x v="0"/>
    <n v="2000"/>
    <n v="2000"/>
    <n v="0"/>
    <n v="0"/>
    <n v="0"/>
  </r>
  <r>
    <n v="329"/>
    <s v="Segment 3 / Cohort C"/>
    <n v="2"/>
    <x v="1"/>
    <n v="1"/>
    <n v="0"/>
    <n v="0"/>
    <n v="0"/>
    <s v="US"/>
    <x v="1"/>
    <n v="2000"/>
    <n v="1750"/>
    <s v="C"/>
    <s v="C2"/>
    <x v="2"/>
    <x v="1"/>
    <x v="2"/>
    <x v="1"/>
    <x v="0"/>
    <n v="1750"/>
    <n v="1750"/>
    <n v="0"/>
    <n v="0"/>
    <n v="0"/>
  </r>
  <r>
    <n v="329"/>
    <s v="Segment 3 / Cohort C"/>
    <n v="3"/>
    <x v="0"/>
    <n v="1"/>
    <n v="0"/>
    <n v="0"/>
    <n v="0"/>
    <s v="US"/>
    <x v="1"/>
    <n v="2000"/>
    <n v="1750"/>
    <s v="C"/>
    <s v="C3"/>
    <x v="3"/>
    <x v="0"/>
    <x v="1"/>
    <x v="0"/>
    <x v="1"/>
    <n v="2000"/>
    <n v="2000"/>
    <n v="0"/>
    <n v="0"/>
    <n v="0"/>
  </r>
  <r>
    <n v="329"/>
    <s v="Segment 3 / Cohort C"/>
    <n v="3"/>
    <x v="1"/>
    <n v="1"/>
    <n v="0"/>
    <n v="0"/>
    <n v="0"/>
    <s v="US"/>
    <x v="1"/>
    <n v="2000"/>
    <n v="1750"/>
    <s v="C"/>
    <s v="C3"/>
    <x v="3"/>
    <x v="0"/>
    <x v="1"/>
    <x v="0"/>
    <x v="1"/>
    <n v="1750"/>
    <n v="1750"/>
    <n v="0"/>
    <n v="0"/>
    <n v="0"/>
  </r>
  <r>
    <n v="329"/>
    <s v="Segment 3 / Cohort C"/>
    <n v="4"/>
    <x v="0"/>
    <n v="1"/>
    <n v="0"/>
    <n v="0"/>
    <n v="0"/>
    <s v="US"/>
    <x v="1"/>
    <n v="2000"/>
    <n v="1750"/>
    <s v="C"/>
    <s v="C4"/>
    <x v="3"/>
    <x v="1"/>
    <x v="0"/>
    <x v="0"/>
    <x v="0"/>
    <n v="2000"/>
    <n v="2000"/>
    <n v="0"/>
    <n v="0"/>
    <n v="0"/>
  </r>
  <r>
    <n v="329"/>
    <s v="Segment 3 / Cohort C"/>
    <n v="4"/>
    <x v="1"/>
    <n v="1"/>
    <n v="0"/>
    <n v="0"/>
    <n v="0"/>
    <s v="US"/>
    <x v="1"/>
    <n v="2000"/>
    <n v="1750"/>
    <s v="C"/>
    <s v="C4"/>
    <x v="3"/>
    <x v="1"/>
    <x v="0"/>
    <x v="0"/>
    <x v="0"/>
    <n v="1750"/>
    <n v="1750"/>
    <n v="0"/>
    <n v="0"/>
    <n v="0"/>
  </r>
  <r>
    <n v="329"/>
    <s v="Segment 3 / Cohort C"/>
    <n v="5"/>
    <x v="0"/>
    <n v="1"/>
    <n v="0"/>
    <n v="0"/>
    <n v="0"/>
    <s v="US"/>
    <x v="1"/>
    <n v="2000"/>
    <n v="1750"/>
    <s v="C"/>
    <s v="C5"/>
    <x v="2"/>
    <x v="0"/>
    <x v="1"/>
    <x v="0"/>
    <x v="0"/>
    <n v="2000"/>
    <n v="2000"/>
    <n v="0"/>
    <n v="0"/>
    <n v="0"/>
  </r>
  <r>
    <n v="329"/>
    <s v="Segment 3 / Cohort C"/>
    <n v="5"/>
    <x v="1"/>
    <n v="1"/>
    <n v="0"/>
    <n v="0"/>
    <n v="0"/>
    <s v="US"/>
    <x v="1"/>
    <n v="2000"/>
    <n v="1750"/>
    <s v="C"/>
    <s v="C5"/>
    <x v="2"/>
    <x v="0"/>
    <x v="1"/>
    <x v="0"/>
    <x v="0"/>
    <n v="1750"/>
    <n v="1750"/>
    <n v="0"/>
    <n v="0"/>
    <n v="0"/>
  </r>
  <r>
    <n v="329"/>
    <s v="Segment 3 / Cohort C"/>
    <n v="6"/>
    <x v="0"/>
    <n v="1"/>
    <n v="0"/>
    <n v="0"/>
    <n v="0"/>
    <s v="US"/>
    <x v="1"/>
    <n v="2000"/>
    <n v="1750"/>
    <s v="C"/>
    <s v="C6"/>
    <x v="3"/>
    <x v="1"/>
    <x v="1"/>
    <x v="0"/>
    <x v="0"/>
    <n v="2000"/>
    <n v="2000"/>
    <n v="0"/>
    <n v="0"/>
    <n v="0"/>
  </r>
  <r>
    <n v="329"/>
    <s v="Segment 3 / Cohort C"/>
    <n v="6"/>
    <x v="1"/>
    <n v="1"/>
    <n v="0"/>
    <n v="0"/>
    <n v="0"/>
    <s v="US"/>
    <x v="1"/>
    <n v="2000"/>
    <n v="1750"/>
    <s v="C"/>
    <s v="C6"/>
    <x v="3"/>
    <x v="1"/>
    <x v="1"/>
    <x v="0"/>
    <x v="0"/>
    <n v="1750"/>
    <n v="1750"/>
    <n v="0"/>
    <n v="0"/>
    <n v="0"/>
  </r>
  <r>
    <n v="329"/>
    <s v="Segment 3 / Cohort C"/>
    <n v="7"/>
    <x v="0"/>
    <n v="1"/>
    <n v="0"/>
    <n v="0"/>
    <n v="0"/>
    <s v="US"/>
    <x v="1"/>
    <n v="2000"/>
    <n v="1750"/>
    <s v="C"/>
    <s v="C7"/>
    <x v="0"/>
    <x v="1"/>
    <x v="1"/>
    <x v="0"/>
    <x v="0"/>
    <n v="2000"/>
    <n v="2000"/>
    <n v="0"/>
    <n v="0"/>
    <n v="0"/>
  </r>
  <r>
    <n v="329"/>
    <s v="Segment 3 / Cohort C"/>
    <n v="7"/>
    <x v="1"/>
    <n v="1"/>
    <n v="0"/>
    <n v="0"/>
    <n v="0"/>
    <s v="US"/>
    <x v="1"/>
    <n v="2000"/>
    <n v="1750"/>
    <s v="C"/>
    <s v="C7"/>
    <x v="0"/>
    <x v="1"/>
    <x v="1"/>
    <x v="0"/>
    <x v="0"/>
    <n v="1750"/>
    <n v="1750"/>
    <n v="0"/>
    <n v="0"/>
    <n v="0"/>
  </r>
  <r>
    <n v="329"/>
    <s v="Segment 3 / Cohort C"/>
    <n v="8"/>
    <x v="0"/>
    <n v="1"/>
    <n v="0"/>
    <n v="0"/>
    <n v="0"/>
    <s v="US"/>
    <x v="1"/>
    <n v="2000"/>
    <n v="1750"/>
    <s v="C"/>
    <s v="C8"/>
    <x v="1"/>
    <x v="1"/>
    <x v="2"/>
    <x v="1"/>
    <x v="0"/>
    <n v="2000"/>
    <n v="2000"/>
    <n v="0"/>
    <n v="0"/>
    <n v="0"/>
  </r>
  <r>
    <n v="329"/>
    <s v="Segment 3 / Cohort C"/>
    <n v="8"/>
    <x v="1"/>
    <n v="1"/>
    <n v="0"/>
    <n v="0"/>
    <n v="0"/>
    <s v="US"/>
    <x v="1"/>
    <n v="2000"/>
    <n v="1750"/>
    <s v="C"/>
    <s v="C8"/>
    <x v="1"/>
    <x v="1"/>
    <x v="2"/>
    <x v="1"/>
    <x v="0"/>
    <n v="1750"/>
    <n v="1750"/>
    <n v="0"/>
    <n v="0"/>
    <n v="0"/>
  </r>
  <r>
    <n v="329"/>
    <s v="Segment 3 / Cohort C"/>
    <n v="9"/>
    <x v="0"/>
    <n v="1"/>
    <n v="0"/>
    <n v="0"/>
    <n v="0"/>
    <s v="US"/>
    <x v="1"/>
    <n v="2000"/>
    <n v="1750"/>
    <s v="C"/>
    <s v="C9"/>
    <x v="0"/>
    <x v="1"/>
    <x v="2"/>
    <x v="0"/>
    <x v="1"/>
    <n v="2000"/>
    <n v="2000"/>
    <n v="0"/>
    <n v="0"/>
    <n v="0"/>
  </r>
  <r>
    <n v="329"/>
    <s v="Segment 3 / Cohort C"/>
    <n v="9"/>
    <x v="1"/>
    <n v="1"/>
    <n v="0"/>
    <n v="0"/>
    <n v="0"/>
    <s v="US"/>
    <x v="1"/>
    <n v="2000"/>
    <n v="1750"/>
    <s v="C"/>
    <s v="C9"/>
    <x v="0"/>
    <x v="1"/>
    <x v="2"/>
    <x v="0"/>
    <x v="1"/>
    <n v="1750"/>
    <n v="1750"/>
    <n v="0"/>
    <n v="0"/>
    <n v="0"/>
  </r>
  <r>
    <n v="329"/>
    <s v="Segment 3 / Cohort C"/>
    <n v="10"/>
    <x v="0"/>
    <n v="1"/>
    <n v="0"/>
    <n v="0"/>
    <n v="0"/>
    <s v="US"/>
    <x v="1"/>
    <n v="2000"/>
    <n v="1750"/>
    <s v="C"/>
    <s v="C10"/>
    <x v="3"/>
    <x v="1"/>
    <x v="2"/>
    <x v="0"/>
    <x v="1"/>
    <n v="2000"/>
    <n v="2000"/>
    <n v="0"/>
    <n v="0"/>
    <n v="0"/>
  </r>
  <r>
    <n v="329"/>
    <s v="Segment 3 / Cohort C"/>
    <n v="10"/>
    <x v="1"/>
    <n v="1"/>
    <n v="0"/>
    <n v="0"/>
    <n v="0"/>
    <s v="US"/>
    <x v="1"/>
    <n v="2000"/>
    <n v="1750"/>
    <s v="C"/>
    <s v="C10"/>
    <x v="3"/>
    <x v="1"/>
    <x v="2"/>
    <x v="0"/>
    <x v="1"/>
    <n v="1750"/>
    <n v="1750"/>
    <n v="0"/>
    <n v="0"/>
    <n v="0"/>
  </r>
  <r>
    <n v="329"/>
    <s v="Segment 3 / Cohort C"/>
    <n v="11"/>
    <x v="0"/>
    <n v="1"/>
    <n v="0"/>
    <n v="0"/>
    <n v="0"/>
    <s v="US"/>
    <x v="1"/>
    <n v="2000"/>
    <n v="1750"/>
    <s v="C"/>
    <s v="C11"/>
    <x v="1"/>
    <x v="1"/>
    <x v="2"/>
    <x v="0"/>
    <x v="1"/>
    <n v="2000"/>
    <n v="2000"/>
    <n v="0"/>
    <n v="0"/>
    <n v="0"/>
  </r>
  <r>
    <n v="329"/>
    <s v="Segment 3 / Cohort C"/>
    <n v="11"/>
    <x v="1"/>
    <n v="1"/>
    <n v="0"/>
    <n v="0"/>
    <n v="0"/>
    <s v="US"/>
    <x v="1"/>
    <n v="2000"/>
    <n v="1750"/>
    <s v="C"/>
    <s v="C11"/>
    <x v="1"/>
    <x v="1"/>
    <x v="2"/>
    <x v="0"/>
    <x v="1"/>
    <n v="1750"/>
    <n v="1750"/>
    <n v="0"/>
    <n v="0"/>
    <n v="0"/>
  </r>
  <r>
    <n v="329"/>
    <s v="Segment 3 / Cohort C"/>
    <n v="12"/>
    <x v="0"/>
    <n v="1"/>
    <n v="0"/>
    <n v="0"/>
    <n v="0"/>
    <s v="US"/>
    <x v="1"/>
    <n v="2000"/>
    <n v="1750"/>
    <s v="C"/>
    <s v="C12"/>
    <x v="2"/>
    <x v="1"/>
    <x v="0"/>
    <x v="0"/>
    <x v="1"/>
    <n v="2000"/>
    <n v="2000"/>
    <n v="0"/>
    <n v="0"/>
    <n v="0"/>
  </r>
  <r>
    <n v="329"/>
    <s v="Segment 3 / Cohort C"/>
    <n v="12"/>
    <x v="1"/>
    <n v="1"/>
    <n v="0"/>
    <n v="0"/>
    <n v="0"/>
    <s v="US"/>
    <x v="1"/>
    <n v="2000"/>
    <n v="1750"/>
    <s v="C"/>
    <s v="C12"/>
    <x v="2"/>
    <x v="1"/>
    <x v="0"/>
    <x v="0"/>
    <x v="1"/>
    <n v="1750"/>
    <n v="1750"/>
    <n v="0"/>
    <n v="0"/>
    <n v="0"/>
  </r>
  <r>
    <n v="330"/>
    <s v="Segment 3 / Cohort C"/>
    <n v="1"/>
    <x v="0"/>
    <n v="0"/>
    <n v="1"/>
    <n v="0"/>
    <n v="0"/>
    <s v="US"/>
    <x v="1"/>
    <n v="6000"/>
    <n v="3000"/>
    <s v="C"/>
    <s v="C1"/>
    <x v="2"/>
    <x v="0"/>
    <x v="1"/>
    <x v="0"/>
    <x v="1"/>
    <n v="6000"/>
    <n v="0"/>
    <n v="6000"/>
    <n v="0"/>
    <n v="0"/>
  </r>
  <r>
    <n v="330"/>
    <s v="Segment 3 / Cohort C"/>
    <n v="1"/>
    <x v="1"/>
    <n v="0"/>
    <n v="1"/>
    <n v="0"/>
    <n v="0"/>
    <s v="US"/>
    <x v="1"/>
    <n v="6000"/>
    <n v="3000"/>
    <s v="C"/>
    <s v="C1"/>
    <x v="2"/>
    <x v="0"/>
    <x v="1"/>
    <x v="0"/>
    <x v="1"/>
    <n v="3000"/>
    <n v="0"/>
    <n v="3000"/>
    <n v="0"/>
    <n v="0"/>
  </r>
  <r>
    <n v="330"/>
    <s v="Segment 3 / Cohort C"/>
    <n v="2"/>
    <x v="0"/>
    <n v="0"/>
    <n v="0"/>
    <n v="1"/>
    <n v="0"/>
    <s v="US"/>
    <x v="1"/>
    <n v="6000"/>
    <n v="3000"/>
    <s v="C"/>
    <s v="C2"/>
    <x v="2"/>
    <x v="1"/>
    <x v="2"/>
    <x v="1"/>
    <x v="0"/>
    <n v="6000"/>
    <n v="0"/>
    <n v="0"/>
    <n v="6000"/>
    <n v="0"/>
  </r>
  <r>
    <n v="330"/>
    <s v="Segment 3 / Cohort C"/>
    <n v="2"/>
    <x v="1"/>
    <n v="0"/>
    <n v="0"/>
    <n v="1"/>
    <n v="0"/>
    <s v="US"/>
    <x v="1"/>
    <n v="6000"/>
    <n v="3000"/>
    <s v="C"/>
    <s v="C2"/>
    <x v="2"/>
    <x v="1"/>
    <x v="2"/>
    <x v="1"/>
    <x v="0"/>
    <n v="3000"/>
    <n v="0"/>
    <n v="0"/>
    <n v="3000"/>
    <n v="0"/>
  </r>
  <r>
    <n v="330"/>
    <s v="Segment 3 / Cohort C"/>
    <n v="3"/>
    <x v="0"/>
    <n v="1"/>
    <n v="0"/>
    <n v="0"/>
    <n v="0"/>
    <s v="US"/>
    <x v="1"/>
    <n v="6000"/>
    <n v="3000"/>
    <s v="C"/>
    <s v="C3"/>
    <x v="3"/>
    <x v="0"/>
    <x v="1"/>
    <x v="0"/>
    <x v="1"/>
    <n v="6000"/>
    <n v="6000"/>
    <n v="0"/>
    <n v="0"/>
    <n v="0"/>
  </r>
  <r>
    <n v="330"/>
    <s v="Segment 3 / Cohort C"/>
    <n v="3"/>
    <x v="1"/>
    <n v="1"/>
    <n v="0"/>
    <n v="0"/>
    <n v="0"/>
    <s v="US"/>
    <x v="1"/>
    <n v="6000"/>
    <n v="3000"/>
    <s v="C"/>
    <s v="C3"/>
    <x v="3"/>
    <x v="0"/>
    <x v="1"/>
    <x v="0"/>
    <x v="1"/>
    <n v="3000"/>
    <n v="3000"/>
    <n v="0"/>
    <n v="0"/>
    <n v="0"/>
  </r>
  <r>
    <n v="330"/>
    <s v="Segment 3 / Cohort C"/>
    <n v="4"/>
    <x v="0"/>
    <n v="0.5"/>
    <n v="0.5"/>
    <n v="0"/>
    <n v="0"/>
    <s v="US"/>
    <x v="1"/>
    <n v="6000"/>
    <n v="3000"/>
    <s v="C"/>
    <s v="C4"/>
    <x v="3"/>
    <x v="1"/>
    <x v="0"/>
    <x v="0"/>
    <x v="0"/>
    <n v="6000"/>
    <n v="3000"/>
    <n v="3000"/>
    <n v="0"/>
    <n v="0"/>
  </r>
  <r>
    <n v="330"/>
    <s v="Segment 3 / Cohort C"/>
    <n v="4"/>
    <x v="1"/>
    <n v="0.5"/>
    <n v="0.5"/>
    <n v="0"/>
    <n v="0"/>
    <s v="US"/>
    <x v="1"/>
    <n v="6000"/>
    <n v="3000"/>
    <s v="C"/>
    <s v="C4"/>
    <x v="3"/>
    <x v="1"/>
    <x v="0"/>
    <x v="0"/>
    <x v="0"/>
    <n v="3000"/>
    <n v="1500"/>
    <n v="1500"/>
    <n v="0"/>
    <n v="0"/>
  </r>
  <r>
    <n v="330"/>
    <s v="Segment 3 / Cohort C"/>
    <n v="5"/>
    <x v="0"/>
    <n v="0"/>
    <n v="1"/>
    <n v="0"/>
    <n v="0"/>
    <s v="US"/>
    <x v="1"/>
    <n v="6000"/>
    <n v="3000"/>
    <s v="C"/>
    <s v="C5"/>
    <x v="2"/>
    <x v="0"/>
    <x v="1"/>
    <x v="0"/>
    <x v="0"/>
    <n v="6000"/>
    <n v="0"/>
    <n v="6000"/>
    <n v="0"/>
    <n v="0"/>
  </r>
  <r>
    <n v="330"/>
    <s v="Segment 3 / Cohort C"/>
    <n v="5"/>
    <x v="1"/>
    <n v="0"/>
    <n v="1"/>
    <n v="0"/>
    <n v="0"/>
    <s v="US"/>
    <x v="1"/>
    <n v="6000"/>
    <n v="3000"/>
    <s v="C"/>
    <s v="C5"/>
    <x v="2"/>
    <x v="0"/>
    <x v="1"/>
    <x v="0"/>
    <x v="0"/>
    <n v="3000"/>
    <n v="0"/>
    <n v="3000"/>
    <n v="0"/>
    <n v="0"/>
  </r>
  <r>
    <n v="330"/>
    <s v="Segment 3 / Cohort C"/>
    <n v="6"/>
    <x v="0"/>
    <n v="1"/>
    <n v="0"/>
    <n v="0"/>
    <n v="0"/>
    <s v="US"/>
    <x v="1"/>
    <n v="6000"/>
    <n v="3000"/>
    <s v="C"/>
    <s v="C6"/>
    <x v="3"/>
    <x v="1"/>
    <x v="1"/>
    <x v="0"/>
    <x v="0"/>
    <n v="6000"/>
    <n v="6000"/>
    <n v="0"/>
    <n v="0"/>
    <n v="0"/>
  </r>
  <r>
    <n v="330"/>
    <s v="Segment 3 / Cohort C"/>
    <n v="6"/>
    <x v="1"/>
    <n v="1"/>
    <n v="0"/>
    <n v="0"/>
    <n v="0"/>
    <s v="US"/>
    <x v="1"/>
    <n v="6000"/>
    <n v="3000"/>
    <s v="C"/>
    <s v="C6"/>
    <x v="3"/>
    <x v="1"/>
    <x v="1"/>
    <x v="0"/>
    <x v="0"/>
    <n v="3000"/>
    <n v="3000"/>
    <n v="0"/>
    <n v="0"/>
    <n v="0"/>
  </r>
  <r>
    <n v="330"/>
    <s v="Segment 3 / Cohort C"/>
    <n v="7"/>
    <x v="0"/>
    <n v="1"/>
    <n v="0"/>
    <n v="0"/>
    <n v="0"/>
    <s v="US"/>
    <x v="1"/>
    <n v="6000"/>
    <n v="3000"/>
    <s v="C"/>
    <s v="C7"/>
    <x v="0"/>
    <x v="1"/>
    <x v="1"/>
    <x v="0"/>
    <x v="0"/>
    <n v="6000"/>
    <n v="6000"/>
    <n v="0"/>
    <n v="0"/>
    <n v="0"/>
  </r>
  <r>
    <n v="330"/>
    <s v="Segment 3 / Cohort C"/>
    <n v="7"/>
    <x v="1"/>
    <n v="1"/>
    <n v="0"/>
    <n v="0"/>
    <n v="0"/>
    <s v="US"/>
    <x v="1"/>
    <n v="6000"/>
    <n v="3000"/>
    <s v="C"/>
    <s v="C7"/>
    <x v="0"/>
    <x v="1"/>
    <x v="1"/>
    <x v="0"/>
    <x v="0"/>
    <n v="3000"/>
    <n v="3000"/>
    <n v="0"/>
    <n v="0"/>
    <n v="0"/>
  </r>
  <r>
    <n v="330"/>
    <s v="Segment 3 / Cohort C"/>
    <n v="8"/>
    <x v="0"/>
    <n v="0"/>
    <n v="0"/>
    <n v="1"/>
    <n v="0"/>
    <s v="US"/>
    <x v="1"/>
    <n v="6000"/>
    <n v="3000"/>
    <s v="C"/>
    <s v="C8"/>
    <x v="1"/>
    <x v="1"/>
    <x v="2"/>
    <x v="1"/>
    <x v="0"/>
    <n v="6000"/>
    <n v="0"/>
    <n v="0"/>
    <n v="6000"/>
    <n v="0"/>
  </r>
  <r>
    <n v="330"/>
    <s v="Segment 3 / Cohort C"/>
    <n v="8"/>
    <x v="1"/>
    <n v="0"/>
    <n v="0"/>
    <n v="1"/>
    <n v="0"/>
    <s v="US"/>
    <x v="1"/>
    <n v="6000"/>
    <n v="3000"/>
    <s v="C"/>
    <s v="C8"/>
    <x v="1"/>
    <x v="1"/>
    <x v="2"/>
    <x v="1"/>
    <x v="0"/>
    <n v="3000"/>
    <n v="0"/>
    <n v="0"/>
    <n v="3000"/>
    <n v="0"/>
  </r>
  <r>
    <n v="330"/>
    <s v="Segment 3 / Cohort C"/>
    <n v="9"/>
    <x v="0"/>
    <n v="1"/>
    <n v="0"/>
    <n v="0"/>
    <n v="0"/>
    <s v="US"/>
    <x v="1"/>
    <n v="6000"/>
    <n v="3000"/>
    <s v="C"/>
    <s v="C9"/>
    <x v="0"/>
    <x v="1"/>
    <x v="2"/>
    <x v="0"/>
    <x v="1"/>
    <n v="6000"/>
    <n v="6000"/>
    <n v="0"/>
    <n v="0"/>
    <n v="0"/>
  </r>
  <r>
    <n v="330"/>
    <s v="Segment 3 / Cohort C"/>
    <n v="9"/>
    <x v="1"/>
    <n v="1"/>
    <n v="0"/>
    <n v="0"/>
    <n v="0"/>
    <s v="US"/>
    <x v="1"/>
    <n v="6000"/>
    <n v="3000"/>
    <s v="C"/>
    <s v="C9"/>
    <x v="0"/>
    <x v="1"/>
    <x v="2"/>
    <x v="0"/>
    <x v="1"/>
    <n v="3000"/>
    <n v="3000"/>
    <n v="0"/>
    <n v="0"/>
    <n v="0"/>
  </r>
  <r>
    <n v="330"/>
    <s v="Segment 3 / Cohort C"/>
    <n v="10"/>
    <x v="0"/>
    <n v="1"/>
    <n v="0"/>
    <n v="0"/>
    <n v="0"/>
    <s v="US"/>
    <x v="1"/>
    <n v="6000"/>
    <n v="3000"/>
    <s v="C"/>
    <s v="C10"/>
    <x v="3"/>
    <x v="1"/>
    <x v="2"/>
    <x v="0"/>
    <x v="1"/>
    <n v="6000"/>
    <n v="6000"/>
    <n v="0"/>
    <n v="0"/>
    <n v="0"/>
  </r>
  <r>
    <n v="330"/>
    <s v="Segment 3 / Cohort C"/>
    <n v="10"/>
    <x v="1"/>
    <n v="1"/>
    <n v="0"/>
    <n v="0"/>
    <n v="0"/>
    <s v="US"/>
    <x v="1"/>
    <n v="6000"/>
    <n v="3000"/>
    <s v="C"/>
    <s v="C10"/>
    <x v="3"/>
    <x v="1"/>
    <x v="2"/>
    <x v="0"/>
    <x v="1"/>
    <n v="3000"/>
    <n v="3000"/>
    <n v="0"/>
    <n v="0"/>
    <n v="0"/>
  </r>
  <r>
    <n v="330"/>
    <s v="Segment 3 / Cohort C"/>
    <n v="11"/>
    <x v="0"/>
    <n v="1"/>
    <n v="0"/>
    <n v="0"/>
    <n v="0"/>
    <s v="US"/>
    <x v="1"/>
    <n v="6000"/>
    <n v="3000"/>
    <s v="C"/>
    <s v="C11"/>
    <x v="1"/>
    <x v="1"/>
    <x v="2"/>
    <x v="0"/>
    <x v="1"/>
    <n v="6000"/>
    <n v="6000"/>
    <n v="0"/>
    <n v="0"/>
    <n v="0"/>
  </r>
  <r>
    <n v="330"/>
    <s v="Segment 3 / Cohort C"/>
    <n v="11"/>
    <x v="1"/>
    <n v="1"/>
    <n v="0"/>
    <n v="0"/>
    <n v="0"/>
    <s v="US"/>
    <x v="1"/>
    <n v="6000"/>
    <n v="3000"/>
    <s v="C"/>
    <s v="C11"/>
    <x v="1"/>
    <x v="1"/>
    <x v="2"/>
    <x v="0"/>
    <x v="1"/>
    <n v="3000"/>
    <n v="3000"/>
    <n v="0"/>
    <n v="0"/>
    <n v="0"/>
  </r>
  <r>
    <n v="330"/>
    <s v="Segment 3 / Cohort C"/>
    <n v="12"/>
    <x v="0"/>
    <n v="1"/>
    <n v="0"/>
    <n v="0"/>
    <n v="0"/>
    <s v="US"/>
    <x v="1"/>
    <n v="6000"/>
    <n v="3000"/>
    <s v="C"/>
    <s v="C12"/>
    <x v="2"/>
    <x v="1"/>
    <x v="0"/>
    <x v="0"/>
    <x v="1"/>
    <n v="6000"/>
    <n v="6000"/>
    <n v="0"/>
    <n v="0"/>
    <n v="0"/>
  </r>
  <r>
    <n v="330"/>
    <s v="Segment 3 / Cohort C"/>
    <n v="12"/>
    <x v="1"/>
    <n v="1"/>
    <n v="0"/>
    <n v="0"/>
    <n v="0"/>
    <s v="US"/>
    <x v="1"/>
    <n v="6000"/>
    <n v="3000"/>
    <s v="C"/>
    <s v="C12"/>
    <x v="2"/>
    <x v="1"/>
    <x v="0"/>
    <x v="0"/>
    <x v="1"/>
    <n v="3000"/>
    <n v="3000"/>
    <n v="0"/>
    <n v="0"/>
    <n v="0"/>
  </r>
  <r>
    <n v="331"/>
    <s v="Segment 4 / Cohort D"/>
    <n v="1"/>
    <x v="0"/>
    <n v="0.8"/>
    <n v="0"/>
    <n v="0.2"/>
    <n v="0"/>
    <s v="US"/>
    <x v="1"/>
    <n v="2625"/>
    <n v="375"/>
    <s v="D"/>
    <s v="D1"/>
    <x v="2"/>
    <x v="0"/>
    <x v="0"/>
    <x v="0"/>
    <x v="0"/>
    <n v="2625"/>
    <n v="2100"/>
    <n v="0"/>
    <n v="525"/>
    <n v="0"/>
  </r>
  <r>
    <n v="331"/>
    <s v="Segment 4 / Cohort D"/>
    <n v="1"/>
    <x v="1"/>
    <n v="0.7"/>
    <n v="0"/>
    <n v="0.3"/>
    <n v="0"/>
    <s v="US"/>
    <x v="1"/>
    <n v="2625"/>
    <n v="375"/>
    <s v="D"/>
    <s v="D1"/>
    <x v="2"/>
    <x v="0"/>
    <x v="0"/>
    <x v="0"/>
    <x v="0"/>
    <n v="375"/>
    <n v="262.5"/>
    <n v="0"/>
    <n v="112.5"/>
    <n v="0"/>
  </r>
  <r>
    <n v="331"/>
    <s v="Segment 4 / Cohort D"/>
    <n v="2"/>
    <x v="0"/>
    <n v="0.8"/>
    <n v="0"/>
    <n v="0.2"/>
    <n v="0"/>
    <s v="US"/>
    <x v="1"/>
    <n v="2625"/>
    <n v="375"/>
    <s v="D"/>
    <s v="D2"/>
    <x v="1"/>
    <x v="0"/>
    <x v="1"/>
    <x v="0"/>
    <x v="1"/>
    <n v="2625"/>
    <n v="2100"/>
    <n v="0"/>
    <n v="525"/>
    <n v="0"/>
  </r>
  <r>
    <n v="331"/>
    <s v="Segment 4 / Cohort D"/>
    <n v="2"/>
    <x v="1"/>
    <n v="0.7"/>
    <n v="0"/>
    <n v="0.3"/>
    <n v="0"/>
    <s v="US"/>
    <x v="1"/>
    <n v="2625"/>
    <n v="375"/>
    <s v="D"/>
    <s v="D2"/>
    <x v="1"/>
    <x v="0"/>
    <x v="1"/>
    <x v="0"/>
    <x v="1"/>
    <n v="375"/>
    <n v="262.5"/>
    <n v="0"/>
    <n v="112.5"/>
    <n v="0"/>
  </r>
  <r>
    <n v="331"/>
    <s v="Segment 4 / Cohort D"/>
    <n v="3"/>
    <x v="0"/>
    <n v="0.7"/>
    <n v="0"/>
    <n v="0.3"/>
    <n v="0"/>
    <s v="US"/>
    <x v="1"/>
    <n v="2625"/>
    <n v="375"/>
    <s v="D"/>
    <s v="D3"/>
    <x v="3"/>
    <x v="0"/>
    <x v="1"/>
    <x v="0"/>
    <x v="0"/>
    <n v="2625"/>
    <n v="1837.4999999999998"/>
    <n v="0"/>
    <n v="787.5"/>
    <n v="0"/>
  </r>
  <r>
    <n v="331"/>
    <s v="Segment 4 / Cohort D"/>
    <n v="3"/>
    <x v="1"/>
    <n v="0.5"/>
    <n v="0"/>
    <n v="0.5"/>
    <n v="0"/>
    <s v="US"/>
    <x v="1"/>
    <n v="2625"/>
    <n v="375"/>
    <s v="D"/>
    <s v="D3"/>
    <x v="3"/>
    <x v="0"/>
    <x v="1"/>
    <x v="0"/>
    <x v="0"/>
    <n v="375"/>
    <n v="187.5"/>
    <n v="0"/>
    <n v="187.5"/>
    <n v="0"/>
  </r>
  <r>
    <n v="331"/>
    <s v="Segment 4 / Cohort D"/>
    <n v="4"/>
    <x v="0"/>
    <n v="0.8"/>
    <n v="0"/>
    <n v="0.2"/>
    <n v="0"/>
    <s v="US"/>
    <x v="1"/>
    <n v="2625"/>
    <n v="375"/>
    <s v="D"/>
    <s v="D4"/>
    <x v="3"/>
    <x v="1"/>
    <x v="0"/>
    <x v="0"/>
    <x v="1"/>
    <n v="2625"/>
    <n v="2100"/>
    <n v="0"/>
    <n v="525"/>
    <n v="0"/>
  </r>
  <r>
    <n v="331"/>
    <s v="Segment 4 / Cohort D"/>
    <n v="4"/>
    <x v="1"/>
    <n v="0.8"/>
    <n v="0"/>
    <n v="0.2"/>
    <n v="0"/>
    <s v="US"/>
    <x v="1"/>
    <n v="2625"/>
    <n v="375"/>
    <s v="D"/>
    <s v="D4"/>
    <x v="3"/>
    <x v="1"/>
    <x v="0"/>
    <x v="0"/>
    <x v="1"/>
    <n v="375"/>
    <n v="300"/>
    <n v="0"/>
    <n v="75"/>
    <n v="0"/>
  </r>
  <r>
    <n v="331"/>
    <s v="Segment 4 / Cohort D"/>
    <n v="5"/>
    <x v="0"/>
    <n v="0.8"/>
    <n v="0"/>
    <n v="0.2"/>
    <n v="0"/>
    <s v="US"/>
    <x v="1"/>
    <n v="2625"/>
    <n v="375"/>
    <s v="D"/>
    <s v="D5"/>
    <x v="3"/>
    <x v="1"/>
    <x v="2"/>
    <x v="1"/>
    <x v="1"/>
    <n v="2625"/>
    <n v="2100"/>
    <n v="0"/>
    <n v="525"/>
    <n v="0"/>
  </r>
  <r>
    <n v="331"/>
    <s v="Segment 4 / Cohort D"/>
    <n v="5"/>
    <x v="1"/>
    <n v="0.7"/>
    <n v="0"/>
    <n v="0.3"/>
    <n v="0"/>
    <s v="US"/>
    <x v="1"/>
    <n v="2625"/>
    <n v="375"/>
    <s v="D"/>
    <s v="D5"/>
    <x v="3"/>
    <x v="1"/>
    <x v="2"/>
    <x v="1"/>
    <x v="1"/>
    <n v="375"/>
    <n v="262.5"/>
    <n v="0"/>
    <n v="112.5"/>
    <n v="0"/>
  </r>
  <r>
    <n v="331"/>
    <s v="Segment 4 / Cohort D"/>
    <n v="6"/>
    <x v="0"/>
    <n v="1"/>
    <n v="0"/>
    <n v="0"/>
    <n v="0"/>
    <s v="US"/>
    <x v="1"/>
    <n v="2625"/>
    <n v="375"/>
    <s v="D"/>
    <s v="D6"/>
    <x v="2"/>
    <x v="1"/>
    <x v="1"/>
    <x v="0"/>
    <x v="0"/>
    <n v="2625"/>
    <n v="2625"/>
    <n v="0"/>
    <n v="0"/>
    <n v="0"/>
  </r>
  <r>
    <n v="331"/>
    <s v="Segment 4 / Cohort D"/>
    <n v="6"/>
    <x v="1"/>
    <n v="0.8"/>
    <n v="0"/>
    <n v="0.2"/>
    <n v="0"/>
    <s v="US"/>
    <x v="1"/>
    <n v="2625"/>
    <n v="375"/>
    <s v="D"/>
    <s v="D6"/>
    <x v="2"/>
    <x v="1"/>
    <x v="1"/>
    <x v="0"/>
    <x v="0"/>
    <n v="375"/>
    <n v="300"/>
    <n v="0"/>
    <n v="75"/>
    <n v="0"/>
  </r>
  <r>
    <n v="331"/>
    <s v="Segment 4 / Cohort D"/>
    <n v="7"/>
    <x v="0"/>
    <n v="0.8"/>
    <n v="0"/>
    <n v="0.2"/>
    <n v="0"/>
    <s v="US"/>
    <x v="1"/>
    <n v="2625"/>
    <n v="375"/>
    <s v="D"/>
    <s v="D7"/>
    <x v="1"/>
    <x v="1"/>
    <x v="0"/>
    <x v="0"/>
    <x v="0"/>
    <n v="2625"/>
    <n v="2100"/>
    <n v="0"/>
    <n v="525"/>
    <n v="0"/>
  </r>
  <r>
    <n v="331"/>
    <s v="Segment 4 / Cohort D"/>
    <n v="7"/>
    <x v="1"/>
    <n v="0.7"/>
    <n v="0"/>
    <n v="0.3"/>
    <n v="0"/>
    <s v="US"/>
    <x v="1"/>
    <n v="2625"/>
    <n v="375"/>
    <s v="D"/>
    <s v="D7"/>
    <x v="1"/>
    <x v="1"/>
    <x v="0"/>
    <x v="0"/>
    <x v="0"/>
    <n v="375"/>
    <n v="262.5"/>
    <n v="0"/>
    <n v="112.5"/>
    <n v="0"/>
  </r>
  <r>
    <n v="331"/>
    <s v="Segment 4 / Cohort D"/>
    <n v="8"/>
    <x v="0"/>
    <n v="0.5"/>
    <n v="0"/>
    <n v="0.5"/>
    <n v="0"/>
    <s v="US"/>
    <x v="1"/>
    <n v="2625"/>
    <n v="375"/>
    <s v="D"/>
    <s v="D8"/>
    <x v="0"/>
    <x v="0"/>
    <x v="1"/>
    <x v="0"/>
    <x v="1"/>
    <n v="2625"/>
    <n v="1312.5"/>
    <n v="0"/>
    <n v="1312.5"/>
    <n v="0"/>
  </r>
  <r>
    <n v="331"/>
    <s v="Segment 4 / Cohort D"/>
    <n v="8"/>
    <x v="1"/>
    <n v="0.5"/>
    <n v="0"/>
    <n v="0.5"/>
    <n v="0"/>
    <s v="US"/>
    <x v="1"/>
    <n v="2625"/>
    <n v="375"/>
    <s v="D"/>
    <s v="D8"/>
    <x v="0"/>
    <x v="0"/>
    <x v="1"/>
    <x v="0"/>
    <x v="1"/>
    <n v="375"/>
    <n v="187.5"/>
    <n v="0"/>
    <n v="187.5"/>
    <n v="0"/>
  </r>
  <r>
    <n v="331"/>
    <s v="Segment 4 / Cohort D"/>
    <n v="9"/>
    <x v="0"/>
    <n v="0.8"/>
    <n v="0"/>
    <n v="0.2"/>
    <n v="0"/>
    <s v="US"/>
    <x v="1"/>
    <n v="2625"/>
    <n v="375"/>
    <s v="D"/>
    <s v="D9"/>
    <x v="3"/>
    <x v="1"/>
    <x v="2"/>
    <x v="0"/>
    <x v="0"/>
    <n v="2625"/>
    <n v="2100"/>
    <n v="0"/>
    <n v="525"/>
    <n v="0"/>
  </r>
  <r>
    <n v="331"/>
    <s v="Segment 4 / Cohort D"/>
    <n v="9"/>
    <x v="1"/>
    <n v="0.7"/>
    <n v="0"/>
    <n v="0.3"/>
    <n v="0"/>
    <s v="US"/>
    <x v="1"/>
    <n v="2625"/>
    <n v="375"/>
    <s v="D"/>
    <s v="D9"/>
    <x v="3"/>
    <x v="1"/>
    <x v="2"/>
    <x v="0"/>
    <x v="0"/>
    <n v="375"/>
    <n v="262.5"/>
    <n v="0"/>
    <n v="112.5"/>
    <n v="0"/>
  </r>
  <r>
    <n v="331"/>
    <s v="Segment 4 / Cohort D"/>
    <n v="10"/>
    <x v="0"/>
    <n v="0.8"/>
    <n v="0"/>
    <n v="0.2"/>
    <n v="0"/>
    <s v="US"/>
    <x v="1"/>
    <n v="2625"/>
    <n v="375"/>
    <s v="D"/>
    <s v="D10"/>
    <x v="1"/>
    <x v="0"/>
    <x v="1"/>
    <x v="0"/>
    <x v="0"/>
    <n v="2625"/>
    <n v="2100"/>
    <n v="0"/>
    <n v="525"/>
    <n v="0"/>
  </r>
  <r>
    <n v="331"/>
    <s v="Segment 4 / Cohort D"/>
    <n v="10"/>
    <x v="1"/>
    <n v="0.5"/>
    <n v="0"/>
    <n v="0.5"/>
    <n v="0"/>
    <s v="US"/>
    <x v="1"/>
    <n v="2625"/>
    <n v="375"/>
    <s v="D"/>
    <s v="D10"/>
    <x v="1"/>
    <x v="0"/>
    <x v="1"/>
    <x v="0"/>
    <x v="0"/>
    <n v="375"/>
    <n v="187.5"/>
    <n v="0"/>
    <n v="187.5"/>
    <n v="0"/>
  </r>
  <r>
    <n v="331"/>
    <s v="Segment 4 / Cohort D"/>
    <n v="11"/>
    <x v="0"/>
    <n v="0.8"/>
    <n v="0"/>
    <n v="0.2"/>
    <n v="0"/>
    <s v="US"/>
    <x v="1"/>
    <n v="2625"/>
    <n v="375"/>
    <s v="D"/>
    <s v="D11"/>
    <x v="0"/>
    <x v="1"/>
    <x v="2"/>
    <x v="1"/>
    <x v="0"/>
    <n v="2625"/>
    <n v="2100"/>
    <n v="0"/>
    <n v="525"/>
    <n v="0"/>
  </r>
  <r>
    <n v="331"/>
    <s v="Segment 4 / Cohort D"/>
    <n v="11"/>
    <x v="1"/>
    <n v="0.7"/>
    <n v="0"/>
    <n v="0.3"/>
    <n v="0"/>
    <s v="US"/>
    <x v="1"/>
    <n v="2625"/>
    <n v="375"/>
    <s v="D"/>
    <s v="D11"/>
    <x v="0"/>
    <x v="1"/>
    <x v="2"/>
    <x v="1"/>
    <x v="0"/>
    <n v="375"/>
    <n v="262.5"/>
    <n v="0"/>
    <n v="112.5"/>
    <n v="0"/>
  </r>
  <r>
    <n v="331"/>
    <s v="Segment 4 / Cohort D"/>
    <n v="12"/>
    <x v="0"/>
    <n v="0.5"/>
    <n v="0"/>
    <n v="0.5"/>
    <n v="0"/>
    <s v="US"/>
    <x v="1"/>
    <n v="2625"/>
    <n v="375"/>
    <s v="D"/>
    <s v="D12"/>
    <x v="0"/>
    <x v="0"/>
    <x v="1"/>
    <x v="0"/>
    <x v="0"/>
    <n v="2625"/>
    <n v="1312.5"/>
    <n v="0"/>
    <n v="1312.5"/>
    <n v="0"/>
  </r>
  <r>
    <n v="331"/>
    <s v="Segment 4 / Cohort D"/>
    <n v="12"/>
    <x v="1"/>
    <n v="0.5"/>
    <n v="0"/>
    <n v="0.5"/>
    <n v="0"/>
    <s v="US"/>
    <x v="1"/>
    <n v="2625"/>
    <n v="375"/>
    <s v="D"/>
    <s v="D12"/>
    <x v="0"/>
    <x v="0"/>
    <x v="1"/>
    <x v="0"/>
    <x v="0"/>
    <n v="375"/>
    <n v="187.5"/>
    <n v="0"/>
    <n v="187.5"/>
    <n v="0"/>
  </r>
  <r>
    <n v="332"/>
    <s v="Segment 2 / Cohort B"/>
    <n v="1"/>
    <x v="0"/>
    <n v="0.9"/>
    <n v="0.1"/>
    <n v="0"/>
    <n v="0"/>
    <s v="US"/>
    <x v="2"/>
    <n v="450"/>
    <n v="50"/>
    <s v="B"/>
    <s v="B1"/>
    <x v="1"/>
    <x v="1"/>
    <x v="1"/>
    <x v="0"/>
    <x v="0"/>
    <n v="450"/>
    <n v="405"/>
    <n v="45"/>
    <n v="0"/>
    <n v="0"/>
  </r>
  <r>
    <n v="332"/>
    <s v="Segment 2 / Cohort B"/>
    <n v="1"/>
    <x v="1"/>
    <n v="0.5"/>
    <n v="0.3"/>
    <n v="0.2"/>
    <n v="0"/>
    <s v="US"/>
    <x v="2"/>
    <n v="450"/>
    <n v="50"/>
    <s v="B"/>
    <s v="B1"/>
    <x v="1"/>
    <x v="1"/>
    <x v="1"/>
    <x v="0"/>
    <x v="0"/>
    <n v="50"/>
    <n v="25"/>
    <n v="15"/>
    <n v="10"/>
    <n v="0"/>
  </r>
  <r>
    <n v="332"/>
    <s v="Segment 2 / Cohort B"/>
    <n v="2"/>
    <x v="0"/>
    <n v="0.9"/>
    <n v="0.1"/>
    <n v="0"/>
    <n v="0"/>
    <s v="US"/>
    <x v="2"/>
    <n v="450"/>
    <n v="50"/>
    <s v="B"/>
    <s v="B2"/>
    <x v="0"/>
    <x v="1"/>
    <x v="0"/>
    <x v="0"/>
    <x v="0"/>
    <n v="450"/>
    <n v="405"/>
    <n v="45"/>
    <n v="0"/>
    <n v="0"/>
  </r>
  <r>
    <n v="332"/>
    <s v="Segment 2 / Cohort B"/>
    <n v="2"/>
    <x v="1"/>
    <n v="0.5"/>
    <n v="0.3"/>
    <n v="0.2"/>
    <n v="0"/>
    <s v="US"/>
    <x v="2"/>
    <n v="450"/>
    <n v="50"/>
    <s v="B"/>
    <s v="B2"/>
    <x v="0"/>
    <x v="1"/>
    <x v="0"/>
    <x v="0"/>
    <x v="0"/>
    <n v="50"/>
    <n v="25"/>
    <n v="15"/>
    <n v="10"/>
    <n v="0"/>
  </r>
  <r>
    <n v="332"/>
    <s v="Segment 2 / Cohort B"/>
    <n v="3"/>
    <x v="0"/>
    <n v="0.9"/>
    <n v="0.1"/>
    <n v="0"/>
    <n v="0"/>
    <s v="US"/>
    <x v="2"/>
    <n v="450"/>
    <n v="50"/>
    <s v="B"/>
    <s v="B3"/>
    <x v="2"/>
    <x v="1"/>
    <x v="2"/>
    <x v="0"/>
    <x v="0"/>
    <n v="450"/>
    <n v="405"/>
    <n v="45"/>
    <n v="0"/>
    <n v="0"/>
  </r>
  <r>
    <n v="332"/>
    <s v="Segment 2 / Cohort B"/>
    <n v="3"/>
    <x v="1"/>
    <n v="0.5"/>
    <n v="0.4"/>
    <n v="0.1"/>
    <n v="0"/>
    <s v="US"/>
    <x v="2"/>
    <n v="450"/>
    <n v="50"/>
    <s v="B"/>
    <s v="B3"/>
    <x v="2"/>
    <x v="1"/>
    <x v="2"/>
    <x v="0"/>
    <x v="0"/>
    <n v="50"/>
    <n v="25"/>
    <n v="20"/>
    <n v="5"/>
    <n v="0"/>
  </r>
  <r>
    <n v="332"/>
    <s v="Segment 2 / Cohort B"/>
    <n v="4"/>
    <x v="0"/>
    <n v="0.9"/>
    <n v="0.1"/>
    <n v="0"/>
    <n v="0"/>
    <s v="US"/>
    <x v="2"/>
    <n v="450"/>
    <n v="50"/>
    <s v="B"/>
    <s v="B4"/>
    <x v="1"/>
    <x v="1"/>
    <x v="0"/>
    <x v="0"/>
    <x v="1"/>
    <n v="450"/>
    <n v="405"/>
    <n v="45"/>
    <n v="0"/>
    <n v="0"/>
  </r>
  <r>
    <n v="332"/>
    <s v="Segment 2 / Cohort B"/>
    <n v="4"/>
    <x v="1"/>
    <n v="0.5"/>
    <n v="0.3"/>
    <n v="0.2"/>
    <n v="0"/>
    <s v="US"/>
    <x v="2"/>
    <n v="450"/>
    <n v="50"/>
    <s v="B"/>
    <s v="B4"/>
    <x v="1"/>
    <x v="1"/>
    <x v="0"/>
    <x v="0"/>
    <x v="1"/>
    <n v="50"/>
    <n v="25"/>
    <n v="15"/>
    <n v="10"/>
    <n v="0"/>
  </r>
  <r>
    <n v="332"/>
    <s v="Segment 2 / Cohort B"/>
    <n v="5"/>
    <x v="0"/>
    <n v="1"/>
    <n v="0"/>
    <n v="0"/>
    <n v="0"/>
    <s v="US"/>
    <x v="2"/>
    <n v="450"/>
    <n v="50"/>
    <s v="B"/>
    <s v="B5"/>
    <x v="0"/>
    <x v="1"/>
    <x v="0"/>
    <x v="0"/>
    <x v="1"/>
    <n v="450"/>
    <n v="450"/>
    <n v="0"/>
    <n v="0"/>
    <n v="0"/>
  </r>
  <r>
    <n v="332"/>
    <s v="Segment 2 / Cohort B"/>
    <n v="5"/>
    <x v="1"/>
    <n v="0.5"/>
    <n v="0.4"/>
    <n v="0.1"/>
    <n v="0"/>
    <s v="US"/>
    <x v="2"/>
    <n v="450"/>
    <n v="50"/>
    <s v="B"/>
    <s v="B5"/>
    <x v="0"/>
    <x v="1"/>
    <x v="0"/>
    <x v="0"/>
    <x v="1"/>
    <n v="50"/>
    <n v="25"/>
    <n v="20"/>
    <n v="5"/>
    <n v="0"/>
  </r>
  <r>
    <n v="332"/>
    <s v="Segment 2 / Cohort B"/>
    <n v="6"/>
    <x v="0"/>
    <n v="0.9"/>
    <n v="0.1"/>
    <n v="0"/>
    <n v="0"/>
    <s v="US"/>
    <x v="2"/>
    <n v="450"/>
    <n v="50"/>
    <s v="B"/>
    <s v="B6"/>
    <x v="0"/>
    <x v="1"/>
    <x v="1"/>
    <x v="0"/>
    <x v="1"/>
    <n v="450"/>
    <n v="405"/>
    <n v="45"/>
    <n v="0"/>
    <n v="0"/>
  </r>
  <r>
    <n v="332"/>
    <s v="Segment 2 / Cohort B"/>
    <n v="6"/>
    <x v="1"/>
    <n v="0.5"/>
    <n v="0.3"/>
    <n v="0.2"/>
    <n v="0"/>
    <s v="US"/>
    <x v="2"/>
    <n v="450"/>
    <n v="50"/>
    <s v="B"/>
    <s v="B6"/>
    <x v="0"/>
    <x v="1"/>
    <x v="1"/>
    <x v="0"/>
    <x v="1"/>
    <n v="50"/>
    <n v="25"/>
    <n v="15"/>
    <n v="10"/>
    <n v="0"/>
  </r>
  <r>
    <n v="332"/>
    <s v="Segment 2 / Cohort B"/>
    <n v="7"/>
    <x v="0"/>
    <n v="0.9"/>
    <n v="0.1"/>
    <n v="0"/>
    <n v="0"/>
    <s v="US"/>
    <x v="2"/>
    <n v="450"/>
    <n v="50"/>
    <s v="B"/>
    <s v="B7"/>
    <x v="0"/>
    <x v="1"/>
    <x v="2"/>
    <x v="0"/>
    <x v="0"/>
    <n v="450"/>
    <n v="405"/>
    <n v="45"/>
    <n v="0"/>
    <n v="0"/>
  </r>
  <r>
    <n v="332"/>
    <s v="Segment 2 / Cohort B"/>
    <n v="7"/>
    <x v="1"/>
    <n v="0.5"/>
    <n v="0.3"/>
    <n v="0.2"/>
    <n v="0"/>
    <s v="US"/>
    <x v="2"/>
    <n v="450"/>
    <n v="50"/>
    <s v="B"/>
    <s v="B7"/>
    <x v="0"/>
    <x v="1"/>
    <x v="2"/>
    <x v="0"/>
    <x v="0"/>
    <n v="50"/>
    <n v="25"/>
    <n v="15"/>
    <n v="10"/>
    <n v="0"/>
  </r>
  <r>
    <n v="332"/>
    <s v="Segment 2 / Cohort B"/>
    <n v="8"/>
    <x v="0"/>
    <n v="0.9"/>
    <n v="0.1"/>
    <n v="0"/>
    <n v="0"/>
    <s v="US"/>
    <x v="2"/>
    <n v="450"/>
    <n v="50"/>
    <s v="B"/>
    <s v="B8"/>
    <x v="2"/>
    <x v="1"/>
    <x v="1"/>
    <x v="0"/>
    <x v="1"/>
    <n v="450"/>
    <n v="405"/>
    <n v="45"/>
    <n v="0"/>
    <n v="0"/>
  </r>
  <r>
    <n v="332"/>
    <s v="Segment 2 / Cohort B"/>
    <n v="8"/>
    <x v="1"/>
    <n v="0.5"/>
    <n v="0.3"/>
    <n v="0.2"/>
    <n v="0"/>
    <s v="US"/>
    <x v="2"/>
    <n v="450"/>
    <n v="50"/>
    <s v="B"/>
    <s v="B8"/>
    <x v="2"/>
    <x v="1"/>
    <x v="1"/>
    <x v="0"/>
    <x v="1"/>
    <n v="50"/>
    <n v="25"/>
    <n v="15"/>
    <n v="10"/>
    <n v="0"/>
  </r>
  <r>
    <n v="332"/>
    <s v="Segment 2 / Cohort B"/>
    <n v="9"/>
    <x v="0"/>
    <n v="0.9"/>
    <n v="0.1"/>
    <n v="0"/>
    <n v="0"/>
    <s v="US"/>
    <x v="2"/>
    <n v="450"/>
    <n v="50"/>
    <s v="B"/>
    <s v="B9"/>
    <x v="1"/>
    <x v="1"/>
    <x v="2"/>
    <x v="0"/>
    <x v="0"/>
    <n v="450"/>
    <n v="405"/>
    <n v="45"/>
    <n v="0"/>
    <n v="0"/>
  </r>
  <r>
    <n v="332"/>
    <s v="Segment 2 / Cohort B"/>
    <n v="9"/>
    <x v="1"/>
    <n v="0.5"/>
    <n v="0.3"/>
    <n v="0.2"/>
    <n v="0"/>
    <s v="US"/>
    <x v="2"/>
    <n v="450"/>
    <n v="50"/>
    <s v="B"/>
    <s v="B9"/>
    <x v="1"/>
    <x v="1"/>
    <x v="2"/>
    <x v="0"/>
    <x v="0"/>
    <n v="50"/>
    <n v="25"/>
    <n v="15"/>
    <n v="10"/>
    <n v="0"/>
  </r>
  <r>
    <n v="332"/>
    <s v="Segment 2 / Cohort B"/>
    <n v="10"/>
    <x v="0"/>
    <n v="0.9"/>
    <n v="0.1"/>
    <n v="0"/>
    <n v="0"/>
    <s v="US"/>
    <x v="2"/>
    <n v="450"/>
    <n v="50"/>
    <s v="B"/>
    <s v="B10"/>
    <x v="0"/>
    <x v="1"/>
    <x v="2"/>
    <x v="1"/>
    <x v="1"/>
    <n v="450"/>
    <n v="405"/>
    <n v="45"/>
    <n v="0"/>
    <n v="0"/>
  </r>
  <r>
    <n v="332"/>
    <s v="Segment 2 / Cohort B"/>
    <n v="10"/>
    <x v="1"/>
    <n v="0.5"/>
    <n v="0.3"/>
    <n v="0.2"/>
    <n v="0"/>
    <s v="US"/>
    <x v="2"/>
    <n v="450"/>
    <n v="50"/>
    <s v="B"/>
    <s v="B10"/>
    <x v="0"/>
    <x v="1"/>
    <x v="2"/>
    <x v="1"/>
    <x v="1"/>
    <n v="50"/>
    <n v="25"/>
    <n v="15"/>
    <n v="10"/>
    <n v="0"/>
  </r>
  <r>
    <n v="332"/>
    <s v="Segment 2 / Cohort B"/>
    <n v="11"/>
    <x v="0"/>
    <n v="0.9"/>
    <n v="0.1"/>
    <n v="0"/>
    <n v="0"/>
    <s v="US"/>
    <x v="2"/>
    <n v="450"/>
    <n v="50"/>
    <s v="B"/>
    <s v="B11"/>
    <x v="3"/>
    <x v="1"/>
    <x v="2"/>
    <x v="1"/>
    <x v="0"/>
    <n v="450"/>
    <n v="405"/>
    <n v="45"/>
    <n v="0"/>
    <n v="0"/>
  </r>
  <r>
    <n v="332"/>
    <s v="Segment 2 / Cohort B"/>
    <n v="11"/>
    <x v="1"/>
    <n v="0.5"/>
    <n v="0.3"/>
    <n v="0.2"/>
    <n v="0"/>
    <s v="US"/>
    <x v="2"/>
    <n v="450"/>
    <n v="50"/>
    <s v="B"/>
    <s v="B11"/>
    <x v="3"/>
    <x v="1"/>
    <x v="2"/>
    <x v="1"/>
    <x v="0"/>
    <n v="50"/>
    <n v="25"/>
    <n v="15"/>
    <n v="10"/>
    <n v="0"/>
  </r>
  <r>
    <n v="332"/>
    <s v="Segment 2 / Cohort B"/>
    <n v="12"/>
    <x v="0"/>
    <n v="0.9"/>
    <n v="0.1"/>
    <n v="0"/>
    <n v="0"/>
    <s v="US"/>
    <x v="2"/>
    <n v="450"/>
    <n v="50"/>
    <s v="B"/>
    <s v="B12"/>
    <x v="3"/>
    <x v="1"/>
    <x v="1"/>
    <x v="0"/>
    <x v="1"/>
    <n v="450"/>
    <n v="405"/>
    <n v="45"/>
    <n v="0"/>
    <n v="0"/>
  </r>
  <r>
    <n v="332"/>
    <s v="Segment 2 / Cohort B"/>
    <n v="12"/>
    <x v="1"/>
    <n v="0.5"/>
    <n v="0.3"/>
    <n v="0.2"/>
    <n v="0"/>
    <s v="US"/>
    <x v="2"/>
    <n v="450"/>
    <n v="50"/>
    <s v="B"/>
    <s v="B12"/>
    <x v="3"/>
    <x v="1"/>
    <x v="1"/>
    <x v="0"/>
    <x v="1"/>
    <n v="50"/>
    <n v="25"/>
    <n v="15"/>
    <n v="10"/>
    <n v="0"/>
  </r>
  <r>
    <n v="333"/>
    <s v="Segment 4 / Cohort D"/>
    <n v="1"/>
    <x v="0"/>
    <n v="0.8"/>
    <n v="0"/>
    <n v="0.2"/>
    <n v="0"/>
    <s v="US"/>
    <x v="1"/>
    <n v="1225"/>
    <n v="175"/>
    <s v="D"/>
    <s v="D1"/>
    <x v="2"/>
    <x v="0"/>
    <x v="0"/>
    <x v="0"/>
    <x v="0"/>
    <n v="1225"/>
    <n v="980"/>
    <n v="0"/>
    <n v="245"/>
    <n v="0"/>
  </r>
  <r>
    <n v="333"/>
    <s v="Segment 4 / Cohort D"/>
    <n v="1"/>
    <x v="1"/>
    <n v="0.8"/>
    <n v="0"/>
    <n v="0.2"/>
    <n v="0"/>
    <s v="US"/>
    <x v="1"/>
    <n v="1225"/>
    <n v="175"/>
    <s v="D"/>
    <s v="D1"/>
    <x v="2"/>
    <x v="0"/>
    <x v="0"/>
    <x v="0"/>
    <x v="0"/>
    <n v="175"/>
    <n v="140"/>
    <n v="0"/>
    <n v="35"/>
    <n v="0"/>
  </r>
  <r>
    <n v="333"/>
    <s v="Segment 4 / Cohort D"/>
    <n v="2"/>
    <x v="0"/>
    <n v="0.7"/>
    <n v="0"/>
    <n v="0.3"/>
    <n v="0"/>
    <s v="US"/>
    <x v="1"/>
    <n v="1225"/>
    <n v="175"/>
    <s v="D"/>
    <s v="D2"/>
    <x v="1"/>
    <x v="0"/>
    <x v="1"/>
    <x v="0"/>
    <x v="1"/>
    <n v="1225"/>
    <n v="857.5"/>
    <n v="0"/>
    <n v="367.5"/>
    <n v="0"/>
  </r>
  <r>
    <n v="333"/>
    <s v="Segment 4 / Cohort D"/>
    <n v="2"/>
    <x v="1"/>
    <n v="0.6"/>
    <n v="0"/>
    <n v="0.4"/>
    <n v="0"/>
    <s v="US"/>
    <x v="1"/>
    <n v="1225"/>
    <n v="175"/>
    <s v="D"/>
    <s v="D2"/>
    <x v="1"/>
    <x v="0"/>
    <x v="1"/>
    <x v="0"/>
    <x v="1"/>
    <n v="175"/>
    <n v="105"/>
    <n v="0"/>
    <n v="70"/>
    <n v="0"/>
  </r>
  <r>
    <n v="333"/>
    <s v="Segment 4 / Cohort D"/>
    <n v="3"/>
    <x v="0"/>
    <n v="0.8"/>
    <n v="0"/>
    <n v="0.2"/>
    <n v="0"/>
    <s v="US"/>
    <x v="1"/>
    <n v="1225"/>
    <n v="175"/>
    <s v="D"/>
    <s v="D3"/>
    <x v="3"/>
    <x v="0"/>
    <x v="1"/>
    <x v="0"/>
    <x v="0"/>
    <n v="1225"/>
    <n v="980"/>
    <n v="0"/>
    <n v="245"/>
    <n v="0"/>
  </r>
  <r>
    <n v="333"/>
    <s v="Segment 4 / Cohort D"/>
    <n v="3"/>
    <x v="1"/>
    <n v="0.8"/>
    <n v="0"/>
    <n v="0.2"/>
    <n v="0"/>
    <s v="US"/>
    <x v="1"/>
    <n v="1225"/>
    <n v="175"/>
    <s v="D"/>
    <s v="D3"/>
    <x v="3"/>
    <x v="0"/>
    <x v="1"/>
    <x v="0"/>
    <x v="0"/>
    <n v="175"/>
    <n v="140"/>
    <n v="0"/>
    <n v="35"/>
    <n v="0"/>
  </r>
  <r>
    <n v="333"/>
    <s v="Segment 4 / Cohort D"/>
    <n v="4"/>
    <x v="0"/>
    <n v="0.7"/>
    <n v="0"/>
    <n v="0.3"/>
    <n v="0"/>
    <s v="US"/>
    <x v="1"/>
    <n v="1225"/>
    <n v="175"/>
    <s v="D"/>
    <s v="D4"/>
    <x v="3"/>
    <x v="1"/>
    <x v="0"/>
    <x v="0"/>
    <x v="1"/>
    <n v="1225"/>
    <n v="857.5"/>
    <n v="0"/>
    <n v="367.5"/>
    <n v="0"/>
  </r>
  <r>
    <n v="333"/>
    <s v="Segment 4 / Cohort D"/>
    <n v="4"/>
    <x v="1"/>
    <n v="0.8"/>
    <n v="0"/>
    <n v="0.2"/>
    <n v="0"/>
    <s v="US"/>
    <x v="1"/>
    <n v="1225"/>
    <n v="175"/>
    <s v="D"/>
    <s v="D4"/>
    <x v="3"/>
    <x v="1"/>
    <x v="0"/>
    <x v="0"/>
    <x v="1"/>
    <n v="175"/>
    <n v="140"/>
    <n v="0"/>
    <n v="35"/>
    <n v="0"/>
  </r>
  <r>
    <n v="333"/>
    <s v="Segment 4 / Cohort D"/>
    <n v="5"/>
    <x v="0"/>
    <n v="0.7"/>
    <n v="0"/>
    <n v="0.3"/>
    <n v="0"/>
    <s v="US"/>
    <x v="1"/>
    <n v="1225"/>
    <n v="175"/>
    <s v="D"/>
    <s v="D5"/>
    <x v="3"/>
    <x v="1"/>
    <x v="2"/>
    <x v="1"/>
    <x v="1"/>
    <n v="1225"/>
    <n v="857.5"/>
    <n v="0"/>
    <n v="367.5"/>
    <n v="0"/>
  </r>
  <r>
    <n v="333"/>
    <s v="Segment 4 / Cohort D"/>
    <n v="5"/>
    <x v="1"/>
    <n v="0.7"/>
    <n v="0"/>
    <n v="0.3"/>
    <n v="0"/>
    <s v="US"/>
    <x v="1"/>
    <n v="1225"/>
    <n v="175"/>
    <s v="D"/>
    <s v="D5"/>
    <x v="3"/>
    <x v="1"/>
    <x v="2"/>
    <x v="1"/>
    <x v="1"/>
    <n v="175"/>
    <n v="122.49999999999999"/>
    <n v="0"/>
    <n v="52.5"/>
    <n v="0"/>
  </r>
  <r>
    <n v="333"/>
    <s v="Segment 4 / Cohort D"/>
    <n v="6"/>
    <x v="0"/>
    <n v="0.8"/>
    <n v="0.2"/>
    <n v="0"/>
    <n v="0"/>
    <s v="US"/>
    <x v="1"/>
    <n v="1225"/>
    <n v="175"/>
    <s v="D"/>
    <s v="D6"/>
    <x v="2"/>
    <x v="1"/>
    <x v="1"/>
    <x v="0"/>
    <x v="0"/>
    <n v="1225"/>
    <n v="980"/>
    <n v="245"/>
    <n v="0"/>
    <n v="0"/>
  </r>
  <r>
    <n v="333"/>
    <s v="Segment 4 / Cohort D"/>
    <n v="6"/>
    <x v="1"/>
    <n v="0.8"/>
    <n v="0.1"/>
    <n v="0.1"/>
    <n v="0"/>
    <s v="US"/>
    <x v="1"/>
    <n v="1225"/>
    <n v="175"/>
    <s v="D"/>
    <s v="D6"/>
    <x v="2"/>
    <x v="1"/>
    <x v="1"/>
    <x v="0"/>
    <x v="0"/>
    <n v="175"/>
    <n v="140"/>
    <n v="17.5"/>
    <n v="17.5"/>
    <n v="0"/>
  </r>
  <r>
    <n v="333"/>
    <s v="Segment 4 / Cohort D"/>
    <n v="7"/>
    <x v="0"/>
    <n v="1"/>
    <n v="0"/>
    <n v="0"/>
    <n v="0"/>
    <s v="US"/>
    <x v="1"/>
    <n v="1225"/>
    <n v="175"/>
    <s v="D"/>
    <s v="D7"/>
    <x v="1"/>
    <x v="1"/>
    <x v="0"/>
    <x v="0"/>
    <x v="0"/>
    <n v="1225"/>
    <n v="1225"/>
    <n v="0"/>
    <n v="0"/>
    <n v="0"/>
  </r>
  <r>
    <n v="333"/>
    <s v="Segment 4 / Cohort D"/>
    <n v="7"/>
    <x v="1"/>
    <n v="1"/>
    <n v="0"/>
    <n v="0"/>
    <n v="0"/>
    <s v="US"/>
    <x v="1"/>
    <n v="1225"/>
    <n v="175"/>
    <s v="D"/>
    <s v="D7"/>
    <x v="1"/>
    <x v="1"/>
    <x v="0"/>
    <x v="0"/>
    <x v="0"/>
    <n v="175"/>
    <n v="175"/>
    <n v="0"/>
    <n v="0"/>
    <n v="0"/>
  </r>
  <r>
    <n v="333"/>
    <s v="Segment 4 / Cohort D"/>
    <n v="8"/>
    <x v="0"/>
    <n v="0.8"/>
    <n v="0"/>
    <n v="0.2"/>
    <n v="0"/>
    <s v="US"/>
    <x v="1"/>
    <n v="1225"/>
    <n v="175"/>
    <s v="D"/>
    <s v="D8"/>
    <x v="0"/>
    <x v="0"/>
    <x v="1"/>
    <x v="0"/>
    <x v="1"/>
    <n v="1225"/>
    <n v="980"/>
    <n v="0"/>
    <n v="245"/>
    <n v="0"/>
  </r>
  <r>
    <n v="333"/>
    <s v="Segment 4 / Cohort D"/>
    <n v="8"/>
    <x v="1"/>
    <n v="0.7"/>
    <n v="0"/>
    <n v="0.3"/>
    <n v="0"/>
    <s v="US"/>
    <x v="1"/>
    <n v="1225"/>
    <n v="175"/>
    <s v="D"/>
    <s v="D8"/>
    <x v="0"/>
    <x v="0"/>
    <x v="1"/>
    <x v="0"/>
    <x v="1"/>
    <n v="175"/>
    <n v="122.49999999999999"/>
    <n v="0"/>
    <n v="52.5"/>
    <n v="0"/>
  </r>
  <r>
    <n v="333"/>
    <s v="Segment 4 / Cohort D"/>
    <n v="9"/>
    <x v="0"/>
    <n v="0.9"/>
    <n v="0.1"/>
    <n v="0"/>
    <n v="0"/>
    <s v="US"/>
    <x v="1"/>
    <n v="1225"/>
    <n v="175"/>
    <s v="D"/>
    <s v="D9"/>
    <x v="3"/>
    <x v="1"/>
    <x v="2"/>
    <x v="0"/>
    <x v="0"/>
    <n v="1225"/>
    <n v="1102.5"/>
    <n v="122.5"/>
    <n v="0"/>
    <n v="0"/>
  </r>
  <r>
    <n v="333"/>
    <s v="Segment 4 / Cohort D"/>
    <n v="9"/>
    <x v="1"/>
    <n v="0.8"/>
    <n v="0.2"/>
    <n v="0"/>
    <n v="0"/>
    <s v="US"/>
    <x v="1"/>
    <n v="1225"/>
    <n v="175"/>
    <s v="D"/>
    <s v="D9"/>
    <x v="3"/>
    <x v="1"/>
    <x v="2"/>
    <x v="0"/>
    <x v="0"/>
    <n v="175"/>
    <n v="140"/>
    <n v="35"/>
    <n v="0"/>
    <n v="0"/>
  </r>
  <r>
    <n v="333"/>
    <s v="Segment 4 / Cohort D"/>
    <n v="10"/>
    <x v="0"/>
    <n v="0.8"/>
    <n v="0"/>
    <n v="0.2"/>
    <n v="0"/>
    <s v="US"/>
    <x v="1"/>
    <n v="1225"/>
    <n v="175"/>
    <s v="D"/>
    <s v="D10"/>
    <x v="1"/>
    <x v="0"/>
    <x v="1"/>
    <x v="0"/>
    <x v="0"/>
    <n v="1225"/>
    <n v="980"/>
    <n v="0"/>
    <n v="245"/>
    <n v="0"/>
  </r>
  <r>
    <n v="333"/>
    <s v="Segment 4 / Cohort D"/>
    <n v="10"/>
    <x v="1"/>
    <n v="0.7"/>
    <n v="0"/>
    <n v="0.3"/>
    <n v="0"/>
    <s v="US"/>
    <x v="1"/>
    <n v="1225"/>
    <n v="175"/>
    <s v="D"/>
    <s v="D10"/>
    <x v="1"/>
    <x v="0"/>
    <x v="1"/>
    <x v="0"/>
    <x v="0"/>
    <n v="175"/>
    <n v="122.49999999999999"/>
    <n v="0"/>
    <n v="52.5"/>
    <n v="0"/>
  </r>
  <r>
    <n v="333"/>
    <s v="Segment 4 / Cohort D"/>
    <n v="11"/>
    <x v="0"/>
    <n v="0.8"/>
    <n v="0.2"/>
    <n v="0"/>
    <n v="0"/>
    <s v="US"/>
    <x v="1"/>
    <n v="1225"/>
    <n v="175"/>
    <s v="D"/>
    <s v="D11"/>
    <x v="0"/>
    <x v="1"/>
    <x v="2"/>
    <x v="1"/>
    <x v="0"/>
    <n v="1225"/>
    <n v="980"/>
    <n v="245"/>
    <n v="0"/>
    <n v="0"/>
  </r>
  <r>
    <n v="333"/>
    <s v="Segment 4 / Cohort D"/>
    <n v="11"/>
    <x v="1"/>
    <n v="0.8"/>
    <n v="0.1"/>
    <n v="0.1"/>
    <n v="0"/>
    <s v="US"/>
    <x v="1"/>
    <n v="1225"/>
    <n v="175"/>
    <s v="D"/>
    <s v="D11"/>
    <x v="0"/>
    <x v="1"/>
    <x v="2"/>
    <x v="1"/>
    <x v="0"/>
    <n v="175"/>
    <n v="140"/>
    <n v="17.5"/>
    <n v="17.5"/>
    <n v="0"/>
  </r>
  <r>
    <n v="333"/>
    <s v="Segment 4 / Cohort D"/>
    <n v="12"/>
    <x v="0"/>
    <n v="0.7"/>
    <n v="0.1"/>
    <n v="0.2"/>
    <n v="0"/>
    <s v="US"/>
    <x v="1"/>
    <n v="1225"/>
    <n v="175"/>
    <s v="D"/>
    <s v="D12"/>
    <x v="0"/>
    <x v="0"/>
    <x v="1"/>
    <x v="0"/>
    <x v="0"/>
    <n v="1225"/>
    <n v="857.5"/>
    <n v="122.5"/>
    <n v="245"/>
    <n v="0"/>
  </r>
  <r>
    <n v="333"/>
    <s v="Segment 4 / Cohort D"/>
    <n v="12"/>
    <x v="1"/>
    <n v="0.7"/>
    <n v="0.1"/>
    <n v="0.2"/>
    <n v="0"/>
    <s v="US"/>
    <x v="1"/>
    <n v="1225"/>
    <n v="175"/>
    <s v="D"/>
    <s v="D12"/>
    <x v="0"/>
    <x v="0"/>
    <x v="1"/>
    <x v="0"/>
    <x v="0"/>
    <n v="175"/>
    <n v="122.49999999999999"/>
    <n v="17.5"/>
    <n v="35"/>
    <n v="0"/>
  </r>
  <r>
    <n v="335"/>
    <s v="Segment 1 / Cohort A"/>
    <n v="1"/>
    <x v="0"/>
    <n v="0"/>
    <n v="1"/>
    <n v="0"/>
    <n v="0"/>
    <s v="US"/>
    <x v="1"/>
    <n v="600"/>
    <n v="600"/>
    <s v="A"/>
    <s v="A1"/>
    <x v="0"/>
    <x v="0"/>
    <x v="0"/>
    <x v="0"/>
    <x v="0"/>
    <n v="600"/>
    <n v="0"/>
    <n v="600"/>
    <n v="0"/>
    <n v="0"/>
  </r>
  <r>
    <n v="335"/>
    <s v="Segment 1 / Cohort A"/>
    <n v="1"/>
    <x v="1"/>
    <n v="0"/>
    <n v="1"/>
    <n v="0"/>
    <n v="0"/>
    <s v="US"/>
    <x v="1"/>
    <n v="600"/>
    <n v="600"/>
    <s v="A"/>
    <s v="A1"/>
    <x v="0"/>
    <x v="0"/>
    <x v="0"/>
    <x v="0"/>
    <x v="0"/>
    <n v="600"/>
    <n v="0"/>
    <n v="600"/>
    <n v="0"/>
    <n v="0"/>
  </r>
  <r>
    <n v="335"/>
    <s v="Segment 1 / Cohort A"/>
    <n v="2"/>
    <x v="0"/>
    <n v="0.5"/>
    <n v="0.5"/>
    <n v="0"/>
    <n v="0"/>
    <s v="US"/>
    <x v="1"/>
    <n v="600"/>
    <n v="600"/>
    <s v="A"/>
    <s v="A2"/>
    <x v="1"/>
    <x v="1"/>
    <x v="1"/>
    <x v="0"/>
    <x v="1"/>
    <n v="600"/>
    <n v="300"/>
    <n v="300"/>
    <n v="0"/>
    <n v="0"/>
  </r>
  <r>
    <n v="335"/>
    <s v="Segment 1 / Cohort A"/>
    <n v="2"/>
    <x v="1"/>
    <n v="0.5"/>
    <n v="0.5"/>
    <n v="0"/>
    <n v="0"/>
    <s v="US"/>
    <x v="1"/>
    <n v="600"/>
    <n v="600"/>
    <s v="A"/>
    <s v="A2"/>
    <x v="1"/>
    <x v="1"/>
    <x v="1"/>
    <x v="0"/>
    <x v="1"/>
    <n v="600"/>
    <n v="300"/>
    <n v="300"/>
    <n v="0"/>
    <n v="0"/>
  </r>
  <r>
    <n v="335"/>
    <s v="Segment 1 / Cohort A"/>
    <n v="3"/>
    <x v="0"/>
    <n v="0"/>
    <n v="0.5"/>
    <n v="0.5"/>
    <n v="0"/>
    <s v="US"/>
    <x v="1"/>
    <n v="600"/>
    <n v="600"/>
    <s v="A"/>
    <s v="A3"/>
    <x v="2"/>
    <x v="1"/>
    <x v="2"/>
    <x v="0"/>
    <x v="1"/>
    <n v="600"/>
    <n v="0"/>
    <n v="300"/>
    <n v="300"/>
    <n v="0"/>
  </r>
  <r>
    <n v="335"/>
    <s v="Segment 1 / Cohort A"/>
    <n v="3"/>
    <x v="1"/>
    <n v="0"/>
    <n v="0.5"/>
    <n v="0.5"/>
    <n v="0"/>
    <s v="US"/>
    <x v="1"/>
    <n v="600"/>
    <n v="600"/>
    <s v="A"/>
    <s v="A3"/>
    <x v="2"/>
    <x v="1"/>
    <x v="2"/>
    <x v="0"/>
    <x v="1"/>
    <n v="600"/>
    <n v="0"/>
    <n v="300"/>
    <n v="300"/>
    <n v="0"/>
  </r>
  <r>
    <n v="335"/>
    <s v="Segment 1 / Cohort A"/>
    <n v="4"/>
    <x v="0"/>
    <n v="0"/>
    <n v="0.5"/>
    <n v="0.5"/>
    <n v="0"/>
    <s v="US"/>
    <x v="1"/>
    <n v="600"/>
    <n v="600"/>
    <s v="A"/>
    <s v="A4"/>
    <x v="2"/>
    <x v="0"/>
    <x v="0"/>
    <x v="0"/>
    <x v="1"/>
    <n v="600"/>
    <n v="0"/>
    <n v="300"/>
    <n v="300"/>
    <n v="0"/>
  </r>
  <r>
    <n v="335"/>
    <s v="Segment 1 / Cohort A"/>
    <n v="4"/>
    <x v="1"/>
    <n v="0"/>
    <n v="0.5"/>
    <n v="0.5"/>
    <n v="0"/>
    <s v="US"/>
    <x v="1"/>
    <n v="600"/>
    <n v="600"/>
    <s v="A"/>
    <s v="A4"/>
    <x v="2"/>
    <x v="0"/>
    <x v="0"/>
    <x v="0"/>
    <x v="1"/>
    <n v="600"/>
    <n v="0"/>
    <n v="300"/>
    <n v="300"/>
    <n v="0"/>
  </r>
  <r>
    <n v="335"/>
    <s v="Segment 1 / Cohort A"/>
    <n v="5"/>
    <x v="0"/>
    <n v="1"/>
    <n v="0"/>
    <n v="0"/>
    <n v="0"/>
    <s v="US"/>
    <x v="1"/>
    <n v="600"/>
    <n v="600"/>
    <s v="A"/>
    <s v="A5"/>
    <x v="2"/>
    <x v="1"/>
    <x v="2"/>
    <x v="1"/>
    <x v="1"/>
    <n v="600"/>
    <n v="600"/>
    <n v="0"/>
    <n v="0"/>
    <n v="0"/>
  </r>
  <r>
    <n v="335"/>
    <s v="Segment 1 / Cohort A"/>
    <n v="5"/>
    <x v="1"/>
    <n v="1"/>
    <n v="0"/>
    <n v="0"/>
    <n v="0"/>
    <s v="US"/>
    <x v="1"/>
    <n v="600"/>
    <n v="600"/>
    <s v="A"/>
    <s v="A5"/>
    <x v="2"/>
    <x v="1"/>
    <x v="2"/>
    <x v="1"/>
    <x v="1"/>
    <n v="600"/>
    <n v="600"/>
    <n v="0"/>
    <n v="0"/>
    <n v="0"/>
  </r>
  <r>
    <n v="335"/>
    <s v="Segment 1 / Cohort A"/>
    <n v="6"/>
    <x v="0"/>
    <n v="0"/>
    <n v="0"/>
    <n v="1"/>
    <n v="0"/>
    <s v="US"/>
    <x v="1"/>
    <n v="600"/>
    <n v="600"/>
    <s v="A"/>
    <s v="A6"/>
    <x v="3"/>
    <x v="0"/>
    <x v="0"/>
    <x v="0"/>
    <x v="1"/>
    <n v="600"/>
    <n v="0"/>
    <n v="0"/>
    <n v="600"/>
    <n v="0"/>
  </r>
  <r>
    <n v="335"/>
    <s v="Segment 1 / Cohort A"/>
    <n v="6"/>
    <x v="1"/>
    <n v="0"/>
    <n v="0"/>
    <n v="1"/>
    <n v="0"/>
    <s v="US"/>
    <x v="1"/>
    <n v="600"/>
    <n v="600"/>
    <s v="A"/>
    <s v="A6"/>
    <x v="3"/>
    <x v="0"/>
    <x v="0"/>
    <x v="0"/>
    <x v="1"/>
    <n v="600"/>
    <n v="0"/>
    <n v="0"/>
    <n v="600"/>
    <n v="0"/>
  </r>
  <r>
    <n v="335"/>
    <s v="Segment 1 / Cohort A"/>
    <n v="7"/>
    <x v="0"/>
    <n v="0"/>
    <n v="1"/>
    <n v="0"/>
    <n v="0"/>
    <s v="US"/>
    <x v="1"/>
    <n v="600"/>
    <n v="600"/>
    <s v="A"/>
    <s v="A7"/>
    <x v="1"/>
    <x v="0"/>
    <x v="0"/>
    <x v="0"/>
    <x v="1"/>
    <n v="600"/>
    <n v="0"/>
    <n v="600"/>
    <n v="0"/>
    <n v="0"/>
  </r>
  <r>
    <n v="335"/>
    <s v="Segment 1 / Cohort A"/>
    <n v="7"/>
    <x v="1"/>
    <n v="0"/>
    <n v="1"/>
    <n v="0"/>
    <n v="0"/>
    <s v="US"/>
    <x v="1"/>
    <n v="600"/>
    <n v="600"/>
    <s v="A"/>
    <s v="A7"/>
    <x v="1"/>
    <x v="0"/>
    <x v="0"/>
    <x v="0"/>
    <x v="1"/>
    <n v="600"/>
    <n v="0"/>
    <n v="600"/>
    <n v="0"/>
    <n v="0"/>
  </r>
  <r>
    <n v="335"/>
    <s v="Segment 1 / Cohort A"/>
    <n v="8"/>
    <x v="0"/>
    <n v="0.5"/>
    <n v="0"/>
    <n v="0.5"/>
    <n v="0"/>
    <s v="US"/>
    <x v="1"/>
    <n v="600"/>
    <n v="600"/>
    <s v="A"/>
    <s v="A8"/>
    <x v="3"/>
    <x v="0"/>
    <x v="0"/>
    <x v="0"/>
    <x v="0"/>
    <n v="600"/>
    <n v="300"/>
    <n v="0"/>
    <n v="300"/>
    <n v="0"/>
  </r>
  <r>
    <n v="335"/>
    <s v="Segment 1 / Cohort A"/>
    <n v="8"/>
    <x v="1"/>
    <n v="0.5"/>
    <n v="0"/>
    <n v="0.5"/>
    <n v="0"/>
    <s v="US"/>
    <x v="1"/>
    <n v="600"/>
    <n v="600"/>
    <s v="A"/>
    <s v="A8"/>
    <x v="3"/>
    <x v="0"/>
    <x v="0"/>
    <x v="0"/>
    <x v="0"/>
    <n v="600"/>
    <n v="300"/>
    <n v="0"/>
    <n v="300"/>
    <n v="0"/>
  </r>
  <r>
    <n v="335"/>
    <s v="Segment 1 / Cohort A"/>
    <n v="9"/>
    <x v="0"/>
    <n v="0.5"/>
    <n v="0"/>
    <n v="0.5"/>
    <n v="0"/>
    <s v="US"/>
    <x v="1"/>
    <n v="600"/>
    <n v="600"/>
    <s v="A"/>
    <s v="A9"/>
    <x v="1"/>
    <x v="1"/>
    <x v="2"/>
    <x v="1"/>
    <x v="1"/>
    <n v="600"/>
    <n v="300"/>
    <n v="0"/>
    <n v="300"/>
    <n v="0"/>
  </r>
  <r>
    <n v="335"/>
    <s v="Segment 1 / Cohort A"/>
    <n v="9"/>
    <x v="1"/>
    <n v="0.5"/>
    <n v="0"/>
    <n v="0.5"/>
    <n v="0"/>
    <s v="US"/>
    <x v="1"/>
    <n v="600"/>
    <n v="600"/>
    <s v="A"/>
    <s v="A9"/>
    <x v="1"/>
    <x v="1"/>
    <x v="2"/>
    <x v="1"/>
    <x v="1"/>
    <n v="600"/>
    <n v="300"/>
    <n v="0"/>
    <n v="300"/>
    <n v="0"/>
  </r>
  <r>
    <n v="335"/>
    <s v="Segment 1 / Cohort A"/>
    <n v="10"/>
    <x v="0"/>
    <n v="0"/>
    <n v="1"/>
    <n v="0"/>
    <n v="0"/>
    <s v="US"/>
    <x v="1"/>
    <n v="600"/>
    <n v="600"/>
    <s v="A"/>
    <s v="A10"/>
    <x v="2"/>
    <x v="1"/>
    <x v="0"/>
    <x v="0"/>
    <x v="0"/>
    <n v="600"/>
    <n v="0"/>
    <n v="600"/>
    <n v="0"/>
    <n v="0"/>
  </r>
  <r>
    <n v="335"/>
    <s v="Segment 1 / Cohort A"/>
    <n v="10"/>
    <x v="1"/>
    <n v="0"/>
    <n v="1"/>
    <n v="0"/>
    <n v="0"/>
    <s v="US"/>
    <x v="1"/>
    <n v="600"/>
    <n v="600"/>
    <s v="A"/>
    <s v="A10"/>
    <x v="2"/>
    <x v="1"/>
    <x v="0"/>
    <x v="0"/>
    <x v="0"/>
    <n v="600"/>
    <n v="0"/>
    <n v="600"/>
    <n v="0"/>
    <n v="0"/>
  </r>
  <r>
    <n v="335"/>
    <s v="Segment 1 / Cohort A"/>
    <n v="11"/>
    <x v="0"/>
    <n v="0.5"/>
    <n v="0"/>
    <n v="0.5"/>
    <n v="0"/>
    <s v="US"/>
    <x v="1"/>
    <n v="600"/>
    <n v="600"/>
    <s v="A"/>
    <s v="A11"/>
    <x v="0"/>
    <x v="0"/>
    <x v="0"/>
    <x v="0"/>
    <x v="1"/>
    <n v="600"/>
    <n v="300"/>
    <n v="0"/>
    <n v="300"/>
    <n v="0"/>
  </r>
  <r>
    <n v="335"/>
    <s v="Segment 1 / Cohort A"/>
    <n v="11"/>
    <x v="1"/>
    <n v="0.5"/>
    <n v="0"/>
    <n v="0.5"/>
    <n v="0"/>
    <s v="US"/>
    <x v="1"/>
    <n v="600"/>
    <n v="600"/>
    <s v="A"/>
    <s v="A11"/>
    <x v="0"/>
    <x v="0"/>
    <x v="0"/>
    <x v="0"/>
    <x v="1"/>
    <n v="600"/>
    <n v="300"/>
    <n v="0"/>
    <n v="300"/>
    <n v="0"/>
  </r>
  <r>
    <n v="335"/>
    <s v="Segment 1 / Cohort A"/>
    <n v="12"/>
    <x v="0"/>
    <n v="0.5"/>
    <n v="0.5"/>
    <n v="0"/>
    <n v="0"/>
    <s v="US"/>
    <x v="1"/>
    <n v="600"/>
    <n v="600"/>
    <s v="A"/>
    <s v="A12"/>
    <x v="1"/>
    <x v="0"/>
    <x v="0"/>
    <x v="0"/>
    <x v="0"/>
    <n v="600"/>
    <n v="300"/>
    <n v="300"/>
    <n v="0"/>
    <n v="0"/>
  </r>
  <r>
    <n v="335"/>
    <s v="Segment 1 / Cohort A"/>
    <n v="12"/>
    <x v="1"/>
    <n v="0.5"/>
    <n v="0.5"/>
    <n v="0"/>
    <n v="0"/>
    <s v="US"/>
    <x v="1"/>
    <n v="600"/>
    <n v="600"/>
    <s v="A"/>
    <s v="A12"/>
    <x v="1"/>
    <x v="0"/>
    <x v="0"/>
    <x v="0"/>
    <x v="0"/>
    <n v="600"/>
    <n v="300"/>
    <n v="3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M19" firstHeaderRow="1" firstDataRow="3" firstDataCol="1" rowPageCount="4" colPageCount="1"/>
  <pivotFields count="19"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 defaultSubtotal="0">
      <items count="3">
        <item x="0"/>
        <item x="1"/>
        <item x="2"/>
      </items>
    </pivotField>
    <pivotField axis="axisPage" showAll="0" defaultSubtotal="0">
      <items count="2">
        <item x="1"/>
        <item x="0"/>
      </items>
    </pivotField>
    <pivotField axis="axisPage" showAll="0">
      <items count="3">
        <item x="1"/>
        <item x="0"/>
        <item t="default"/>
      </items>
    </pivotField>
  </pivotFields>
  <rowFields count="2">
    <field x="15"/>
    <field x="1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4">
    <pageField fld="9" hier="-1"/>
    <pageField fld="18" item="0" hier="-1"/>
    <pageField fld="17" item="1" hier="-1"/>
    <pageField fld="16" item="1" hier="-1"/>
  </pageFields>
  <dataFields count="4">
    <dataField name="Average of UpTitrate" fld="4" subtotal="average" baseField="0" baseItem="0"/>
    <dataField name="Average of Switch" fld="5" subtotal="average" baseField="0" baseItem="0"/>
    <dataField name="Average of UseProduct" fld="6" subtotal="average" baseField="0" baseItem="0"/>
    <dataField name="Average of Other" fld="7" subtotal="average" baseField="0" baseItem="0"/>
  </dataFields>
  <formats count="6">
    <format dxfId="5">
      <pivotArea collapsedLevelsAreSubtotals="1" fieldPosition="0">
        <references count="2">
          <reference field="3" count="1" selected="0">
            <x v="0"/>
          </reference>
          <reference field="16" count="0"/>
        </references>
      </pivotArea>
    </format>
    <format dxfId="4">
      <pivotArea collapsedLevelsAreSubtotals="1" fieldPosition="0">
        <references count="2">
          <reference field="3" count="1" selected="0">
            <x v="1"/>
          </reference>
          <reference field="16" count="0"/>
        </references>
      </pivotArea>
    </format>
    <format dxfId="3">
      <pivotArea grandRow="1" outline="0" collapsedLevelsAreSubtotals="1" fieldPosition="0"/>
    </format>
    <format dxfId="2">
      <pivotArea collapsedLevelsAreSubtotals="1" fieldPosition="0">
        <references count="2">
          <reference field="3" count="1" selected="0">
            <x v="0"/>
          </reference>
          <reference field="14" count="0"/>
        </references>
      </pivotArea>
    </format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collapsedLevelsAreSubtotals="1" fieldPosition="0">
        <references count="2">
          <reference field="3" count="1" selected="0">
            <x v="1"/>
          </reference>
          <reference field="14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P19" firstHeaderRow="1" firstDataRow="3" firstDataCol="1" rowPageCount="4" colPageCount="1"/>
  <pivotFields count="24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axis="axisRow" showAll="0" defaultSubtotal="0">
      <items count="2">
        <item x="0"/>
        <item x="1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5"/>
    <field x="1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4">
    <pageField fld="9" hier="-1"/>
    <pageField fld="18" item="0" hier="-1"/>
    <pageField fld="17" item="1" hier="-1"/>
    <pageField fld="16" item="1" hier="-1"/>
  </pageFields>
  <dataFields count="5">
    <dataField name="Sum of UpTitrate_W" fld="20" baseField="0" baseItem="0"/>
    <dataField name="Sum of Switch_W" fld="21" baseField="0" baseItem="0"/>
    <dataField name="Sum of UseProduct_W" fld="22" baseField="0" baseItem="0"/>
    <dataField name="Sum of Other_W" fld="23" baseField="0" baseItem="0"/>
    <dataField name="Sum of Weight" fld="1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opLeftCell="C1" workbookViewId="0">
      <selection activeCell="J7" sqref="J7"/>
    </sheetView>
  </sheetViews>
  <sheetFormatPr defaultColWidth="8.7265625" defaultRowHeight="12.6"/>
  <cols>
    <col min="1" max="1" width="11.36328125" style="8" customWidth="1"/>
    <col min="2" max="2" width="14.36328125" style="8" customWidth="1"/>
    <col min="3" max="3" width="18.36328125" style="8" customWidth="1"/>
    <col min="4" max="4" width="21.453125" style="8" customWidth="1"/>
    <col min="5" max="5" width="39.08984375" style="8" customWidth="1"/>
    <col min="6" max="6" width="29.7265625" style="8" customWidth="1"/>
    <col min="7" max="16384" width="8.7265625" style="8"/>
  </cols>
  <sheetData>
    <row r="1" spans="1:6">
      <c r="A1" s="7" t="s">
        <v>12</v>
      </c>
      <c r="B1" s="17"/>
      <c r="C1" s="17"/>
      <c r="D1" s="17"/>
      <c r="E1" s="17"/>
      <c r="F1" s="17"/>
    </row>
    <row r="2" spans="1:6">
      <c r="A2" s="16" t="s">
        <v>45</v>
      </c>
      <c r="B2" s="11" t="s">
        <v>23</v>
      </c>
      <c r="C2" s="11" t="s">
        <v>44</v>
      </c>
      <c r="D2" s="11" t="s">
        <v>43</v>
      </c>
      <c r="E2" s="11" t="s">
        <v>26</v>
      </c>
      <c r="F2" s="11" t="s">
        <v>27</v>
      </c>
    </row>
    <row r="3" spans="1:6" ht="26.25" customHeight="1">
      <c r="A3" s="14">
        <v>1</v>
      </c>
      <c r="B3" s="15" t="s">
        <v>42</v>
      </c>
      <c r="C3" s="15" t="s">
        <v>41</v>
      </c>
      <c r="D3" s="13" t="s">
        <v>40</v>
      </c>
      <c r="E3" s="13" t="s">
        <v>39</v>
      </c>
      <c r="F3" s="13" t="s">
        <v>38</v>
      </c>
    </row>
    <row r="4" spans="1:6" ht="26.25" customHeight="1">
      <c r="A4" s="14">
        <v>2</v>
      </c>
      <c r="B4" s="13" t="s">
        <v>37</v>
      </c>
      <c r="C4" s="13" t="s">
        <v>36</v>
      </c>
      <c r="D4" s="13" t="s">
        <v>35</v>
      </c>
      <c r="E4" s="13" t="s">
        <v>34</v>
      </c>
      <c r="F4" s="13" t="s">
        <v>33</v>
      </c>
    </row>
    <row r="5" spans="1:6" ht="26.25" customHeight="1">
      <c r="A5" s="14">
        <v>3</v>
      </c>
      <c r="B5" s="13" t="s">
        <v>32</v>
      </c>
      <c r="C5" s="13"/>
      <c r="D5" s="13" t="s">
        <v>31</v>
      </c>
      <c r="E5" s="13"/>
      <c r="F5" s="13"/>
    </row>
    <row r="6" spans="1:6" ht="26.25" customHeight="1">
      <c r="A6" s="14">
        <v>4</v>
      </c>
      <c r="B6" s="13" t="s">
        <v>30</v>
      </c>
      <c r="C6" s="13"/>
      <c r="D6" s="13"/>
      <c r="E6" s="13"/>
      <c r="F6" s="13"/>
    </row>
    <row r="7" spans="1:6" ht="26.25" customHeight="1">
      <c r="A7" s="14">
        <v>5</v>
      </c>
      <c r="B7" s="13"/>
      <c r="C7" s="13"/>
      <c r="D7" s="13"/>
      <c r="E7" s="13"/>
      <c r="F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topLeftCell="E1" workbookViewId="0">
      <selection activeCell="H3" sqref="H3:H50"/>
    </sheetView>
  </sheetViews>
  <sheetFormatPr defaultColWidth="8.7265625" defaultRowHeight="12.6"/>
  <cols>
    <col min="1" max="5" width="12.453125" style="8" customWidth="1"/>
    <col min="6" max="8" width="20.453125" style="8" customWidth="1"/>
    <col min="9" max="16384" width="8.7265625" style="8"/>
  </cols>
  <sheetData>
    <row r="1" spans="1:13">
      <c r="A1" s="7" t="s">
        <v>12</v>
      </c>
      <c r="B1" s="7"/>
      <c r="C1" s="7"/>
      <c r="D1" s="7"/>
      <c r="E1" s="7"/>
      <c r="F1" s="7"/>
      <c r="G1" s="7"/>
      <c r="H1" s="7"/>
      <c r="I1" s="8">
        <v>2</v>
      </c>
      <c r="J1" s="8">
        <v>3</v>
      </c>
      <c r="K1" s="8">
        <v>4</v>
      </c>
      <c r="L1" s="8">
        <v>5</v>
      </c>
      <c r="M1" s="8">
        <v>6</v>
      </c>
    </row>
    <row r="2" spans="1:13">
      <c r="A2" s="9" t="s">
        <v>20</v>
      </c>
      <c r="B2" s="10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47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</row>
    <row r="3" spans="1:13">
      <c r="A3" s="12" t="s">
        <v>11</v>
      </c>
      <c r="B3" s="12">
        <v>1</v>
      </c>
      <c r="C3" s="8">
        <v>4</v>
      </c>
      <c r="D3" s="8">
        <v>1</v>
      </c>
      <c r="E3" s="8">
        <v>1</v>
      </c>
      <c r="F3" s="8">
        <v>1</v>
      </c>
      <c r="G3" s="8">
        <v>2</v>
      </c>
      <c r="H3" s="8" t="str">
        <f>A3&amp;B3</f>
        <v>A1</v>
      </c>
      <c r="I3" s="8" t="str">
        <f>VLOOKUP(C3,'Definitions - US'!$A$3:$F$7,'Design - US'!I$1,FALSE)</f>
        <v>Profile D</v>
      </c>
      <c r="J3" s="8" t="str">
        <f>VLOOKUP(D3,'Definitions - US'!$A$3:$F$7,'Design - US'!J$1,FALSE)</f>
        <v>$30 USD / mo (T2)</v>
      </c>
      <c r="K3" s="8" t="str">
        <f>VLOOKUP(E3,'Definitions - US'!$A$3:$F$7,'Design - US'!K$1,FALSE)</f>
        <v>$5.36 USD / day</v>
      </c>
      <c r="L3" s="8" t="str">
        <f>VLOOKUP(F3,'Definitions - US'!$A$3:$F$7,'Design - US'!L$1,FALSE)</f>
        <v>Open access within label indication (use after failure of allopurinol or febuxostat)</v>
      </c>
      <c r="M3" s="8" t="str">
        <f>VLOOKUP(G3,'Definitions - US'!$A$3:$F$7,'Design - US'!M$1,FALSE)</f>
        <v>Requires prior authorization</v>
      </c>
    </row>
    <row r="4" spans="1:13">
      <c r="A4" s="12" t="s">
        <v>11</v>
      </c>
      <c r="B4" s="12">
        <v>2</v>
      </c>
      <c r="C4" s="8">
        <v>2</v>
      </c>
      <c r="D4" s="8">
        <v>2</v>
      </c>
      <c r="E4" s="8">
        <v>2</v>
      </c>
      <c r="F4" s="8">
        <v>1</v>
      </c>
      <c r="G4" s="8">
        <v>1</v>
      </c>
      <c r="H4" s="8" t="str">
        <f t="shared" ref="H4:H50" si="0">A4&amp;B4</f>
        <v>A2</v>
      </c>
      <c r="I4" s="8" t="str">
        <f>VLOOKUP(C4,'Definitions - US'!$A$3:$F$7,'Design - US'!I$1,FALSE)</f>
        <v>Profile B</v>
      </c>
      <c r="J4" s="8" t="str">
        <f>VLOOKUP(D4,'Definitions - US'!$A$3:$F$7,'Design - US'!J$1,FALSE)</f>
        <v>$60 USD / mo (T3)</v>
      </c>
      <c r="K4" s="8" t="str">
        <f>VLOOKUP(E4,'Definitions - US'!$A$3:$F$7,'Design - US'!K$1,FALSE)</f>
        <v>$7.14 USD / day</v>
      </c>
      <c r="L4" s="8" t="str">
        <f>VLOOKUP(F4,'Definitions - US'!$A$3:$F$7,'Design - US'!L$1,FALSE)</f>
        <v>Open access within label indication (use after failure of allopurinol or febuxostat)</v>
      </c>
      <c r="M4" s="8" t="str">
        <f>VLOOKUP(G4,'Definitions - US'!$A$3:$F$7,'Design - US'!M$1,FALSE)</f>
        <v>No prior authorization</v>
      </c>
    </row>
    <row r="5" spans="1:13">
      <c r="A5" s="12" t="s">
        <v>11</v>
      </c>
      <c r="B5" s="12">
        <v>3</v>
      </c>
      <c r="C5" s="8">
        <v>3</v>
      </c>
      <c r="D5" s="8">
        <v>2</v>
      </c>
      <c r="E5" s="8">
        <v>3</v>
      </c>
      <c r="F5" s="8">
        <v>1</v>
      </c>
      <c r="G5" s="8">
        <v>1</v>
      </c>
      <c r="H5" s="8" t="str">
        <f t="shared" si="0"/>
        <v>A3</v>
      </c>
      <c r="I5" s="8" t="str">
        <f>VLOOKUP(C5,'Definitions - US'!$A$3:$F$7,'Design - US'!I$1,FALSE)</f>
        <v>Profile C</v>
      </c>
      <c r="J5" s="8" t="str">
        <f>VLOOKUP(D5,'Definitions - US'!$A$3:$F$7,'Design - US'!J$1,FALSE)</f>
        <v>$60 USD / mo (T3)</v>
      </c>
      <c r="K5" s="8" t="str">
        <f>VLOOKUP(E5,'Definitions - US'!$A$3:$F$7,'Design - US'!K$1,FALSE)</f>
        <v>$12.06 USD / day</v>
      </c>
      <c r="L5" s="8" t="str">
        <f>VLOOKUP(F5,'Definitions - US'!$A$3:$F$7,'Design - US'!L$1,FALSE)</f>
        <v>Open access within label indication (use after failure of allopurinol or febuxostat)</v>
      </c>
      <c r="M5" s="8" t="str">
        <f>VLOOKUP(G5,'Definitions - US'!$A$3:$F$7,'Design - US'!M$1,FALSE)</f>
        <v>No prior authorization</v>
      </c>
    </row>
    <row r="6" spans="1:13">
      <c r="A6" s="12" t="s">
        <v>11</v>
      </c>
      <c r="B6" s="12">
        <v>4</v>
      </c>
      <c r="C6" s="8">
        <v>3</v>
      </c>
      <c r="D6" s="8">
        <v>1</v>
      </c>
      <c r="E6" s="8">
        <v>1</v>
      </c>
      <c r="F6" s="8">
        <v>1</v>
      </c>
      <c r="G6" s="8">
        <v>1</v>
      </c>
      <c r="H6" s="8" t="str">
        <f t="shared" si="0"/>
        <v>A4</v>
      </c>
      <c r="I6" s="8" t="str">
        <f>VLOOKUP(C6,'Definitions - US'!$A$3:$F$7,'Design - US'!I$1,FALSE)</f>
        <v>Profile C</v>
      </c>
      <c r="J6" s="8" t="str">
        <f>VLOOKUP(D6,'Definitions - US'!$A$3:$F$7,'Design - US'!J$1,FALSE)</f>
        <v>$30 USD / mo (T2)</v>
      </c>
      <c r="K6" s="8" t="str">
        <f>VLOOKUP(E6,'Definitions - US'!$A$3:$F$7,'Design - US'!K$1,FALSE)</f>
        <v>$5.36 USD / day</v>
      </c>
      <c r="L6" s="8" t="str">
        <f>VLOOKUP(F6,'Definitions - US'!$A$3:$F$7,'Design - US'!L$1,FALSE)</f>
        <v>Open access within label indication (use after failure of allopurinol or febuxostat)</v>
      </c>
      <c r="M6" s="8" t="str">
        <f>VLOOKUP(G6,'Definitions - US'!$A$3:$F$7,'Design - US'!M$1,FALSE)</f>
        <v>No prior authorization</v>
      </c>
    </row>
    <row r="7" spans="1:13">
      <c r="A7" s="12" t="s">
        <v>11</v>
      </c>
      <c r="B7" s="12">
        <v>5</v>
      </c>
      <c r="C7" s="8">
        <v>3</v>
      </c>
      <c r="D7" s="8">
        <v>2</v>
      </c>
      <c r="E7" s="8">
        <v>3</v>
      </c>
      <c r="F7" s="8">
        <v>2</v>
      </c>
      <c r="G7" s="8">
        <v>1</v>
      </c>
      <c r="H7" s="8" t="str">
        <f t="shared" si="0"/>
        <v>A5</v>
      </c>
      <c r="I7" s="8" t="str">
        <f>VLOOKUP(C7,'Definitions - US'!$A$3:$F$7,'Design - US'!I$1,FALSE)</f>
        <v>Profile C</v>
      </c>
      <c r="J7" s="8" t="str">
        <f>VLOOKUP(D7,'Definitions - US'!$A$3:$F$7,'Design - US'!J$1,FALSE)</f>
        <v>$60 USD / mo (T3)</v>
      </c>
      <c r="K7" s="8" t="str">
        <f>VLOOKUP(E7,'Definitions - US'!$A$3:$F$7,'Design - US'!K$1,FALSE)</f>
        <v>$12.06 USD / day</v>
      </c>
      <c r="L7" s="8" t="str">
        <f>VLOOKUP(F7,'Definitions - US'!$A$3:$F$7,'Design - US'!L$1,FALSE)</f>
        <v>Access restricted beyond label indication (use only after failure of both allopurinol AND febuxostat)</v>
      </c>
      <c r="M7" s="8" t="str">
        <f>VLOOKUP(G7,'Definitions - US'!$A$3:$F$7,'Design - US'!M$1,FALSE)</f>
        <v>No prior authorization</v>
      </c>
    </row>
    <row r="8" spans="1:13">
      <c r="A8" s="12" t="s">
        <v>11</v>
      </c>
      <c r="B8" s="12">
        <v>6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 t="str">
        <f t="shared" si="0"/>
        <v>A6</v>
      </c>
      <c r="I8" s="8" t="str">
        <f>VLOOKUP(C8,'Definitions - US'!$A$3:$F$7,'Design - US'!I$1,FALSE)</f>
        <v>Profile A</v>
      </c>
      <c r="J8" s="8" t="str">
        <f>VLOOKUP(D8,'Definitions - US'!$A$3:$F$7,'Design - US'!J$1,FALSE)</f>
        <v>$30 USD / mo (T2)</v>
      </c>
      <c r="K8" s="8" t="str">
        <f>VLOOKUP(E8,'Definitions - US'!$A$3:$F$7,'Design - US'!K$1,FALSE)</f>
        <v>$5.36 USD / day</v>
      </c>
      <c r="L8" s="8" t="str">
        <f>VLOOKUP(F8,'Definitions - US'!$A$3:$F$7,'Design - US'!L$1,FALSE)</f>
        <v>Open access within label indication (use after failure of allopurinol or febuxostat)</v>
      </c>
      <c r="M8" s="8" t="str">
        <f>VLOOKUP(G8,'Definitions - US'!$A$3:$F$7,'Design - US'!M$1,FALSE)</f>
        <v>No prior authorization</v>
      </c>
    </row>
    <row r="9" spans="1:13">
      <c r="A9" s="12" t="s">
        <v>11</v>
      </c>
      <c r="B9" s="12">
        <v>7</v>
      </c>
      <c r="C9" s="8">
        <v>2</v>
      </c>
      <c r="D9" s="8">
        <v>1</v>
      </c>
      <c r="E9" s="8">
        <v>1</v>
      </c>
      <c r="F9" s="8">
        <v>1</v>
      </c>
      <c r="G9" s="8">
        <v>1</v>
      </c>
      <c r="H9" s="8" t="str">
        <f t="shared" si="0"/>
        <v>A7</v>
      </c>
      <c r="I9" s="8" t="str">
        <f>VLOOKUP(C9,'Definitions - US'!$A$3:$F$7,'Design - US'!I$1,FALSE)</f>
        <v>Profile B</v>
      </c>
      <c r="J9" s="8" t="str">
        <f>VLOOKUP(D9,'Definitions - US'!$A$3:$F$7,'Design - US'!J$1,FALSE)</f>
        <v>$30 USD / mo (T2)</v>
      </c>
      <c r="K9" s="8" t="str">
        <f>VLOOKUP(E9,'Definitions - US'!$A$3:$F$7,'Design - US'!K$1,FALSE)</f>
        <v>$5.36 USD / day</v>
      </c>
      <c r="L9" s="8" t="str">
        <f>VLOOKUP(F9,'Definitions - US'!$A$3:$F$7,'Design - US'!L$1,FALSE)</f>
        <v>Open access within label indication (use after failure of allopurinol or febuxostat)</v>
      </c>
      <c r="M9" s="8" t="str">
        <f>VLOOKUP(G9,'Definitions - US'!$A$3:$F$7,'Design - US'!M$1,FALSE)</f>
        <v>No prior authorization</v>
      </c>
    </row>
    <row r="10" spans="1:13">
      <c r="A10" s="12" t="s">
        <v>11</v>
      </c>
      <c r="B10" s="12">
        <v>8</v>
      </c>
      <c r="C10" s="8">
        <v>1</v>
      </c>
      <c r="D10" s="8">
        <v>1</v>
      </c>
      <c r="E10" s="8">
        <v>1</v>
      </c>
      <c r="F10" s="8">
        <v>1</v>
      </c>
      <c r="G10" s="8">
        <v>2</v>
      </c>
      <c r="H10" s="8" t="str">
        <f t="shared" si="0"/>
        <v>A8</v>
      </c>
      <c r="I10" s="8" t="str">
        <f>VLOOKUP(C10,'Definitions - US'!$A$3:$F$7,'Design - US'!I$1,FALSE)</f>
        <v>Profile A</v>
      </c>
      <c r="J10" s="8" t="str">
        <f>VLOOKUP(D10,'Definitions - US'!$A$3:$F$7,'Design - US'!J$1,FALSE)</f>
        <v>$30 USD / mo (T2)</v>
      </c>
      <c r="K10" s="8" t="str">
        <f>VLOOKUP(E10,'Definitions - US'!$A$3:$F$7,'Design - US'!K$1,FALSE)</f>
        <v>$5.36 USD / day</v>
      </c>
      <c r="L10" s="8" t="str">
        <f>VLOOKUP(F10,'Definitions - US'!$A$3:$F$7,'Design - US'!L$1,FALSE)</f>
        <v>Open access within label indication (use after failure of allopurinol or febuxostat)</v>
      </c>
      <c r="M10" s="8" t="str">
        <f>VLOOKUP(G10,'Definitions - US'!$A$3:$F$7,'Design - US'!M$1,FALSE)</f>
        <v>Requires prior authorization</v>
      </c>
    </row>
    <row r="11" spans="1:13">
      <c r="A11" s="12" t="s">
        <v>11</v>
      </c>
      <c r="B11" s="12">
        <v>9</v>
      </c>
      <c r="C11" s="8">
        <v>2</v>
      </c>
      <c r="D11" s="8">
        <v>2</v>
      </c>
      <c r="E11" s="8">
        <v>3</v>
      </c>
      <c r="F11" s="8">
        <v>2</v>
      </c>
      <c r="G11" s="8">
        <v>1</v>
      </c>
      <c r="H11" s="8" t="str">
        <f t="shared" si="0"/>
        <v>A9</v>
      </c>
      <c r="I11" s="8" t="str">
        <f>VLOOKUP(C11,'Definitions - US'!$A$3:$F$7,'Design - US'!I$1,FALSE)</f>
        <v>Profile B</v>
      </c>
      <c r="J11" s="8" t="str">
        <f>VLOOKUP(D11,'Definitions - US'!$A$3:$F$7,'Design - US'!J$1,FALSE)</f>
        <v>$60 USD / mo (T3)</v>
      </c>
      <c r="K11" s="8" t="str">
        <f>VLOOKUP(E11,'Definitions - US'!$A$3:$F$7,'Design - US'!K$1,FALSE)</f>
        <v>$12.06 USD / day</v>
      </c>
      <c r="L11" s="8" t="str">
        <f>VLOOKUP(F11,'Definitions - US'!$A$3:$F$7,'Design - US'!L$1,FALSE)</f>
        <v>Access restricted beyond label indication (use only after failure of both allopurinol AND febuxostat)</v>
      </c>
      <c r="M11" s="8" t="str">
        <f>VLOOKUP(G11,'Definitions - US'!$A$3:$F$7,'Design - US'!M$1,FALSE)</f>
        <v>No prior authorization</v>
      </c>
    </row>
    <row r="12" spans="1:13">
      <c r="A12" s="12" t="s">
        <v>11</v>
      </c>
      <c r="B12" s="12">
        <v>10</v>
      </c>
      <c r="C12" s="8">
        <v>3</v>
      </c>
      <c r="D12" s="8">
        <v>2</v>
      </c>
      <c r="E12" s="8">
        <v>1</v>
      </c>
      <c r="F12" s="8">
        <v>1</v>
      </c>
      <c r="G12" s="8">
        <v>2</v>
      </c>
      <c r="H12" s="8" t="str">
        <f t="shared" si="0"/>
        <v>A10</v>
      </c>
      <c r="I12" s="8" t="str">
        <f>VLOOKUP(C12,'Definitions - US'!$A$3:$F$7,'Design - US'!I$1,FALSE)</f>
        <v>Profile C</v>
      </c>
      <c r="J12" s="8" t="str">
        <f>VLOOKUP(D12,'Definitions - US'!$A$3:$F$7,'Design - US'!J$1,FALSE)</f>
        <v>$60 USD / mo (T3)</v>
      </c>
      <c r="K12" s="8" t="str">
        <f>VLOOKUP(E12,'Definitions - US'!$A$3:$F$7,'Design - US'!K$1,FALSE)</f>
        <v>$5.36 USD / day</v>
      </c>
      <c r="L12" s="8" t="str">
        <f>VLOOKUP(F12,'Definitions - US'!$A$3:$F$7,'Design - US'!L$1,FALSE)</f>
        <v>Open access within label indication (use after failure of allopurinol or febuxostat)</v>
      </c>
      <c r="M12" s="8" t="str">
        <f>VLOOKUP(G12,'Definitions - US'!$A$3:$F$7,'Design - US'!M$1,FALSE)</f>
        <v>Requires prior authorization</v>
      </c>
    </row>
    <row r="13" spans="1:13">
      <c r="A13" s="12" t="s">
        <v>11</v>
      </c>
      <c r="B13" s="12">
        <v>11</v>
      </c>
      <c r="C13" s="8">
        <v>4</v>
      </c>
      <c r="D13" s="8">
        <v>1</v>
      </c>
      <c r="E13" s="8">
        <v>1</v>
      </c>
      <c r="F13" s="8">
        <v>1</v>
      </c>
      <c r="G13" s="8">
        <v>1</v>
      </c>
      <c r="H13" s="8" t="str">
        <f t="shared" si="0"/>
        <v>A11</v>
      </c>
      <c r="I13" s="8" t="str">
        <f>VLOOKUP(C13,'Definitions - US'!$A$3:$F$7,'Design - US'!I$1,FALSE)</f>
        <v>Profile D</v>
      </c>
      <c r="J13" s="8" t="str">
        <f>VLOOKUP(D13,'Definitions - US'!$A$3:$F$7,'Design - US'!J$1,FALSE)</f>
        <v>$30 USD / mo (T2)</v>
      </c>
      <c r="K13" s="8" t="str">
        <f>VLOOKUP(E13,'Definitions - US'!$A$3:$F$7,'Design - US'!K$1,FALSE)</f>
        <v>$5.36 USD / day</v>
      </c>
      <c r="L13" s="8" t="str">
        <f>VLOOKUP(F13,'Definitions - US'!$A$3:$F$7,'Design - US'!L$1,FALSE)</f>
        <v>Open access within label indication (use after failure of allopurinol or febuxostat)</v>
      </c>
      <c r="M13" s="8" t="str">
        <f>VLOOKUP(G13,'Definitions - US'!$A$3:$F$7,'Design - US'!M$1,FALSE)</f>
        <v>No prior authorization</v>
      </c>
    </row>
    <row r="14" spans="1:13">
      <c r="A14" s="12" t="s">
        <v>11</v>
      </c>
      <c r="B14" s="12">
        <v>12</v>
      </c>
      <c r="C14" s="8">
        <v>2</v>
      </c>
      <c r="D14" s="8">
        <v>1</v>
      </c>
      <c r="E14" s="8">
        <v>1</v>
      </c>
      <c r="F14" s="8">
        <v>1</v>
      </c>
      <c r="G14" s="8">
        <v>2</v>
      </c>
      <c r="H14" s="8" t="str">
        <f t="shared" si="0"/>
        <v>A12</v>
      </c>
      <c r="I14" s="8" t="str">
        <f>VLOOKUP(C14,'Definitions - US'!$A$3:$F$7,'Design - US'!I$1,FALSE)</f>
        <v>Profile B</v>
      </c>
      <c r="J14" s="8" t="str">
        <f>VLOOKUP(D14,'Definitions - US'!$A$3:$F$7,'Design - US'!J$1,FALSE)</f>
        <v>$30 USD / mo (T2)</v>
      </c>
      <c r="K14" s="8" t="str">
        <f>VLOOKUP(E14,'Definitions - US'!$A$3:$F$7,'Design - US'!K$1,FALSE)</f>
        <v>$5.36 USD / day</v>
      </c>
      <c r="L14" s="8" t="str">
        <f>VLOOKUP(F14,'Definitions - US'!$A$3:$F$7,'Design - US'!L$1,FALSE)</f>
        <v>Open access within label indication (use after failure of allopurinol or febuxostat)</v>
      </c>
      <c r="M14" s="8" t="str">
        <f>VLOOKUP(G14,'Definitions - US'!$A$3:$F$7,'Design - US'!M$1,FALSE)</f>
        <v>Requires prior authorization</v>
      </c>
    </row>
    <row r="15" spans="1:13">
      <c r="A15" s="12" t="s">
        <v>14</v>
      </c>
      <c r="B15" s="12">
        <v>1</v>
      </c>
      <c r="C15" s="8">
        <v>2</v>
      </c>
      <c r="D15" s="8">
        <v>2</v>
      </c>
      <c r="E15" s="8">
        <v>2</v>
      </c>
      <c r="F15" s="8">
        <v>1</v>
      </c>
      <c r="G15" s="8">
        <v>2</v>
      </c>
      <c r="H15" s="8" t="str">
        <f t="shared" si="0"/>
        <v>B1</v>
      </c>
      <c r="I15" s="8" t="str">
        <f>VLOOKUP(C15,'Definitions - US'!$A$3:$F$7,'Design - US'!I$1,FALSE)</f>
        <v>Profile B</v>
      </c>
      <c r="J15" s="8" t="str">
        <f>VLOOKUP(D15,'Definitions - US'!$A$3:$F$7,'Design - US'!J$1,FALSE)</f>
        <v>$60 USD / mo (T3)</v>
      </c>
      <c r="K15" s="8" t="str">
        <f>VLOOKUP(E15,'Definitions - US'!$A$3:$F$7,'Design - US'!K$1,FALSE)</f>
        <v>$7.14 USD / day</v>
      </c>
      <c r="L15" s="8" t="str">
        <f>VLOOKUP(F15,'Definitions - US'!$A$3:$F$7,'Design - US'!L$1,FALSE)</f>
        <v>Open access within label indication (use after failure of allopurinol or febuxostat)</v>
      </c>
      <c r="M15" s="8" t="str">
        <f>VLOOKUP(G15,'Definitions - US'!$A$3:$F$7,'Design - US'!M$1,FALSE)</f>
        <v>Requires prior authorization</v>
      </c>
    </row>
    <row r="16" spans="1:13">
      <c r="A16" s="12" t="s">
        <v>14</v>
      </c>
      <c r="B16" s="12">
        <v>2</v>
      </c>
      <c r="C16" s="8">
        <v>4</v>
      </c>
      <c r="D16" s="8">
        <v>2</v>
      </c>
      <c r="E16" s="8">
        <v>1</v>
      </c>
      <c r="F16" s="8">
        <v>1</v>
      </c>
      <c r="G16" s="8">
        <v>2</v>
      </c>
      <c r="H16" s="8" t="str">
        <f t="shared" si="0"/>
        <v>B2</v>
      </c>
      <c r="I16" s="8" t="str">
        <f>VLOOKUP(C16,'Definitions - US'!$A$3:$F$7,'Design - US'!I$1,FALSE)</f>
        <v>Profile D</v>
      </c>
      <c r="J16" s="8" t="str">
        <f>VLOOKUP(D16,'Definitions - US'!$A$3:$F$7,'Design - US'!J$1,FALSE)</f>
        <v>$60 USD / mo (T3)</v>
      </c>
      <c r="K16" s="8" t="str">
        <f>VLOOKUP(E16,'Definitions - US'!$A$3:$F$7,'Design - US'!K$1,FALSE)</f>
        <v>$5.36 USD / day</v>
      </c>
      <c r="L16" s="8" t="str">
        <f>VLOOKUP(F16,'Definitions - US'!$A$3:$F$7,'Design - US'!L$1,FALSE)</f>
        <v>Open access within label indication (use after failure of allopurinol or febuxostat)</v>
      </c>
      <c r="M16" s="8" t="str">
        <f>VLOOKUP(G16,'Definitions - US'!$A$3:$F$7,'Design - US'!M$1,FALSE)</f>
        <v>Requires prior authorization</v>
      </c>
    </row>
    <row r="17" spans="1:13">
      <c r="A17" s="12" t="s">
        <v>14</v>
      </c>
      <c r="B17" s="12">
        <v>3</v>
      </c>
      <c r="C17" s="8">
        <v>3</v>
      </c>
      <c r="D17" s="8">
        <v>2</v>
      </c>
      <c r="E17" s="8">
        <v>3</v>
      </c>
      <c r="F17" s="8">
        <v>1</v>
      </c>
      <c r="G17" s="8">
        <v>2</v>
      </c>
      <c r="H17" s="8" t="str">
        <f t="shared" si="0"/>
        <v>B3</v>
      </c>
      <c r="I17" s="8" t="str">
        <f>VLOOKUP(C17,'Definitions - US'!$A$3:$F$7,'Design - US'!I$1,FALSE)</f>
        <v>Profile C</v>
      </c>
      <c r="J17" s="8" t="str">
        <f>VLOOKUP(D17,'Definitions - US'!$A$3:$F$7,'Design - US'!J$1,FALSE)</f>
        <v>$60 USD / mo (T3)</v>
      </c>
      <c r="K17" s="8" t="str">
        <f>VLOOKUP(E17,'Definitions - US'!$A$3:$F$7,'Design - US'!K$1,FALSE)</f>
        <v>$12.06 USD / day</v>
      </c>
      <c r="L17" s="8" t="str">
        <f>VLOOKUP(F17,'Definitions - US'!$A$3:$F$7,'Design - US'!L$1,FALSE)</f>
        <v>Open access within label indication (use after failure of allopurinol or febuxostat)</v>
      </c>
      <c r="M17" s="8" t="str">
        <f>VLOOKUP(G17,'Definitions - US'!$A$3:$F$7,'Design - US'!M$1,FALSE)</f>
        <v>Requires prior authorization</v>
      </c>
    </row>
    <row r="18" spans="1:13">
      <c r="A18" s="12" t="s">
        <v>14</v>
      </c>
      <c r="B18" s="12">
        <v>4</v>
      </c>
      <c r="C18" s="8">
        <v>2</v>
      </c>
      <c r="D18" s="8">
        <v>2</v>
      </c>
      <c r="E18" s="8">
        <v>1</v>
      </c>
      <c r="F18" s="8">
        <v>1</v>
      </c>
      <c r="G18" s="8">
        <v>1</v>
      </c>
      <c r="H18" s="8" t="str">
        <f t="shared" si="0"/>
        <v>B4</v>
      </c>
      <c r="I18" s="8" t="str">
        <f>VLOOKUP(C18,'Definitions - US'!$A$3:$F$7,'Design - US'!I$1,FALSE)</f>
        <v>Profile B</v>
      </c>
      <c r="J18" s="8" t="str">
        <f>VLOOKUP(D18,'Definitions - US'!$A$3:$F$7,'Design - US'!J$1,FALSE)</f>
        <v>$60 USD / mo (T3)</v>
      </c>
      <c r="K18" s="8" t="str">
        <f>VLOOKUP(E18,'Definitions - US'!$A$3:$F$7,'Design - US'!K$1,FALSE)</f>
        <v>$5.36 USD / day</v>
      </c>
      <c r="L18" s="8" t="str">
        <f>VLOOKUP(F18,'Definitions - US'!$A$3:$F$7,'Design - US'!L$1,FALSE)</f>
        <v>Open access within label indication (use after failure of allopurinol or febuxostat)</v>
      </c>
      <c r="M18" s="8" t="str">
        <f>VLOOKUP(G18,'Definitions - US'!$A$3:$F$7,'Design - US'!M$1,FALSE)</f>
        <v>No prior authorization</v>
      </c>
    </row>
    <row r="19" spans="1:13">
      <c r="A19" s="12" t="s">
        <v>14</v>
      </c>
      <c r="B19" s="12">
        <v>5</v>
      </c>
      <c r="C19" s="8">
        <v>4</v>
      </c>
      <c r="D19" s="8">
        <v>2</v>
      </c>
      <c r="E19" s="8">
        <v>1</v>
      </c>
      <c r="F19" s="8">
        <v>1</v>
      </c>
      <c r="G19" s="8">
        <v>1</v>
      </c>
      <c r="H19" s="8" t="str">
        <f t="shared" si="0"/>
        <v>B5</v>
      </c>
      <c r="I19" s="8" t="str">
        <f>VLOOKUP(C19,'Definitions - US'!$A$3:$F$7,'Design - US'!I$1,FALSE)</f>
        <v>Profile D</v>
      </c>
      <c r="J19" s="8" t="str">
        <f>VLOOKUP(D19,'Definitions - US'!$A$3:$F$7,'Design - US'!J$1,FALSE)</f>
        <v>$60 USD / mo (T3)</v>
      </c>
      <c r="K19" s="8" t="str">
        <f>VLOOKUP(E19,'Definitions - US'!$A$3:$F$7,'Design - US'!K$1,FALSE)</f>
        <v>$5.36 USD / day</v>
      </c>
      <c r="L19" s="8" t="str">
        <f>VLOOKUP(F19,'Definitions - US'!$A$3:$F$7,'Design - US'!L$1,FALSE)</f>
        <v>Open access within label indication (use after failure of allopurinol or febuxostat)</v>
      </c>
      <c r="M19" s="8" t="str">
        <f>VLOOKUP(G19,'Definitions - US'!$A$3:$F$7,'Design - US'!M$1,FALSE)</f>
        <v>No prior authorization</v>
      </c>
    </row>
    <row r="20" spans="1:13">
      <c r="A20" s="12" t="s">
        <v>14</v>
      </c>
      <c r="B20" s="12">
        <v>6</v>
      </c>
      <c r="C20" s="8">
        <v>4</v>
      </c>
      <c r="D20" s="8">
        <v>2</v>
      </c>
      <c r="E20" s="8">
        <v>2</v>
      </c>
      <c r="F20" s="8">
        <v>1</v>
      </c>
      <c r="G20" s="8">
        <v>1</v>
      </c>
      <c r="H20" s="8" t="str">
        <f t="shared" si="0"/>
        <v>B6</v>
      </c>
      <c r="I20" s="8" t="str">
        <f>VLOOKUP(C20,'Definitions - US'!$A$3:$F$7,'Design - US'!I$1,FALSE)</f>
        <v>Profile D</v>
      </c>
      <c r="J20" s="8" t="str">
        <f>VLOOKUP(D20,'Definitions - US'!$A$3:$F$7,'Design - US'!J$1,FALSE)</f>
        <v>$60 USD / mo (T3)</v>
      </c>
      <c r="K20" s="8" t="str">
        <f>VLOOKUP(E20,'Definitions - US'!$A$3:$F$7,'Design - US'!K$1,FALSE)</f>
        <v>$7.14 USD / day</v>
      </c>
      <c r="L20" s="8" t="str">
        <f>VLOOKUP(F20,'Definitions - US'!$A$3:$F$7,'Design - US'!L$1,FALSE)</f>
        <v>Open access within label indication (use after failure of allopurinol or febuxostat)</v>
      </c>
      <c r="M20" s="8" t="str">
        <f>VLOOKUP(G20,'Definitions - US'!$A$3:$F$7,'Design - US'!M$1,FALSE)</f>
        <v>No prior authorization</v>
      </c>
    </row>
    <row r="21" spans="1:13">
      <c r="A21" s="12" t="s">
        <v>14</v>
      </c>
      <c r="B21" s="12">
        <v>7</v>
      </c>
      <c r="C21" s="8">
        <v>4</v>
      </c>
      <c r="D21" s="8">
        <v>2</v>
      </c>
      <c r="E21" s="8">
        <v>3</v>
      </c>
      <c r="F21" s="8">
        <v>1</v>
      </c>
      <c r="G21" s="8">
        <v>2</v>
      </c>
      <c r="H21" s="8" t="str">
        <f t="shared" si="0"/>
        <v>B7</v>
      </c>
      <c r="I21" s="8" t="str">
        <f>VLOOKUP(C21,'Definitions - US'!$A$3:$F$7,'Design - US'!I$1,FALSE)</f>
        <v>Profile D</v>
      </c>
      <c r="J21" s="8" t="str">
        <f>VLOOKUP(D21,'Definitions - US'!$A$3:$F$7,'Design - US'!J$1,FALSE)</f>
        <v>$60 USD / mo (T3)</v>
      </c>
      <c r="K21" s="8" t="str">
        <f>VLOOKUP(E21,'Definitions - US'!$A$3:$F$7,'Design - US'!K$1,FALSE)</f>
        <v>$12.06 USD / day</v>
      </c>
      <c r="L21" s="8" t="str">
        <f>VLOOKUP(F21,'Definitions - US'!$A$3:$F$7,'Design - US'!L$1,FALSE)</f>
        <v>Open access within label indication (use after failure of allopurinol or febuxostat)</v>
      </c>
      <c r="M21" s="8" t="str">
        <f>VLOOKUP(G21,'Definitions - US'!$A$3:$F$7,'Design - US'!M$1,FALSE)</f>
        <v>Requires prior authorization</v>
      </c>
    </row>
    <row r="22" spans="1:13">
      <c r="A22" s="12" t="s">
        <v>14</v>
      </c>
      <c r="B22" s="12">
        <v>8</v>
      </c>
      <c r="C22" s="8">
        <v>3</v>
      </c>
      <c r="D22" s="8">
        <v>2</v>
      </c>
      <c r="E22" s="8">
        <v>2</v>
      </c>
      <c r="F22" s="8">
        <v>1</v>
      </c>
      <c r="G22" s="8">
        <v>1</v>
      </c>
      <c r="H22" s="8" t="str">
        <f t="shared" si="0"/>
        <v>B8</v>
      </c>
      <c r="I22" s="8" t="str">
        <f>VLOOKUP(C22,'Definitions - US'!$A$3:$F$7,'Design - US'!I$1,FALSE)</f>
        <v>Profile C</v>
      </c>
      <c r="J22" s="8" t="str">
        <f>VLOOKUP(D22,'Definitions - US'!$A$3:$F$7,'Design - US'!J$1,FALSE)</f>
        <v>$60 USD / mo (T3)</v>
      </c>
      <c r="K22" s="8" t="str">
        <f>VLOOKUP(E22,'Definitions - US'!$A$3:$F$7,'Design - US'!K$1,FALSE)</f>
        <v>$7.14 USD / day</v>
      </c>
      <c r="L22" s="8" t="str">
        <f>VLOOKUP(F22,'Definitions - US'!$A$3:$F$7,'Design - US'!L$1,FALSE)</f>
        <v>Open access within label indication (use after failure of allopurinol or febuxostat)</v>
      </c>
      <c r="M22" s="8" t="str">
        <f>VLOOKUP(G22,'Definitions - US'!$A$3:$F$7,'Design - US'!M$1,FALSE)</f>
        <v>No prior authorization</v>
      </c>
    </row>
    <row r="23" spans="1:13">
      <c r="A23" s="12" t="s">
        <v>14</v>
      </c>
      <c r="B23" s="12">
        <v>9</v>
      </c>
      <c r="C23" s="8">
        <v>2</v>
      </c>
      <c r="D23" s="8">
        <v>2</v>
      </c>
      <c r="E23" s="8">
        <v>3</v>
      </c>
      <c r="F23" s="8">
        <v>1</v>
      </c>
      <c r="G23" s="8">
        <v>2</v>
      </c>
      <c r="H23" s="8" t="str">
        <f t="shared" si="0"/>
        <v>B9</v>
      </c>
      <c r="I23" s="8" t="str">
        <f>VLOOKUP(C23,'Definitions - US'!$A$3:$F$7,'Design - US'!I$1,FALSE)</f>
        <v>Profile B</v>
      </c>
      <c r="J23" s="8" t="str">
        <f>VLOOKUP(D23,'Definitions - US'!$A$3:$F$7,'Design - US'!J$1,FALSE)</f>
        <v>$60 USD / mo (T3)</v>
      </c>
      <c r="K23" s="8" t="str">
        <f>VLOOKUP(E23,'Definitions - US'!$A$3:$F$7,'Design - US'!K$1,FALSE)</f>
        <v>$12.06 USD / day</v>
      </c>
      <c r="L23" s="8" t="str">
        <f>VLOOKUP(F23,'Definitions - US'!$A$3:$F$7,'Design - US'!L$1,FALSE)</f>
        <v>Open access within label indication (use after failure of allopurinol or febuxostat)</v>
      </c>
      <c r="M23" s="8" t="str">
        <f>VLOOKUP(G23,'Definitions - US'!$A$3:$F$7,'Design - US'!M$1,FALSE)</f>
        <v>Requires prior authorization</v>
      </c>
    </row>
    <row r="24" spans="1:13">
      <c r="A24" s="12" t="s">
        <v>14</v>
      </c>
      <c r="B24" s="12">
        <v>10</v>
      </c>
      <c r="C24" s="8">
        <v>4</v>
      </c>
      <c r="D24" s="8">
        <v>2</v>
      </c>
      <c r="E24" s="8">
        <v>3</v>
      </c>
      <c r="F24" s="8">
        <v>2</v>
      </c>
      <c r="G24" s="8">
        <v>1</v>
      </c>
      <c r="H24" s="8" t="str">
        <f t="shared" si="0"/>
        <v>B10</v>
      </c>
      <c r="I24" s="8" t="str">
        <f>VLOOKUP(C24,'Definitions - US'!$A$3:$F$7,'Design - US'!I$1,FALSE)</f>
        <v>Profile D</v>
      </c>
      <c r="J24" s="8" t="str">
        <f>VLOOKUP(D24,'Definitions - US'!$A$3:$F$7,'Design - US'!J$1,FALSE)</f>
        <v>$60 USD / mo (T3)</v>
      </c>
      <c r="K24" s="8" t="str">
        <f>VLOOKUP(E24,'Definitions - US'!$A$3:$F$7,'Design - US'!K$1,FALSE)</f>
        <v>$12.06 USD / day</v>
      </c>
      <c r="L24" s="8" t="str">
        <f>VLOOKUP(F24,'Definitions - US'!$A$3:$F$7,'Design - US'!L$1,FALSE)</f>
        <v>Access restricted beyond label indication (use only after failure of both allopurinol AND febuxostat)</v>
      </c>
      <c r="M24" s="8" t="str">
        <f>VLOOKUP(G24,'Definitions - US'!$A$3:$F$7,'Design - US'!M$1,FALSE)</f>
        <v>No prior authorization</v>
      </c>
    </row>
    <row r="25" spans="1:13">
      <c r="A25" s="12" t="s">
        <v>14</v>
      </c>
      <c r="B25" s="12">
        <v>11</v>
      </c>
      <c r="C25" s="8">
        <v>1</v>
      </c>
      <c r="D25" s="8">
        <v>2</v>
      </c>
      <c r="E25" s="8">
        <v>3</v>
      </c>
      <c r="F25" s="8">
        <v>2</v>
      </c>
      <c r="G25" s="8">
        <v>2</v>
      </c>
      <c r="H25" s="8" t="str">
        <f t="shared" si="0"/>
        <v>B11</v>
      </c>
      <c r="I25" s="8" t="str">
        <f>VLOOKUP(C25,'Definitions - US'!$A$3:$F$7,'Design - US'!I$1,FALSE)</f>
        <v>Profile A</v>
      </c>
      <c r="J25" s="8" t="str">
        <f>VLOOKUP(D25,'Definitions - US'!$A$3:$F$7,'Design - US'!J$1,FALSE)</f>
        <v>$60 USD / mo (T3)</v>
      </c>
      <c r="K25" s="8" t="str">
        <f>VLOOKUP(E25,'Definitions - US'!$A$3:$F$7,'Design - US'!K$1,FALSE)</f>
        <v>$12.06 USD / day</v>
      </c>
      <c r="L25" s="8" t="str">
        <f>VLOOKUP(F25,'Definitions - US'!$A$3:$F$7,'Design - US'!L$1,FALSE)</f>
        <v>Access restricted beyond label indication (use only after failure of both allopurinol AND febuxostat)</v>
      </c>
      <c r="M25" s="8" t="str">
        <f>VLOOKUP(G25,'Definitions - US'!$A$3:$F$7,'Design - US'!M$1,FALSE)</f>
        <v>Requires prior authorization</v>
      </c>
    </row>
    <row r="26" spans="1:13">
      <c r="A26" s="12" t="s">
        <v>14</v>
      </c>
      <c r="B26" s="12">
        <v>12</v>
      </c>
      <c r="C26" s="8">
        <v>1</v>
      </c>
      <c r="D26" s="8">
        <v>2</v>
      </c>
      <c r="E26" s="8">
        <v>2</v>
      </c>
      <c r="F26" s="8">
        <v>1</v>
      </c>
      <c r="G26" s="8">
        <v>1</v>
      </c>
      <c r="H26" s="8" t="str">
        <f t="shared" si="0"/>
        <v>B12</v>
      </c>
      <c r="I26" s="8" t="str">
        <f>VLOOKUP(C26,'Definitions - US'!$A$3:$F$7,'Design - US'!I$1,FALSE)</f>
        <v>Profile A</v>
      </c>
      <c r="J26" s="8" t="str">
        <f>VLOOKUP(D26,'Definitions - US'!$A$3:$F$7,'Design - US'!J$1,FALSE)</f>
        <v>$60 USD / mo (T3)</v>
      </c>
      <c r="K26" s="8" t="str">
        <f>VLOOKUP(E26,'Definitions - US'!$A$3:$F$7,'Design - US'!K$1,FALSE)</f>
        <v>$7.14 USD / day</v>
      </c>
      <c r="L26" s="8" t="str">
        <f>VLOOKUP(F26,'Definitions - US'!$A$3:$F$7,'Design - US'!L$1,FALSE)</f>
        <v>Open access within label indication (use after failure of allopurinol or febuxostat)</v>
      </c>
      <c r="M26" s="8" t="str">
        <f>VLOOKUP(G26,'Definitions - US'!$A$3:$F$7,'Design - US'!M$1,FALSE)</f>
        <v>No prior authorization</v>
      </c>
    </row>
    <row r="27" spans="1:13">
      <c r="A27" s="12" t="s">
        <v>28</v>
      </c>
      <c r="B27" s="12">
        <v>1</v>
      </c>
      <c r="C27" s="8">
        <v>3</v>
      </c>
      <c r="D27" s="8">
        <v>1</v>
      </c>
      <c r="E27" s="8">
        <v>2</v>
      </c>
      <c r="F27" s="8">
        <v>1</v>
      </c>
      <c r="G27" s="8">
        <v>1</v>
      </c>
      <c r="H27" s="8" t="str">
        <f t="shared" si="0"/>
        <v>C1</v>
      </c>
      <c r="I27" s="8" t="str">
        <f>VLOOKUP(C27,'Definitions - US'!$A$3:$F$7,'Design - US'!I$1,FALSE)</f>
        <v>Profile C</v>
      </c>
      <c r="J27" s="8" t="str">
        <f>VLOOKUP(D27,'Definitions - US'!$A$3:$F$7,'Design - US'!J$1,FALSE)</f>
        <v>$30 USD / mo (T2)</v>
      </c>
      <c r="K27" s="8" t="str">
        <f>VLOOKUP(E27,'Definitions - US'!$A$3:$F$7,'Design - US'!K$1,FALSE)</f>
        <v>$7.14 USD / day</v>
      </c>
      <c r="L27" s="8" t="str">
        <f>VLOOKUP(F27,'Definitions - US'!$A$3:$F$7,'Design - US'!L$1,FALSE)</f>
        <v>Open access within label indication (use after failure of allopurinol or febuxostat)</v>
      </c>
      <c r="M27" s="8" t="str">
        <f>VLOOKUP(G27,'Definitions - US'!$A$3:$F$7,'Design - US'!M$1,FALSE)</f>
        <v>No prior authorization</v>
      </c>
    </row>
    <row r="28" spans="1:13">
      <c r="A28" s="12" t="s">
        <v>28</v>
      </c>
      <c r="B28" s="12">
        <v>2</v>
      </c>
      <c r="C28" s="8">
        <v>3</v>
      </c>
      <c r="D28" s="8">
        <v>2</v>
      </c>
      <c r="E28" s="8">
        <v>3</v>
      </c>
      <c r="F28" s="8">
        <v>2</v>
      </c>
      <c r="G28" s="8">
        <v>2</v>
      </c>
      <c r="H28" s="8" t="str">
        <f t="shared" si="0"/>
        <v>C2</v>
      </c>
      <c r="I28" s="8" t="str">
        <f>VLOOKUP(C28,'Definitions - US'!$A$3:$F$7,'Design - US'!I$1,FALSE)</f>
        <v>Profile C</v>
      </c>
      <c r="J28" s="8" t="str">
        <f>VLOOKUP(D28,'Definitions - US'!$A$3:$F$7,'Design - US'!J$1,FALSE)</f>
        <v>$60 USD / mo (T3)</v>
      </c>
      <c r="K28" s="8" t="str">
        <f>VLOOKUP(E28,'Definitions - US'!$A$3:$F$7,'Design - US'!K$1,FALSE)</f>
        <v>$12.06 USD / day</v>
      </c>
      <c r="L28" s="8" t="str">
        <f>VLOOKUP(F28,'Definitions - US'!$A$3:$F$7,'Design - US'!L$1,FALSE)</f>
        <v>Access restricted beyond label indication (use only after failure of both allopurinol AND febuxostat)</v>
      </c>
      <c r="M28" s="8" t="str">
        <f>VLOOKUP(G28,'Definitions - US'!$A$3:$F$7,'Design - US'!M$1,FALSE)</f>
        <v>Requires prior authorization</v>
      </c>
    </row>
    <row r="29" spans="1:13">
      <c r="A29" s="12" t="s">
        <v>28</v>
      </c>
      <c r="B29" s="12">
        <v>3</v>
      </c>
      <c r="C29" s="8">
        <v>1</v>
      </c>
      <c r="D29" s="8">
        <v>1</v>
      </c>
      <c r="E29" s="8">
        <v>2</v>
      </c>
      <c r="F29" s="8">
        <v>1</v>
      </c>
      <c r="G29" s="8">
        <v>1</v>
      </c>
      <c r="H29" s="8" t="str">
        <f t="shared" si="0"/>
        <v>C3</v>
      </c>
      <c r="I29" s="8" t="str">
        <f>VLOOKUP(C29,'Definitions - US'!$A$3:$F$7,'Design - US'!I$1,FALSE)</f>
        <v>Profile A</v>
      </c>
      <c r="J29" s="8" t="str">
        <f>VLOOKUP(D29,'Definitions - US'!$A$3:$F$7,'Design - US'!J$1,FALSE)</f>
        <v>$30 USD / mo (T2)</v>
      </c>
      <c r="K29" s="8" t="str">
        <f>VLOOKUP(E29,'Definitions - US'!$A$3:$F$7,'Design - US'!K$1,FALSE)</f>
        <v>$7.14 USD / day</v>
      </c>
      <c r="L29" s="8" t="str">
        <f>VLOOKUP(F29,'Definitions - US'!$A$3:$F$7,'Design - US'!L$1,FALSE)</f>
        <v>Open access within label indication (use after failure of allopurinol or febuxostat)</v>
      </c>
      <c r="M29" s="8" t="str">
        <f>VLOOKUP(G29,'Definitions - US'!$A$3:$F$7,'Design - US'!M$1,FALSE)</f>
        <v>No prior authorization</v>
      </c>
    </row>
    <row r="30" spans="1:13">
      <c r="A30" s="12" t="s">
        <v>28</v>
      </c>
      <c r="B30" s="12">
        <v>4</v>
      </c>
      <c r="C30" s="8">
        <v>1</v>
      </c>
      <c r="D30" s="8">
        <v>2</v>
      </c>
      <c r="E30" s="8">
        <v>1</v>
      </c>
      <c r="F30" s="8">
        <v>1</v>
      </c>
      <c r="G30" s="8">
        <v>2</v>
      </c>
      <c r="H30" s="8" t="str">
        <f t="shared" si="0"/>
        <v>C4</v>
      </c>
      <c r="I30" s="8" t="str">
        <f>VLOOKUP(C30,'Definitions - US'!$A$3:$F$7,'Design - US'!I$1,FALSE)</f>
        <v>Profile A</v>
      </c>
      <c r="J30" s="8" t="str">
        <f>VLOOKUP(D30,'Definitions - US'!$A$3:$F$7,'Design - US'!J$1,FALSE)</f>
        <v>$60 USD / mo (T3)</v>
      </c>
      <c r="K30" s="8" t="str">
        <f>VLOOKUP(E30,'Definitions - US'!$A$3:$F$7,'Design - US'!K$1,FALSE)</f>
        <v>$5.36 USD / day</v>
      </c>
      <c r="L30" s="8" t="str">
        <f>VLOOKUP(F30,'Definitions - US'!$A$3:$F$7,'Design - US'!L$1,FALSE)</f>
        <v>Open access within label indication (use after failure of allopurinol or febuxostat)</v>
      </c>
      <c r="M30" s="8" t="str">
        <f>VLOOKUP(G30,'Definitions - US'!$A$3:$F$7,'Design - US'!M$1,FALSE)</f>
        <v>Requires prior authorization</v>
      </c>
    </row>
    <row r="31" spans="1:13">
      <c r="A31" s="12" t="s">
        <v>28</v>
      </c>
      <c r="B31" s="12">
        <v>5</v>
      </c>
      <c r="C31" s="8">
        <v>3</v>
      </c>
      <c r="D31" s="8">
        <v>1</v>
      </c>
      <c r="E31" s="8">
        <v>2</v>
      </c>
      <c r="F31" s="8">
        <v>1</v>
      </c>
      <c r="G31" s="8">
        <v>2</v>
      </c>
      <c r="H31" s="8" t="str">
        <f t="shared" si="0"/>
        <v>C5</v>
      </c>
      <c r="I31" s="8" t="str">
        <f>VLOOKUP(C31,'Definitions - US'!$A$3:$F$7,'Design - US'!I$1,FALSE)</f>
        <v>Profile C</v>
      </c>
      <c r="J31" s="8" t="str">
        <f>VLOOKUP(D31,'Definitions - US'!$A$3:$F$7,'Design - US'!J$1,FALSE)</f>
        <v>$30 USD / mo (T2)</v>
      </c>
      <c r="K31" s="8" t="str">
        <f>VLOOKUP(E31,'Definitions - US'!$A$3:$F$7,'Design - US'!K$1,FALSE)</f>
        <v>$7.14 USD / day</v>
      </c>
      <c r="L31" s="8" t="str">
        <f>VLOOKUP(F31,'Definitions - US'!$A$3:$F$7,'Design - US'!L$1,FALSE)</f>
        <v>Open access within label indication (use after failure of allopurinol or febuxostat)</v>
      </c>
      <c r="M31" s="8" t="str">
        <f>VLOOKUP(G31,'Definitions - US'!$A$3:$F$7,'Design - US'!M$1,FALSE)</f>
        <v>Requires prior authorization</v>
      </c>
    </row>
    <row r="32" spans="1:13">
      <c r="A32" s="12" t="s">
        <v>28</v>
      </c>
      <c r="B32" s="12">
        <v>6</v>
      </c>
      <c r="C32" s="8">
        <v>1</v>
      </c>
      <c r="D32" s="8">
        <v>2</v>
      </c>
      <c r="E32" s="8">
        <v>2</v>
      </c>
      <c r="F32" s="8">
        <v>1</v>
      </c>
      <c r="G32" s="8">
        <v>2</v>
      </c>
      <c r="H32" s="8" t="str">
        <f t="shared" si="0"/>
        <v>C6</v>
      </c>
      <c r="I32" s="8" t="str">
        <f>VLOOKUP(C32,'Definitions - US'!$A$3:$F$7,'Design - US'!I$1,FALSE)</f>
        <v>Profile A</v>
      </c>
      <c r="J32" s="8" t="str">
        <f>VLOOKUP(D32,'Definitions - US'!$A$3:$F$7,'Design - US'!J$1,FALSE)</f>
        <v>$60 USD / mo (T3)</v>
      </c>
      <c r="K32" s="8" t="str">
        <f>VLOOKUP(E32,'Definitions - US'!$A$3:$F$7,'Design - US'!K$1,FALSE)</f>
        <v>$7.14 USD / day</v>
      </c>
      <c r="L32" s="8" t="str">
        <f>VLOOKUP(F32,'Definitions - US'!$A$3:$F$7,'Design - US'!L$1,FALSE)</f>
        <v>Open access within label indication (use after failure of allopurinol or febuxostat)</v>
      </c>
      <c r="M32" s="8" t="str">
        <f>VLOOKUP(G32,'Definitions - US'!$A$3:$F$7,'Design - US'!M$1,FALSE)</f>
        <v>Requires prior authorization</v>
      </c>
    </row>
    <row r="33" spans="1:13">
      <c r="A33" s="12" t="s">
        <v>28</v>
      </c>
      <c r="B33" s="12">
        <v>7</v>
      </c>
      <c r="C33" s="8">
        <v>4</v>
      </c>
      <c r="D33" s="8">
        <v>2</v>
      </c>
      <c r="E33" s="8">
        <v>2</v>
      </c>
      <c r="F33" s="8">
        <v>1</v>
      </c>
      <c r="G33" s="8">
        <v>2</v>
      </c>
      <c r="H33" s="8" t="str">
        <f t="shared" si="0"/>
        <v>C7</v>
      </c>
      <c r="I33" s="8" t="str">
        <f>VLOOKUP(C33,'Definitions - US'!$A$3:$F$7,'Design - US'!I$1,FALSE)</f>
        <v>Profile D</v>
      </c>
      <c r="J33" s="8" t="str">
        <f>VLOOKUP(D33,'Definitions - US'!$A$3:$F$7,'Design - US'!J$1,FALSE)</f>
        <v>$60 USD / mo (T3)</v>
      </c>
      <c r="K33" s="8" t="str">
        <f>VLOOKUP(E33,'Definitions - US'!$A$3:$F$7,'Design - US'!K$1,FALSE)</f>
        <v>$7.14 USD / day</v>
      </c>
      <c r="L33" s="8" t="str">
        <f>VLOOKUP(F33,'Definitions - US'!$A$3:$F$7,'Design - US'!L$1,FALSE)</f>
        <v>Open access within label indication (use after failure of allopurinol or febuxostat)</v>
      </c>
      <c r="M33" s="8" t="str">
        <f>VLOOKUP(G33,'Definitions - US'!$A$3:$F$7,'Design - US'!M$1,FALSE)</f>
        <v>Requires prior authorization</v>
      </c>
    </row>
    <row r="34" spans="1:13">
      <c r="A34" s="12" t="s">
        <v>28</v>
      </c>
      <c r="B34" s="12">
        <v>8</v>
      </c>
      <c r="C34" s="8">
        <v>2</v>
      </c>
      <c r="D34" s="8">
        <v>2</v>
      </c>
      <c r="E34" s="8">
        <v>3</v>
      </c>
      <c r="F34" s="8">
        <v>2</v>
      </c>
      <c r="G34" s="8">
        <v>2</v>
      </c>
      <c r="H34" s="8" t="str">
        <f t="shared" si="0"/>
        <v>C8</v>
      </c>
      <c r="I34" s="8" t="str">
        <f>VLOOKUP(C34,'Definitions - US'!$A$3:$F$7,'Design - US'!I$1,FALSE)</f>
        <v>Profile B</v>
      </c>
      <c r="J34" s="8" t="str">
        <f>VLOOKUP(D34,'Definitions - US'!$A$3:$F$7,'Design - US'!J$1,FALSE)</f>
        <v>$60 USD / mo (T3)</v>
      </c>
      <c r="K34" s="8" t="str">
        <f>VLOOKUP(E34,'Definitions - US'!$A$3:$F$7,'Design - US'!K$1,FALSE)</f>
        <v>$12.06 USD / day</v>
      </c>
      <c r="L34" s="8" t="str">
        <f>VLOOKUP(F34,'Definitions - US'!$A$3:$F$7,'Design - US'!L$1,FALSE)</f>
        <v>Access restricted beyond label indication (use only after failure of both allopurinol AND febuxostat)</v>
      </c>
      <c r="M34" s="8" t="str">
        <f>VLOOKUP(G34,'Definitions - US'!$A$3:$F$7,'Design - US'!M$1,FALSE)</f>
        <v>Requires prior authorization</v>
      </c>
    </row>
    <row r="35" spans="1:13">
      <c r="A35" s="12" t="s">
        <v>28</v>
      </c>
      <c r="B35" s="12">
        <v>9</v>
      </c>
      <c r="C35" s="8">
        <v>4</v>
      </c>
      <c r="D35" s="8">
        <v>2</v>
      </c>
      <c r="E35" s="8">
        <v>3</v>
      </c>
      <c r="F35" s="8">
        <v>1</v>
      </c>
      <c r="G35" s="8">
        <v>1</v>
      </c>
      <c r="H35" s="8" t="str">
        <f t="shared" si="0"/>
        <v>C9</v>
      </c>
      <c r="I35" s="8" t="str">
        <f>VLOOKUP(C35,'Definitions - US'!$A$3:$F$7,'Design - US'!I$1,FALSE)</f>
        <v>Profile D</v>
      </c>
      <c r="J35" s="8" t="str">
        <f>VLOOKUP(D35,'Definitions - US'!$A$3:$F$7,'Design - US'!J$1,FALSE)</f>
        <v>$60 USD / mo (T3)</v>
      </c>
      <c r="K35" s="8" t="str">
        <f>VLOOKUP(E35,'Definitions - US'!$A$3:$F$7,'Design - US'!K$1,FALSE)</f>
        <v>$12.06 USD / day</v>
      </c>
      <c r="L35" s="8" t="str">
        <f>VLOOKUP(F35,'Definitions - US'!$A$3:$F$7,'Design - US'!L$1,FALSE)</f>
        <v>Open access within label indication (use after failure of allopurinol or febuxostat)</v>
      </c>
      <c r="M35" s="8" t="str">
        <f>VLOOKUP(G35,'Definitions - US'!$A$3:$F$7,'Design - US'!M$1,FALSE)</f>
        <v>No prior authorization</v>
      </c>
    </row>
    <row r="36" spans="1:13">
      <c r="A36" s="12" t="s">
        <v>28</v>
      </c>
      <c r="B36" s="12">
        <v>10</v>
      </c>
      <c r="C36" s="8">
        <v>1</v>
      </c>
      <c r="D36" s="8">
        <v>2</v>
      </c>
      <c r="E36" s="8">
        <v>3</v>
      </c>
      <c r="F36" s="8">
        <v>1</v>
      </c>
      <c r="G36" s="8">
        <v>1</v>
      </c>
      <c r="H36" s="8" t="str">
        <f t="shared" si="0"/>
        <v>C10</v>
      </c>
      <c r="I36" s="8" t="str">
        <f>VLOOKUP(C36,'Definitions - US'!$A$3:$F$7,'Design - US'!I$1,FALSE)</f>
        <v>Profile A</v>
      </c>
      <c r="J36" s="8" t="str">
        <f>VLOOKUP(D36,'Definitions - US'!$A$3:$F$7,'Design - US'!J$1,FALSE)</f>
        <v>$60 USD / mo (T3)</v>
      </c>
      <c r="K36" s="8" t="str">
        <f>VLOOKUP(E36,'Definitions - US'!$A$3:$F$7,'Design - US'!K$1,FALSE)</f>
        <v>$12.06 USD / day</v>
      </c>
      <c r="L36" s="8" t="str">
        <f>VLOOKUP(F36,'Definitions - US'!$A$3:$F$7,'Design - US'!L$1,FALSE)</f>
        <v>Open access within label indication (use after failure of allopurinol or febuxostat)</v>
      </c>
      <c r="M36" s="8" t="str">
        <f>VLOOKUP(G36,'Definitions - US'!$A$3:$F$7,'Design - US'!M$1,FALSE)</f>
        <v>No prior authorization</v>
      </c>
    </row>
    <row r="37" spans="1:13">
      <c r="A37" s="12" t="s">
        <v>28</v>
      </c>
      <c r="B37" s="12">
        <v>11</v>
      </c>
      <c r="C37" s="8">
        <v>2</v>
      </c>
      <c r="D37" s="8">
        <v>2</v>
      </c>
      <c r="E37" s="8">
        <v>3</v>
      </c>
      <c r="F37" s="8">
        <v>1</v>
      </c>
      <c r="G37" s="8">
        <v>1</v>
      </c>
      <c r="H37" s="8" t="str">
        <f t="shared" si="0"/>
        <v>C11</v>
      </c>
      <c r="I37" s="8" t="str">
        <f>VLOOKUP(C37,'Definitions - US'!$A$3:$F$7,'Design - US'!I$1,FALSE)</f>
        <v>Profile B</v>
      </c>
      <c r="J37" s="8" t="str">
        <f>VLOOKUP(D37,'Definitions - US'!$A$3:$F$7,'Design - US'!J$1,FALSE)</f>
        <v>$60 USD / mo (T3)</v>
      </c>
      <c r="K37" s="8" t="str">
        <f>VLOOKUP(E37,'Definitions - US'!$A$3:$F$7,'Design - US'!K$1,FALSE)</f>
        <v>$12.06 USD / day</v>
      </c>
      <c r="L37" s="8" t="str">
        <f>VLOOKUP(F37,'Definitions - US'!$A$3:$F$7,'Design - US'!L$1,FALSE)</f>
        <v>Open access within label indication (use after failure of allopurinol or febuxostat)</v>
      </c>
      <c r="M37" s="8" t="str">
        <f>VLOOKUP(G37,'Definitions - US'!$A$3:$F$7,'Design - US'!M$1,FALSE)</f>
        <v>No prior authorization</v>
      </c>
    </row>
    <row r="38" spans="1:13">
      <c r="A38" s="12" t="s">
        <v>28</v>
      </c>
      <c r="B38" s="12">
        <v>12</v>
      </c>
      <c r="C38" s="8">
        <v>3</v>
      </c>
      <c r="D38" s="8">
        <v>2</v>
      </c>
      <c r="E38" s="8">
        <v>1</v>
      </c>
      <c r="F38" s="8">
        <v>1</v>
      </c>
      <c r="G38" s="8">
        <v>1</v>
      </c>
      <c r="H38" s="8" t="str">
        <f t="shared" si="0"/>
        <v>C12</v>
      </c>
      <c r="I38" s="8" t="str">
        <f>VLOOKUP(C38,'Definitions - US'!$A$3:$F$7,'Design - US'!I$1,FALSE)</f>
        <v>Profile C</v>
      </c>
      <c r="J38" s="8" t="str">
        <f>VLOOKUP(D38,'Definitions - US'!$A$3:$F$7,'Design - US'!J$1,FALSE)</f>
        <v>$60 USD / mo (T3)</v>
      </c>
      <c r="K38" s="8" t="str">
        <f>VLOOKUP(E38,'Definitions - US'!$A$3:$F$7,'Design - US'!K$1,FALSE)</f>
        <v>$5.36 USD / day</v>
      </c>
      <c r="L38" s="8" t="str">
        <f>VLOOKUP(F38,'Definitions - US'!$A$3:$F$7,'Design - US'!L$1,FALSE)</f>
        <v>Open access within label indication (use after failure of allopurinol or febuxostat)</v>
      </c>
      <c r="M38" s="8" t="str">
        <f>VLOOKUP(G38,'Definitions - US'!$A$3:$F$7,'Design - US'!M$1,FALSE)</f>
        <v>No prior authorization</v>
      </c>
    </row>
    <row r="39" spans="1:13">
      <c r="A39" s="12" t="s">
        <v>29</v>
      </c>
      <c r="B39" s="12">
        <v>1</v>
      </c>
      <c r="C39" s="8">
        <v>3</v>
      </c>
      <c r="D39" s="8">
        <v>1</v>
      </c>
      <c r="E39" s="8">
        <v>1</v>
      </c>
      <c r="F39" s="8">
        <v>1</v>
      </c>
      <c r="G39" s="8">
        <v>2</v>
      </c>
      <c r="H39" s="8" t="str">
        <f t="shared" si="0"/>
        <v>D1</v>
      </c>
      <c r="I39" s="8" t="str">
        <f>VLOOKUP(C39,'Definitions - US'!$A$3:$F$7,'Design - US'!I$1,FALSE)</f>
        <v>Profile C</v>
      </c>
      <c r="J39" s="8" t="str">
        <f>VLOOKUP(D39,'Definitions - US'!$A$3:$F$7,'Design - US'!J$1,FALSE)</f>
        <v>$30 USD / mo (T2)</v>
      </c>
      <c r="K39" s="8" t="str">
        <f>VLOOKUP(E39,'Definitions - US'!$A$3:$F$7,'Design - US'!K$1,FALSE)</f>
        <v>$5.36 USD / day</v>
      </c>
      <c r="L39" s="8" t="str">
        <f>VLOOKUP(F39,'Definitions - US'!$A$3:$F$7,'Design - US'!L$1,FALSE)</f>
        <v>Open access within label indication (use after failure of allopurinol or febuxostat)</v>
      </c>
      <c r="M39" s="8" t="str">
        <f>VLOOKUP(G39,'Definitions - US'!$A$3:$F$7,'Design - US'!M$1,FALSE)</f>
        <v>Requires prior authorization</v>
      </c>
    </row>
    <row r="40" spans="1:13">
      <c r="A40" s="12" t="s">
        <v>29</v>
      </c>
      <c r="B40" s="12">
        <v>2</v>
      </c>
      <c r="C40" s="8">
        <v>2</v>
      </c>
      <c r="D40" s="8">
        <v>1</v>
      </c>
      <c r="E40" s="8">
        <v>2</v>
      </c>
      <c r="F40" s="8">
        <v>1</v>
      </c>
      <c r="G40" s="8">
        <v>1</v>
      </c>
      <c r="H40" s="8" t="str">
        <f t="shared" si="0"/>
        <v>D2</v>
      </c>
      <c r="I40" s="8" t="str">
        <f>VLOOKUP(C40,'Definitions - US'!$A$3:$F$7,'Design - US'!I$1,FALSE)</f>
        <v>Profile B</v>
      </c>
      <c r="J40" s="8" t="str">
        <f>VLOOKUP(D40,'Definitions - US'!$A$3:$F$7,'Design - US'!J$1,FALSE)</f>
        <v>$30 USD / mo (T2)</v>
      </c>
      <c r="K40" s="8" t="str">
        <f>VLOOKUP(E40,'Definitions - US'!$A$3:$F$7,'Design - US'!K$1,FALSE)</f>
        <v>$7.14 USD / day</v>
      </c>
      <c r="L40" s="8" t="str">
        <f>VLOOKUP(F40,'Definitions - US'!$A$3:$F$7,'Design - US'!L$1,FALSE)</f>
        <v>Open access within label indication (use after failure of allopurinol or febuxostat)</v>
      </c>
      <c r="M40" s="8" t="str">
        <f>VLOOKUP(G40,'Definitions - US'!$A$3:$F$7,'Design - US'!M$1,FALSE)</f>
        <v>No prior authorization</v>
      </c>
    </row>
    <row r="41" spans="1:13">
      <c r="A41" s="12" t="s">
        <v>29</v>
      </c>
      <c r="B41" s="12">
        <v>3</v>
      </c>
      <c r="C41" s="8">
        <v>1</v>
      </c>
      <c r="D41" s="8">
        <v>1</v>
      </c>
      <c r="E41" s="8">
        <v>2</v>
      </c>
      <c r="F41" s="8">
        <v>1</v>
      </c>
      <c r="G41" s="8">
        <v>2</v>
      </c>
      <c r="H41" s="8" t="str">
        <f t="shared" si="0"/>
        <v>D3</v>
      </c>
      <c r="I41" s="8" t="str">
        <f>VLOOKUP(C41,'Definitions - US'!$A$3:$F$7,'Design - US'!I$1,FALSE)</f>
        <v>Profile A</v>
      </c>
      <c r="J41" s="8" t="str">
        <f>VLOOKUP(D41,'Definitions - US'!$A$3:$F$7,'Design - US'!J$1,FALSE)</f>
        <v>$30 USD / mo (T2)</v>
      </c>
      <c r="K41" s="8" t="str">
        <f>VLOOKUP(E41,'Definitions - US'!$A$3:$F$7,'Design - US'!K$1,FALSE)</f>
        <v>$7.14 USD / day</v>
      </c>
      <c r="L41" s="8" t="str">
        <f>VLOOKUP(F41,'Definitions - US'!$A$3:$F$7,'Design - US'!L$1,FALSE)</f>
        <v>Open access within label indication (use after failure of allopurinol or febuxostat)</v>
      </c>
      <c r="M41" s="8" t="str">
        <f>VLOOKUP(G41,'Definitions - US'!$A$3:$F$7,'Design - US'!M$1,FALSE)</f>
        <v>Requires prior authorization</v>
      </c>
    </row>
    <row r="42" spans="1:13">
      <c r="A42" s="12" t="s">
        <v>29</v>
      </c>
      <c r="B42" s="12">
        <v>4</v>
      </c>
      <c r="C42" s="8">
        <v>1</v>
      </c>
      <c r="D42" s="8">
        <v>2</v>
      </c>
      <c r="E42" s="8">
        <v>1</v>
      </c>
      <c r="F42" s="8">
        <v>1</v>
      </c>
      <c r="G42" s="8">
        <v>1</v>
      </c>
      <c r="H42" s="8" t="str">
        <f t="shared" si="0"/>
        <v>D4</v>
      </c>
      <c r="I42" s="8" t="str">
        <f>VLOOKUP(C42,'Definitions - US'!$A$3:$F$7,'Design - US'!I$1,FALSE)</f>
        <v>Profile A</v>
      </c>
      <c r="J42" s="8" t="str">
        <f>VLOOKUP(D42,'Definitions - US'!$A$3:$F$7,'Design - US'!J$1,FALSE)</f>
        <v>$60 USD / mo (T3)</v>
      </c>
      <c r="K42" s="8" t="str">
        <f>VLOOKUP(E42,'Definitions - US'!$A$3:$F$7,'Design - US'!K$1,FALSE)</f>
        <v>$5.36 USD / day</v>
      </c>
      <c r="L42" s="8" t="str">
        <f>VLOOKUP(F42,'Definitions - US'!$A$3:$F$7,'Design - US'!L$1,FALSE)</f>
        <v>Open access within label indication (use after failure of allopurinol or febuxostat)</v>
      </c>
      <c r="M42" s="8" t="str">
        <f>VLOOKUP(G42,'Definitions - US'!$A$3:$F$7,'Design - US'!M$1,FALSE)</f>
        <v>No prior authorization</v>
      </c>
    </row>
    <row r="43" spans="1:13">
      <c r="A43" s="12" t="s">
        <v>29</v>
      </c>
      <c r="B43" s="12">
        <v>5</v>
      </c>
      <c r="C43" s="8">
        <v>1</v>
      </c>
      <c r="D43" s="8">
        <v>2</v>
      </c>
      <c r="E43" s="8">
        <v>3</v>
      </c>
      <c r="F43" s="8">
        <v>2</v>
      </c>
      <c r="G43" s="8">
        <v>1</v>
      </c>
      <c r="H43" s="8" t="str">
        <f t="shared" si="0"/>
        <v>D5</v>
      </c>
      <c r="I43" s="8" t="str">
        <f>VLOOKUP(C43,'Definitions - US'!$A$3:$F$7,'Design - US'!I$1,FALSE)</f>
        <v>Profile A</v>
      </c>
      <c r="J43" s="8" t="str">
        <f>VLOOKUP(D43,'Definitions - US'!$A$3:$F$7,'Design - US'!J$1,FALSE)</f>
        <v>$60 USD / mo (T3)</v>
      </c>
      <c r="K43" s="8" t="str">
        <f>VLOOKUP(E43,'Definitions - US'!$A$3:$F$7,'Design - US'!K$1,FALSE)</f>
        <v>$12.06 USD / day</v>
      </c>
      <c r="L43" s="8" t="str">
        <f>VLOOKUP(F43,'Definitions - US'!$A$3:$F$7,'Design - US'!L$1,FALSE)</f>
        <v>Access restricted beyond label indication (use only after failure of both allopurinol AND febuxostat)</v>
      </c>
      <c r="M43" s="8" t="str">
        <f>VLOOKUP(G43,'Definitions - US'!$A$3:$F$7,'Design - US'!M$1,FALSE)</f>
        <v>No prior authorization</v>
      </c>
    </row>
    <row r="44" spans="1:13">
      <c r="A44" s="12" t="s">
        <v>29</v>
      </c>
      <c r="B44" s="12">
        <v>6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 t="str">
        <f t="shared" si="0"/>
        <v>D6</v>
      </c>
      <c r="I44" s="8" t="str">
        <f>VLOOKUP(C44,'Definitions - US'!$A$3:$F$7,'Design - US'!I$1,FALSE)</f>
        <v>Profile C</v>
      </c>
      <c r="J44" s="8" t="str">
        <f>VLOOKUP(D44,'Definitions - US'!$A$3:$F$7,'Design - US'!J$1,FALSE)</f>
        <v>$60 USD / mo (T3)</v>
      </c>
      <c r="K44" s="8" t="str">
        <f>VLOOKUP(E44,'Definitions - US'!$A$3:$F$7,'Design - US'!K$1,FALSE)</f>
        <v>$7.14 USD / day</v>
      </c>
      <c r="L44" s="8" t="str">
        <f>VLOOKUP(F44,'Definitions - US'!$A$3:$F$7,'Design - US'!L$1,FALSE)</f>
        <v>Open access within label indication (use after failure of allopurinol or febuxostat)</v>
      </c>
      <c r="M44" s="8" t="str">
        <f>VLOOKUP(G44,'Definitions - US'!$A$3:$F$7,'Design - US'!M$1,FALSE)</f>
        <v>Requires prior authorization</v>
      </c>
    </row>
    <row r="45" spans="1:13">
      <c r="A45" s="12" t="s">
        <v>29</v>
      </c>
      <c r="B45" s="12">
        <v>7</v>
      </c>
      <c r="C45" s="8">
        <v>2</v>
      </c>
      <c r="D45" s="8">
        <v>2</v>
      </c>
      <c r="E45" s="8">
        <v>1</v>
      </c>
      <c r="F45" s="8">
        <v>1</v>
      </c>
      <c r="G45" s="8">
        <v>2</v>
      </c>
      <c r="H45" s="8" t="str">
        <f t="shared" si="0"/>
        <v>D7</v>
      </c>
      <c r="I45" s="8" t="str">
        <f>VLOOKUP(C45,'Definitions - US'!$A$3:$F$7,'Design - US'!I$1,FALSE)</f>
        <v>Profile B</v>
      </c>
      <c r="J45" s="8" t="str">
        <f>VLOOKUP(D45,'Definitions - US'!$A$3:$F$7,'Design - US'!J$1,FALSE)</f>
        <v>$60 USD / mo (T3)</v>
      </c>
      <c r="K45" s="8" t="str">
        <f>VLOOKUP(E45,'Definitions - US'!$A$3:$F$7,'Design - US'!K$1,FALSE)</f>
        <v>$5.36 USD / day</v>
      </c>
      <c r="L45" s="8" t="str">
        <f>VLOOKUP(F45,'Definitions - US'!$A$3:$F$7,'Design - US'!L$1,FALSE)</f>
        <v>Open access within label indication (use after failure of allopurinol or febuxostat)</v>
      </c>
      <c r="M45" s="8" t="str">
        <f>VLOOKUP(G45,'Definitions - US'!$A$3:$F$7,'Design - US'!M$1,FALSE)</f>
        <v>Requires prior authorization</v>
      </c>
    </row>
    <row r="46" spans="1:13">
      <c r="A46" s="12" t="s">
        <v>29</v>
      </c>
      <c r="B46" s="12">
        <v>8</v>
      </c>
      <c r="C46" s="8">
        <v>4</v>
      </c>
      <c r="D46" s="8">
        <v>1</v>
      </c>
      <c r="E46" s="8">
        <v>2</v>
      </c>
      <c r="F46" s="8">
        <v>1</v>
      </c>
      <c r="G46" s="8">
        <v>1</v>
      </c>
      <c r="H46" s="8" t="str">
        <f t="shared" si="0"/>
        <v>D8</v>
      </c>
      <c r="I46" s="8" t="str">
        <f>VLOOKUP(C46,'Definitions - US'!$A$3:$F$7,'Design - US'!I$1,FALSE)</f>
        <v>Profile D</v>
      </c>
      <c r="J46" s="8" t="str">
        <f>VLOOKUP(D46,'Definitions - US'!$A$3:$F$7,'Design - US'!J$1,FALSE)</f>
        <v>$30 USD / mo (T2)</v>
      </c>
      <c r="K46" s="8" t="str">
        <f>VLOOKUP(E46,'Definitions - US'!$A$3:$F$7,'Design - US'!K$1,FALSE)</f>
        <v>$7.14 USD / day</v>
      </c>
      <c r="L46" s="8" t="str">
        <f>VLOOKUP(F46,'Definitions - US'!$A$3:$F$7,'Design - US'!L$1,FALSE)</f>
        <v>Open access within label indication (use after failure of allopurinol or febuxostat)</v>
      </c>
      <c r="M46" s="8" t="str">
        <f>VLOOKUP(G46,'Definitions - US'!$A$3:$F$7,'Design - US'!M$1,FALSE)</f>
        <v>No prior authorization</v>
      </c>
    </row>
    <row r="47" spans="1:13">
      <c r="A47" s="12" t="s">
        <v>29</v>
      </c>
      <c r="B47" s="12">
        <v>9</v>
      </c>
      <c r="C47" s="8">
        <v>1</v>
      </c>
      <c r="D47" s="8">
        <v>2</v>
      </c>
      <c r="E47" s="8">
        <v>3</v>
      </c>
      <c r="F47" s="8">
        <v>1</v>
      </c>
      <c r="G47" s="8">
        <v>2</v>
      </c>
      <c r="H47" s="8" t="str">
        <f t="shared" si="0"/>
        <v>D9</v>
      </c>
      <c r="I47" s="8" t="str">
        <f>VLOOKUP(C47,'Definitions - US'!$A$3:$F$7,'Design - US'!I$1,FALSE)</f>
        <v>Profile A</v>
      </c>
      <c r="J47" s="8" t="str">
        <f>VLOOKUP(D47,'Definitions - US'!$A$3:$F$7,'Design - US'!J$1,FALSE)</f>
        <v>$60 USD / mo (T3)</v>
      </c>
      <c r="K47" s="8" t="str">
        <f>VLOOKUP(E47,'Definitions - US'!$A$3:$F$7,'Design - US'!K$1,FALSE)</f>
        <v>$12.06 USD / day</v>
      </c>
      <c r="L47" s="8" t="str">
        <f>VLOOKUP(F47,'Definitions - US'!$A$3:$F$7,'Design - US'!L$1,FALSE)</f>
        <v>Open access within label indication (use after failure of allopurinol or febuxostat)</v>
      </c>
      <c r="M47" s="8" t="str">
        <f>VLOOKUP(G47,'Definitions - US'!$A$3:$F$7,'Design - US'!M$1,FALSE)</f>
        <v>Requires prior authorization</v>
      </c>
    </row>
    <row r="48" spans="1:13">
      <c r="A48" s="12" t="s">
        <v>29</v>
      </c>
      <c r="B48" s="12">
        <v>10</v>
      </c>
      <c r="C48" s="8">
        <v>2</v>
      </c>
      <c r="D48" s="8">
        <v>1</v>
      </c>
      <c r="E48" s="8">
        <v>2</v>
      </c>
      <c r="F48" s="8">
        <v>1</v>
      </c>
      <c r="G48" s="8">
        <v>2</v>
      </c>
      <c r="H48" s="8" t="str">
        <f t="shared" si="0"/>
        <v>D10</v>
      </c>
      <c r="I48" s="8" t="str">
        <f>VLOOKUP(C48,'Definitions - US'!$A$3:$F$7,'Design - US'!I$1,FALSE)</f>
        <v>Profile B</v>
      </c>
      <c r="J48" s="8" t="str">
        <f>VLOOKUP(D48,'Definitions - US'!$A$3:$F$7,'Design - US'!J$1,FALSE)</f>
        <v>$30 USD / mo (T2)</v>
      </c>
      <c r="K48" s="8" t="str">
        <f>VLOOKUP(E48,'Definitions - US'!$A$3:$F$7,'Design - US'!K$1,FALSE)</f>
        <v>$7.14 USD / day</v>
      </c>
      <c r="L48" s="8" t="str">
        <f>VLOOKUP(F48,'Definitions - US'!$A$3:$F$7,'Design - US'!L$1,FALSE)</f>
        <v>Open access within label indication (use after failure of allopurinol or febuxostat)</v>
      </c>
      <c r="M48" s="8" t="str">
        <f>VLOOKUP(G48,'Definitions - US'!$A$3:$F$7,'Design - US'!M$1,FALSE)</f>
        <v>Requires prior authorization</v>
      </c>
    </row>
    <row r="49" spans="1:13">
      <c r="A49" s="12" t="s">
        <v>29</v>
      </c>
      <c r="B49" s="12">
        <v>11</v>
      </c>
      <c r="C49" s="8">
        <v>4</v>
      </c>
      <c r="D49" s="8">
        <v>2</v>
      </c>
      <c r="E49" s="8">
        <v>3</v>
      </c>
      <c r="F49" s="8">
        <v>2</v>
      </c>
      <c r="G49" s="8">
        <v>2</v>
      </c>
      <c r="H49" s="8" t="str">
        <f t="shared" si="0"/>
        <v>D11</v>
      </c>
      <c r="I49" s="8" t="str">
        <f>VLOOKUP(C49,'Definitions - US'!$A$3:$F$7,'Design - US'!I$1,FALSE)</f>
        <v>Profile D</v>
      </c>
      <c r="J49" s="8" t="str">
        <f>VLOOKUP(D49,'Definitions - US'!$A$3:$F$7,'Design - US'!J$1,FALSE)</f>
        <v>$60 USD / mo (T3)</v>
      </c>
      <c r="K49" s="8" t="str">
        <f>VLOOKUP(E49,'Definitions - US'!$A$3:$F$7,'Design - US'!K$1,FALSE)</f>
        <v>$12.06 USD / day</v>
      </c>
      <c r="L49" s="8" t="str">
        <f>VLOOKUP(F49,'Definitions - US'!$A$3:$F$7,'Design - US'!L$1,FALSE)</f>
        <v>Access restricted beyond label indication (use only after failure of both allopurinol AND febuxostat)</v>
      </c>
      <c r="M49" s="8" t="str">
        <f>VLOOKUP(G49,'Definitions - US'!$A$3:$F$7,'Design - US'!M$1,FALSE)</f>
        <v>Requires prior authorization</v>
      </c>
    </row>
    <row r="50" spans="1:13">
      <c r="A50" s="12" t="s">
        <v>29</v>
      </c>
      <c r="B50" s="12">
        <v>12</v>
      </c>
      <c r="C50" s="8">
        <v>4</v>
      </c>
      <c r="D50" s="8">
        <v>1</v>
      </c>
      <c r="E50" s="8">
        <v>2</v>
      </c>
      <c r="F50" s="8">
        <v>1</v>
      </c>
      <c r="G50" s="8">
        <v>2</v>
      </c>
      <c r="H50" s="8" t="str">
        <f t="shared" si="0"/>
        <v>D12</v>
      </c>
      <c r="I50" s="8" t="str">
        <f>VLOOKUP(C50,'Definitions - US'!$A$3:$F$7,'Design - US'!I$1,FALSE)</f>
        <v>Profile D</v>
      </c>
      <c r="J50" s="8" t="str">
        <f>VLOOKUP(D50,'Definitions - US'!$A$3:$F$7,'Design - US'!J$1,FALSE)</f>
        <v>$30 USD / mo (T2)</v>
      </c>
      <c r="K50" s="8" t="str">
        <f>VLOOKUP(E50,'Definitions - US'!$A$3:$F$7,'Design - US'!K$1,FALSE)</f>
        <v>$7.14 USD / day</v>
      </c>
      <c r="L50" s="8" t="str">
        <f>VLOOKUP(F50,'Definitions - US'!$A$3:$F$7,'Design - US'!L$1,FALSE)</f>
        <v>Open access within label indication (use after failure of allopurinol or febuxostat)</v>
      </c>
      <c r="M50" s="8" t="str">
        <f>VLOOKUP(G50,'Definitions - US'!$A$3:$F$7,'Design - US'!M$1,FALSE)</f>
        <v>Requires prior authorization</v>
      </c>
    </row>
  </sheetData>
  <conditionalFormatting sqref="I1 I3:I1048576 I3:M50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opLeftCell="A2" zoomScale="70" zoomScaleNormal="70" workbookViewId="0">
      <selection activeCell="B38" sqref="B38"/>
    </sheetView>
  </sheetViews>
  <sheetFormatPr defaultRowHeight="12.6"/>
  <cols>
    <col min="1" max="1" width="24.26953125" customWidth="1"/>
    <col min="2" max="2" width="67.26953125" customWidth="1"/>
    <col min="3" max="3" width="16.6328125" customWidth="1"/>
    <col min="4" max="4" width="21.08984375" customWidth="1"/>
    <col min="5" max="5" width="15.90625" customWidth="1"/>
    <col min="6" max="6" width="19.36328125" bestFit="1" customWidth="1"/>
    <col min="7" max="7" width="17" bestFit="1" customWidth="1"/>
    <col min="8" max="8" width="21.08984375" bestFit="1" customWidth="1"/>
    <col min="9" max="9" width="15.90625" bestFit="1" customWidth="1"/>
    <col min="10" max="10" width="24.453125" bestFit="1" customWidth="1"/>
    <col min="11" max="11" width="22.08984375" bestFit="1" customWidth="1"/>
    <col min="12" max="12" width="26.36328125" bestFit="1" customWidth="1"/>
    <col min="13" max="13" width="21.08984375" bestFit="1" customWidth="1"/>
  </cols>
  <sheetData>
    <row r="1" spans="1:13">
      <c r="A1" s="18" t="s">
        <v>7</v>
      </c>
      <c r="B1" t="s">
        <v>53</v>
      </c>
      <c r="C1" s="21"/>
    </row>
    <row r="2" spans="1:13">
      <c r="A2" s="18" t="s">
        <v>27</v>
      </c>
      <c r="B2" t="s">
        <v>38</v>
      </c>
      <c r="C2" s="21" t="s">
        <v>60</v>
      </c>
    </row>
    <row r="3" spans="1:13">
      <c r="A3" s="18" t="s">
        <v>26</v>
      </c>
      <c r="B3" t="s">
        <v>39</v>
      </c>
      <c r="C3" s="21" t="s">
        <v>60</v>
      </c>
    </row>
    <row r="4" spans="1:13">
      <c r="A4" s="18" t="s">
        <v>25</v>
      </c>
      <c r="B4" t="s">
        <v>35</v>
      </c>
      <c r="C4" s="21" t="s">
        <v>60</v>
      </c>
    </row>
    <row r="6" spans="1:13" hidden="1">
      <c r="B6" s="18" t="s">
        <v>61</v>
      </c>
    </row>
    <row r="7" spans="1:13" hidden="1">
      <c r="B7" t="s">
        <v>11</v>
      </c>
      <c r="F7" t="s">
        <v>14</v>
      </c>
      <c r="J7" t="s">
        <v>62</v>
      </c>
      <c r="K7" t="s">
        <v>63</v>
      </c>
      <c r="L7" t="s">
        <v>64</v>
      </c>
      <c r="M7" t="s">
        <v>65</v>
      </c>
    </row>
    <row r="8" spans="1:13" hidden="1">
      <c r="A8" s="18" t="s">
        <v>54</v>
      </c>
      <c r="B8" t="s">
        <v>57</v>
      </c>
      <c r="C8" t="s">
        <v>56</v>
      </c>
      <c r="D8" t="s">
        <v>58</v>
      </c>
      <c r="E8" t="s">
        <v>59</v>
      </c>
      <c r="F8" t="s">
        <v>57</v>
      </c>
      <c r="G8" t="s">
        <v>56</v>
      </c>
      <c r="H8" t="s">
        <v>58</v>
      </c>
      <c r="I8" t="s">
        <v>59</v>
      </c>
    </row>
    <row r="9" spans="1:13" hidden="1">
      <c r="A9" s="20" t="s">
        <v>41</v>
      </c>
      <c r="B9" s="23">
        <v>0.53365384615384603</v>
      </c>
      <c r="C9" s="23">
        <v>0.23365384615384616</v>
      </c>
      <c r="D9" s="23">
        <v>0.23269230769230773</v>
      </c>
      <c r="E9" s="23">
        <v>0</v>
      </c>
      <c r="F9" s="23">
        <v>0.40769230769230763</v>
      </c>
      <c r="G9" s="23">
        <v>0.28269230769230769</v>
      </c>
      <c r="H9" s="23">
        <v>0.30961538461538457</v>
      </c>
      <c r="I9" s="23">
        <v>0</v>
      </c>
      <c r="J9" s="19">
        <v>0.47067307692307697</v>
      </c>
      <c r="K9" s="19">
        <v>0.25817307692307695</v>
      </c>
      <c r="L9" s="19">
        <v>0.27115384615384613</v>
      </c>
      <c r="M9" s="19">
        <v>0</v>
      </c>
    </row>
    <row r="10" spans="1:13" hidden="1">
      <c r="A10" s="22" t="s">
        <v>42</v>
      </c>
      <c r="B10" s="23">
        <v>0.57600000000000007</v>
      </c>
      <c r="C10" s="23">
        <v>0.2</v>
      </c>
      <c r="D10" s="23">
        <v>0.22400000000000003</v>
      </c>
      <c r="E10" s="23">
        <v>0</v>
      </c>
      <c r="F10" s="23">
        <v>0.4</v>
      </c>
      <c r="G10" s="23">
        <v>0.21599999999999997</v>
      </c>
      <c r="H10" s="23">
        <v>0.38400000000000001</v>
      </c>
      <c r="I10" s="23">
        <v>0</v>
      </c>
      <c r="J10" s="19">
        <v>0.48800000000000004</v>
      </c>
      <c r="K10" s="19">
        <v>0.20800000000000002</v>
      </c>
      <c r="L10" s="19">
        <v>0.30399999999999999</v>
      </c>
      <c r="M10" s="19">
        <v>0</v>
      </c>
    </row>
    <row r="11" spans="1:13" hidden="1">
      <c r="A11" s="22" t="s">
        <v>37</v>
      </c>
      <c r="B11" s="23">
        <v>0.5370370370370372</v>
      </c>
      <c r="C11" s="23">
        <v>0.22962962962962963</v>
      </c>
      <c r="D11" s="23">
        <v>0.23333333333333334</v>
      </c>
      <c r="E11" s="23">
        <v>0</v>
      </c>
      <c r="F11" s="23">
        <v>0.46296296296296302</v>
      </c>
      <c r="G11" s="23">
        <v>0.29259259259259268</v>
      </c>
      <c r="H11" s="23">
        <v>0.24444444444444444</v>
      </c>
      <c r="I11" s="23">
        <v>0</v>
      </c>
      <c r="J11" s="19">
        <v>0.50000000000000011</v>
      </c>
      <c r="K11" s="19">
        <v>0.26111111111111113</v>
      </c>
      <c r="L11" s="19">
        <v>0.23888888888888882</v>
      </c>
      <c r="M11" s="19">
        <v>0</v>
      </c>
    </row>
    <row r="12" spans="1:13" hidden="1">
      <c r="A12" s="22" t="s">
        <v>32</v>
      </c>
      <c r="B12" s="23">
        <v>0.48</v>
      </c>
      <c r="C12" s="23">
        <v>0.22400000000000003</v>
      </c>
      <c r="D12" s="23">
        <v>0.29599999999999999</v>
      </c>
      <c r="E12" s="23">
        <v>0</v>
      </c>
      <c r="F12" s="23">
        <v>0.312</v>
      </c>
      <c r="G12" s="23">
        <v>0.29599999999999999</v>
      </c>
      <c r="H12" s="23">
        <v>0.39200000000000002</v>
      </c>
      <c r="I12" s="23">
        <v>0</v>
      </c>
      <c r="J12" s="19">
        <v>0.39600000000000002</v>
      </c>
      <c r="K12" s="19">
        <v>0.26</v>
      </c>
      <c r="L12" s="19">
        <v>0.34399999999999997</v>
      </c>
      <c r="M12" s="19">
        <v>0</v>
      </c>
    </row>
    <row r="13" spans="1:13" hidden="1">
      <c r="A13" s="22" t="s">
        <v>30</v>
      </c>
      <c r="B13" s="23">
        <v>0.54074074074074086</v>
      </c>
      <c r="C13" s="23">
        <v>0.27777777777777779</v>
      </c>
      <c r="D13" s="23">
        <v>0.18148148148148147</v>
      </c>
      <c r="E13" s="23">
        <v>0</v>
      </c>
      <c r="F13" s="23">
        <v>0.44814814814814824</v>
      </c>
      <c r="G13" s="23">
        <v>0.32222222222222219</v>
      </c>
      <c r="H13" s="23">
        <v>0.22962962962962966</v>
      </c>
      <c r="I13" s="23">
        <v>0</v>
      </c>
      <c r="J13" s="19">
        <v>0.49444444444444458</v>
      </c>
      <c r="K13" s="19">
        <v>0.30000000000000004</v>
      </c>
      <c r="L13" s="19">
        <v>0.20555555555555555</v>
      </c>
      <c r="M13" s="19">
        <v>0</v>
      </c>
    </row>
    <row r="14" spans="1:13" hidden="1">
      <c r="A14" s="20" t="s">
        <v>36</v>
      </c>
      <c r="B14" s="23">
        <v>0.57765957446808491</v>
      </c>
      <c r="C14" s="23">
        <v>0.23297872340425535</v>
      </c>
      <c r="D14" s="23">
        <v>0.18191489361702118</v>
      </c>
      <c r="E14" s="23">
        <v>7.4468085106382973E-3</v>
      </c>
      <c r="F14" s="23">
        <v>0.4138297872340424</v>
      </c>
      <c r="G14" s="23">
        <v>0.31489361702127666</v>
      </c>
      <c r="H14" s="23">
        <v>0.25425531914893607</v>
      </c>
      <c r="I14" s="23">
        <v>1.7021276595744681E-2</v>
      </c>
      <c r="J14" s="19">
        <v>0.49574468085106377</v>
      </c>
      <c r="K14" s="19">
        <v>0.27393617021276595</v>
      </c>
      <c r="L14" s="19">
        <v>0.21808510638297868</v>
      </c>
      <c r="M14" s="19">
        <v>1.2234042553191491E-2</v>
      </c>
    </row>
    <row r="15" spans="1:13" hidden="1">
      <c r="A15" s="22" t="s">
        <v>42</v>
      </c>
      <c r="B15" s="23">
        <v>0.56521739130434778</v>
      </c>
      <c r="C15" s="23">
        <v>0.23043478260869565</v>
      </c>
      <c r="D15" s="23">
        <v>0.20434782608695648</v>
      </c>
      <c r="E15" s="23">
        <v>0</v>
      </c>
      <c r="F15" s="23">
        <v>0.41304347826086962</v>
      </c>
      <c r="G15" s="23">
        <v>0.28260869565217389</v>
      </c>
      <c r="H15" s="23">
        <v>0.30434782608695654</v>
      </c>
      <c r="I15" s="23">
        <v>0</v>
      </c>
      <c r="J15" s="19">
        <v>0.4891304347826087</v>
      </c>
      <c r="K15" s="19">
        <v>0.25652173913043474</v>
      </c>
      <c r="L15" s="19">
        <v>0.25434782608695644</v>
      </c>
      <c r="M15" s="19">
        <v>0</v>
      </c>
    </row>
    <row r="16" spans="1:13" hidden="1">
      <c r="A16" s="22" t="s">
        <v>37</v>
      </c>
      <c r="B16" s="23">
        <v>0.54</v>
      </c>
      <c r="C16" s="23">
        <v>0.26</v>
      </c>
      <c r="D16" s="23">
        <v>0.17199999999999999</v>
      </c>
      <c r="E16" s="23">
        <v>2.7999999999999997E-2</v>
      </c>
      <c r="F16" s="23">
        <v>0.41200000000000003</v>
      </c>
      <c r="G16" s="23">
        <v>0.34400000000000008</v>
      </c>
      <c r="H16" s="23">
        <v>0.2</v>
      </c>
      <c r="I16" s="23">
        <v>4.4000000000000004E-2</v>
      </c>
      <c r="J16" s="19">
        <v>0.47600000000000003</v>
      </c>
      <c r="K16" s="19">
        <v>0.30200000000000005</v>
      </c>
      <c r="L16" s="19">
        <v>0.18599999999999997</v>
      </c>
      <c r="M16" s="19">
        <v>3.6000000000000004E-2</v>
      </c>
    </row>
    <row r="17" spans="1:13" hidden="1">
      <c r="A17" s="22" t="s">
        <v>32</v>
      </c>
      <c r="B17" s="23">
        <v>0.61739130434782619</v>
      </c>
      <c r="C17" s="23">
        <v>0.208695652173913</v>
      </c>
      <c r="D17" s="23">
        <v>0.17391304347826086</v>
      </c>
      <c r="E17" s="23">
        <v>0</v>
      </c>
      <c r="F17" s="23">
        <v>0.43913043478260883</v>
      </c>
      <c r="G17" s="23">
        <v>0.29565217391304344</v>
      </c>
      <c r="H17" s="23">
        <v>0.2652173913043479</v>
      </c>
      <c r="I17" s="23">
        <v>0</v>
      </c>
      <c r="J17" s="19">
        <v>0.52826086956521745</v>
      </c>
      <c r="K17" s="19">
        <v>0.25217391304347825</v>
      </c>
      <c r="L17" s="19">
        <v>0.21956521739130433</v>
      </c>
      <c r="M17" s="19">
        <v>0</v>
      </c>
    </row>
    <row r="18" spans="1:13" hidden="1">
      <c r="A18" s="22" t="s">
        <v>30</v>
      </c>
      <c r="B18" s="23">
        <v>0.59130434782608687</v>
      </c>
      <c r="C18" s="23">
        <v>0.23043478260869565</v>
      </c>
      <c r="D18" s="23">
        <v>0.17826086956521742</v>
      </c>
      <c r="E18" s="23">
        <v>0</v>
      </c>
      <c r="F18" s="23">
        <v>0.39130434782608697</v>
      </c>
      <c r="G18" s="23">
        <v>0.33478260869565213</v>
      </c>
      <c r="H18" s="23">
        <v>0.25217391304347825</v>
      </c>
      <c r="I18" s="23">
        <v>2.1739130434782608E-2</v>
      </c>
      <c r="J18" s="19">
        <v>0.4913043478260869</v>
      </c>
      <c r="K18" s="19">
        <v>0.28260869565217389</v>
      </c>
      <c r="L18" s="19">
        <v>0.2152173913043478</v>
      </c>
      <c r="M18" s="19">
        <v>1.0869565217391304E-2</v>
      </c>
    </row>
    <row r="19" spans="1:13" hidden="1">
      <c r="A19" s="20" t="s">
        <v>55</v>
      </c>
      <c r="B19" s="23">
        <v>0.55454545454545456</v>
      </c>
      <c r="C19" s="23">
        <v>0.23333333333333334</v>
      </c>
      <c r="D19" s="23">
        <v>0.20858585858585879</v>
      </c>
      <c r="E19" s="23">
        <v>3.5353535353535351E-3</v>
      </c>
      <c r="F19" s="23">
        <v>0.41060606060606047</v>
      </c>
      <c r="G19" s="23">
        <v>0.2979797979797979</v>
      </c>
      <c r="H19" s="23">
        <v>0.28333333333333355</v>
      </c>
      <c r="I19" s="23">
        <v>8.0808080808080808E-3</v>
      </c>
      <c r="J19" s="23">
        <v>0.48257575757575766</v>
      </c>
      <c r="K19" s="23">
        <v>0.26565656565656565</v>
      </c>
      <c r="L19" s="23">
        <v>0.24595959595959591</v>
      </c>
      <c r="M19" s="23">
        <v>5.8080808080808091E-3</v>
      </c>
    </row>
    <row r="20" spans="1:13">
      <c r="B20" t="s">
        <v>11</v>
      </c>
    </row>
    <row r="21" spans="1:13">
      <c r="B21" t="s">
        <v>3</v>
      </c>
      <c r="C21" t="s">
        <v>4</v>
      </c>
      <c r="D21" t="s">
        <v>5</v>
      </c>
      <c r="E21" t="s">
        <v>6</v>
      </c>
      <c r="F21" t="s">
        <v>3</v>
      </c>
      <c r="G21" t="s">
        <v>4</v>
      </c>
      <c r="H21" t="s">
        <v>5</v>
      </c>
      <c r="I21" t="s">
        <v>6</v>
      </c>
    </row>
    <row r="22" spans="1:13">
      <c r="A22" t="str">
        <f>A9</f>
        <v>$30 USD / mo (T2)</v>
      </c>
      <c r="B22" s="23"/>
    </row>
    <row r="23" spans="1:13">
      <c r="A23" t="str">
        <f t="shared" ref="A23:A32" si="0">A10</f>
        <v>Profile A</v>
      </c>
      <c r="B23" s="23">
        <f t="shared" ref="B23:I31" si="1">B11</f>
        <v>0.5370370370370372</v>
      </c>
      <c r="C23" s="23">
        <f t="shared" si="1"/>
        <v>0.22962962962962963</v>
      </c>
      <c r="D23" s="23">
        <f t="shared" si="1"/>
        <v>0.23333333333333334</v>
      </c>
      <c r="E23" s="23">
        <f t="shared" si="1"/>
        <v>0</v>
      </c>
      <c r="F23" s="23">
        <f t="shared" si="1"/>
        <v>0.46296296296296302</v>
      </c>
      <c r="G23" s="23">
        <f t="shared" si="1"/>
        <v>0.29259259259259268</v>
      </c>
      <c r="H23" s="23">
        <f t="shared" si="1"/>
        <v>0.24444444444444444</v>
      </c>
      <c r="I23" s="23">
        <f t="shared" si="1"/>
        <v>0</v>
      </c>
    </row>
    <row r="24" spans="1:13">
      <c r="A24" t="str">
        <f t="shared" si="0"/>
        <v>Profile B</v>
      </c>
      <c r="B24" s="23">
        <f t="shared" si="1"/>
        <v>0.48</v>
      </c>
      <c r="C24" s="23">
        <f t="shared" si="1"/>
        <v>0.22400000000000003</v>
      </c>
      <c r="D24" s="23">
        <f t="shared" si="1"/>
        <v>0.29599999999999999</v>
      </c>
      <c r="E24" s="23">
        <f t="shared" si="1"/>
        <v>0</v>
      </c>
      <c r="F24" s="23">
        <f t="shared" si="1"/>
        <v>0.312</v>
      </c>
      <c r="G24" s="23">
        <f t="shared" si="1"/>
        <v>0.29599999999999999</v>
      </c>
      <c r="H24" s="23">
        <f t="shared" si="1"/>
        <v>0.39200000000000002</v>
      </c>
      <c r="I24" s="23">
        <f t="shared" si="1"/>
        <v>0</v>
      </c>
    </row>
    <row r="25" spans="1:13">
      <c r="A25" t="str">
        <f t="shared" si="0"/>
        <v>Profile C</v>
      </c>
      <c r="B25" s="23">
        <f t="shared" si="1"/>
        <v>0.54074074074074086</v>
      </c>
      <c r="C25" s="23">
        <f t="shared" si="1"/>
        <v>0.27777777777777779</v>
      </c>
      <c r="D25" s="23">
        <f t="shared" si="1"/>
        <v>0.18148148148148147</v>
      </c>
      <c r="E25" s="23">
        <f t="shared" si="1"/>
        <v>0</v>
      </c>
      <c r="F25" s="23">
        <f t="shared" si="1"/>
        <v>0.44814814814814824</v>
      </c>
      <c r="G25" s="23">
        <f t="shared" si="1"/>
        <v>0.32222222222222219</v>
      </c>
      <c r="H25" s="23">
        <f t="shared" si="1"/>
        <v>0.22962962962962966</v>
      </c>
      <c r="I25" s="23">
        <f t="shared" si="1"/>
        <v>0</v>
      </c>
    </row>
    <row r="26" spans="1:13">
      <c r="A26" t="str">
        <f t="shared" si="0"/>
        <v>Profile D</v>
      </c>
      <c r="B26" s="23">
        <f t="shared" si="1"/>
        <v>0.57765957446808491</v>
      </c>
      <c r="C26" s="23">
        <f t="shared" si="1"/>
        <v>0.23297872340425535</v>
      </c>
      <c r="D26" s="23">
        <f t="shared" si="1"/>
        <v>0.18191489361702118</v>
      </c>
      <c r="E26" s="23">
        <f t="shared" si="1"/>
        <v>7.4468085106382973E-3</v>
      </c>
      <c r="F26" s="23">
        <f t="shared" si="1"/>
        <v>0.4138297872340424</v>
      </c>
      <c r="G26" s="23">
        <f t="shared" si="1"/>
        <v>0.31489361702127666</v>
      </c>
      <c r="H26" s="23">
        <f t="shared" si="1"/>
        <v>0.25425531914893607</v>
      </c>
      <c r="I26" s="23">
        <f t="shared" si="1"/>
        <v>1.7021276595744681E-2</v>
      </c>
    </row>
    <row r="27" spans="1:13">
      <c r="A27" t="str">
        <f t="shared" si="0"/>
        <v>$60 USD / mo (T3)</v>
      </c>
    </row>
    <row r="28" spans="1:13">
      <c r="A28" t="str">
        <f t="shared" si="0"/>
        <v>Profile A</v>
      </c>
      <c r="B28" s="23">
        <f t="shared" si="1"/>
        <v>0.54</v>
      </c>
      <c r="C28" s="23">
        <f t="shared" si="1"/>
        <v>0.26</v>
      </c>
      <c r="D28" s="23">
        <f t="shared" si="1"/>
        <v>0.17199999999999999</v>
      </c>
      <c r="E28" s="23">
        <f t="shared" si="1"/>
        <v>2.7999999999999997E-2</v>
      </c>
      <c r="F28" s="23">
        <f t="shared" si="1"/>
        <v>0.41200000000000003</v>
      </c>
      <c r="G28" s="23">
        <f t="shared" si="1"/>
        <v>0.34400000000000008</v>
      </c>
      <c r="H28" s="23">
        <f t="shared" si="1"/>
        <v>0.2</v>
      </c>
      <c r="I28" s="23">
        <f t="shared" si="1"/>
        <v>4.4000000000000004E-2</v>
      </c>
    </row>
    <row r="29" spans="1:13">
      <c r="A29" t="str">
        <f t="shared" si="0"/>
        <v>Profile B</v>
      </c>
      <c r="B29" s="23">
        <f t="shared" si="1"/>
        <v>0.61739130434782619</v>
      </c>
      <c r="C29" s="23">
        <f t="shared" si="1"/>
        <v>0.208695652173913</v>
      </c>
      <c r="D29" s="23">
        <f t="shared" si="1"/>
        <v>0.17391304347826086</v>
      </c>
      <c r="E29" s="23">
        <f t="shared" si="1"/>
        <v>0</v>
      </c>
      <c r="F29" s="23">
        <f t="shared" si="1"/>
        <v>0.43913043478260883</v>
      </c>
      <c r="G29" s="23">
        <f t="shared" si="1"/>
        <v>0.29565217391304344</v>
      </c>
      <c r="H29" s="23">
        <f t="shared" si="1"/>
        <v>0.2652173913043479</v>
      </c>
      <c r="I29" s="23">
        <f t="shared" si="1"/>
        <v>0</v>
      </c>
    </row>
    <row r="30" spans="1:13">
      <c r="A30" t="str">
        <f t="shared" si="0"/>
        <v>Profile C</v>
      </c>
      <c r="B30" s="23">
        <f t="shared" si="1"/>
        <v>0.59130434782608687</v>
      </c>
      <c r="C30" s="23">
        <f t="shared" si="1"/>
        <v>0.23043478260869565</v>
      </c>
      <c r="D30" s="23">
        <f t="shared" si="1"/>
        <v>0.17826086956521742</v>
      </c>
      <c r="E30" s="23">
        <f t="shared" si="1"/>
        <v>0</v>
      </c>
      <c r="F30" s="23">
        <f t="shared" si="1"/>
        <v>0.39130434782608697</v>
      </c>
      <c r="G30" s="23">
        <f t="shared" si="1"/>
        <v>0.33478260869565213</v>
      </c>
      <c r="H30" s="23">
        <f t="shared" si="1"/>
        <v>0.25217391304347825</v>
      </c>
      <c r="I30" s="23">
        <f t="shared" si="1"/>
        <v>2.1739130434782608E-2</v>
      </c>
    </row>
    <row r="31" spans="1:13">
      <c r="A31" t="str">
        <f t="shared" si="0"/>
        <v>Profile D</v>
      </c>
      <c r="B31" s="23">
        <f t="shared" si="1"/>
        <v>0.55454545454545456</v>
      </c>
      <c r="C31" s="23">
        <f t="shared" si="1"/>
        <v>0.23333333333333334</v>
      </c>
      <c r="D31" s="23">
        <f t="shared" si="1"/>
        <v>0.20858585858585879</v>
      </c>
      <c r="E31" s="23">
        <f t="shared" si="1"/>
        <v>3.5353535353535351E-3</v>
      </c>
      <c r="F31" s="23">
        <f t="shared" si="1"/>
        <v>0.41060606060606047</v>
      </c>
      <c r="G31" s="23">
        <f t="shared" si="1"/>
        <v>0.2979797979797979</v>
      </c>
      <c r="H31" s="23">
        <f t="shared" si="1"/>
        <v>0.28333333333333355</v>
      </c>
      <c r="I31" s="23">
        <f t="shared" si="1"/>
        <v>8.0808080808080808E-3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selection activeCell="A30" sqref="A30"/>
    </sheetView>
  </sheetViews>
  <sheetFormatPr defaultRowHeight="12.6"/>
  <cols>
    <col min="1" max="1" width="25.08984375" bestFit="1" customWidth="1"/>
    <col min="2" max="2" width="71.6328125" customWidth="1"/>
    <col min="3" max="3" width="16.90625" customWidth="1"/>
    <col min="4" max="4" width="21.453125" bestFit="1" customWidth="1"/>
    <col min="5" max="5" width="16" bestFit="1" customWidth="1"/>
    <col min="6" max="6" width="14.36328125" bestFit="1" customWidth="1"/>
    <col min="7" max="7" width="19.36328125" bestFit="1" customWidth="1"/>
    <col min="8" max="8" width="16.90625" bestFit="1" customWidth="1"/>
    <col min="9" max="9" width="21.453125" bestFit="1" customWidth="1"/>
    <col min="10" max="10" width="16" bestFit="1" customWidth="1"/>
    <col min="11" max="11" width="14.36328125" bestFit="1" customWidth="1"/>
    <col min="12" max="12" width="24.453125" bestFit="1" customWidth="1"/>
    <col min="13" max="13" width="22.08984375" bestFit="1" customWidth="1"/>
    <col min="14" max="14" width="26.6328125" bestFit="1" customWidth="1"/>
    <col min="15" max="15" width="21.08984375" bestFit="1" customWidth="1"/>
    <col min="16" max="16" width="19.453125" bestFit="1" customWidth="1"/>
  </cols>
  <sheetData>
    <row r="1" spans="1:16">
      <c r="A1" s="18" t="s">
        <v>7</v>
      </c>
      <c r="B1" t="s">
        <v>53</v>
      </c>
    </row>
    <row r="2" spans="1:16">
      <c r="A2" s="18" t="s">
        <v>27</v>
      </c>
      <c r="B2" t="s">
        <v>38</v>
      </c>
      <c r="C2" s="21" t="s">
        <v>60</v>
      </c>
    </row>
    <row r="3" spans="1:16">
      <c r="A3" s="18" t="s">
        <v>26</v>
      </c>
      <c r="B3" t="s">
        <v>39</v>
      </c>
      <c r="C3" s="21" t="s">
        <v>60</v>
      </c>
    </row>
    <row r="4" spans="1:16">
      <c r="A4" s="18" t="s">
        <v>25</v>
      </c>
      <c r="B4" t="s">
        <v>40</v>
      </c>
      <c r="C4" s="21" t="s">
        <v>60</v>
      </c>
    </row>
    <row r="6" spans="1:16" hidden="1">
      <c r="B6" s="18" t="s">
        <v>61</v>
      </c>
    </row>
    <row r="7" spans="1:16" hidden="1">
      <c r="B7" t="s">
        <v>11</v>
      </c>
      <c r="G7" t="s">
        <v>14</v>
      </c>
      <c r="L7" t="s">
        <v>71</v>
      </c>
      <c r="M7" t="s">
        <v>72</v>
      </c>
      <c r="N7" t="s">
        <v>73</v>
      </c>
      <c r="O7" t="s">
        <v>74</v>
      </c>
      <c r="P7" t="s">
        <v>75</v>
      </c>
    </row>
    <row r="8" spans="1:16" hidden="1">
      <c r="A8" s="18" t="s">
        <v>54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</row>
    <row r="9" spans="1:16" hidden="1">
      <c r="A9" s="20" t="s">
        <v>41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hidden="1">
      <c r="A10" s="22" t="s">
        <v>42</v>
      </c>
      <c r="B10" s="19">
        <v>95340</v>
      </c>
      <c r="C10" s="19">
        <v>28587.5</v>
      </c>
      <c r="D10" s="19">
        <v>50157.5</v>
      </c>
      <c r="E10" s="19">
        <v>805</v>
      </c>
      <c r="F10" s="19">
        <v>174890</v>
      </c>
      <c r="G10" s="19">
        <v>29682.5</v>
      </c>
      <c r="H10" s="19">
        <v>21645</v>
      </c>
      <c r="I10" s="19">
        <v>31447.5</v>
      </c>
      <c r="J10" s="19">
        <v>510</v>
      </c>
      <c r="K10" s="19">
        <v>83285</v>
      </c>
      <c r="L10" s="19">
        <v>125022.5</v>
      </c>
      <c r="M10" s="19">
        <v>50232.5</v>
      </c>
      <c r="N10" s="19">
        <v>81605</v>
      </c>
      <c r="O10" s="19">
        <v>1315</v>
      </c>
      <c r="P10" s="19">
        <v>258175</v>
      </c>
    </row>
    <row r="11" spans="1:16" hidden="1">
      <c r="A11" s="22" t="s">
        <v>37</v>
      </c>
      <c r="B11" s="19">
        <v>71325</v>
      </c>
      <c r="C11" s="19">
        <v>57967.5</v>
      </c>
      <c r="D11" s="19">
        <v>44967.5</v>
      </c>
      <c r="E11" s="19">
        <v>630</v>
      </c>
      <c r="F11" s="19">
        <v>174890</v>
      </c>
      <c r="G11" s="19">
        <v>29330</v>
      </c>
      <c r="H11" s="19">
        <v>25965</v>
      </c>
      <c r="I11" s="19">
        <v>27635</v>
      </c>
      <c r="J11" s="19">
        <v>355</v>
      </c>
      <c r="K11" s="19">
        <v>83285</v>
      </c>
      <c r="L11" s="19">
        <v>100655</v>
      </c>
      <c r="M11" s="19">
        <v>83932.5</v>
      </c>
      <c r="N11" s="19">
        <v>72602.5</v>
      </c>
      <c r="O11" s="19">
        <v>985</v>
      </c>
      <c r="P11" s="19">
        <v>258175</v>
      </c>
    </row>
    <row r="12" spans="1:16" hidden="1">
      <c r="A12" s="22" t="s">
        <v>32</v>
      </c>
      <c r="B12" s="19">
        <v>74342.5</v>
      </c>
      <c r="C12" s="19">
        <v>51167.5</v>
      </c>
      <c r="D12" s="19">
        <v>48445</v>
      </c>
      <c r="E12" s="19">
        <v>935</v>
      </c>
      <c r="F12" s="19">
        <v>174890</v>
      </c>
      <c r="G12" s="19">
        <v>29645</v>
      </c>
      <c r="H12" s="19">
        <v>22330</v>
      </c>
      <c r="I12" s="19">
        <v>30680</v>
      </c>
      <c r="J12" s="19">
        <v>630</v>
      </c>
      <c r="K12" s="19">
        <v>83285</v>
      </c>
      <c r="L12" s="19">
        <v>103987.5</v>
      </c>
      <c r="M12" s="19">
        <v>73497.5</v>
      </c>
      <c r="N12" s="19">
        <v>79125</v>
      </c>
      <c r="O12" s="19">
        <v>1565</v>
      </c>
      <c r="P12" s="19">
        <v>258175</v>
      </c>
    </row>
    <row r="13" spans="1:16" hidden="1">
      <c r="A13" s="22" t="s">
        <v>30</v>
      </c>
      <c r="B13" s="19">
        <v>92282.5</v>
      </c>
      <c r="C13" s="19">
        <v>37917.5</v>
      </c>
      <c r="D13" s="19">
        <v>43295</v>
      </c>
      <c r="E13" s="19">
        <v>1395</v>
      </c>
      <c r="F13" s="19">
        <v>174890</v>
      </c>
      <c r="G13" s="19">
        <v>29010</v>
      </c>
      <c r="H13" s="19">
        <v>26085</v>
      </c>
      <c r="I13" s="19">
        <v>27270</v>
      </c>
      <c r="J13" s="19">
        <v>920</v>
      </c>
      <c r="K13" s="19">
        <v>83285</v>
      </c>
      <c r="L13" s="19">
        <v>121292.5</v>
      </c>
      <c r="M13" s="19">
        <v>64002.5</v>
      </c>
      <c r="N13" s="19">
        <v>70565</v>
      </c>
      <c r="O13" s="19">
        <v>2315</v>
      </c>
      <c r="P13" s="19">
        <v>258175</v>
      </c>
    </row>
    <row r="14" spans="1:16" hidden="1">
      <c r="A14" s="20" t="s">
        <v>36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hidden="1">
      <c r="A15" s="22" t="s">
        <v>42</v>
      </c>
      <c r="B15" s="19">
        <v>69482.600000000006</v>
      </c>
      <c r="C15" s="19">
        <v>36909.699999999997</v>
      </c>
      <c r="D15" s="19">
        <v>33854.699999999997</v>
      </c>
      <c r="E15" s="19">
        <v>0</v>
      </c>
      <c r="F15" s="19">
        <v>140247</v>
      </c>
      <c r="G15" s="19">
        <v>22032.2</v>
      </c>
      <c r="H15" s="19">
        <v>17505</v>
      </c>
      <c r="I15" s="19">
        <v>24470.799999999999</v>
      </c>
      <c r="J15" s="19">
        <v>0</v>
      </c>
      <c r="K15" s="19">
        <v>64008</v>
      </c>
      <c r="L15" s="19">
        <v>91514.8</v>
      </c>
      <c r="M15" s="19">
        <v>54414.7</v>
      </c>
      <c r="N15" s="19">
        <v>58325.5</v>
      </c>
      <c r="O15" s="19">
        <v>0</v>
      </c>
      <c r="P15" s="19">
        <v>204255</v>
      </c>
    </row>
    <row r="16" spans="1:16" hidden="1">
      <c r="A16" s="22" t="s">
        <v>37</v>
      </c>
      <c r="B16" s="19">
        <v>68633</v>
      </c>
      <c r="C16" s="19">
        <v>45217</v>
      </c>
      <c r="D16" s="19">
        <v>28160</v>
      </c>
      <c r="E16" s="19">
        <v>750</v>
      </c>
      <c r="F16" s="19">
        <v>142760</v>
      </c>
      <c r="G16" s="19">
        <v>19365</v>
      </c>
      <c r="H16" s="19">
        <v>23317.5</v>
      </c>
      <c r="I16" s="19">
        <v>26342.5</v>
      </c>
      <c r="J16" s="19">
        <v>375</v>
      </c>
      <c r="K16" s="19">
        <v>69400</v>
      </c>
      <c r="L16" s="19">
        <v>87998</v>
      </c>
      <c r="M16" s="19">
        <v>68534.5</v>
      </c>
      <c r="N16" s="19">
        <v>54502.5</v>
      </c>
      <c r="O16" s="19">
        <v>1125</v>
      </c>
      <c r="P16" s="19">
        <v>212160</v>
      </c>
    </row>
    <row r="17" spans="1:16" hidden="1">
      <c r="A17" s="22" t="s">
        <v>32</v>
      </c>
      <c r="B17" s="19">
        <v>50733</v>
      </c>
      <c r="C17" s="19">
        <v>26447.5</v>
      </c>
      <c r="D17" s="19">
        <v>22064.5</v>
      </c>
      <c r="E17" s="19">
        <v>0</v>
      </c>
      <c r="F17" s="19">
        <v>99245</v>
      </c>
      <c r="G17" s="19">
        <v>22965</v>
      </c>
      <c r="H17" s="19">
        <v>16326</v>
      </c>
      <c r="I17" s="19">
        <v>19819</v>
      </c>
      <c r="J17" s="19">
        <v>2000</v>
      </c>
      <c r="K17" s="19">
        <v>61110</v>
      </c>
      <c r="L17" s="19">
        <v>73698</v>
      </c>
      <c r="M17" s="19">
        <v>42773.5</v>
      </c>
      <c r="N17" s="19">
        <v>41883.5</v>
      </c>
      <c r="O17" s="19">
        <v>2000</v>
      </c>
      <c r="P17" s="19">
        <v>160355</v>
      </c>
    </row>
    <row r="18" spans="1:16" hidden="1">
      <c r="A18" s="22" t="s">
        <v>30</v>
      </c>
      <c r="B18" s="19">
        <v>66940.5</v>
      </c>
      <c r="C18" s="19">
        <v>44697.5</v>
      </c>
      <c r="D18" s="19">
        <v>31122</v>
      </c>
      <c r="E18" s="19">
        <v>0</v>
      </c>
      <c r="F18" s="19">
        <v>142760</v>
      </c>
      <c r="G18" s="19">
        <v>25287.5</v>
      </c>
      <c r="H18" s="19">
        <v>21612.5</v>
      </c>
      <c r="I18" s="19">
        <v>22400</v>
      </c>
      <c r="J18" s="19">
        <v>100</v>
      </c>
      <c r="K18" s="19">
        <v>69400</v>
      </c>
      <c r="L18" s="19">
        <v>92228</v>
      </c>
      <c r="M18" s="19">
        <v>66310</v>
      </c>
      <c r="N18" s="19">
        <v>53522</v>
      </c>
      <c r="O18" s="19">
        <v>100</v>
      </c>
      <c r="P18" s="19">
        <v>212160</v>
      </c>
    </row>
    <row r="19" spans="1:16" hidden="1">
      <c r="A19" s="20" t="s">
        <v>55</v>
      </c>
      <c r="B19" s="19">
        <v>589079.1</v>
      </c>
      <c r="C19" s="19">
        <v>328911.7</v>
      </c>
      <c r="D19" s="19">
        <v>302066.2</v>
      </c>
      <c r="E19" s="19">
        <v>4515</v>
      </c>
      <c r="F19" s="19">
        <v>1224572</v>
      </c>
      <c r="G19" s="19">
        <v>207317.2</v>
      </c>
      <c r="H19" s="19">
        <v>174786</v>
      </c>
      <c r="I19" s="19">
        <v>210064.8</v>
      </c>
      <c r="J19" s="19">
        <v>4890</v>
      </c>
      <c r="K19" s="19">
        <v>597058</v>
      </c>
      <c r="L19" s="19">
        <v>796396.3</v>
      </c>
      <c r="M19" s="19">
        <v>503697.7</v>
      </c>
      <c r="N19" s="19">
        <v>512131</v>
      </c>
      <c r="O19" s="19">
        <v>9405</v>
      </c>
      <c r="P19" s="19">
        <v>1821630</v>
      </c>
    </row>
    <row r="20" spans="1:16">
      <c r="B20" s="25" t="s">
        <v>11</v>
      </c>
      <c r="C20" s="25"/>
      <c r="D20" s="25"/>
      <c r="E20" s="25"/>
      <c r="F20" s="25" t="s">
        <v>14</v>
      </c>
      <c r="G20" s="25"/>
      <c r="H20" s="25"/>
      <c r="I20" s="25"/>
    </row>
    <row r="21" spans="1:16">
      <c r="B21" t="s">
        <v>3</v>
      </c>
      <c r="C21" t="s">
        <v>4</v>
      </c>
      <c r="D21" t="s">
        <v>5</v>
      </c>
      <c r="E21" t="s">
        <v>6</v>
      </c>
      <c r="F21" t="s">
        <v>3</v>
      </c>
      <c r="G21" t="s">
        <v>4</v>
      </c>
      <c r="H21" t="s">
        <v>5</v>
      </c>
      <c r="I21" t="s">
        <v>6</v>
      </c>
    </row>
    <row r="22" spans="1:16">
      <c r="A22" t="str">
        <f>A9</f>
        <v>$30 USD / mo (T2)</v>
      </c>
    </row>
    <row r="23" spans="1:16">
      <c r="A23" t="str">
        <f t="shared" ref="A23:A31" si="0">A10</f>
        <v>Profile A</v>
      </c>
      <c r="B23" s="24">
        <f>B10/$F10</f>
        <v>0.54514266110126364</v>
      </c>
      <c r="C23" s="24">
        <f t="shared" ref="C23:E23" si="1">C10/$F10</f>
        <v>0.16345988907313169</v>
      </c>
      <c r="D23" s="24">
        <f t="shared" si="1"/>
        <v>0.28679455657842073</v>
      </c>
      <c r="E23" s="24">
        <f t="shared" si="1"/>
        <v>4.6028932471839446E-3</v>
      </c>
      <c r="F23" s="24">
        <f>G10/$K10</f>
        <v>0.35639671009185325</v>
      </c>
      <c r="G23" s="24">
        <f t="shared" ref="G23:I23" si="2">H10/$K10</f>
        <v>0.25989073662724382</v>
      </c>
      <c r="H23" s="24">
        <f t="shared" si="2"/>
        <v>0.37758900162094017</v>
      </c>
      <c r="I23" s="24">
        <f t="shared" si="2"/>
        <v>6.1235516599627785E-3</v>
      </c>
    </row>
    <row r="24" spans="1:16">
      <c r="A24" t="str">
        <f t="shared" si="0"/>
        <v>Profile B</v>
      </c>
      <c r="B24" s="24">
        <f t="shared" ref="B24:E24" si="3">B11/$F11</f>
        <v>0.40782777746011778</v>
      </c>
      <c r="C24" s="24">
        <f t="shared" si="3"/>
        <v>0.33145119789582023</v>
      </c>
      <c r="D24" s="24">
        <f t="shared" si="3"/>
        <v>0.25711876036365716</v>
      </c>
      <c r="E24" s="24">
        <f t="shared" si="3"/>
        <v>3.6022642804048261E-3</v>
      </c>
      <c r="F24" s="24">
        <f t="shared" ref="F24:I24" si="4">G11/$K11</f>
        <v>0.35216425526805545</v>
      </c>
      <c r="G24" s="24">
        <f t="shared" si="4"/>
        <v>0.31176082127634025</v>
      </c>
      <c r="H24" s="24">
        <f t="shared" si="4"/>
        <v>0.3318124512217086</v>
      </c>
      <c r="I24" s="24">
        <f t="shared" si="4"/>
        <v>4.2624722338956596E-3</v>
      </c>
    </row>
    <row r="25" spans="1:16">
      <c r="A25" t="str">
        <f t="shared" si="0"/>
        <v>Profile C</v>
      </c>
      <c r="B25" s="24">
        <f t="shared" ref="B25:E25" si="5">B12/$F12</f>
        <v>0.42508147978729488</v>
      </c>
      <c r="C25" s="24">
        <f t="shared" si="5"/>
        <v>0.29256961518668878</v>
      </c>
      <c r="D25" s="24">
        <f t="shared" si="5"/>
        <v>0.27700268740351081</v>
      </c>
      <c r="E25" s="24">
        <f t="shared" si="5"/>
        <v>5.3462176225055752E-3</v>
      </c>
      <c r="F25" s="24">
        <f t="shared" ref="F25:I25" si="6">G12/$K12</f>
        <v>0.35594644894038541</v>
      </c>
      <c r="G25" s="24">
        <f t="shared" si="6"/>
        <v>0.26811550699405656</v>
      </c>
      <c r="H25" s="24">
        <f t="shared" si="6"/>
        <v>0.36837365672089811</v>
      </c>
      <c r="I25" s="24">
        <f t="shared" si="6"/>
        <v>7.5643873446599027E-3</v>
      </c>
    </row>
    <row r="26" spans="1:16">
      <c r="A26" t="str">
        <f t="shared" si="0"/>
        <v>Profile D</v>
      </c>
      <c r="B26" s="24">
        <f t="shared" ref="B26:E26" si="7">B13/$F13</f>
        <v>0.52766024358167996</v>
      </c>
      <c r="C26" s="24">
        <f t="shared" si="7"/>
        <v>0.2168077077019841</v>
      </c>
      <c r="D26" s="24">
        <f t="shared" si="7"/>
        <v>0.24755560638115387</v>
      </c>
      <c r="E26" s="24">
        <f t="shared" si="7"/>
        <v>7.976442335182115E-3</v>
      </c>
      <c r="F26" s="24">
        <f t="shared" ref="F26:I26" si="8">G13/$K13</f>
        <v>0.34832202677552981</v>
      </c>
      <c r="G26" s="24">
        <f t="shared" si="8"/>
        <v>0.31320165696103741</v>
      </c>
      <c r="H26" s="24">
        <f t="shared" si="8"/>
        <v>0.3274299093474215</v>
      </c>
      <c r="I26" s="24">
        <f t="shared" si="8"/>
        <v>1.1046406916011286E-2</v>
      </c>
    </row>
    <row r="27" spans="1:16">
      <c r="A27" t="str">
        <f t="shared" si="0"/>
        <v>$60 USD / mo (T3)</v>
      </c>
      <c r="B27" s="24"/>
      <c r="C27" s="24"/>
      <c r="D27" s="24"/>
      <c r="E27" s="24"/>
      <c r="F27" s="24"/>
      <c r="G27" s="24"/>
      <c r="H27" s="24"/>
      <c r="I27" s="24"/>
    </row>
    <row r="28" spans="1:16">
      <c r="A28" t="str">
        <f t="shared" si="0"/>
        <v>Profile A</v>
      </c>
      <c r="B28" s="24">
        <f>B15/$F15</f>
        <v>0.49543020528068343</v>
      </c>
      <c r="C28" s="24">
        <f t="shared" ref="C28:E28" si="9">C15/$F15</f>
        <v>0.26317639593003772</v>
      </c>
      <c r="D28" s="24">
        <f t="shared" si="9"/>
        <v>0.2413933987892789</v>
      </c>
      <c r="E28" s="24">
        <f t="shared" si="9"/>
        <v>0</v>
      </c>
      <c r="F28" s="24">
        <f t="shared" ref="F28:I28" si="10">G15/$K15</f>
        <v>0.34421009873765779</v>
      </c>
      <c r="G28" s="24">
        <f t="shared" si="10"/>
        <v>0.27348143982002249</v>
      </c>
      <c r="H28" s="24">
        <f t="shared" si="10"/>
        <v>0.38230846144231972</v>
      </c>
      <c r="I28" s="24">
        <f t="shared" si="10"/>
        <v>0</v>
      </c>
    </row>
    <row r="29" spans="1:16">
      <c r="A29" t="str">
        <f t="shared" si="0"/>
        <v>Profile B</v>
      </c>
      <c r="B29" s="24">
        <f t="shared" ref="B29:E29" si="11">B16/$F16</f>
        <v>0.4807579153824601</v>
      </c>
      <c r="C29" s="24">
        <f t="shared" si="11"/>
        <v>0.31673437937797705</v>
      </c>
      <c r="D29" s="24">
        <f t="shared" si="11"/>
        <v>0.19725413281031101</v>
      </c>
      <c r="E29" s="24">
        <f t="shared" si="11"/>
        <v>5.2535724292518916E-3</v>
      </c>
      <c r="F29" s="24">
        <f t="shared" ref="F29:I29" si="12">G16/$K16</f>
        <v>0.27903458213256482</v>
      </c>
      <c r="G29" s="24">
        <f t="shared" si="12"/>
        <v>0.33598703170028821</v>
      </c>
      <c r="H29" s="24">
        <f t="shared" si="12"/>
        <v>0.37957492795389047</v>
      </c>
      <c r="I29" s="24">
        <f t="shared" si="12"/>
        <v>5.4034582132564844E-3</v>
      </c>
    </row>
    <row r="30" spans="1:16">
      <c r="A30" t="str">
        <f t="shared" si="0"/>
        <v>Profile C</v>
      </c>
      <c r="B30" s="24">
        <f t="shared" ref="B30:E30" si="13">B17/$F17</f>
        <v>0.51118948057836666</v>
      </c>
      <c r="C30" s="24">
        <f t="shared" si="13"/>
        <v>0.26648697667388788</v>
      </c>
      <c r="D30" s="24">
        <f t="shared" si="13"/>
        <v>0.22232354274774549</v>
      </c>
      <c r="E30" s="24">
        <f t="shared" si="13"/>
        <v>0</v>
      </c>
      <c r="F30" s="24">
        <f t="shared" ref="F30:I30" si="14">G17/$K17</f>
        <v>0.37579774177712322</v>
      </c>
      <c r="G30" s="24">
        <f t="shared" si="14"/>
        <v>0.26715758468335787</v>
      </c>
      <c r="H30" s="24">
        <f t="shared" si="14"/>
        <v>0.32431680576010474</v>
      </c>
      <c r="I30" s="24">
        <f t="shared" si="14"/>
        <v>3.2727867779414173E-2</v>
      </c>
    </row>
    <row r="31" spans="1:16">
      <c r="A31" t="str">
        <f t="shared" si="0"/>
        <v>Profile D</v>
      </c>
      <c r="B31" s="24">
        <f t="shared" ref="B31:E31" si="15">B18/$F18</f>
        <v>0.4689023536004483</v>
      </c>
      <c r="C31" s="24">
        <f t="shared" si="15"/>
        <v>0.31309540487531523</v>
      </c>
      <c r="D31" s="24">
        <f t="shared" si="15"/>
        <v>0.21800224152423647</v>
      </c>
      <c r="E31" s="24">
        <f t="shared" si="15"/>
        <v>0</v>
      </c>
      <c r="F31" s="24">
        <f t="shared" ref="F31:I31" si="16">G18/$K18</f>
        <v>0.36437319884726227</v>
      </c>
      <c r="G31" s="24">
        <f t="shared" si="16"/>
        <v>0.31141930835734871</v>
      </c>
      <c r="H31" s="24">
        <f t="shared" si="16"/>
        <v>0.32276657060518732</v>
      </c>
      <c r="I31" s="24">
        <f t="shared" si="16"/>
        <v>1.440922190201729E-3</v>
      </c>
    </row>
  </sheetData>
  <mergeCells count="2">
    <mergeCell ref="B20:E20"/>
    <mergeCell ref="F20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01"/>
  <sheetViews>
    <sheetView showGridLines="0" workbookViewId="0">
      <selection activeCell="E1" sqref="E1:H1"/>
    </sheetView>
  </sheetViews>
  <sheetFormatPr defaultRowHeight="12.6"/>
  <cols>
    <col min="1" max="1" width="14" bestFit="1" customWidth="1"/>
    <col min="2" max="2" width="26.26953125" bestFit="1" customWidth="1"/>
    <col min="3" max="3" width="8.08984375" customWidth="1"/>
    <col min="4" max="4" width="7.453125" customWidth="1"/>
    <col min="5" max="5" width="9" bestFit="1" customWidth="1"/>
    <col min="6" max="6" width="6.7265625" customWidth="1"/>
    <col min="7" max="7" width="10.7265625" bestFit="1" customWidth="1"/>
    <col min="8" max="8" width="5.6328125" customWidth="1"/>
    <col min="9" max="9" width="12.08984375" bestFit="1" customWidth="1"/>
    <col min="10" max="10" width="26.7265625" bestFit="1" customWidth="1"/>
    <col min="11" max="12" width="7.6328125" customWidth="1"/>
  </cols>
  <sheetData>
    <row r="1" spans="1:24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7</v>
      </c>
      <c r="K1" t="s">
        <v>8</v>
      </c>
      <c r="L1" t="s">
        <v>9</v>
      </c>
      <c r="M1" t="s">
        <v>20</v>
      </c>
      <c r="N1" t="s">
        <v>47</v>
      </c>
      <c r="O1" t="str">
        <f>'Design - US'!I2</f>
        <v>Profile</v>
      </c>
      <c r="P1" t="str">
        <f>'Design - US'!J2</f>
        <v>Copay</v>
      </c>
      <c r="Q1" t="str">
        <f>'Design - US'!K2</f>
        <v>Price</v>
      </c>
      <c r="R1" t="str">
        <f>'Design - US'!L2</f>
        <v>Level of Restriction</v>
      </c>
      <c r="S1" t="str">
        <f>'Design - US'!M2</f>
        <v>Type of Restriction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</row>
    <row r="2" spans="1:24">
      <c r="A2" s="2">
        <v>5</v>
      </c>
      <c r="B2" s="1" t="s">
        <v>10</v>
      </c>
      <c r="C2" s="1">
        <v>1</v>
      </c>
      <c r="D2" s="1" t="s">
        <v>11</v>
      </c>
      <c r="E2" s="1">
        <v>0</v>
      </c>
      <c r="F2" s="1">
        <v>1</v>
      </c>
      <c r="G2" s="1">
        <v>0</v>
      </c>
      <c r="H2" s="1">
        <v>0</v>
      </c>
      <c r="I2" s="1" t="s">
        <v>12</v>
      </c>
      <c r="J2" s="1" t="s">
        <v>13</v>
      </c>
      <c r="K2" s="1">
        <v>5000</v>
      </c>
      <c r="L2" s="3">
        <v>3000</v>
      </c>
      <c r="M2" t="str">
        <f>RIGHT(B2,1)</f>
        <v>A</v>
      </c>
      <c r="N2" t="str">
        <f>M2&amp;C2</f>
        <v>A1</v>
      </c>
      <c r="O2" t="str">
        <f>VLOOKUP($N2,'Design - US'!$H$3:$M$50,2,FALSE)</f>
        <v>Profile D</v>
      </c>
      <c r="P2" t="str">
        <f>VLOOKUP($N2,'Design - US'!$H$3:$M$50,3,FALSE)</f>
        <v>$30 USD / mo (T2)</v>
      </c>
      <c r="Q2" t="str">
        <f>VLOOKUP($N2,'Design - US'!$H$3:$M$50,4,FALSE)</f>
        <v>$5.36 USD / day</v>
      </c>
      <c r="R2" t="str">
        <f>VLOOKUP($N2,'Design - US'!$H$3:$M$50,5,FALSE)</f>
        <v>Open access within label indication (use after failure of allopurinol or febuxostat)</v>
      </c>
      <c r="S2" t="str">
        <f>VLOOKUP($N2,'Design - US'!$H$3:$M$50,6,FALSE)</f>
        <v>Requires prior authorization</v>
      </c>
      <c r="T2">
        <f>IF(D2="A",K2,L2)</f>
        <v>5000</v>
      </c>
      <c r="U2">
        <f t="shared" ref="U2:U65" si="0">$T2*E2</f>
        <v>0</v>
      </c>
      <c r="V2">
        <f t="shared" ref="V2:V65" si="1">$T2*F2</f>
        <v>5000</v>
      </c>
      <c r="W2">
        <f t="shared" ref="W2:W65" si="2">$T2*G2</f>
        <v>0</v>
      </c>
      <c r="X2">
        <f t="shared" ref="X2:X65" si="3">$T2*H2</f>
        <v>0</v>
      </c>
    </row>
    <row r="3" spans="1:24">
      <c r="A3" s="2">
        <v>5</v>
      </c>
      <c r="B3" s="1" t="s">
        <v>10</v>
      </c>
      <c r="C3" s="1">
        <v>1</v>
      </c>
      <c r="D3" s="1" t="s">
        <v>14</v>
      </c>
      <c r="E3" s="1">
        <v>0</v>
      </c>
      <c r="F3" s="1">
        <v>1</v>
      </c>
      <c r="G3" s="1">
        <v>0</v>
      </c>
      <c r="H3" s="1">
        <v>0</v>
      </c>
      <c r="I3" s="1" t="s">
        <v>12</v>
      </c>
      <c r="J3" s="1" t="s">
        <v>13</v>
      </c>
      <c r="K3" s="1">
        <v>5000</v>
      </c>
      <c r="L3" s="3">
        <v>3000</v>
      </c>
      <c r="M3" t="str">
        <f t="shared" ref="M3:M66" si="4">RIGHT(B3,1)</f>
        <v>A</v>
      </c>
      <c r="N3" t="str">
        <f t="shared" ref="N3:N66" si="5">M3&amp;C3</f>
        <v>A1</v>
      </c>
      <c r="O3" t="str">
        <f>VLOOKUP(N3,'Design - US'!$H$3:$M$50,2,FALSE)</f>
        <v>Profile D</v>
      </c>
      <c r="P3" t="str">
        <f>VLOOKUP($N3,'Design - US'!$H$3:$M$50,3,FALSE)</f>
        <v>$30 USD / mo (T2)</v>
      </c>
      <c r="Q3" t="str">
        <f>VLOOKUP($N3,'Design - US'!$H$3:$M$50,4,FALSE)</f>
        <v>$5.36 USD / day</v>
      </c>
      <c r="R3" t="str">
        <f>VLOOKUP($N3,'Design - US'!$H$3:$M$50,5,FALSE)</f>
        <v>Open access within label indication (use after failure of allopurinol or febuxostat)</v>
      </c>
      <c r="S3" t="str">
        <f>VLOOKUP($N3,'Design - US'!$H$3:$M$50,6,FALSE)</f>
        <v>Requires prior authorization</v>
      </c>
      <c r="T3">
        <f t="shared" ref="T3:T66" si="6">IF(D3="A",K3,L3)</f>
        <v>3000</v>
      </c>
      <c r="U3">
        <f t="shared" si="0"/>
        <v>0</v>
      </c>
      <c r="V3">
        <f t="shared" si="1"/>
        <v>3000</v>
      </c>
      <c r="W3">
        <f t="shared" si="2"/>
        <v>0</v>
      </c>
      <c r="X3">
        <f t="shared" si="3"/>
        <v>0</v>
      </c>
    </row>
    <row r="4" spans="1:24">
      <c r="A4" s="2">
        <v>5</v>
      </c>
      <c r="B4" s="1" t="s">
        <v>10</v>
      </c>
      <c r="C4" s="1">
        <v>2</v>
      </c>
      <c r="D4" s="1" t="s">
        <v>11</v>
      </c>
      <c r="E4" s="1">
        <v>0</v>
      </c>
      <c r="F4" s="1">
        <v>1</v>
      </c>
      <c r="G4" s="1">
        <v>0</v>
      </c>
      <c r="H4" s="1">
        <v>0</v>
      </c>
      <c r="I4" s="1" t="s">
        <v>12</v>
      </c>
      <c r="J4" s="1" t="s">
        <v>13</v>
      </c>
      <c r="K4" s="1">
        <v>5000</v>
      </c>
      <c r="L4" s="3">
        <v>3000</v>
      </c>
      <c r="M4" t="str">
        <f t="shared" si="4"/>
        <v>A</v>
      </c>
      <c r="N4" t="str">
        <f t="shared" si="5"/>
        <v>A2</v>
      </c>
      <c r="O4" t="str">
        <f>VLOOKUP(N4,'Design - US'!$H$3:$M$50,2,FALSE)</f>
        <v>Profile B</v>
      </c>
      <c r="P4" t="str">
        <f>VLOOKUP($N4,'Design - US'!$H$3:$M$50,3,FALSE)</f>
        <v>$60 USD / mo (T3)</v>
      </c>
      <c r="Q4" t="str">
        <f>VLOOKUP($N4,'Design - US'!$H$3:$M$50,4,FALSE)</f>
        <v>$7.14 USD / day</v>
      </c>
      <c r="R4" t="str">
        <f>VLOOKUP($N4,'Design - US'!$H$3:$M$50,5,FALSE)</f>
        <v>Open access within label indication (use after failure of allopurinol or febuxostat)</v>
      </c>
      <c r="S4" t="str">
        <f>VLOOKUP($N4,'Design - US'!$H$3:$M$50,6,FALSE)</f>
        <v>No prior authorization</v>
      </c>
      <c r="T4">
        <f t="shared" si="6"/>
        <v>5000</v>
      </c>
      <c r="U4">
        <f t="shared" si="0"/>
        <v>0</v>
      </c>
      <c r="V4">
        <f t="shared" si="1"/>
        <v>5000</v>
      </c>
      <c r="W4">
        <f t="shared" si="2"/>
        <v>0</v>
      </c>
      <c r="X4">
        <f t="shared" si="3"/>
        <v>0</v>
      </c>
    </row>
    <row r="5" spans="1:24">
      <c r="A5" s="2">
        <v>5</v>
      </c>
      <c r="B5" s="1" t="s">
        <v>10</v>
      </c>
      <c r="C5" s="1">
        <v>2</v>
      </c>
      <c r="D5" s="1" t="s">
        <v>14</v>
      </c>
      <c r="E5" s="1">
        <v>0</v>
      </c>
      <c r="F5" s="1">
        <v>1</v>
      </c>
      <c r="G5" s="1">
        <v>0</v>
      </c>
      <c r="H5" s="1">
        <v>0</v>
      </c>
      <c r="I5" s="1" t="s">
        <v>12</v>
      </c>
      <c r="J5" s="1" t="s">
        <v>13</v>
      </c>
      <c r="K5" s="1">
        <v>5000</v>
      </c>
      <c r="L5" s="3">
        <v>3000</v>
      </c>
      <c r="M5" t="str">
        <f t="shared" si="4"/>
        <v>A</v>
      </c>
      <c r="N5" t="str">
        <f t="shared" si="5"/>
        <v>A2</v>
      </c>
      <c r="O5" t="str">
        <f>VLOOKUP(N5,'Design - US'!$H$3:$M$50,2,FALSE)</f>
        <v>Profile B</v>
      </c>
      <c r="P5" t="str">
        <f>VLOOKUP($N5,'Design - US'!$H$3:$M$50,3,FALSE)</f>
        <v>$60 USD / mo (T3)</v>
      </c>
      <c r="Q5" t="str">
        <f>VLOOKUP($N5,'Design - US'!$H$3:$M$50,4,FALSE)</f>
        <v>$7.14 USD / day</v>
      </c>
      <c r="R5" t="str">
        <f>VLOOKUP($N5,'Design - US'!$H$3:$M$50,5,FALSE)</f>
        <v>Open access within label indication (use after failure of allopurinol or febuxostat)</v>
      </c>
      <c r="S5" t="str">
        <f>VLOOKUP($N5,'Design - US'!$H$3:$M$50,6,FALSE)</f>
        <v>No prior authorization</v>
      </c>
      <c r="T5">
        <f t="shared" si="6"/>
        <v>3000</v>
      </c>
      <c r="U5">
        <f t="shared" si="0"/>
        <v>0</v>
      </c>
      <c r="V5">
        <f t="shared" si="1"/>
        <v>3000</v>
      </c>
      <c r="W5">
        <f t="shared" si="2"/>
        <v>0</v>
      </c>
      <c r="X5">
        <f t="shared" si="3"/>
        <v>0</v>
      </c>
    </row>
    <row r="6" spans="1:24">
      <c r="A6" s="2">
        <v>5</v>
      </c>
      <c r="B6" s="1" t="s">
        <v>10</v>
      </c>
      <c r="C6" s="1">
        <v>3</v>
      </c>
      <c r="D6" s="1" t="s">
        <v>11</v>
      </c>
      <c r="E6" s="1">
        <v>1</v>
      </c>
      <c r="F6" s="1">
        <v>0</v>
      </c>
      <c r="G6" s="1">
        <v>0</v>
      </c>
      <c r="H6" s="1">
        <v>0</v>
      </c>
      <c r="I6" s="1" t="s">
        <v>12</v>
      </c>
      <c r="J6" s="1" t="s">
        <v>13</v>
      </c>
      <c r="K6" s="1">
        <v>5000</v>
      </c>
      <c r="L6" s="3">
        <v>3000</v>
      </c>
      <c r="M6" t="str">
        <f t="shared" si="4"/>
        <v>A</v>
      </c>
      <c r="N6" t="str">
        <f t="shared" si="5"/>
        <v>A3</v>
      </c>
      <c r="O6" t="str">
        <f>VLOOKUP(N6,'Design - US'!$H$3:$M$50,2,FALSE)</f>
        <v>Profile C</v>
      </c>
      <c r="P6" t="str">
        <f>VLOOKUP($N6,'Design - US'!$H$3:$M$50,3,FALSE)</f>
        <v>$60 USD / mo (T3)</v>
      </c>
      <c r="Q6" t="str">
        <f>VLOOKUP($N6,'Design - US'!$H$3:$M$50,4,FALSE)</f>
        <v>$12.06 USD / day</v>
      </c>
      <c r="R6" t="str">
        <f>VLOOKUP($N6,'Design - US'!$H$3:$M$50,5,FALSE)</f>
        <v>Open access within label indication (use after failure of allopurinol or febuxostat)</v>
      </c>
      <c r="S6" t="str">
        <f>VLOOKUP($N6,'Design - US'!$H$3:$M$50,6,FALSE)</f>
        <v>No prior authorization</v>
      </c>
      <c r="T6">
        <f t="shared" si="6"/>
        <v>5000</v>
      </c>
      <c r="U6">
        <f t="shared" si="0"/>
        <v>5000</v>
      </c>
      <c r="V6">
        <f t="shared" si="1"/>
        <v>0</v>
      </c>
      <c r="W6">
        <f t="shared" si="2"/>
        <v>0</v>
      </c>
      <c r="X6">
        <f t="shared" si="3"/>
        <v>0</v>
      </c>
    </row>
    <row r="7" spans="1:24">
      <c r="A7" s="2">
        <v>5</v>
      </c>
      <c r="B7" s="1" t="s">
        <v>10</v>
      </c>
      <c r="C7" s="1">
        <v>3</v>
      </c>
      <c r="D7" s="1" t="s">
        <v>14</v>
      </c>
      <c r="E7" s="1">
        <v>1</v>
      </c>
      <c r="F7" s="1">
        <v>0</v>
      </c>
      <c r="G7" s="1">
        <v>0</v>
      </c>
      <c r="H7" s="1">
        <v>0</v>
      </c>
      <c r="I7" s="1" t="s">
        <v>12</v>
      </c>
      <c r="J7" s="1" t="s">
        <v>13</v>
      </c>
      <c r="K7" s="1">
        <v>5000</v>
      </c>
      <c r="L7" s="3">
        <v>3000</v>
      </c>
      <c r="M7" t="str">
        <f t="shared" si="4"/>
        <v>A</v>
      </c>
      <c r="N7" t="str">
        <f t="shared" si="5"/>
        <v>A3</v>
      </c>
      <c r="O7" t="str">
        <f>VLOOKUP(N7,'Design - US'!$H$3:$M$50,2,FALSE)</f>
        <v>Profile C</v>
      </c>
      <c r="P7" t="str">
        <f>VLOOKUP($N7,'Design - US'!$H$3:$M$50,3,FALSE)</f>
        <v>$60 USD / mo (T3)</v>
      </c>
      <c r="Q7" t="str">
        <f>VLOOKUP($N7,'Design - US'!$H$3:$M$50,4,FALSE)</f>
        <v>$12.06 USD / day</v>
      </c>
      <c r="R7" t="str">
        <f>VLOOKUP($N7,'Design - US'!$H$3:$M$50,5,FALSE)</f>
        <v>Open access within label indication (use after failure of allopurinol or febuxostat)</v>
      </c>
      <c r="S7" t="str">
        <f>VLOOKUP($N7,'Design - US'!$H$3:$M$50,6,FALSE)</f>
        <v>No prior authorization</v>
      </c>
      <c r="T7">
        <f t="shared" si="6"/>
        <v>3000</v>
      </c>
      <c r="U7">
        <f t="shared" si="0"/>
        <v>3000</v>
      </c>
      <c r="V7">
        <f t="shared" si="1"/>
        <v>0</v>
      </c>
      <c r="W7">
        <f t="shared" si="2"/>
        <v>0</v>
      </c>
      <c r="X7">
        <f t="shared" si="3"/>
        <v>0</v>
      </c>
    </row>
    <row r="8" spans="1:24">
      <c r="A8" s="2">
        <v>5</v>
      </c>
      <c r="B8" s="1" t="s">
        <v>10</v>
      </c>
      <c r="C8" s="1">
        <v>4</v>
      </c>
      <c r="D8" s="1" t="s">
        <v>11</v>
      </c>
      <c r="E8" s="1">
        <v>1</v>
      </c>
      <c r="F8" s="1">
        <v>0</v>
      </c>
      <c r="G8" s="1">
        <v>0</v>
      </c>
      <c r="H8" s="1">
        <v>0</v>
      </c>
      <c r="I8" s="1" t="s">
        <v>12</v>
      </c>
      <c r="J8" s="1" t="s">
        <v>13</v>
      </c>
      <c r="K8" s="1">
        <v>5000</v>
      </c>
      <c r="L8" s="3">
        <v>3000</v>
      </c>
      <c r="M8" t="str">
        <f t="shared" si="4"/>
        <v>A</v>
      </c>
      <c r="N8" t="str">
        <f t="shared" si="5"/>
        <v>A4</v>
      </c>
      <c r="O8" t="str">
        <f>VLOOKUP(N8,'Design - US'!$H$3:$M$50,2,FALSE)</f>
        <v>Profile C</v>
      </c>
      <c r="P8" t="str">
        <f>VLOOKUP($N8,'Design - US'!$H$3:$M$50,3,FALSE)</f>
        <v>$30 USD / mo (T2)</v>
      </c>
      <c r="Q8" t="str">
        <f>VLOOKUP($N8,'Design - US'!$H$3:$M$50,4,FALSE)</f>
        <v>$5.36 USD / day</v>
      </c>
      <c r="R8" t="str">
        <f>VLOOKUP($N8,'Design - US'!$H$3:$M$50,5,FALSE)</f>
        <v>Open access within label indication (use after failure of allopurinol or febuxostat)</v>
      </c>
      <c r="S8" t="str">
        <f>VLOOKUP($N8,'Design - US'!$H$3:$M$50,6,FALSE)</f>
        <v>No prior authorization</v>
      </c>
      <c r="T8">
        <f t="shared" si="6"/>
        <v>5000</v>
      </c>
      <c r="U8">
        <f t="shared" si="0"/>
        <v>5000</v>
      </c>
      <c r="V8">
        <f t="shared" si="1"/>
        <v>0</v>
      </c>
      <c r="W8">
        <f t="shared" si="2"/>
        <v>0</v>
      </c>
      <c r="X8">
        <f t="shared" si="3"/>
        <v>0</v>
      </c>
    </row>
    <row r="9" spans="1:24">
      <c r="A9" s="2">
        <v>5</v>
      </c>
      <c r="B9" s="1" t="s">
        <v>10</v>
      </c>
      <c r="C9" s="1">
        <v>4</v>
      </c>
      <c r="D9" s="1" t="s">
        <v>14</v>
      </c>
      <c r="E9" s="1">
        <v>1</v>
      </c>
      <c r="F9" s="1">
        <v>0</v>
      </c>
      <c r="G9" s="1">
        <v>0</v>
      </c>
      <c r="H9" s="1">
        <v>0</v>
      </c>
      <c r="I9" s="1" t="s">
        <v>12</v>
      </c>
      <c r="J9" s="1" t="s">
        <v>13</v>
      </c>
      <c r="K9" s="1">
        <v>5000</v>
      </c>
      <c r="L9" s="3">
        <v>3000</v>
      </c>
      <c r="M9" t="str">
        <f t="shared" si="4"/>
        <v>A</v>
      </c>
      <c r="N9" t="str">
        <f t="shared" si="5"/>
        <v>A4</v>
      </c>
      <c r="O9" t="str">
        <f>VLOOKUP(N9,'Design - US'!$H$3:$M$50,2,FALSE)</f>
        <v>Profile C</v>
      </c>
      <c r="P9" t="str">
        <f>VLOOKUP($N9,'Design - US'!$H$3:$M$50,3,FALSE)</f>
        <v>$30 USD / mo (T2)</v>
      </c>
      <c r="Q9" t="str">
        <f>VLOOKUP($N9,'Design - US'!$H$3:$M$50,4,FALSE)</f>
        <v>$5.36 USD / day</v>
      </c>
      <c r="R9" t="str">
        <f>VLOOKUP($N9,'Design - US'!$H$3:$M$50,5,FALSE)</f>
        <v>Open access within label indication (use after failure of allopurinol or febuxostat)</v>
      </c>
      <c r="S9" t="str">
        <f>VLOOKUP($N9,'Design - US'!$H$3:$M$50,6,FALSE)</f>
        <v>No prior authorization</v>
      </c>
      <c r="T9">
        <f t="shared" si="6"/>
        <v>3000</v>
      </c>
      <c r="U9">
        <f t="shared" si="0"/>
        <v>3000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>
      <c r="A10" s="2">
        <v>5</v>
      </c>
      <c r="B10" s="1" t="s">
        <v>10</v>
      </c>
      <c r="C10" s="1">
        <v>5</v>
      </c>
      <c r="D10" s="1" t="s">
        <v>11</v>
      </c>
      <c r="E10" s="1">
        <v>1</v>
      </c>
      <c r="F10" s="1">
        <v>0</v>
      </c>
      <c r="G10" s="1">
        <v>0</v>
      </c>
      <c r="H10" s="1">
        <v>0</v>
      </c>
      <c r="I10" s="1" t="s">
        <v>12</v>
      </c>
      <c r="J10" s="1" t="s">
        <v>13</v>
      </c>
      <c r="K10" s="1">
        <v>5000</v>
      </c>
      <c r="L10" s="3">
        <v>3000</v>
      </c>
      <c r="M10" t="str">
        <f t="shared" si="4"/>
        <v>A</v>
      </c>
      <c r="N10" t="str">
        <f t="shared" si="5"/>
        <v>A5</v>
      </c>
      <c r="O10" t="str">
        <f>VLOOKUP(N10,'Design - US'!$H$3:$M$50,2,FALSE)</f>
        <v>Profile C</v>
      </c>
      <c r="P10" t="str">
        <f>VLOOKUP($N10,'Design - US'!$H$3:$M$50,3,FALSE)</f>
        <v>$60 USD / mo (T3)</v>
      </c>
      <c r="Q10" t="str">
        <f>VLOOKUP($N10,'Design - US'!$H$3:$M$50,4,FALSE)</f>
        <v>$12.06 USD / day</v>
      </c>
      <c r="R10" t="str">
        <f>VLOOKUP($N10,'Design - US'!$H$3:$M$50,5,FALSE)</f>
        <v>Access restricted beyond label indication (use only after failure of both allopurinol AND febuxostat)</v>
      </c>
      <c r="S10" t="str">
        <f>VLOOKUP($N10,'Design - US'!$H$3:$M$50,6,FALSE)</f>
        <v>No prior authorization</v>
      </c>
      <c r="T10">
        <f t="shared" si="6"/>
        <v>5000</v>
      </c>
      <c r="U10">
        <f t="shared" si="0"/>
        <v>5000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>
      <c r="A11" s="2">
        <v>5</v>
      </c>
      <c r="B11" s="1" t="s">
        <v>10</v>
      </c>
      <c r="C11" s="1">
        <v>5</v>
      </c>
      <c r="D11" s="1" t="s">
        <v>14</v>
      </c>
      <c r="E11" s="1">
        <v>0</v>
      </c>
      <c r="F11" s="1">
        <v>1</v>
      </c>
      <c r="G11" s="1">
        <v>0</v>
      </c>
      <c r="H11" s="1">
        <v>0</v>
      </c>
      <c r="I11" s="1" t="s">
        <v>12</v>
      </c>
      <c r="J11" s="1" t="s">
        <v>13</v>
      </c>
      <c r="K11" s="1">
        <v>5000</v>
      </c>
      <c r="L11" s="3">
        <v>3000</v>
      </c>
      <c r="M11" t="str">
        <f t="shared" si="4"/>
        <v>A</v>
      </c>
      <c r="N11" t="str">
        <f t="shared" si="5"/>
        <v>A5</v>
      </c>
      <c r="O11" t="str">
        <f>VLOOKUP(N11,'Design - US'!$H$3:$M$50,2,FALSE)</f>
        <v>Profile C</v>
      </c>
      <c r="P11" t="str">
        <f>VLOOKUP($N11,'Design - US'!$H$3:$M$50,3,FALSE)</f>
        <v>$60 USD / mo (T3)</v>
      </c>
      <c r="Q11" t="str">
        <f>VLOOKUP($N11,'Design - US'!$H$3:$M$50,4,FALSE)</f>
        <v>$12.06 USD / day</v>
      </c>
      <c r="R11" t="str">
        <f>VLOOKUP($N11,'Design - US'!$H$3:$M$50,5,FALSE)</f>
        <v>Access restricted beyond label indication (use only after failure of both allopurinol AND febuxostat)</v>
      </c>
      <c r="S11" t="str">
        <f>VLOOKUP($N11,'Design - US'!$H$3:$M$50,6,FALSE)</f>
        <v>No prior authorization</v>
      </c>
      <c r="T11">
        <f t="shared" si="6"/>
        <v>3000</v>
      </c>
      <c r="U11">
        <f t="shared" si="0"/>
        <v>0</v>
      </c>
      <c r="V11">
        <f t="shared" si="1"/>
        <v>3000</v>
      </c>
      <c r="W11">
        <f t="shared" si="2"/>
        <v>0</v>
      </c>
      <c r="X11">
        <f t="shared" si="3"/>
        <v>0</v>
      </c>
    </row>
    <row r="12" spans="1:24">
      <c r="A12" s="2">
        <v>5</v>
      </c>
      <c r="B12" s="1" t="s">
        <v>10</v>
      </c>
      <c r="C12" s="1">
        <v>6</v>
      </c>
      <c r="D12" s="1" t="s">
        <v>11</v>
      </c>
      <c r="E12" s="1">
        <v>1</v>
      </c>
      <c r="F12" s="1">
        <v>0</v>
      </c>
      <c r="G12" s="1">
        <v>0</v>
      </c>
      <c r="H12" s="1">
        <v>0</v>
      </c>
      <c r="I12" s="1" t="s">
        <v>12</v>
      </c>
      <c r="J12" s="1" t="s">
        <v>13</v>
      </c>
      <c r="K12" s="1">
        <v>5000</v>
      </c>
      <c r="L12" s="3">
        <v>3000</v>
      </c>
      <c r="M12" t="str">
        <f t="shared" si="4"/>
        <v>A</v>
      </c>
      <c r="N12" t="str">
        <f t="shared" si="5"/>
        <v>A6</v>
      </c>
      <c r="O12" t="str">
        <f>VLOOKUP(N12,'Design - US'!$H$3:$M$50,2,FALSE)</f>
        <v>Profile A</v>
      </c>
      <c r="P12" t="str">
        <f>VLOOKUP($N12,'Design - US'!$H$3:$M$50,3,FALSE)</f>
        <v>$30 USD / mo (T2)</v>
      </c>
      <c r="Q12" t="str">
        <f>VLOOKUP($N12,'Design - US'!$H$3:$M$50,4,FALSE)</f>
        <v>$5.36 USD / day</v>
      </c>
      <c r="R12" t="str">
        <f>VLOOKUP($N12,'Design - US'!$H$3:$M$50,5,FALSE)</f>
        <v>Open access within label indication (use after failure of allopurinol or febuxostat)</v>
      </c>
      <c r="S12" t="str">
        <f>VLOOKUP($N12,'Design - US'!$H$3:$M$50,6,FALSE)</f>
        <v>No prior authorization</v>
      </c>
      <c r="T12">
        <f t="shared" si="6"/>
        <v>5000</v>
      </c>
      <c r="U12">
        <f t="shared" si="0"/>
        <v>5000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>
      <c r="A13" s="2">
        <v>5</v>
      </c>
      <c r="B13" s="1" t="s">
        <v>10</v>
      </c>
      <c r="C13" s="1">
        <v>6</v>
      </c>
      <c r="D13" s="1" t="s">
        <v>14</v>
      </c>
      <c r="E13" s="1">
        <v>1</v>
      </c>
      <c r="F13" s="1">
        <v>0</v>
      </c>
      <c r="G13" s="1">
        <v>0</v>
      </c>
      <c r="H13" s="1">
        <v>0</v>
      </c>
      <c r="I13" s="1" t="s">
        <v>12</v>
      </c>
      <c r="J13" s="1" t="s">
        <v>13</v>
      </c>
      <c r="K13" s="1">
        <v>5000</v>
      </c>
      <c r="L13" s="3">
        <v>3000</v>
      </c>
      <c r="M13" t="str">
        <f t="shared" si="4"/>
        <v>A</v>
      </c>
      <c r="N13" t="str">
        <f t="shared" si="5"/>
        <v>A6</v>
      </c>
      <c r="O13" t="str">
        <f>VLOOKUP(N13,'Design - US'!$H$3:$M$50,2,FALSE)</f>
        <v>Profile A</v>
      </c>
      <c r="P13" t="str">
        <f>VLOOKUP($N13,'Design - US'!$H$3:$M$50,3,FALSE)</f>
        <v>$30 USD / mo (T2)</v>
      </c>
      <c r="Q13" t="str">
        <f>VLOOKUP($N13,'Design - US'!$H$3:$M$50,4,FALSE)</f>
        <v>$5.36 USD / day</v>
      </c>
      <c r="R13" t="str">
        <f>VLOOKUP($N13,'Design - US'!$H$3:$M$50,5,FALSE)</f>
        <v>Open access within label indication (use after failure of allopurinol or febuxostat)</v>
      </c>
      <c r="S13" t="str">
        <f>VLOOKUP($N13,'Design - US'!$H$3:$M$50,6,FALSE)</f>
        <v>No prior authorization</v>
      </c>
      <c r="T13">
        <f t="shared" si="6"/>
        <v>3000</v>
      </c>
      <c r="U13">
        <f t="shared" si="0"/>
        <v>3000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>
      <c r="A14" s="2">
        <v>5</v>
      </c>
      <c r="B14" s="1" t="s">
        <v>10</v>
      </c>
      <c r="C14" s="1">
        <v>7</v>
      </c>
      <c r="D14" s="1" t="s">
        <v>11</v>
      </c>
      <c r="E14" s="1">
        <v>1</v>
      </c>
      <c r="F14" s="1">
        <v>0</v>
      </c>
      <c r="G14" s="1">
        <v>0</v>
      </c>
      <c r="H14" s="1">
        <v>0</v>
      </c>
      <c r="I14" s="1" t="s">
        <v>12</v>
      </c>
      <c r="J14" s="1" t="s">
        <v>13</v>
      </c>
      <c r="K14" s="1">
        <v>5000</v>
      </c>
      <c r="L14" s="3">
        <v>3000</v>
      </c>
      <c r="M14" t="str">
        <f t="shared" si="4"/>
        <v>A</v>
      </c>
      <c r="N14" t="str">
        <f t="shared" si="5"/>
        <v>A7</v>
      </c>
      <c r="O14" t="str">
        <f>VLOOKUP(N14,'Design - US'!$H$3:$M$50,2,FALSE)</f>
        <v>Profile B</v>
      </c>
      <c r="P14" t="str">
        <f>VLOOKUP($N14,'Design - US'!$H$3:$M$50,3,FALSE)</f>
        <v>$30 USD / mo (T2)</v>
      </c>
      <c r="Q14" t="str">
        <f>VLOOKUP($N14,'Design - US'!$H$3:$M$50,4,FALSE)</f>
        <v>$5.36 USD / day</v>
      </c>
      <c r="R14" t="str">
        <f>VLOOKUP($N14,'Design - US'!$H$3:$M$50,5,FALSE)</f>
        <v>Open access within label indication (use after failure of allopurinol or febuxostat)</v>
      </c>
      <c r="S14" t="str">
        <f>VLOOKUP($N14,'Design - US'!$H$3:$M$50,6,FALSE)</f>
        <v>No prior authorization</v>
      </c>
      <c r="T14">
        <f t="shared" si="6"/>
        <v>5000</v>
      </c>
      <c r="U14">
        <f t="shared" si="0"/>
        <v>5000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>
      <c r="A15" s="2">
        <v>5</v>
      </c>
      <c r="B15" s="1" t="s">
        <v>10</v>
      </c>
      <c r="C15" s="1">
        <v>7</v>
      </c>
      <c r="D15" s="1" t="s">
        <v>14</v>
      </c>
      <c r="E15" s="1">
        <v>0</v>
      </c>
      <c r="F15" s="1">
        <v>1</v>
      </c>
      <c r="G15" s="1">
        <v>0</v>
      </c>
      <c r="H15" s="1">
        <v>0</v>
      </c>
      <c r="I15" s="1" t="s">
        <v>12</v>
      </c>
      <c r="J15" s="1" t="s">
        <v>13</v>
      </c>
      <c r="K15" s="1">
        <v>5000</v>
      </c>
      <c r="L15" s="3">
        <v>3000</v>
      </c>
      <c r="M15" t="str">
        <f t="shared" si="4"/>
        <v>A</v>
      </c>
      <c r="N15" t="str">
        <f t="shared" si="5"/>
        <v>A7</v>
      </c>
      <c r="O15" t="str">
        <f>VLOOKUP(N15,'Design - US'!$H$3:$M$50,2,FALSE)</f>
        <v>Profile B</v>
      </c>
      <c r="P15" t="str">
        <f>VLOOKUP($N15,'Design - US'!$H$3:$M$50,3,FALSE)</f>
        <v>$30 USD / mo (T2)</v>
      </c>
      <c r="Q15" t="str">
        <f>VLOOKUP($N15,'Design - US'!$H$3:$M$50,4,FALSE)</f>
        <v>$5.36 USD / day</v>
      </c>
      <c r="R15" t="str">
        <f>VLOOKUP($N15,'Design - US'!$H$3:$M$50,5,FALSE)</f>
        <v>Open access within label indication (use after failure of allopurinol or febuxostat)</v>
      </c>
      <c r="S15" t="str">
        <f>VLOOKUP($N15,'Design - US'!$H$3:$M$50,6,FALSE)</f>
        <v>No prior authorization</v>
      </c>
      <c r="T15">
        <f t="shared" si="6"/>
        <v>3000</v>
      </c>
      <c r="U15">
        <f t="shared" si="0"/>
        <v>0</v>
      </c>
      <c r="V15">
        <f t="shared" si="1"/>
        <v>3000</v>
      </c>
      <c r="W15">
        <f t="shared" si="2"/>
        <v>0</v>
      </c>
      <c r="X15">
        <f t="shared" si="3"/>
        <v>0</v>
      </c>
    </row>
    <row r="16" spans="1:24">
      <c r="A16" s="2">
        <v>5</v>
      </c>
      <c r="B16" s="1" t="s">
        <v>10</v>
      </c>
      <c r="C16" s="1">
        <v>8</v>
      </c>
      <c r="D16" s="1" t="s">
        <v>11</v>
      </c>
      <c r="E16" s="1">
        <v>1</v>
      </c>
      <c r="F16" s="1">
        <v>0</v>
      </c>
      <c r="G16" s="1">
        <v>0</v>
      </c>
      <c r="H16" s="1">
        <v>0</v>
      </c>
      <c r="I16" s="1" t="s">
        <v>12</v>
      </c>
      <c r="J16" s="1" t="s">
        <v>13</v>
      </c>
      <c r="K16" s="1">
        <v>5000</v>
      </c>
      <c r="L16" s="3">
        <v>3000</v>
      </c>
      <c r="M16" t="str">
        <f t="shared" si="4"/>
        <v>A</v>
      </c>
      <c r="N16" t="str">
        <f t="shared" si="5"/>
        <v>A8</v>
      </c>
      <c r="O16" t="str">
        <f>VLOOKUP(N16,'Design - US'!$H$3:$M$50,2,FALSE)</f>
        <v>Profile A</v>
      </c>
      <c r="P16" t="str">
        <f>VLOOKUP($N16,'Design - US'!$H$3:$M$50,3,FALSE)</f>
        <v>$30 USD / mo (T2)</v>
      </c>
      <c r="Q16" t="str">
        <f>VLOOKUP($N16,'Design - US'!$H$3:$M$50,4,FALSE)</f>
        <v>$5.36 USD / day</v>
      </c>
      <c r="R16" t="str">
        <f>VLOOKUP($N16,'Design - US'!$H$3:$M$50,5,FALSE)</f>
        <v>Open access within label indication (use after failure of allopurinol or febuxostat)</v>
      </c>
      <c r="S16" t="str">
        <f>VLOOKUP($N16,'Design - US'!$H$3:$M$50,6,FALSE)</f>
        <v>Requires prior authorization</v>
      </c>
      <c r="T16">
        <f t="shared" si="6"/>
        <v>5000</v>
      </c>
      <c r="U16">
        <f t="shared" si="0"/>
        <v>5000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>
      <c r="A17" s="2">
        <v>5</v>
      </c>
      <c r="B17" s="1" t="s">
        <v>10</v>
      </c>
      <c r="C17" s="1">
        <v>8</v>
      </c>
      <c r="D17" s="1" t="s">
        <v>14</v>
      </c>
      <c r="E17" s="1">
        <v>1</v>
      </c>
      <c r="F17" s="1">
        <v>0</v>
      </c>
      <c r="G17" s="1">
        <v>0</v>
      </c>
      <c r="H17" s="1">
        <v>0</v>
      </c>
      <c r="I17" s="1" t="s">
        <v>12</v>
      </c>
      <c r="J17" s="1" t="s">
        <v>13</v>
      </c>
      <c r="K17" s="1">
        <v>5000</v>
      </c>
      <c r="L17" s="3">
        <v>3000</v>
      </c>
      <c r="M17" t="str">
        <f t="shared" si="4"/>
        <v>A</v>
      </c>
      <c r="N17" t="str">
        <f t="shared" si="5"/>
        <v>A8</v>
      </c>
      <c r="O17" t="str">
        <f>VLOOKUP(N17,'Design - US'!$H$3:$M$50,2,FALSE)</f>
        <v>Profile A</v>
      </c>
      <c r="P17" t="str">
        <f>VLOOKUP($N17,'Design - US'!$H$3:$M$50,3,FALSE)</f>
        <v>$30 USD / mo (T2)</v>
      </c>
      <c r="Q17" t="str">
        <f>VLOOKUP($N17,'Design - US'!$H$3:$M$50,4,FALSE)</f>
        <v>$5.36 USD / day</v>
      </c>
      <c r="R17" t="str">
        <f>VLOOKUP($N17,'Design - US'!$H$3:$M$50,5,FALSE)</f>
        <v>Open access within label indication (use after failure of allopurinol or febuxostat)</v>
      </c>
      <c r="S17" t="str">
        <f>VLOOKUP($N17,'Design - US'!$H$3:$M$50,6,FALSE)</f>
        <v>Requires prior authorization</v>
      </c>
      <c r="T17">
        <f t="shared" si="6"/>
        <v>3000</v>
      </c>
      <c r="U17">
        <f t="shared" si="0"/>
        <v>3000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>
      <c r="A18" s="2">
        <v>5</v>
      </c>
      <c r="B18" s="1" t="s">
        <v>10</v>
      </c>
      <c r="C18" s="1">
        <v>9</v>
      </c>
      <c r="D18" s="1" t="s">
        <v>11</v>
      </c>
      <c r="E18" s="1">
        <v>0</v>
      </c>
      <c r="F18" s="1">
        <v>1</v>
      </c>
      <c r="G18" s="1">
        <v>0</v>
      </c>
      <c r="H18" s="1">
        <v>0</v>
      </c>
      <c r="I18" s="1" t="s">
        <v>12</v>
      </c>
      <c r="J18" s="1" t="s">
        <v>13</v>
      </c>
      <c r="K18" s="1">
        <v>5000</v>
      </c>
      <c r="L18" s="3">
        <v>3000</v>
      </c>
      <c r="M18" t="str">
        <f t="shared" si="4"/>
        <v>A</v>
      </c>
      <c r="N18" t="str">
        <f t="shared" si="5"/>
        <v>A9</v>
      </c>
      <c r="O18" t="str">
        <f>VLOOKUP(N18,'Design - US'!$H$3:$M$50,2,FALSE)</f>
        <v>Profile B</v>
      </c>
      <c r="P18" t="str">
        <f>VLOOKUP($N18,'Design - US'!$H$3:$M$50,3,FALSE)</f>
        <v>$60 USD / mo (T3)</v>
      </c>
      <c r="Q18" t="str">
        <f>VLOOKUP($N18,'Design - US'!$H$3:$M$50,4,FALSE)</f>
        <v>$12.06 USD / day</v>
      </c>
      <c r="R18" t="str">
        <f>VLOOKUP($N18,'Design - US'!$H$3:$M$50,5,FALSE)</f>
        <v>Access restricted beyond label indication (use only after failure of both allopurinol AND febuxostat)</v>
      </c>
      <c r="S18" t="str">
        <f>VLOOKUP($N18,'Design - US'!$H$3:$M$50,6,FALSE)</f>
        <v>No prior authorization</v>
      </c>
      <c r="T18">
        <f t="shared" si="6"/>
        <v>5000</v>
      </c>
      <c r="U18">
        <f t="shared" si="0"/>
        <v>0</v>
      </c>
      <c r="V18">
        <f t="shared" si="1"/>
        <v>5000</v>
      </c>
      <c r="W18">
        <f t="shared" si="2"/>
        <v>0</v>
      </c>
      <c r="X18">
        <f t="shared" si="3"/>
        <v>0</v>
      </c>
    </row>
    <row r="19" spans="1:24">
      <c r="A19" s="2">
        <v>5</v>
      </c>
      <c r="B19" s="1" t="s">
        <v>10</v>
      </c>
      <c r="C19" s="1">
        <v>9</v>
      </c>
      <c r="D19" s="1" t="s">
        <v>14</v>
      </c>
      <c r="E19" s="1">
        <v>1</v>
      </c>
      <c r="F19" s="1">
        <v>0</v>
      </c>
      <c r="G19" s="1">
        <v>0</v>
      </c>
      <c r="H19" s="1">
        <v>0</v>
      </c>
      <c r="I19" s="1" t="s">
        <v>12</v>
      </c>
      <c r="J19" s="1" t="s">
        <v>13</v>
      </c>
      <c r="K19" s="1">
        <v>5000</v>
      </c>
      <c r="L19" s="3">
        <v>3000</v>
      </c>
      <c r="M19" t="str">
        <f t="shared" si="4"/>
        <v>A</v>
      </c>
      <c r="N19" t="str">
        <f t="shared" si="5"/>
        <v>A9</v>
      </c>
      <c r="O19" t="str">
        <f>VLOOKUP(N19,'Design - US'!$H$3:$M$50,2,FALSE)</f>
        <v>Profile B</v>
      </c>
      <c r="P19" t="str">
        <f>VLOOKUP($N19,'Design - US'!$H$3:$M$50,3,FALSE)</f>
        <v>$60 USD / mo (T3)</v>
      </c>
      <c r="Q19" t="str">
        <f>VLOOKUP($N19,'Design - US'!$H$3:$M$50,4,FALSE)</f>
        <v>$12.06 USD / day</v>
      </c>
      <c r="R19" t="str">
        <f>VLOOKUP($N19,'Design - US'!$H$3:$M$50,5,FALSE)</f>
        <v>Access restricted beyond label indication (use only after failure of both allopurinol AND febuxostat)</v>
      </c>
      <c r="S19" t="str">
        <f>VLOOKUP($N19,'Design - US'!$H$3:$M$50,6,FALSE)</f>
        <v>No prior authorization</v>
      </c>
      <c r="T19">
        <f t="shared" si="6"/>
        <v>3000</v>
      </c>
      <c r="U19">
        <f t="shared" si="0"/>
        <v>3000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>
      <c r="A20" s="2">
        <v>5</v>
      </c>
      <c r="B20" s="1" t="s">
        <v>10</v>
      </c>
      <c r="C20" s="1">
        <v>10</v>
      </c>
      <c r="D20" s="1" t="s">
        <v>11</v>
      </c>
      <c r="E20" s="1">
        <v>1</v>
      </c>
      <c r="F20" s="1">
        <v>0</v>
      </c>
      <c r="G20" s="1">
        <v>0</v>
      </c>
      <c r="H20" s="1">
        <v>0</v>
      </c>
      <c r="I20" s="1" t="s">
        <v>12</v>
      </c>
      <c r="J20" s="1" t="s">
        <v>13</v>
      </c>
      <c r="K20" s="1">
        <v>5000</v>
      </c>
      <c r="L20" s="3">
        <v>3000</v>
      </c>
      <c r="M20" t="str">
        <f t="shared" si="4"/>
        <v>A</v>
      </c>
      <c r="N20" t="str">
        <f t="shared" si="5"/>
        <v>A10</v>
      </c>
      <c r="O20" t="str">
        <f>VLOOKUP(N20,'Design - US'!$H$3:$M$50,2,FALSE)</f>
        <v>Profile C</v>
      </c>
      <c r="P20" t="str">
        <f>VLOOKUP($N20,'Design - US'!$H$3:$M$50,3,FALSE)</f>
        <v>$60 USD / mo (T3)</v>
      </c>
      <c r="Q20" t="str">
        <f>VLOOKUP($N20,'Design - US'!$H$3:$M$50,4,FALSE)</f>
        <v>$5.36 USD / day</v>
      </c>
      <c r="R20" t="str">
        <f>VLOOKUP($N20,'Design - US'!$H$3:$M$50,5,FALSE)</f>
        <v>Open access within label indication (use after failure of allopurinol or febuxostat)</v>
      </c>
      <c r="S20" t="str">
        <f>VLOOKUP($N20,'Design - US'!$H$3:$M$50,6,FALSE)</f>
        <v>Requires prior authorization</v>
      </c>
      <c r="T20">
        <f t="shared" si="6"/>
        <v>5000</v>
      </c>
      <c r="U20">
        <f t="shared" si="0"/>
        <v>5000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>
      <c r="A21" s="2">
        <v>5</v>
      </c>
      <c r="B21" s="1" t="s">
        <v>10</v>
      </c>
      <c r="C21" s="1">
        <v>10</v>
      </c>
      <c r="D21" s="1" t="s">
        <v>14</v>
      </c>
      <c r="E21" s="1">
        <v>1</v>
      </c>
      <c r="F21" s="1">
        <v>0</v>
      </c>
      <c r="G21" s="1">
        <v>0</v>
      </c>
      <c r="H21" s="1">
        <v>0</v>
      </c>
      <c r="I21" s="1" t="s">
        <v>12</v>
      </c>
      <c r="J21" s="1" t="s">
        <v>13</v>
      </c>
      <c r="K21" s="1">
        <v>5000</v>
      </c>
      <c r="L21" s="3">
        <v>3000</v>
      </c>
      <c r="M21" t="str">
        <f t="shared" si="4"/>
        <v>A</v>
      </c>
      <c r="N21" t="str">
        <f t="shared" si="5"/>
        <v>A10</v>
      </c>
      <c r="O21" t="str">
        <f>VLOOKUP(N21,'Design - US'!$H$3:$M$50,2,FALSE)</f>
        <v>Profile C</v>
      </c>
      <c r="P21" t="str">
        <f>VLOOKUP($N21,'Design - US'!$H$3:$M$50,3,FALSE)</f>
        <v>$60 USD / mo (T3)</v>
      </c>
      <c r="Q21" t="str">
        <f>VLOOKUP($N21,'Design - US'!$H$3:$M$50,4,FALSE)</f>
        <v>$5.36 USD / day</v>
      </c>
      <c r="R21" t="str">
        <f>VLOOKUP($N21,'Design - US'!$H$3:$M$50,5,FALSE)</f>
        <v>Open access within label indication (use after failure of allopurinol or febuxostat)</v>
      </c>
      <c r="S21" t="str">
        <f>VLOOKUP($N21,'Design - US'!$H$3:$M$50,6,FALSE)</f>
        <v>Requires prior authorization</v>
      </c>
      <c r="T21">
        <f t="shared" si="6"/>
        <v>3000</v>
      </c>
      <c r="U21">
        <f t="shared" si="0"/>
        <v>3000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1:24">
      <c r="A22" s="2">
        <v>5</v>
      </c>
      <c r="B22" s="1" t="s">
        <v>10</v>
      </c>
      <c r="C22" s="1">
        <v>11</v>
      </c>
      <c r="D22" s="1" t="s">
        <v>11</v>
      </c>
      <c r="E22" s="1">
        <v>0</v>
      </c>
      <c r="F22" s="1">
        <v>1</v>
      </c>
      <c r="G22" s="1">
        <v>0</v>
      </c>
      <c r="H22" s="1">
        <v>0</v>
      </c>
      <c r="I22" s="1" t="s">
        <v>12</v>
      </c>
      <c r="J22" s="1" t="s">
        <v>13</v>
      </c>
      <c r="K22" s="1">
        <v>5000</v>
      </c>
      <c r="L22" s="3">
        <v>3000</v>
      </c>
      <c r="M22" t="str">
        <f t="shared" si="4"/>
        <v>A</v>
      </c>
      <c r="N22" t="str">
        <f t="shared" si="5"/>
        <v>A11</v>
      </c>
      <c r="O22" t="str">
        <f>VLOOKUP(N22,'Design - US'!$H$3:$M$50,2,FALSE)</f>
        <v>Profile D</v>
      </c>
      <c r="P22" t="str">
        <f>VLOOKUP($N22,'Design - US'!$H$3:$M$50,3,FALSE)</f>
        <v>$30 USD / mo (T2)</v>
      </c>
      <c r="Q22" t="str">
        <f>VLOOKUP($N22,'Design - US'!$H$3:$M$50,4,FALSE)</f>
        <v>$5.36 USD / day</v>
      </c>
      <c r="R22" t="str">
        <f>VLOOKUP($N22,'Design - US'!$H$3:$M$50,5,FALSE)</f>
        <v>Open access within label indication (use after failure of allopurinol or febuxostat)</v>
      </c>
      <c r="S22" t="str">
        <f>VLOOKUP($N22,'Design - US'!$H$3:$M$50,6,FALSE)</f>
        <v>No prior authorization</v>
      </c>
      <c r="T22">
        <f t="shared" si="6"/>
        <v>5000</v>
      </c>
      <c r="U22">
        <f t="shared" si="0"/>
        <v>0</v>
      </c>
      <c r="V22">
        <f t="shared" si="1"/>
        <v>5000</v>
      </c>
      <c r="W22">
        <f t="shared" si="2"/>
        <v>0</v>
      </c>
      <c r="X22">
        <f t="shared" si="3"/>
        <v>0</v>
      </c>
    </row>
    <row r="23" spans="1:24">
      <c r="A23" s="2">
        <v>5</v>
      </c>
      <c r="B23" s="1" t="s">
        <v>10</v>
      </c>
      <c r="C23" s="1">
        <v>11</v>
      </c>
      <c r="D23" s="1" t="s">
        <v>14</v>
      </c>
      <c r="E23" s="1">
        <v>1</v>
      </c>
      <c r="F23" s="1">
        <v>0</v>
      </c>
      <c r="G23" s="1">
        <v>0</v>
      </c>
      <c r="H23" s="1">
        <v>0</v>
      </c>
      <c r="I23" s="1" t="s">
        <v>12</v>
      </c>
      <c r="J23" s="1" t="s">
        <v>13</v>
      </c>
      <c r="K23" s="1">
        <v>5000</v>
      </c>
      <c r="L23" s="3">
        <v>3000</v>
      </c>
      <c r="M23" t="str">
        <f t="shared" si="4"/>
        <v>A</v>
      </c>
      <c r="N23" t="str">
        <f t="shared" si="5"/>
        <v>A11</v>
      </c>
      <c r="O23" t="str">
        <f>VLOOKUP(N23,'Design - US'!$H$3:$M$50,2,FALSE)</f>
        <v>Profile D</v>
      </c>
      <c r="P23" t="str">
        <f>VLOOKUP($N23,'Design - US'!$H$3:$M$50,3,FALSE)</f>
        <v>$30 USD / mo (T2)</v>
      </c>
      <c r="Q23" t="str">
        <f>VLOOKUP($N23,'Design - US'!$H$3:$M$50,4,FALSE)</f>
        <v>$5.36 USD / day</v>
      </c>
      <c r="R23" t="str">
        <f>VLOOKUP($N23,'Design - US'!$H$3:$M$50,5,FALSE)</f>
        <v>Open access within label indication (use after failure of allopurinol or febuxostat)</v>
      </c>
      <c r="S23" t="str">
        <f>VLOOKUP($N23,'Design - US'!$H$3:$M$50,6,FALSE)</f>
        <v>No prior authorization</v>
      </c>
      <c r="T23">
        <f t="shared" si="6"/>
        <v>3000</v>
      </c>
      <c r="U23">
        <f t="shared" si="0"/>
        <v>3000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>
      <c r="A24" s="2">
        <v>5</v>
      </c>
      <c r="B24" s="1" t="s">
        <v>10</v>
      </c>
      <c r="C24" s="1">
        <v>12</v>
      </c>
      <c r="D24" s="1" t="s">
        <v>11</v>
      </c>
      <c r="E24" s="1">
        <v>1</v>
      </c>
      <c r="F24" s="1">
        <v>0</v>
      </c>
      <c r="G24" s="1">
        <v>0</v>
      </c>
      <c r="H24" s="1">
        <v>0</v>
      </c>
      <c r="I24" s="1" t="s">
        <v>12</v>
      </c>
      <c r="J24" s="1" t="s">
        <v>13</v>
      </c>
      <c r="K24" s="1">
        <v>5000</v>
      </c>
      <c r="L24" s="3">
        <v>3000</v>
      </c>
      <c r="M24" t="str">
        <f t="shared" si="4"/>
        <v>A</v>
      </c>
      <c r="N24" t="str">
        <f t="shared" si="5"/>
        <v>A12</v>
      </c>
      <c r="O24" t="str">
        <f>VLOOKUP(N24,'Design - US'!$H$3:$M$50,2,FALSE)</f>
        <v>Profile B</v>
      </c>
      <c r="P24" t="str">
        <f>VLOOKUP($N24,'Design - US'!$H$3:$M$50,3,FALSE)</f>
        <v>$30 USD / mo (T2)</v>
      </c>
      <c r="Q24" t="str">
        <f>VLOOKUP($N24,'Design - US'!$H$3:$M$50,4,FALSE)</f>
        <v>$5.36 USD / day</v>
      </c>
      <c r="R24" t="str">
        <f>VLOOKUP($N24,'Design - US'!$H$3:$M$50,5,FALSE)</f>
        <v>Open access within label indication (use after failure of allopurinol or febuxostat)</v>
      </c>
      <c r="S24" t="str">
        <f>VLOOKUP($N24,'Design - US'!$H$3:$M$50,6,FALSE)</f>
        <v>Requires prior authorization</v>
      </c>
      <c r="T24">
        <f t="shared" si="6"/>
        <v>5000</v>
      </c>
      <c r="U24">
        <f t="shared" si="0"/>
        <v>5000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>
      <c r="A25" s="2">
        <v>5</v>
      </c>
      <c r="B25" s="1" t="s">
        <v>10</v>
      </c>
      <c r="C25" s="1">
        <v>12</v>
      </c>
      <c r="D25" s="1" t="s">
        <v>14</v>
      </c>
      <c r="E25" s="1">
        <v>0</v>
      </c>
      <c r="F25" s="1">
        <v>1</v>
      </c>
      <c r="G25" s="1">
        <v>0</v>
      </c>
      <c r="H25" s="1">
        <v>0</v>
      </c>
      <c r="I25" s="1" t="s">
        <v>12</v>
      </c>
      <c r="J25" s="1" t="s">
        <v>13</v>
      </c>
      <c r="K25" s="1">
        <v>5000</v>
      </c>
      <c r="L25" s="3">
        <v>3000</v>
      </c>
      <c r="M25" t="str">
        <f t="shared" si="4"/>
        <v>A</v>
      </c>
      <c r="N25" t="str">
        <f t="shared" si="5"/>
        <v>A12</v>
      </c>
      <c r="O25" t="str">
        <f>VLOOKUP(N25,'Design - US'!$H$3:$M$50,2,FALSE)</f>
        <v>Profile B</v>
      </c>
      <c r="P25" t="str">
        <f>VLOOKUP($N25,'Design - US'!$H$3:$M$50,3,FALSE)</f>
        <v>$30 USD / mo (T2)</v>
      </c>
      <c r="Q25" t="str">
        <f>VLOOKUP($N25,'Design - US'!$H$3:$M$50,4,FALSE)</f>
        <v>$5.36 USD / day</v>
      </c>
      <c r="R25" t="str">
        <f>VLOOKUP($N25,'Design - US'!$H$3:$M$50,5,FALSE)</f>
        <v>Open access within label indication (use after failure of allopurinol or febuxostat)</v>
      </c>
      <c r="S25" t="str">
        <f>VLOOKUP($N25,'Design - US'!$H$3:$M$50,6,FALSE)</f>
        <v>Requires prior authorization</v>
      </c>
      <c r="T25">
        <f t="shared" si="6"/>
        <v>3000</v>
      </c>
      <c r="U25">
        <f t="shared" si="0"/>
        <v>0</v>
      </c>
      <c r="V25">
        <f t="shared" si="1"/>
        <v>3000</v>
      </c>
      <c r="W25">
        <f t="shared" si="2"/>
        <v>0</v>
      </c>
      <c r="X25">
        <f t="shared" si="3"/>
        <v>0</v>
      </c>
    </row>
    <row r="26" spans="1:24">
      <c r="A26" s="2">
        <v>6</v>
      </c>
      <c r="B26" s="1" t="s">
        <v>15</v>
      </c>
      <c r="C26" s="1">
        <v>1</v>
      </c>
      <c r="D26" s="1" t="s">
        <v>11</v>
      </c>
      <c r="E26" s="1">
        <v>0.4</v>
      </c>
      <c r="F26" s="1">
        <v>0.3</v>
      </c>
      <c r="G26" s="1">
        <v>0.3</v>
      </c>
      <c r="H26" s="1">
        <v>0</v>
      </c>
      <c r="I26" s="1" t="s">
        <v>12</v>
      </c>
      <c r="J26" s="1" t="s">
        <v>13</v>
      </c>
      <c r="K26" s="1">
        <v>4200</v>
      </c>
      <c r="L26" s="3">
        <v>3600</v>
      </c>
      <c r="M26" t="str">
        <f t="shared" si="4"/>
        <v>D</v>
      </c>
      <c r="N26" t="str">
        <f t="shared" si="5"/>
        <v>D1</v>
      </c>
      <c r="O26" t="str">
        <f>VLOOKUP(N26,'Design - US'!$H$3:$M$50,2,FALSE)</f>
        <v>Profile C</v>
      </c>
      <c r="P26" t="str">
        <f>VLOOKUP($N26,'Design - US'!$H$3:$M$50,3,FALSE)</f>
        <v>$30 USD / mo (T2)</v>
      </c>
      <c r="Q26" t="str">
        <f>VLOOKUP($N26,'Design - US'!$H$3:$M$50,4,FALSE)</f>
        <v>$5.36 USD / day</v>
      </c>
      <c r="R26" t="str">
        <f>VLOOKUP($N26,'Design - US'!$H$3:$M$50,5,FALSE)</f>
        <v>Open access within label indication (use after failure of allopurinol or febuxostat)</v>
      </c>
      <c r="S26" t="str">
        <f>VLOOKUP($N26,'Design - US'!$H$3:$M$50,6,FALSE)</f>
        <v>Requires prior authorization</v>
      </c>
      <c r="T26">
        <f t="shared" si="6"/>
        <v>4200</v>
      </c>
      <c r="U26">
        <f t="shared" si="0"/>
        <v>1680</v>
      </c>
      <c r="V26">
        <f t="shared" si="1"/>
        <v>1260</v>
      </c>
      <c r="W26">
        <f t="shared" si="2"/>
        <v>1260</v>
      </c>
      <c r="X26">
        <f t="shared" si="3"/>
        <v>0</v>
      </c>
    </row>
    <row r="27" spans="1:24">
      <c r="A27" s="2">
        <v>6</v>
      </c>
      <c r="B27" s="1" t="s">
        <v>15</v>
      </c>
      <c r="C27" s="1">
        <v>1</v>
      </c>
      <c r="D27" s="1" t="s">
        <v>14</v>
      </c>
      <c r="E27" s="1">
        <v>0.4</v>
      </c>
      <c r="F27" s="1">
        <v>0.3</v>
      </c>
      <c r="G27" s="1">
        <v>0.3</v>
      </c>
      <c r="H27" s="1">
        <v>0</v>
      </c>
      <c r="I27" s="1" t="s">
        <v>12</v>
      </c>
      <c r="J27" s="1" t="s">
        <v>13</v>
      </c>
      <c r="K27" s="1">
        <v>4200</v>
      </c>
      <c r="L27" s="3">
        <v>3600</v>
      </c>
      <c r="M27" t="str">
        <f t="shared" si="4"/>
        <v>D</v>
      </c>
      <c r="N27" t="str">
        <f t="shared" si="5"/>
        <v>D1</v>
      </c>
      <c r="O27" t="str">
        <f>VLOOKUP(N27,'Design - US'!$H$3:$M$50,2,FALSE)</f>
        <v>Profile C</v>
      </c>
      <c r="P27" t="str">
        <f>VLOOKUP($N27,'Design - US'!$H$3:$M$50,3,FALSE)</f>
        <v>$30 USD / mo (T2)</v>
      </c>
      <c r="Q27" t="str">
        <f>VLOOKUP($N27,'Design - US'!$H$3:$M$50,4,FALSE)</f>
        <v>$5.36 USD / day</v>
      </c>
      <c r="R27" t="str">
        <f>VLOOKUP($N27,'Design - US'!$H$3:$M$50,5,FALSE)</f>
        <v>Open access within label indication (use after failure of allopurinol or febuxostat)</v>
      </c>
      <c r="S27" t="str">
        <f>VLOOKUP($N27,'Design - US'!$H$3:$M$50,6,FALSE)</f>
        <v>Requires prior authorization</v>
      </c>
      <c r="T27">
        <f t="shared" si="6"/>
        <v>3600</v>
      </c>
      <c r="U27">
        <f t="shared" si="0"/>
        <v>1440</v>
      </c>
      <c r="V27">
        <f t="shared" si="1"/>
        <v>1080</v>
      </c>
      <c r="W27">
        <f t="shared" si="2"/>
        <v>1080</v>
      </c>
      <c r="X27">
        <f t="shared" si="3"/>
        <v>0</v>
      </c>
    </row>
    <row r="28" spans="1:24">
      <c r="A28" s="2">
        <v>6</v>
      </c>
      <c r="B28" s="1" t="s">
        <v>15</v>
      </c>
      <c r="C28" s="1">
        <v>2</v>
      </c>
      <c r="D28" s="1" t="s">
        <v>11</v>
      </c>
      <c r="E28" s="1">
        <v>0.4</v>
      </c>
      <c r="F28" s="1">
        <v>0.3</v>
      </c>
      <c r="G28" s="1">
        <v>0.3</v>
      </c>
      <c r="H28" s="1">
        <v>0</v>
      </c>
      <c r="I28" s="1" t="s">
        <v>12</v>
      </c>
      <c r="J28" s="1" t="s">
        <v>13</v>
      </c>
      <c r="K28" s="1">
        <v>4200</v>
      </c>
      <c r="L28" s="3">
        <v>3600</v>
      </c>
      <c r="M28" t="str">
        <f t="shared" si="4"/>
        <v>D</v>
      </c>
      <c r="N28" t="str">
        <f t="shared" si="5"/>
        <v>D2</v>
      </c>
      <c r="O28" t="str">
        <f>VLOOKUP(N28,'Design - US'!$H$3:$M$50,2,FALSE)</f>
        <v>Profile B</v>
      </c>
      <c r="P28" t="str">
        <f>VLOOKUP($N28,'Design - US'!$H$3:$M$50,3,FALSE)</f>
        <v>$30 USD / mo (T2)</v>
      </c>
      <c r="Q28" t="str">
        <f>VLOOKUP($N28,'Design - US'!$H$3:$M$50,4,FALSE)</f>
        <v>$7.14 USD / day</v>
      </c>
      <c r="R28" t="str">
        <f>VLOOKUP($N28,'Design - US'!$H$3:$M$50,5,FALSE)</f>
        <v>Open access within label indication (use after failure of allopurinol or febuxostat)</v>
      </c>
      <c r="S28" t="str">
        <f>VLOOKUP($N28,'Design - US'!$H$3:$M$50,6,FALSE)</f>
        <v>No prior authorization</v>
      </c>
      <c r="T28">
        <f t="shared" si="6"/>
        <v>4200</v>
      </c>
      <c r="U28">
        <f t="shared" si="0"/>
        <v>1680</v>
      </c>
      <c r="V28">
        <f t="shared" si="1"/>
        <v>1260</v>
      </c>
      <c r="W28">
        <f t="shared" si="2"/>
        <v>1260</v>
      </c>
      <c r="X28">
        <f t="shared" si="3"/>
        <v>0</v>
      </c>
    </row>
    <row r="29" spans="1:24">
      <c r="A29" s="2">
        <v>6</v>
      </c>
      <c r="B29" s="1" t="s">
        <v>15</v>
      </c>
      <c r="C29" s="1">
        <v>2</v>
      </c>
      <c r="D29" s="1" t="s">
        <v>14</v>
      </c>
      <c r="E29" s="1">
        <v>0.4</v>
      </c>
      <c r="F29" s="1">
        <v>0.3</v>
      </c>
      <c r="G29" s="1">
        <v>0.3</v>
      </c>
      <c r="H29" s="1">
        <v>0</v>
      </c>
      <c r="I29" s="1" t="s">
        <v>12</v>
      </c>
      <c r="J29" s="1" t="s">
        <v>13</v>
      </c>
      <c r="K29" s="1">
        <v>4200</v>
      </c>
      <c r="L29" s="3">
        <v>3600</v>
      </c>
      <c r="M29" t="str">
        <f t="shared" si="4"/>
        <v>D</v>
      </c>
      <c r="N29" t="str">
        <f t="shared" si="5"/>
        <v>D2</v>
      </c>
      <c r="O29" t="str">
        <f>VLOOKUP(N29,'Design - US'!$H$3:$M$50,2,FALSE)</f>
        <v>Profile B</v>
      </c>
      <c r="P29" t="str">
        <f>VLOOKUP($N29,'Design - US'!$H$3:$M$50,3,FALSE)</f>
        <v>$30 USD / mo (T2)</v>
      </c>
      <c r="Q29" t="str">
        <f>VLOOKUP($N29,'Design - US'!$H$3:$M$50,4,FALSE)</f>
        <v>$7.14 USD / day</v>
      </c>
      <c r="R29" t="str">
        <f>VLOOKUP($N29,'Design - US'!$H$3:$M$50,5,FALSE)</f>
        <v>Open access within label indication (use after failure of allopurinol or febuxostat)</v>
      </c>
      <c r="S29" t="str">
        <f>VLOOKUP($N29,'Design - US'!$H$3:$M$50,6,FALSE)</f>
        <v>No prior authorization</v>
      </c>
      <c r="T29">
        <f t="shared" si="6"/>
        <v>3600</v>
      </c>
      <c r="U29">
        <f t="shared" si="0"/>
        <v>1440</v>
      </c>
      <c r="V29">
        <f t="shared" si="1"/>
        <v>1080</v>
      </c>
      <c r="W29">
        <f t="shared" si="2"/>
        <v>1080</v>
      </c>
      <c r="X29">
        <f t="shared" si="3"/>
        <v>0</v>
      </c>
    </row>
    <row r="30" spans="1:24">
      <c r="A30" s="2">
        <v>6</v>
      </c>
      <c r="B30" s="1" t="s">
        <v>15</v>
      </c>
      <c r="C30" s="1">
        <v>3</v>
      </c>
      <c r="D30" s="1" t="s">
        <v>11</v>
      </c>
      <c r="E30" s="1">
        <v>0.4</v>
      </c>
      <c r="F30" s="1">
        <v>0.3</v>
      </c>
      <c r="G30" s="1">
        <v>0.3</v>
      </c>
      <c r="H30" s="1">
        <v>0</v>
      </c>
      <c r="I30" s="1" t="s">
        <v>12</v>
      </c>
      <c r="J30" s="1" t="s">
        <v>13</v>
      </c>
      <c r="K30" s="1">
        <v>4200</v>
      </c>
      <c r="L30" s="3">
        <v>3600</v>
      </c>
      <c r="M30" t="str">
        <f t="shared" si="4"/>
        <v>D</v>
      </c>
      <c r="N30" t="str">
        <f t="shared" si="5"/>
        <v>D3</v>
      </c>
      <c r="O30" t="str">
        <f>VLOOKUP(N30,'Design - US'!$H$3:$M$50,2,FALSE)</f>
        <v>Profile A</v>
      </c>
      <c r="P30" t="str">
        <f>VLOOKUP($N30,'Design - US'!$H$3:$M$50,3,FALSE)</f>
        <v>$30 USD / mo (T2)</v>
      </c>
      <c r="Q30" t="str">
        <f>VLOOKUP($N30,'Design - US'!$H$3:$M$50,4,FALSE)</f>
        <v>$7.14 USD / day</v>
      </c>
      <c r="R30" t="str">
        <f>VLOOKUP($N30,'Design - US'!$H$3:$M$50,5,FALSE)</f>
        <v>Open access within label indication (use after failure of allopurinol or febuxostat)</v>
      </c>
      <c r="S30" t="str">
        <f>VLOOKUP($N30,'Design - US'!$H$3:$M$50,6,FALSE)</f>
        <v>Requires prior authorization</v>
      </c>
      <c r="T30">
        <f t="shared" si="6"/>
        <v>4200</v>
      </c>
      <c r="U30">
        <f t="shared" si="0"/>
        <v>1680</v>
      </c>
      <c r="V30">
        <f t="shared" si="1"/>
        <v>1260</v>
      </c>
      <c r="W30">
        <f t="shared" si="2"/>
        <v>1260</v>
      </c>
      <c r="X30">
        <f t="shared" si="3"/>
        <v>0</v>
      </c>
    </row>
    <row r="31" spans="1:24">
      <c r="A31" s="2">
        <v>6</v>
      </c>
      <c r="B31" s="1" t="s">
        <v>15</v>
      </c>
      <c r="C31" s="1">
        <v>3</v>
      </c>
      <c r="D31" s="1" t="s">
        <v>14</v>
      </c>
      <c r="E31" s="1">
        <v>0.4</v>
      </c>
      <c r="F31" s="1">
        <v>0.3</v>
      </c>
      <c r="G31" s="1">
        <v>0.3</v>
      </c>
      <c r="H31" s="1">
        <v>0</v>
      </c>
      <c r="I31" s="1" t="s">
        <v>12</v>
      </c>
      <c r="J31" s="1" t="s">
        <v>13</v>
      </c>
      <c r="K31" s="1">
        <v>4200</v>
      </c>
      <c r="L31" s="3">
        <v>3600</v>
      </c>
      <c r="M31" t="str">
        <f t="shared" si="4"/>
        <v>D</v>
      </c>
      <c r="N31" t="str">
        <f t="shared" si="5"/>
        <v>D3</v>
      </c>
      <c r="O31" t="str">
        <f>VLOOKUP(N31,'Design - US'!$H$3:$M$50,2,FALSE)</f>
        <v>Profile A</v>
      </c>
      <c r="P31" t="str">
        <f>VLOOKUP($N31,'Design - US'!$H$3:$M$50,3,FALSE)</f>
        <v>$30 USD / mo (T2)</v>
      </c>
      <c r="Q31" t="str">
        <f>VLOOKUP($N31,'Design - US'!$H$3:$M$50,4,FALSE)</f>
        <v>$7.14 USD / day</v>
      </c>
      <c r="R31" t="str">
        <f>VLOOKUP($N31,'Design - US'!$H$3:$M$50,5,FALSE)</f>
        <v>Open access within label indication (use after failure of allopurinol or febuxostat)</v>
      </c>
      <c r="S31" t="str">
        <f>VLOOKUP($N31,'Design - US'!$H$3:$M$50,6,FALSE)</f>
        <v>Requires prior authorization</v>
      </c>
      <c r="T31">
        <f t="shared" si="6"/>
        <v>3600</v>
      </c>
      <c r="U31">
        <f t="shared" si="0"/>
        <v>1440</v>
      </c>
      <c r="V31">
        <f t="shared" si="1"/>
        <v>1080</v>
      </c>
      <c r="W31">
        <f t="shared" si="2"/>
        <v>1080</v>
      </c>
      <c r="X31">
        <f t="shared" si="3"/>
        <v>0</v>
      </c>
    </row>
    <row r="32" spans="1:24">
      <c r="A32" s="2">
        <v>6</v>
      </c>
      <c r="B32" s="1" t="s">
        <v>15</v>
      </c>
      <c r="C32" s="1">
        <v>4</v>
      </c>
      <c r="D32" s="1" t="s">
        <v>11</v>
      </c>
      <c r="E32" s="1">
        <v>0.4</v>
      </c>
      <c r="F32" s="1">
        <v>0.3</v>
      </c>
      <c r="G32" s="1">
        <v>0.3</v>
      </c>
      <c r="H32" s="1">
        <v>0</v>
      </c>
      <c r="I32" s="1" t="s">
        <v>12</v>
      </c>
      <c r="J32" s="1" t="s">
        <v>13</v>
      </c>
      <c r="K32" s="1">
        <v>4200</v>
      </c>
      <c r="L32" s="3">
        <v>3600</v>
      </c>
      <c r="M32" t="str">
        <f t="shared" si="4"/>
        <v>D</v>
      </c>
      <c r="N32" t="str">
        <f t="shared" si="5"/>
        <v>D4</v>
      </c>
      <c r="O32" t="str">
        <f>VLOOKUP(N32,'Design - US'!$H$3:$M$50,2,FALSE)</f>
        <v>Profile A</v>
      </c>
      <c r="P32" t="str">
        <f>VLOOKUP($N32,'Design - US'!$H$3:$M$50,3,FALSE)</f>
        <v>$60 USD / mo (T3)</v>
      </c>
      <c r="Q32" t="str">
        <f>VLOOKUP($N32,'Design - US'!$H$3:$M$50,4,FALSE)</f>
        <v>$5.36 USD / day</v>
      </c>
      <c r="R32" t="str">
        <f>VLOOKUP($N32,'Design - US'!$H$3:$M$50,5,FALSE)</f>
        <v>Open access within label indication (use after failure of allopurinol or febuxostat)</v>
      </c>
      <c r="S32" t="str">
        <f>VLOOKUP($N32,'Design - US'!$H$3:$M$50,6,FALSE)</f>
        <v>No prior authorization</v>
      </c>
      <c r="T32">
        <f t="shared" si="6"/>
        <v>4200</v>
      </c>
      <c r="U32">
        <f t="shared" si="0"/>
        <v>1680</v>
      </c>
      <c r="V32">
        <f t="shared" si="1"/>
        <v>1260</v>
      </c>
      <c r="W32">
        <f t="shared" si="2"/>
        <v>1260</v>
      </c>
      <c r="X32">
        <f t="shared" si="3"/>
        <v>0</v>
      </c>
    </row>
    <row r="33" spans="1:24">
      <c r="A33" s="2">
        <v>6</v>
      </c>
      <c r="B33" s="1" t="s">
        <v>15</v>
      </c>
      <c r="C33" s="1">
        <v>4</v>
      </c>
      <c r="D33" s="1" t="s">
        <v>14</v>
      </c>
      <c r="E33" s="1">
        <v>0.4</v>
      </c>
      <c r="F33" s="1">
        <v>0.3</v>
      </c>
      <c r="G33" s="1">
        <v>0.3</v>
      </c>
      <c r="H33" s="1">
        <v>0</v>
      </c>
      <c r="I33" s="1" t="s">
        <v>12</v>
      </c>
      <c r="J33" s="1" t="s">
        <v>13</v>
      </c>
      <c r="K33" s="1">
        <v>4200</v>
      </c>
      <c r="L33" s="3">
        <v>3600</v>
      </c>
      <c r="M33" t="str">
        <f t="shared" si="4"/>
        <v>D</v>
      </c>
      <c r="N33" t="str">
        <f t="shared" si="5"/>
        <v>D4</v>
      </c>
      <c r="O33" t="str">
        <f>VLOOKUP(N33,'Design - US'!$H$3:$M$50,2,FALSE)</f>
        <v>Profile A</v>
      </c>
      <c r="P33" t="str">
        <f>VLOOKUP($N33,'Design - US'!$H$3:$M$50,3,FALSE)</f>
        <v>$60 USD / mo (T3)</v>
      </c>
      <c r="Q33" t="str">
        <f>VLOOKUP($N33,'Design - US'!$H$3:$M$50,4,FALSE)</f>
        <v>$5.36 USD / day</v>
      </c>
      <c r="R33" t="str">
        <f>VLOOKUP($N33,'Design - US'!$H$3:$M$50,5,FALSE)</f>
        <v>Open access within label indication (use after failure of allopurinol or febuxostat)</v>
      </c>
      <c r="S33" t="str">
        <f>VLOOKUP($N33,'Design - US'!$H$3:$M$50,6,FALSE)</f>
        <v>No prior authorization</v>
      </c>
      <c r="T33">
        <f t="shared" si="6"/>
        <v>3600</v>
      </c>
      <c r="U33">
        <f t="shared" si="0"/>
        <v>1440</v>
      </c>
      <c r="V33">
        <f t="shared" si="1"/>
        <v>1080</v>
      </c>
      <c r="W33">
        <f t="shared" si="2"/>
        <v>1080</v>
      </c>
      <c r="X33">
        <f t="shared" si="3"/>
        <v>0</v>
      </c>
    </row>
    <row r="34" spans="1:24">
      <c r="A34" s="2">
        <v>6</v>
      </c>
      <c r="B34" s="1" t="s">
        <v>15</v>
      </c>
      <c r="C34" s="1">
        <v>5</v>
      </c>
      <c r="D34" s="1" t="s">
        <v>11</v>
      </c>
      <c r="E34" s="1">
        <v>0.4</v>
      </c>
      <c r="F34" s="1">
        <v>0.3</v>
      </c>
      <c r="G34" s="1">
        <v>0.3</v>
      </c>
      <c r="H34" s="1">
        <v>0</v>
      </c>
      <c r="I34" s="1" t="s">
        <v>12</v>
      </c>
      <c r="J34" s="1" t="s">
        <v>13</v>
      </c>
      <c r="K34" s="1">
        <v>4200</v>
      </c>
      <c r="L34" s="3">
        <v>3600</v>
      </c>
      <c r="M34" t="str">
        <f t="shared" si="4"/>
        <v>D</v>
      </c>
      <c r="N34" t="str">
        <f t="shared" si="5"/>
        <v>D5</v>
      </c>
      <c r="O34" t="str">
        <f>VLOOKUP(N34,'Design - US'!$H$3:$M$50,2,FALSE)</f>
        <v>Profile A</v>
      </c>
      <c r="P34" t="str">
        <f>VLOOKUP($N34,'Design - US'!$H$3:$M$50,3,FALSE)</f>
        <v>$60 USD / mo (T3)</v>
      </c>
      <c r="Q34" t="str">
        <f>VLOOKUP($N34,'Design - US'!$H$3:$M$50,4,FALSE)</f>
        <v>$12.06 USD / day</v>
      </c>
      <c r="R34" t="str">
        <f>VLOOKUP($N34,'Design - US'!$H$3:$M$50,5,FALSE)</f>
        <v>Access restricted beyond label indication (use only after failure of both allopurinol AND febuxostat)</v>
      </c>
      <c r="S34" t="str">
        <f>VLOOKUP($N34,'Design - US'!$H$3:$M$50,6,FALSE)</f>
        <v>No prior authorization</v>
      </c>
      <c r="T34">
        <f t="shared" si="6"/>
        <v>4200</v>
      </c>
      <c r="U34">
        <f t="shared" si="0"/>
        <v>1680</v>
      </c>
      <c r="V34">
        <f t="shared" si="1"/>
        <v>1260</v>
      </c>
      <c r="W34">
        <f t="shared" si="2"/>
        <v>1260</v>
      </c>
      <c r="X34">
        <f t="shared" si="3"/>
        <v>0</v>
      </c>
    </row>
    <row r="35" spans="1:24">
      <c r="A35" s="2">
        <v>6</v>
      </c>
      <c r="B35" s="1" t="s">
        <v>15</v>
      </c>
      <c r="C35" s="1">
        <v>5</v>
      </c>
      <c r="D35" s="1" t="s">
        <v>14</v>
      </c>
      <c r="E35" s="1">
        <v>0.3</v>
      </c>
      <c r="F35" s="1">
        <v>0.4</v>
      </c>
      <c r="G35" s="1">
        <v>0.3</v>
      </c>
      <c r="H35" s="1">
        <v>0</v>
      </c>
      <c r="I35" s="1" t="s">
        <v>12</v>
      </c>
      <c r="J35" s="1" t="s">
        <v>13</v>
      </c>
      <c r="K35" s="1">
        <v>4200</v>
      </c>
      <c r="L35" s="3">
        <v>3600</v>
      </c>
      <c r="M35" t="str">
        <f t="shared" si="4"/>
        <v>D</v>
      </c>
      <c r="N35" t="str">
        <f t="shared" si="5"/>
        <v>D5</v>
      </c>
      <c r="O35" t="str">
        <f>VLOOKUP(N35,'Design - US'!$H$3:$M$50,2,FALSE)</f>
        <v>Profile A</v>
      </c>
      <c r="P35" t="str">
        <f>VLOOKUP($N35,'Design - US'!$H$3:$M$50,3,FALSE)</f>
        <v>$60 USD / mo (T3)</v>
      </c>
      <c r="Q35" t="str">
        <f>VLOOKUP($N35,'Design - US'!$H$3:$M$50,4,FALSE)</f>
        <v>$12.06 USD / day</v>
      </c>
      <c r="R35" t="str">
        <f>VLOOKUP($N35,'Design - US'!$H$3:$M$50,5,FALSE)</f>
        <v>Access restricted beyond label indication (use only after failure of both allopurinol AND febuxostat)</v>
      </c>
      <c r="S35" t="str">
        <f>VLOOKUP($N35,'Design - US'!$H$3:$M$50,6,FALSE)</f>
        <v>No prior authorization</v>
      </c>
      <c r="T35">
        <f t="shared" si="6"/>
        <v>3600</v>
      </c>
      <c r="U35">
        <f t="shared" si="0"/>
        <v>1080</v>
      </c>
      <c r="V35">
        <f t="shared" si="1"/>
        <v>1440</v>
      </c>
      <c r="W35">
        <f t="shared" si="2"/>
        <v>1080</v>
      </c>
      <c r="X35">
        <f t="shared" si="3"/>
        <v>0</v>
      </c>
    </row>
    <row r="36" spans="1:24">
      <c r="A36" s="2">
        <v>6</v>
      </c>
      <c r="B36" s="1" t="s">
        <v>15</v>
      </c>
      <c r="C36" s="1">
        <v>6</v>
      </c>
      <c r="D36" s="1" t="s">
        <v>11</v>
      </c>
      <c r="E36" s="1">
        <v>0.3</v>
      </c>
      <c r="F36" s="1">
        <v>0.3</v>
      </c>
      <c r="G36" s="1">
        <v>0.4</v>
      </c>
      <c r="H36" s="1">
        <v>0</v>
      </c>
      <c r="I36" s="1" t="s">
        <v>12</v>
      </c>
      <c r="J36" s="1" t="s">
        <v>13</v>
      </c>
      <c r="K36" s="1">
        <v>4200</v>
      </c>
      <c r="L36" s="3">
        <v>3600</v>
      </c>
      <c r="M36" t="str">
        <f t="shared" si="4"/>
        <v>D</v>
      </c>
      <c r="N36" t="str">
        <f t="shared" si="5"/>
        <v>D6</v>
      </c>
      <c r="O36" t="str">
        <f>VLOOKUP(N36,'Design - US'!$H$3:$M$50,2,FALSE)</f>
        <v>Profile C</v>
      </c>
      <c r="P36" t="str">
        <f>VLOOKUP($N36,'Design - US'!$H$3:$M$50,3,FALSE)</f>
        <v>$60 USD / mo (T3)</v>
      </c>
      <c r="Q36" t="str">
        <f>VLOOKUP($N36,'Design - US'!$H$3:$M$50,4,FALSE)</f>
        <v>$7.14 USD / day</v>
      </c>
      <c r="R36" t="str">
        <f>VLOOKUP($N36,'Design - US'!$H$3:$M$50,5,FALSE)</f>
        <v>Open access within label indication (use after failure of allopurinol or febuxostat)</v>
      </c>
      <c r="S36" t="str">
        <f>VLOOKUP($N36,'Design - US'!$H$3:$M$50,6,FALSE)</f>
        <v>Requires prior authorization</v>
      </c>
      <c r="T36">
        <f t="shared" si="6"/>
        <v>4200</v>
      </c>
      <c r="U36">
        <f t="shared" si="0"/>
        <v>1260</v>
      </c>
      <c r="V36">
        <f t="shared" si="1"/>
        <v>1260</v>
      </c>
      <c r="W36">
        <f t="shared" si="2"/>
        <v>1680</v>
      </c>
      <c r="X36">
        <f t="shared" si="3"/>
        <v>0</v>
      </c>
    </row>
    <row r="37" spans="1:24">
      <c r="A37" s="2">
        <v>6</v>
      </c>
      <c r="B37" s="1" t="s">
        <v>15</v>
      </c>
      <c r="C37" s="1">
        <v>6</v>
      </c>
      <c r="D37" s="1" t="s">
        <v>14</v>
      </c>
      <c r="E37" s="1">
        <v>0.3</v>
      </c>
      <c r="F37" s="1">
        <v>0.3</v>
      </c>
      <c r="G37" s="1">
        <v>0.4</v>
      </c>
      <c r="H37" s="1">
        <v>0</v>
      </c>
      <c r="I37" s="1" t="s">
        <v>12</v>
      </c>
      <c r="J37" s="1" t="s">
        <v>13</v>
      </c>
      <c r="K37" s="1">
        <v>4200</v>
      </c>
      <c r="L37" s="3">
        <v>3600</v>
      </c>
      <c r="M37" t="str">
        <f t="shared" si="4"/>
        <v>D</v>
      </c>
      <c r="N37" t="str">
        <f t="shared" si="5"/>
        <v>D6</v>
      </c>
      <c r="O37" t="str">
        <f>VLOOKUP(N37,'Design - US'!$H$3:$M$50,2,FALSE)</f>
        <v>Profile C</v>
      </c>
      <c r="P37" t="str">
        <f>VLOOKUP($N37,'Design - US'!$H$3:$M$50,3,FALSE)</f>
        <v>$60 USD / mo (T3)</v>
      </c>
      <c r="Q37" t="str">
        <f>VLOOKUP($N37,'Design - US'!$H$3:$M$50,4,FALSE)</f>
        <v>$7.14 USD / day</v>
      </c>
      <c r="R37" t="str">
        <f>VLOOKUP($N37,'Design - US'!$H$3:$M$50,5,FALSE)</f>
        <v>Open access within label indication (use after failure of allopurinol or febuxostat)</v>
      </c>
      <c r="S37" t="str">
        <f>VLOOKUP($N37,'Design - US'!$H$3:$M$50,6,FALSE)</f>
        <v>Requires prior authorization</v>
      </c>
      <c r="T37">
        <f t="shared" si="6"/>
        <v>3600</v>
      </c>
      <c r="U37">
        <f t="shared" si="0"/>
        <v>1080</v>
      </c>
      <c r="V37">
        <f t="shared" si="1"/>
        <v>1080</v>
      </c>
      <c r="W37">
        <f t="shared" si="2"/>
        <v>1440</v>
      </c>
      <c r="X37">
        <f t="shared" si="3"/>
        <v>0</v>
      </c>
    </row>
    <row r="38" spans="1:24">
      <c r="A38" s="2">
        <v>6</v>
      </c>
      <c r="B38" s="1" t="s">
        <v>15</v>
      </c>
      <c r="C38" s="1">
        <v>7</v>
      </c>
      <c r="D38" s="1" t="s">
        <v>11</v>
      </c>
      <c r="E38" s="1">
        <v>0.4</v>
      </c>
      <c r="F38" s="1">
        <v>0.3</v>
      </c>
      <c r="G38" s="1">
        <v>0.3</v>
      </c>
      <c r="H38" s="1">
        <v>0</v>
      </c>
      <c r="I38" s="1" t="s">
        <v>12</v>
      </c>
      <c r="J38" s="1" t="s">
        <v>13</v>
      </c>
      <c r="K38" s="1">
        <v>4200</v>
      </c>
      <c r="L38" s="3">
        <v>3600</v>
      </c>
      <c r="M38" t="str">
        <f t="shared" si="4"/>
        <v>D</v>
      </c>
      <c r="N38" t="str">
        <f t="shared" si="5"/>
        <v>D7</v>
      </c>
      <c r="O38" t="str">
        <f>VLOOKUP(N38,'Design - US'!$H$3:$M$50,2,FALSE)</f>
        <v>Profile B</v>
      </c>
      <c r="P38" t="str">
        <f>VLOOKUP($N38,'Design - US'!$H$3:$M$50,3,FALSE)</f>
        <v>$60 USD / mo (T3)</v>
      </c>
      <c r="Q38" t="str">
        <f>VLOOKUP($N38,'Design - US'!$H$3:$M$50,4,FALSE)</f>
        <v>$5.36 USD / day</v>
      </c>
      <c r="R38" t="str">
        <f>VLOOKUP($N38,'Design - US'!$H$3:$M$50,5,FALSE)</f>
        <v>Open access within label indication (use after failure of allopurinol or febuxostat)</v>
      </c>
      <c r="S38" t="str">
        <f>VLOOKUP($N38,'Design - US'!$H$3:$M$50,6,FALSE)</f>
        <v>Requires prior authorization</v>
      </c>
      <c r="T38">
        <f t="shared" si="6"/>
        <v>4200</v>
      </c>
      <c r="U38">
        <f t="shared" si="0"/>
        <v>1680</v>
      </c>
      <c r="V38">
        <f t="shared" si="1"/>
        <v>1260</v>
      </c>
      <c r="W38">
        <f t="shared" si="2"/>
        <v>1260</v>
      </c>
      <c r="X38">
        <f t="shared" si="3"/>
        <v>0</v>
      </c>
    </row>
    <row r="39" spans="1:24">
      <c r="A39" s="2">
        <v>6</v>
      </c>
      <c r="B39" s="1" t="s">
        <v>15</v>
      </c>
      <c r="C39" s="1">
        <v>7</v>
      </c>
      <c r="D39" s="1" t="s">
        <v>14</v>
      </c>
      <c r="E39" s="1">
        <v>0.3</v>
      </c>
      <c r="F39" s="1">
        <v>0.4</v>
      </c>
      <c r="G39" s="1">
        <v>0.3</v>
      </c>
      <c r="H39" s="1">
        <v>0</v>
      </c>
      <c r="I39" s="1" t="s">
        <v>12</v>
      </c>
      <c r="J39" s="1" t="s">
        <v>13</v>
      </c>
      <c r="K39" s="1">
        <v>4200</v>
      </c>
      <c r="L39" s="3">
        <v>3600</v>
      </c>
      <c r="M39" t="str">
        <f t="shared" si="4"/>
        <v>D</v>
      </c>
      <c r="N39" t="str">
        <f t="shared" si="5"/>
        <v>D7</v>
      </c>
      <c r="O39" t="str">
        <f>VLOOKUP(N39,'Design - US'!$H$3:$M$50,2,FALSE)</f>
        <v>Profile B</v>
      </c>
      <c r="P39" t="str">
        <f>VLOOKUP($N39,'Design - US'!$H$3:$M$50,3,FALSE)</f>
        <v>$60 USD / mo (T3)</v>
      </c>
      <c r="Q39" t="str">
        <f>VLOOKUP($N39,'Design - US'!$H$3:$M$50,4,FALSE)</f>
        <v>$5.36 USD / day</v>
      </c>
      <c r="R39" t="str">
        <f>VLOOKUP($N39,'Design - US'!$H$3:$M$50,5,FALSE)</f>
        <v>Open access within label indication (use after failure of allopurinol or febuxostat)</v>
      </c>
      <c r="S39" t="str">
        <f>VLOOKUP($N39,'Design - US'!$H$3:$M$50,6,FALSE)</f>
        <v>Requires prior authorization</v>
      </c>
      <c r="T39">
        <f t="shared" si="6"/>
        <v>3600</v>
      </c>
      <c r="U39">
        <f t="shared" si="0"/>
        <v>1080</v>
      </c>
      <c r="V39">
        <f t="shared" si="1"/>
        <v>1440</v>
      </c>
      <c r="W39">
        <f t="shared" si="2"/>
        <v>1080</v>
      </c>
      <c r="X39">
        <f t="shared" si="3"/>
        <v>0</v>
      </c>
    </row>
    <row r="40" spans="1:24">
      <c r="A40" s="2">
        <v>6</v>
      </c>
      <c r="B40" s="1" t="s">
        <v>15</v>
      </c>
      <c r="C40" s="1">
        <v>8</v>
      </c>
      <c r="D40" s="1" t="s">
        <v>11</v>
      </c>
      <c r="E40" s="1">
        <v>0.4</v>
      </c>
      <c r="F40" s="1">
        <v>0.3</v>
      </c>
      <c r="G40" s="1">
        <v>0.3</v>
      </c>
      <c r="H40" s="1">
        <v>0</v>
      </c>
      <c r="I40" s="1" t="s">
        <v>12</v>
      </c>
      <c r="J40" s="1" t="s">
        <v>13</v>
      </c>
      <c r="K40" s="1">
        <v>4200</v>
      </c>
      <c r="L40" s="3">
        <v>3600</v>
      </c>
      <c r="M40" t="str">
        <f t="shared" si="4"/>
        <v>D</v>
      </c>
      <c r="N40" t="str">
        <f t="shared" si="5"/>
        <v>D8</v>
      </c>
      <c r="O40" t="str">
        <f>VLOOKUP(N40,'Design - US'!$H$3:$M$50,2,FALSE)</f>
        <v>Profile D</v>
      </c>
      <c r="P40" t="str">
        <f>VLOOKUP($N40,'Design - US'!$H$3:$M$50,3,FALSE)</f>
        <v>$30 USD / mo (T2)</v>
      </c>
      <c r="Q40" t="str">
        <f>VLOOKUP($N40,'Design - US'!$H$3:$M$50,4,FALSE)</f>
        <v>$7.14 USD / day</v>
      </c>
      <c r="R40" t="str">
        <f>VLOOKUP($N40,'Design - US'!$H$3:$M$50,5,FALSE)</f>
        <v>Open access within label indication (use after failure of allopurinol or febuxostat)</v>
      </c>
      <c r="S40" t="str">
        <f>VLOOKUP($N40,'Design - US'!$H$3:$M$50,6,FALSE)</f>
        <v>No prior authorization</v>
      </c>
      <c r="T40">
        <f t="shared" si="6"/>
        <v>4200</v>
      </c>
      <c r="U40">
        <f t="shared" si="0"/>
        <v>1680</v>
      </c>
      <c r="V40">
        <f t="shared" si="1"/>
        <v>1260</v>
      </c>
      <c r="W40">
        <f t="shared" si="2"/>
        <v>1260</v>
      </c>
      <c r="X40">
        <f t="shared" si="3"/>
        <v>0</v>
      </c>
    </row>
    <row r="41" spans="1:24">
      <c r="A41" s="2">
        <v>6</v>
      </c>
      <c r="B41" s="1" t="s">
        <v>15</v>
      </c>
      <c r="C41" s="1">
        <v>8</v>
      </c>
      <c r="D41" s="1" t="s">
        <v>14</v>
      </c>
      <c r="E41" s="1">
        <v>0.3</v>
      </c>
      <c r="F41" s="1">
        <v>0.4</v>
      </c>
      <c r="G41" s="1">
        <v>0.3</v>
      </c>
      <c r="H41" s="1">
        <v>0</v>
      </c>
      <c r="I41" s="1" t="s">
        <v>12</v>
      </c>
      <c r="J41" s="1" t="s">
        <v>13</v>
      </c>
      <c r="K41" s="1">
        <v>4200</v>
      </c>
      <c r="L41" s="3">
        <v>3600</v>
      </c>
      <c r="M41" t="str">
        <f t="shared" si="4"/>
        <v>D</v>
      </c>
      <c r="N41" t="str">
        <f t="shared" si="5"/>
        <v>D8</v>
      </c>
      <c r="O41" t="str">
        <f>VLOOKUP(N41,'Design - US'!$H$3:$M$50,2,FALSE)</f>
        <v>Profile D</v>
      </c>
      <c r="P41" t="str">
        <f>VLOOKUP($N41,'Design - US'!$H$3:$M$50,3,FALSE)</f>
        <v>$30 USD / mo (T2)</v>
      </c>
      <c r="Q41" t="str">
        <f>VLOOKUP($N41,'Design - US'!$H$3:$M$50,4,FALSE)</f>
        <v>$7.14 USD / day</v>
      </c>
      <c r="R41" t="str">
        <f>VLOOKUP($N41,'Design - US'!$H$3:$M$50,5,FALSE)</f>
        <v>Open access within label indication (use after failure of allopurinol or febuxostat)</v>
      </c>
      <c r="S41" t="str">
        <f>VLOOKUP($N41,'Design - US'!$H$3:$M$50,6,FALSE)</f>
        <v>No prior authorization</v>
      </c>
      <c r="T41">
        <f t="shared" si="6"/>
        <v>3600</v>
      </c>
      <c r="U41">
        <f t="shared" si="0"/>
        <v>1080</v>
      </c>
      <c r="V41">
        <f t="shared" si="1"/>
        <v>1440</v>
      </c>
      <c r="W41">
        <f t="shared" si="2"/>
        <v>1080</v>
      </c>
      <c r="X41">
        <f t="shared" si="3"/>
        <v>0</v>
      </c>
    </row>
    <row r="42" spans="1:24">
      <c r="A42" s="2">
        <v>6</v>
      </c>
      <c r="B42" s="1" t="s">
        <v>15</v>
      </c>
      <c r="C42" s="1">
        <v>9</v>
      </c>
      <c r="D42" s="1" t="s">
        <v>11</v>
      </c>
      <c r="E42" s="1">
        <v>0.4</v>
      </c>
      <c r="F42" s="1">
        <v>0.3</v>
      </c>
      <c r="G42" s="1">
        <v>0.3</v>
      </c>
      <c r="H42" s="1">
        <v>0</v>
      </c>
      <c r="I42" s="1" t="s">
        <v>12</v>
      </c>
      <c r="J42" s="1" t="s">
        <v>13</v>
      </c>
      <c r="K42" s="1">
        <v>4200</v>
      </c>
      <c r="L42" s="3">
        <v>3600</v>
      </c>
      <c r="M42" t="str">
        <f t="shared" si="4"/>
        <v>D</v>
      </c>
      <c r="N42" t="str">
        <f t="shared" si="5"/>
        <v>D9</v>
      </c>
      <c r="O42" t="str">
        <f>VLOOKUP(N42,'Design - US'!$H$3:$M$50,2,FALSE)</f>
        <v>Profile A</v>
      </c>
      <c r="P42" t="str">
        <f>VLOOKUP($N42,'Design - US'!$H$3:$M$50,3,FALSE)</f>
        <v>$60 USD / mo (T3)</v>
      </c>
      <c r="Q42" t="str">
        <f>VLOOKUP($N42,'Design - US'!$H$3:$M$50,4,FALSE)</f>
        <v>$12.06 USD / day</v>
      </c>
      <c r="R42" t="str">
        <f>VLOOKUP($N42,'Design - US'!$H$3:$M$50,5,FALSE)</f>
        <v>Open access within label indication (use after failure of allopurinol or febuxostat)</v>
      </c>
      <c r="S42" t="str">
        <f>VLOOKUP($N42,'Design - US'!$H$3:$M$50,6,FALSE)</f>
        <v>Requires prior authorization</v>
      </c>
      <c r="T42">
        <f t="shared" si="6"/>
        <v>4200</v>
      </c>
      <c r="U42">
        <f t="shared" si="0"/>
        <v>1680</v>
      </c>
      <c r="V42">
        <f t="shared" si="1"/>
        <v>1260</v>
      </c>
      <c r="W42">
        <f t="shared" si="2"/>
        <v>1260</v>
      </c>
      <c r="X42">
        <f t="shared" si="3"/>
        <v>0</v>
      </c>
    </row>
    <row r="43" spans="1:24">
      <c r="A43" s="2">
        <v>6</v>
      </c>
      <c r="B43" s="1" t="s">
        <v>15</v>
      </c>
      <c r="C43" s="1">
        <v>9</v>
      </c>
      <c r="D43" s="1" t="s">
        <v>14</v>
      </c>
      <c r="E43" s="1">
        <v>0.3</v>
      </c>
      <c r="F43" s="1">
        <v>0.4</v>
      </c>
      <c r="G43" s="1">
        <v>0.3</v>
      </c>
      <c r="H43" s="1">
        <v>0</v>
      </c>
      <c r="I43" s="1" t="s">
        <v>12</v>
      </c>
      <c r="J43" s="1" t="s">
        <v>13</v>
      </c>
      <c r="K43" s="1">
        <v>4200</v>
      </c>
      <c r="L43" s="3">
        <v>3600</v>
      </c>
      <c r="M43" t="str">
        <f t="shared" si="4"/>
        <v>D</v>
      </c>
      <c r="N43" t="str">
        <f t="shared" si="5"/>
        <v>D9</v>
      </c>
      <c r="O43" t="str">
        <f>VLOOKUP(N43,'Design - US'!$H$3:$M$50,2,FALSE)</f>
        <v>Profile A</v>
      </c>
      <c r="P43" t="str">
        <f>VLOOKUP($N43,'Design - US'!$H$3:$M$50,3,FALSE)</f>
        <v>$60 USD / mo (T3)</v>
      </c>
      <c r="Q43" t="str">
        <f>VLOOKUP($N43,'Design - US'!$H$3:$M$50,4,FALSE)</f>
        <v>$12.06 USD / day</v>
      </c>
      <c r="R43" t="str">
        <f>VLOOKUP($N43,'Design - US'!$H$3:$M$50,5,FALSE)</f>
        <v>Open access within label indication (use after failure of allopurinol or febuxostat)</v>
      </c>
      <c r="S43" t="str">
        <f>VLOOKUP($N43,'Design - US'!$H$3:$M$50,6,FALSE)</f>
        <v>Requires prior authorization</v>
      </c>
      <c r="T43">
        <f t="shared" si="6"/>
        <v>3600</v>
      </c>
      <c r="U43">
        <f t="shared" si="0"/>
        <v>1080</v>
      </c>
      <c r="V43">
        <f t="shared" si="1"/>
        <v>1440</v>
      </c>
      <c r="W43">
        <f t="shared" si="2"/>
        <v>1080</v>
      </c>
      <c r="X43">
        <f t="shared" si="3"/>
        <v>0</v>
      </c>
    </row>
    <row r="44" spans="1:24">
      <c r="A44" s="2">
        <v>6</v>
      </c>
      <c r="B44" s="1" t="s">
        <v>15</v>
      </c>
      <c r="C44" s="1">
        <v>10</v>
      </c>
      <c r="D44" s="1" t="s">
        <v>11</v>
      </c>
      <c r="E44" s="1">
        <v>0.4</v>
      </c>
      <c r="F44" s="1">
        <v>0.3</v>
      </c>
      <c r="G44" s="1">
        <v>0.3</v>
      </c>
      <c r="H44" s="1">
        <v>0</v>
      </c>
      <c r="I44" s="1" t="s">
        <v>12</v>
      </c>
      <c r="J44" s="1" t="s">
        <v>13</v>
      </c>
      <c r="K44" s="1">
        <v>4200</v>
      </c>
      <c r="L44" s="3">
        <v>3600</v>
      </c>
      <c r="M44" t="str">
        <f t="shared" si="4"/>
        <v>D</v>
      </c>
      <c r="N44" t="str">
        <f t="shared" si="5"/>
        <v>D10</v>
      </c>
      <c r="O44" t="str">
        <f>VLOOKUP(N44,'Design - US'!$H$3:$M$50,2,FALSE)</f>
        <v>Profile B</v>
      </c>
      <c r="P44" t="str">
        <f>VLOOKUP($N44,'Design - US'!$H$3:$M$50,3,FALSE)</f>
        <v>$30 USD / mo (T2)</v>
      </c>
      <c r="Q44" t="str">
        <f>VLOOKUP($N44,'Design - US'!$H$3:$M$50,4,FALSE)</f>
        <v>$7.14 USD / day</v>
      </c>
      <c r="R44" t="str">
        <f>VLOOKUP($N44,'Design - US'!$H$3:$M$50,5,FALSE)</f>
        <v>Open access within label indication (use after failure of allopurinol or febuxostat)</v>
      </c>
      <c r="S44" t="str">
        <f>VLOOKUP($N44,'Design - US'!$H$3:$M$50,6,FALSE)</f>
        <v>Requires prior authorization</v>
      </c>
      <c r="T44">
        <f t="shared" si="6"/>
        <v>4200</v>
      </c>
      <c r="U44">
        <f t="shared" si="0"/>
        <v>1680</v>
      </c>
      <c r="V44">
        <f t="shared" si="1"/>
        <v>1260</v>
      </c>
      <c r="W44">
        <f t="shared" si="2"/>
        <v>1260</v>
      </c>
      <c r="X44">
        <f t="shared" si="3"/>
        <v>0</v>
      </c>
    </row>
    <row r="45" spans="1:24">
      <c r="A45" s="2">
        <v>6</v>
      </c>
      <c r="B45" s="1" t="s">
        <v>15</v>
      </c>
      <c r="C45" s="1">
        <v>10</v>
      </c>
      <c r="D45" s="1" t="s">
        <v>14</v>
      </c>
      <c r="E45" s="1">
        <v>0.4</v>
      </c>
      <c r="F45" s="1">
        <v>0.3</v>
      </c>
      <c r="G45" s="1">
        <v>0.3</v>
      </c>
      <c r="H45" s="1">
        <v>0</v>
      </c>
      <c r="I45" s="1" t="s">
        <v>12</v>
      </c>
      <c r="J45" s="1" t="s">
        <v>13</v>
      </c>
      <c r="K45" s="1">
        <v>4200</v>
      </c>
      <c r="L45" s="3">
        <v>3600</v>
      </c>
      <c r="M45" t="str">
        <f t="shared" si="4"/>
        <v>D</v>
      </c>
      <c r="N45" t="str">
        <f t="shared" si="5"/>
        <v>D10</v>
      </c>
      <c r="O45" t="str">
        <f>VLOOKUP(N45,'Design - US'!$H$3:$M$50,2,FALSE)</f>
        <v>Profile B</v>
      </c>
      <c r="P45" t="str">
        <f>VLOOKUP($N45,'Design - US'!$H$3:$M$50,3,FALSE)</f>
        <v>$30 USD / mo (T2)</v>
      </c>
      <c r="Q45" t="str">
        <f>VLOOKUP($N45,'Design - US'!$H$3:$M$50,4,FALSE)</f>
        <v>$7.14 USD / day</v>
      </c>
      <c r="R45" t="str">
        <f>VLOOKUP($N45,'Design - US'!$H$3:$M$50,5,FALSE)</f>
        <v>Open access within label indication (use after failure of allopurinol or febuxostat)</v>
      </c>
      <c r="S45" t="str">
        <f>VLOOKUP($N45,'Design - US'!$H$3:$M$50,6,FALSE)</f>
        <v>Requires prior authorization</v>
      </c>
      <c r="T45">
        <f t="shared" si="6"/>
        <v>3600</v>
      </c>
      <c r="U45">
        <f t="shared" si="0"/>
        <v>1440</v>
      </c>
      <c r="V45">
        <f t="shared" si="1"/>
        <v>1080</v>
      </c>
      <c r="W45">
        <f t="shared" si="2"/>
        <v>1080</v>
      </c>
      <c r="X45">
        <f t="shared" si="3"/>
        <v>0</v>
      </c>
    </row>
    <row r="46" spans="1:24">
      <c r="A46" s="2">
        <v>6</v>
      </c>
      <c r="B46" s="1" t="s">
        <v>15</v>
      </c>
      <c r="C46" s="1">
        <v>11</v>
      </c>
      <c r="D46" s="1" t="s">
        <v>11</v>
      </c>
      <c r="E46" s="1">
        <v>0.4</v>
      </c>
      <c r="F46" s="1">
        <v>0.3</v>
      </c>
      <c r="G46" s="1">
        <v>0.3</v>
      </c>
      <c r="H46" s="1">
        <v>0</v>
      </c>
      <c r="I46" s="1" t="s">
        <v>12</v>
      </c>
      <c r="J46" s="1" t="s">
        <v>13</v>
      </c>
      <c r="K46" s="1">
        <v>4200</v>
      </c>
      <c r="L46" s="3">
        <v>3600</v>
      </c>
      <c r="M46" t="str">
        <f t="shared" si="4"/>
        <v>D</v>
      </c>
      <c r="N46" t="str">
        <f t="shared" si="5"/>
        <v>D11</v>
      </c>
      <c r="O46" t="str">
        <f>VLOOKUP(N46,'Design - US'!$H$3:$M$50,2,FALSE)</f>
        <v>Profile D</v>
      </c>
      <c r="P46" t="str">
        <f>VLOOKUP($N46,'Design - US'!$H$3:$M$50,3,FALSE)</f>
        <v>$60 USD / mo (T3)</v>
      </c>
      <c r="Q46" t="str">
        <f>VLOOKUP($N46,'Design - US'!$H$3:$M$50,4,FALSE)</f>
        <v>$12.06 USD / day</v>
      </c>
      <c r="R46" t="str">
        <f>VLOOKUP($N46,'Design - US'!$H$3:$M$50,5,FALSE)</f>
        <v>Access restricted beyond label indication (use only after failure of both allopurinol AND febuxostat)</v>
      </c>
      <c r="S46" t="str">
        <f>VLOOKUP($N46,'Design - US'!$H$3:$M$50,6,FALSE)</f>
        <v>Requires prior authorization</v>
      </c>
      <c r="T46">
        <f t="shared" si="6"/>
        <v>4200</v>
      </c>
      <c r="U46">
        <f t="shared" si="0"/>
        <v>1680</v>
      </c>
      <c r="V46">
        <f t="shared" si="1"/>
        <v>1260</v>
      </c>
      <c r="W46">
        <f t="shared" si="2"/>
        <v>1260</v>
      </c>
      <c r="X46">
        <f t="shared" si="3"/>
        <v>0</v>
      </c>
    </row>
    <row r="47" spans="1:24">
      <c r="A47" s="2">
        <v>6</v>
      </c>
      <c r="B47" s="1" t="s">
        <v>15</v>
      </c>
      <c r="C47" s="1">
        <v>11</v>
      </c>
      <c r="D47" s="1" t="s">
        <v>14</v>
      </c>
      <c r="E47" s="1">
        <v>0.3</v>
      </c>
      <c r="F47" s="1">
        <v>0.4</v>
      </c>
      <c r="G47" s="1">
        <v>0.3</v>
      </c>
      <c r="H47" s="1">
        <v>0</v>
      </c>
      <c r="I47" s="1" t="s">
        <v>12</v>
      </c>
      <c r="J47" s="1" t="s">
        <v>13</v>
      </c>
      <c r="K47" s="1">
        <v>4200</v>
      </c>
      <c r="L47" s="3">
        <v>3600</v>
      </c>
      <c r="M47" t="str">
        <f t="shared" si="4"/>
        <v>D</v>
      </c>
      <c r="N47" t="str">
        <f t="shared" si="5"/>
        <v>D11</v>
      </c>
      <c r="O47" t="str">
        <f>VLOOKUP(N47,'Design - US'!$H$3:$M$50,2,FALSE)</f>
        <v>Profile D</v>
      </c>
      <c r="P47" t="str">
        <f>VLOOKUP($N47,'Design - US'!$H$3:$M$50,3,FALSE)</f>
        <v>$60 USD / mo (T3)</v>
      </c>
      <c r="Q47" t="str">
        <f>VLOOKUP($N47,'Design - US'!$H$3:$M$50,4,FALSE)</f>
        <v>$12.06 USD / day</v>
      </c>
      <c r="R47" t="str">
        <f>VLOOKUP($N47,'Design - US'!$H$3:$M$50,5,FALSE)</f>
        <v>Access restricted beyond label indication (use only after failure of both allopurinol AND febuxostat)</v>
      </c>
      <c r="S47" t="str">
        <f>VLOOKUP($N47,'Design - US'!$H$3:$M$50,6,FALSE)</f>
        <v>Requires prior authorization</v>
      </c>
      <c r="T47">
        <f t="shared" si="6"/>
        <v>3600</v>
      </c>
      <c r="U47">
        <f t="shared" si="0"/>
        <v>1080</v>
      </c>
      <c r="V47">
        <f t="shared" si="1"/>
        <v>1440</v>
      </c>
      <c r="W47">
        <f t="shared" si="2"/>
        <v>1080</v>
      </c>
      <c r="X47">
        <f t="shared" si="3"/>
        <v>0</v>
      </c>
    </row>
    <row r="48" spans="1:24">
      <c r="A48" s="2">
        <v>6</v>
      </c>
      <c r="B48" s="1" t="s">
        <v>15</v>
      </c>
      <c r="C48" s="1">
        <v>12</v>
      </c>
      <c r="D48" s="1" t="s">
        <v>11</v>
      </c>
      <c r="E48" s="1">
        <v>0.4</v>
      </c>
      <c r="F48" s="1">
        <v>0.3</v>
      </c>
      <c r="G48" s="1">
        <v>0.3</v>
      </c>
      <c r="H48" s="1">
        <v>0</v>
      </c>
      <c r="I48" s="1" t="s">
        <v>12</v>
      </c>
      <c r="J48" s="1" t="s">
        <v>13</v>
      </c>
      <c r="K48" s="1">
        <v>4200</v>
      </c>
      <c r="L48" s="3">
        <v>3600</v>
      </c>
      <c r="M48" t="str">
        <f t="shared" si="4"/>
        <v>D</v>
      </c>
      <c r="N48" t="str">
        <f t="shared" si="5"/>
        <v>D12</v>
      </c>
      <c r="O48" t="str">
        <f>VLOOKUP(N48,'Design - US'!$H$3:$M$50,2,FALSE)</f>
        <v>Profile D</v>
      </c>
      <c r="P48" t="str">
        <f>VLOOKUP($N48,'Design - US'!$H$3:$M$50,3,FALSE)</f>
        <v>$30 USD / mo (T2)</v>
      </c>
      <c r="Q48" t="str">
        <f>VLOOKUP($N48,'Design - US'!$H$3:$M$50,4,FALSE)</f>
        <v>$7.14 USD / day</v>
      </c>
      <c r="R48" t="str">
        <f>VLOOKUP($N48,'Design - US'!$H$3:$M$50,5,FALSE)</f>
        <v>Open access within label indication (use after failure of allopurinol or febuxostat)</v>
      </c>
      <c r="S48" t="str">
        <f>VLOOKUP($N48,'Design - US'!$H$3:$M$50,6,FALSE)</f>
        <v>Requires prior authorization</v>
      </c>
      <c r="T48">
        <f t="shared" si="6"/>
        <v>4200</v>
      </c>
      <c r="U48">
        <f t="shared" si="0"/>
        <v>1680</v>
      </c>
      <c r="V48">
        <f t="shared" si="1"/>
        <v>1260</v>
      </c>
      <c r="W48">
        <f t="shared" si="2"/>
        <v>1260</v>
      </c>
      <c r="X48">
        <f t="shared" si="3"/>
        <v>0</v>
      </c>
    </row>
    <row r="49" spans="1:24">
      <c r="A49" s="2">
        <v>6</v>
      </c>
      <c r="B49" s="1" t="s">
        <v>15</v>
      </c>
      <c r="C49" s="1">
        <v>12</v>
      </c>
      <c r="D49" s="1" t="s">
        <v>14</v>
      </c>
      <c r="E49" s="1">
        <v>0.4</v>
      </c>
      <c r="F49" s="1">
        <v>0.3</v>
      </c>
      <c r="G49" s="1">
        <v>0.3</v>
      </c>
      <c r="H49" s="1">
        <v>0</v>
      </c>
      <c r="I49" s="1" t="s">
        <v>12</v>
      </c>
      <c r="J49" s="1" t="s">
        <v>13</v>
      </c>
      <c r="K49" s="1">
        <v>4200</v>
      </c>
      <c r="L49" s="3">
        <v>3600</v>
      </c>
      <c r="M49" t="str">
        <f t="shared" si="4"/>
        <v>D</v>
      </c>
      <c r="N49" t="str">
        <f t="shared" si="5"/>
        <v>D12</v>
      </c>
      <c r="O49" t="str">
        <f>VLOOKUP(N49,'Design - US'!$H$3:$M$50,2,FALSE)</f>
        <v>Profile D</v>
      </c>
      <c r="P49" t="str">
        <f>VLOOKUP($N49,'Design - US'!$H$3:$M$50,3,FALSE)</f>
        <v>$30 USD / mo (T2)</v>
      </c>
      <c r="Q49" t="str">
        <f>VLOOKUP($N49,'Design - US'!$H$3:$M$50,4,FALSE)</f>
        <v>$7.14 USD / day</v>
      </c>
      <c r="R49" t="str">
        <f>VLOOKUP($N49,'Design - US'!$H$3:$M$50,5,FALSE)</f>
        <v>Open access within label indication (use after failure of allopurinol or febuxostat)</v>
      </c>
      <c r="S49" t="str">
        <f>VLOOKUP($N49,'Design - US'!$H$3:$M$50,6,FALSE)</f>
        <v>Requires prior authorization</v>
      </c>
      <c r="T49">
        <f t="shared" si="6"/>
        <v>3600</v>
      </c>
      <c r="U49">
        <f t="shared" si="0"/>
        <v>1440</v>
      </c>
      <c r="V49">
        <f t="shared" si="1"/>
        <v>1080</v>
      </c>
      <c r="W49">
        <f t="shared" si="2"/>
        <v>1080</v>
      </c>
      <c r="X49">
        <f t="shared" si="3"/>
        <v>0</v>
      </c>
    </row>
    <row r="50" spans="1:24">
      <c r="A50" s="2">
        <v>7</v>
      </c>
      <c r="B50" s="1" t="s">
        <v>15</v>
      </c>
      <c r="C50" s="1">
        <v>1</v>
      </c>
      <c r="D50" s="1" t="s">
        <v>11</v>
      </c>
      <c r="E50" s="1">
        <v>0.3</v>
      </c>
      <c r="F50" s="1">
        <v>0.5</v>
      </c>
      <c r="G50" s="1">
        <v>0.2</v>
      </c>
      <c r="H50" s="1">
        <v>0</v>
      </c>
      <c r="I50" s="1" t="s">
        <v>12</v>
      </c>
      <c r="J50" s="1" t="s">
        <v>13</v>
      </c>
      <c r="K50" s="1">
        <v>1200</v>
      </c>
      <c r="L50" s="3">
        <v>300</v>
      </c>
      <c r="M50" t="str">
        <f t="shared" si="4"/>
        <v>D</v>
      </c>
      <c r="N50" t="str">
        <f t="shared" si="5"/>
        <v>D1</v>
      </c>
      <c r="O50" t="str">
        <f>VLOOKUP(N50,'Design - US'!$H$3:$M$50,2,FALSE)</f>
        <v>Profile C</v>
      </c>
      <c r="P50" t="str">
        <f>VLOOKUP($N50,'Design - US'!$H$3:$M$50,3,FALSE)</f>
        <v>$30 USD / mo (T2)</v>
      </c>
      <c r="Q50" t="str">
        <f>VLOOKUP($N50,'Design - US'!$H$3:$M$50,4,FALSE)</f>
        <v>$5.36 USD / day</v>
      </c>
      <c r="R50" t="str">
        <f>VLOOKUP($N50,'Design - US'!$H$3:$M$50,5,FALSE)</f>
        <v>Open access within label indication (use after failure of allopurinol or febuxostat)</v>
      </c>
      <c r="S50" t="str">
        <f>VLOOKUP($N50,'Design - US'!$H$3:$M$50,6,FALSE)</f>
        <v>Requires prior authorization</v>
      </c>
      <c r="T50">
        <f t="shared" si="6"/>
        <v>1200</v>
      </c>
      <c r="U50">
        <f t="shared" si="0"/>
        <v>360</v>
      </c>
      <c r="V50">
        <f t="shared" si="1"/>
        <v>600</v>
      </c>
      <c r="W50">
        <f t="shared" si="2"/>
        <v>240</v>
      </c>
      <c r="X50">
        <f t="shared" si="3"/>
        <v>0</v>
      </c>
    </row>
    <row r="51" spans="1:24">
      <c r="A51" s="2">
        <v>7</v>
      </c>
      <c r="B51" s="1" t="s">
        <v>15</v>
      </c>
      <c r="C51" s="1">
        <v>1</v>
      </c>
      <c r="D51" s="1" t="s">
        <v>14</v>
      </c>
      <c r="E51" s="1">
        <v>0.4</v>
      </c>
      <c r="F51" s="1">
        <v>0.2</v>
      </c>
      <c r="G51" s="1">
        <v>0.4</v>
      </c>
      <c r="H51" s="1">
        <v>0</v>
      </c>
      <c r="I51" s="1" t="s">
        <v>12</v>
      </c>
      <c r="J51" s="1" t="s">
        <v>13</v>
      </c>
      <c r="K51" s="1">
        <v>1200</v>
      </c>
      <c r="L51" s="3">
        <v>300</v>
      </c>
      <c r="M51" t="str">
        <f t="shared" si="4"/>
        <v>D</v>
      </c>
      <c r="N51" t="str">
        <f t="shared" si="5"/>
        <v>D1</v>
      </c>
      <c r="O51" t="str">
        <f>VLOOKUP(N51,'Design - US'!$H$3:$M$50,2,FALSE)</f>
        <v>Profile C</v>
      </c>
      <c r="P51" t="str">
        <f>VLOOKUP($N51,'Design - US'!$H$3:$M$50,3,FALSE)</f>
        <v>$30 USD / mo (T2)</v>
      </c>
      <c r="Q51" t="str">
        <f>VLOOKUP($N51,'Design - US'!$H$3:$M$50,4,FALSE)</f>
        <v>$5.36 USD / day</v>
      </c>
      <c r="R51" t="str">
        <f>VLOOKUP($N51,'Design - US'!$H$3:$M$50,5,FALSE)</f>
        <v>Open access within label indication (use after failure of allopurinol or febuxostat)</v>
      </c>
      <c r="S51" t="str">
        <f>VLOOKUP($N51,'Design - US'!$H$3:$M$50,6,FALSE)</f>
        <v>Requires prior authorization</v>
      </c>
      <c r="T51">
        <f t="shared" si="6"/>
        <v>300</v>
      </c>
      <c r="U51">
        <f t="shared" si="0"/>
        <v>120</v>
      </c>
      <c r="V51">
        <f t="shared" si="1"/>
        <v>60</v>
      </c>
      <c r="W51">
        <f t="shared" si="2"/>
        <v>120</v>
      </c>
      <c r="X51">
        <f t="shared" si="3"/>
        <v>0</v>
      </c>
    </row>
    <row r="52" spans="1:24">
      <c r="A52" s="2">
        <v>7</v>
      </c>
      <c r="B52" s="1" t="s">
        <v>15</v>
      </c>
      <c r="C52" s="1">
        <v>2</v>
      </c>
      <c r="D52" s="1" t="s">
        <v>11</v>
      </c>
      <c r="E52" s="1">
        <v>0.3</v>
      </c>
      <c r="F52" s="1">
        <v>0.2</v>
      </c>
      <c r="G52" s="1">
        <v>0.5</v>
      </c>
      <c r="H52" s="1">
        <v>0</v>
      </c>
      <c r="I52" s="1" t="s">
        <v>12</v>
      </c>
      <c r="J52" s="1" t="s">
        <v>13</v>
      </c>
      <c r="K52" s="1">
        <v>1200</v>
      </c>
      <c r="L52" s="3">
        <v>300</v>
      </c>
      <c r="M52" t="str">
        <f t="shared" si="4"/>
        <v>D</v>
      </c>
      <c r="N52" t="str">
        <f t="shared" si="5"/>
        <v>D2</v>
      </c>
      <c r="O52" t="str">
        <f>VLOOKUP(N52,'Design - US'!$H$3:$M$50,2,FALSE)</f>
        <v>Profile B</v>
      </c>
      <c r="P52" t="str">
        <f>VLOOKUP($N52,'Design - US'!$H$3:$M$50,3,FALSE)</f>
        <v>$30 USD / mo (T2)</v>
      </c>
      <c r="Q52" t="str">
        <f>VLOOKUP($N52,'Design - US'!$H$3:$M$50,4,FALSE)</f>
        <v>$7.14 USD / day</v>
      </c>
      <c r="R52" t="str">
        <f>VLOOKUP($N52,'Design - US'!$H$3:$M$50,5,FALSE)</f>
        <v>Open access within label indication (use after failure of allopurinol or febuxostat)</v>
      </c>
      <c r="S52" t="str">
        <f>VLOOKUP($N52,'Design - US'!$H$3:$M$50,6,FALSE)</f>
        <v>No prior authorization</v>
      </c>
      <c r="T52">
        <f t="shared" si="6"/>
        <v>1200</v>
      </c>
      <c r="U52">
        <f t="shared" si="0"/>
        <v>360</v>
      </c>
      <c r="V52">
        <f t="shared" si="1"/>
        <v>240</v>
      </c>
      <c r="W52">
        <f t="shared" si="2"/>
        <v>600</v>
      </c>
      <c r="X52">
        <f t="shared" si="3"/>
        <v>0</v>
      </c>
    </row>
    <row r="53" spans="1:24">
      <c r="A53" s="2">
        <v>7</v>
      </c>
      <c r="B53" s="1" t="s">
        <v>15</v>
      </c>
      <c r="C53" s="1">
        <v>2</v>
      </c>
      <c r="D53" s="1" t="s">
        <v>14</v>
      </c>
      <c r="E53" s="1">
        <v>0.5</v>
      </c>
      <c r="F53" s="1">
        <v>0.4</v>
      </c>
      <c r="G53" s="1">
        <v>0.1</v>
      </c>
      <c r="H53" s="1">
        <v>0</v>
      </c>
      <c r="I53" s="1" t="s">
        <v>12</v>
      </c>
      <c r="J53" s="1" t="s">
        <v>13</v>
      </c>
      <c r="K53" s="1">
        <v>1200</v>
      </c>
      <c r="L53" s="3">
        <v>300</v>
      </c>
      <c r="M53" t="str">
        <f t="shared" si="4"/>
        <v>D</v>
      </c>
      <c r="N53" t="str">
        <f t="shared" si="5"/>
        <v>D2</v>
      </c>
      <c r="O53" t="str">
        <f>VLOOKUP(N53,'Design - US'!$H$3:$M$50,2,FALSE)</f>
        <v>Profile B</v>
      </c>
      <c r="P53" t="str">
        <f>VLOOKUP($N53,'Design - US'!$H$3:$M$50,3,FALSE)</f>
        <v>$30 USD / mo (T2)</v>
      </c>
      <c r="Q53" t="str">
        <f>VLOOKUP($N53,'Design - US'!$H$3:$M$50,4,FALSE)</f>
        <v>$7.14 USD / day</v>
      </c>
      <c r="R53" t="str">
        <f>VLOOKUP($N53,'Design - US'!$H$3:$M$50,5,FALSE)</f>
        <v>Open access within label indication (use after failure of allopurinol or febuxostat)</v>
      </c>
      <c r="S53" t="str">
        <f>VLOOKUP($N53,'Design - US'!$H$3:$M$50,6,FALSE)</f>
        <v>No prior authorization</v>
      </c>
      <c r="T53">
        <f t="shared" si="6"/>
        <v>300</v>
      </c>
      <c r="U53">
        <f t="shared" si="0"/>
        <v>150</v>
      </c>
      <c r="V53">
        <f t="shared" si="1"/>
        <v>120</v>
      </c>
      <c r="W53">
        <f t="shared" si="2"/>
        <v>30</v>
      </c>
      <c r="X53">
        <f t="shared" si="3"/>
        <v>0</v>
      </c>
    </row>
    <row r="54" spans="1:24">
      <c r="A54" s="2">
        <v>7</v>
      </c>
      <c r="B54" s="1" t="s">
        <v>15</v>
      </c>
      <c r="C54" s="1">
        <v>3</v>
      </c>
      <c r="D54" s="1" t="s">
        <v>11</v>
      </c>
      <c r="E54" s="1">
        <v>0.5</v>
      </c>
      <c r="F54" s="1">
        <v>0.2</v>
      </c>
      <c r="G54" s="1">
        <v>0.3</v>
      </c>
      <c r="H54" s="1">
        <v>0</v>
      </c>
      <c r="I54" s="1" t="s">
        <v>12</v>
      </c>
      <c r="J54" s="1" t="s">
        <v>13</v>
      </c>
      <c r="K54" s="1">
        <v>1200</v>
      </c>
      <c r="L54" s="3">
        <v>300</v>
      </c>
      <c r="M54" t="str">
        <f t="shared" si="4"/>
        <v>D</v>
      </c>
      <c r="N54" t="str">
        <f t="shared" si="5"/>
        <v>D3</v>
      </c>
      <c r="O54" t="str">
        <f>VLOOKUP(N54,'Design - US'!$H$3:$M$50,2,FALSE)</f>
        <v>Profile A</v>
      </c>
      <c r="P54" t="str">
        <f>VLOOKUP($N54,'Design - US'!$H$3:$M$50,3,FALSE)</f>
        <v>$30 USD / mo (T2)</v>
      </c>
      <c r="Q54" t="str">
        <f>VLOOKUP($N54,'Design - US'!$H$3:$M$50,4,FALSE)</f>
        <v>$7.14 USD / day</v>
      </c>
      <c r="R54" t="str">
        <f>VLOOKUP($N54,'Design - US'!$H$3:$M$50,5,FALSE)</f>
        <v>Open access within label indication (use after failure of allopurinol or febuxostat)</v>
      </c>
      <c r="S54" t="str">
        <f>VLOOKUP($N54,'Design - US'!$H$3:$M$50,6,FALSE)</f>
        <v>Requires prior authorization</v>
      </c>
      <c r="T54">
        <f t="shared" si="6"/>
        <v>1200</v>
      </c>
      <c r="U54">
        <f t="shared" si="0"/>
        <v>600</v>
      </c>
      <c r="V54">
        <f t="shared" si="1"/>
        <v>240</v>
      </c>
      <c r="W54">
        <f t="shared" si="2"/>
        <v>360</v>
      </c>
      <c r="X54">
        <f t="shared" si="3"/>
        <v>0</v>
      </c>
    </row>
    <row r="55" spans="1:24">
      <c r="A55" s="2">
        <v>7</v>
      </c>
      <c r="B55" s="1" t="s">
        <v>15</v>
      </c>
      <c r="C55" s="1">
        <v>3</v>
      </c>
      <c r="D55" s="1" t="s">
        <v>14</v>
      </c>
      <c r="E55" s="1">
        <v>0.5</v>
      </c>
      <c r="F55" s="1">
        <v>0.2</v>
      </c>
      <c r="G55" s="1">
        <v>0.3</v>
      </c>
      <c r="H55" s="1">
        <v>0</v>
      </c>
      <c r="I55" s="1" t="s">
        <v>12</v>
      </c>
      <c r="J55" s="1" t="s">
        <v>13</v>
      </c>
      <c r="K55" s="1">
        <v>1200</v>
      </c>
      <c r="L55" s="3">
        <v>300</v>
      </c>
      <c r="M55" t="str">
        <f t="shared" si="4"/>
        <v>D</v>
      </c>
      <c r="N55" t="str">
        <f t="shared" si="5"/>
        <v>D3</v>
      </c>
      <c r="O55" t="str">
        <f>VLOOKUP(N55,'Design - US'!$H$3:$M$50,2,FALSE)</f>
        <v>Profile A</v>
      </c>
      <c r="P55" t="str">
        <f>VLOOKUP($N55,'Design - US'!$H$3:$M$50,3,FALSE)</f>
        <v>$30 USD / mo (T2)</v>
      </c>
      <c r="Q55" t="str">
        <f>VLOOKUP($N55,'Design - US'!$H$3:$M$50,4,FALSE)</f>
        <v>$7.14 USD / day</v>
      </c>
      <c r="R55" t="str">
        <f>VLOOKUP($N55,'Design - US'!$H$3:$M$50,5,FALSE)</f>
        <v>Open access within label indication (use after failure of allopurinol or febuxostat)</v>
      </c>
      <c r="S55" t="str">
        <f>VLOOKUP($N55,'Design - US'!$H$3:$M$50,6,FALSE)</f>
        <v>Requires prior authorization</v>
      </c>
      <c r="T55">
        <f t="shared" si="6"/>
        <v>300</v>
      </c>
      <c r="U55">
        <f t="shared" si="0"/>
        <v>150</v>
      </c>
      <c r="V55">
        <f t="shared" si="1"/>
        <v>60</v>
      </c>
      <c r="W55">
        <f t="shared" si="2"/>
        <v>90</v>
      </c>
      <c r="X55">
        <f t="shared" si="3"/>
        <v>0</v>
      </c>
    </row>
    <row r="56" spans="1:24">
      <c r="A56" s="2">
        <v>7</v>
      </c>
      <c r="B56" s="1" t="s">
        <v>15</v>
      </c>
      <c r="C56" s="1">
        <v>4</v>
      </c>
      <c r="D56" s="1" t="s">
        <v>11</v>
      </c>
      <c r="E56" s="1">
        <v>0.3</v>
      </c>
      <c r="F56" s="1">
        <v>0.5</v>
      </c>
      <c r="G56" s="1">
        <v>0.2</v>
      </c>
      <c r="H56" s="1">
        <v>0</v>
      </c>
      <c r="I56" s="1" t="s">
        <v>12</v>
      </c>
      <c r="J56" s="1" t="s">
        <v>13</v>
      </c>
      <c r="K56" s="1">
        <v>1200</v>
      </c>
      <c r="L56" s="3">
        <v>300</v>
      </c>
      <c r="M56" t="str">
        <f t="shared" si="4"/>
        <v>D</v>
      </c>
      <c r="N56" t="str">
        <f t="shared" si="5"/>
        <v>D4</v>
      </c>
      <c r="O56" t="str">
        <f>VLOOKUP(N56,'Design - US'!$H$3:$M$50,2,FALSE)</f>
        <v>Profile A</v>
      </c>
      <c r="P56" t="str">
        <f>VLOOKUP($N56,'Design - US'!$H$3:$M$50,3,FALSE)</f>
        <v>$60 USD / mo (T3)</v>
      </c>
      <c r="Q56" t="str">
        <f>VLOOKUP($N56,'Design - US'!$H$3:$M$50,4,FALSE)</f>
        <v>$5.36 USD / day</v>
      </c>
      <c r="R56" t="str">
        <f>VLOOKUP($N56,'Design - US'!$H$3:$M$50,5,FALSE)</f>
        <v>Open access within label indication (use after failure of allopurinol or febuxostat)</v>
      </c>
      <c r="S56" t="str">
        <f>VLOOKUP($N56,'Design - US'!$H$3:$M$50,6,FALSE)</f>
        <v>No prior authorization</v>
      </c>
      <c r="T56">
        <f t="shared" si="6"/>
        <v>1200</v>
      </c>
      <c r="U56">
        <f t="shared" si="0"/>
        <v>360</v>
      </c>
      <c r="V56">
        <f t="shared" si="1"/>
        <v>600</v>
      </c>
      <c r="W56">
        <f t="shared" si="2"/>
        <v>240</v>
      </c>
      <c r="X56">
        <f t="shared" si="3"/>
        <v>0</v>
      </c>
    </row>
    <row r="57" spans="1:24">
      <c r="A57" s="2">
        <v>7</v>
      </c>
      <c r="B57" s="1" t="s">
        <v>15</v>
      </c>
      <c r="C57" s="1">
        <v>4</v>
      </c>
      <c r="D57" s="1" t="s">
        <v>14</v>
      </c>
      <c r="E57" s="1">
        <v>0.2</v>
      </c>
      <c r="F57" s="1">
        <v>0.7</v>
      </c>
      <c r="G57" s="1">
        <v>0.1</v>
      </c>
      <c r="H57" s="1">
        <v>0</v>
      </c>
      <c r="I57" s="1" t="s">
        <v>12</v>
      </c>
      <c r="J57" s="1" t="s">
        <v>13</v>
      </c>
      <c r="K57" s="1">
        <v>1200</v>
      </c>
      <c r="L57" s="3">
        <v>300</v>
      </c>
      <c r="M57" t="str">
        <f t="shared" si="4"/>
        <v>D</v>
      </c>
      <c r="N57" t="str">
        <f t="shared" si="5"/>
        <v>D4</v>
      </c>
      <c r="O57" t="str">
        <f>VLOOKUP(N57,'Design - US'!$H$3:$M$50,2,FALSE)</f>
        <v>Profile A</v>
      </c>
      <c r="P57" t="str">
        <f>VLOOKUP($N57,'Design - US'!$H$3:$M$50,3,FALSE)</f>
        <v>$60 USD / mo (T3)</v>
      </c>
      <c r="Q57" t="str">
        <f>VLOOKUP($N57,'Design - US'!$H$3:$M$50,4,FALSE)</f>
        <v>$5.36 USD / day</v>
      </c>
      <c r="R57" t="str">
        <f>VLOOKUP($N57,'Design - US'!$H$3:$M$50,5,FALSE)</f>
        <v>Open access within label indication (use after failure of allopurinol or febuxostat)</v>
      </c>
      <c r="S57" t="str">
        <f>VLOOKUP($N57,'Design - US'!$H$3:$M$50,6,FALSE)</f>
        <v>No prior authorization</v>
      </c>
      <c r="T57">
        <f t="shared" si="6"/>
        <v>300</v>
      </c>
      <c r="U57">
        <f t="shared" si="0"/>
        <v>60</v>
      </c>
      <c r="V57">
        <f t="shared" si="1"/>
        <v>210</v>
      </c>
      <c r="W57">
        <f t="shared" si="2"/>
        <v>30</v>
      </c>
      <c r="X57">
        <f t="shared" si="3"/>
        <v>0</v>
      </c>
    </row>
    <row r="58" spans="1:24">
      <c r="A58" s="2">
        <v>7</v>
      </c>
      <c r="B58" s="1" t="s">
        <v>15</v>
      </c>
      <c r="C58" s="1">
        <v>5</v>
      </c>
      <c r="D58" s="1" t="s">
        <v>11</v>
      </c>
      <c r="E58" s="1">
        <v>0.5</v>
      </c>
      <c r="F58" s="1">
        <v>0.4</v>
      </c>
      <c r="G58" s="1">
        <v>0.1</v>
      </c>
      <c r="H58" s="1">
        <v>0</v>
      </c>
      <c r="I58" s="1" t="s">
        <v>12</v>
      </c>
      <c r="J58" s="1" t="s">
        <v>13</v>
      </c>
      <c r="K58" s="1">
        <v>1200</v>
      </c>
      <c r="L58" s="3">
        <v>300</v>
      </c>
      <c r="M58" t="str">
        <f t="shared" si="4"/>
        <v>D</v>
      </c>
      <c r="N58" t="str">
        <f t="shared" si="5"/>
        <v>D5</v>
      </c>
      <c r="O58" t="str">
        <f>VLOOKUP(N58,'Design - US'!$H$3:$M$50,2,FALSE)</f>
        <v>Profile A</v>
      </c>
      <c r="P58" t="str">
        <f>VLOOKUP($N58,'Design - US'!$H$3:$M$50,3,FALSE)</f>
        <v>$60 USD / mo (T3)</v>
      </c>
      <c r="Q58" t="str">
        <f>VLOOKUP($N58,'Design - US'!$H$3:$M$50,4,FALSE)</f>
        <v>$12.06 USD / day</v>
      </c>
      <c r="R58" t="str">
        <f>VLOOKUP($N58,'Design - US'!$H$3:$M$50,5,FALSE)</f>
        <v>Access restricted beyond label indication (use only after failure of both allopurinol AND febuxostat)</v>
      </c>
      <c r="S58" t="str">
        <f>VLOOKUP($N58,'Design - US'!$H$3:$M$50,6,FALSE)</f>
        <v>No prior authorization</v>
      </c>
      <c r="T58">
        <f t="shared" si="6"/>
        <v>1200</v>
      </c>
      <c r="U58">
        <f t="shared" si="0"/>
        <v>600</v>
      </c>
      <c r="V58">
        <f t="shared" si="1"/>
        <v>480</v>
      </c>
      <c r="W58">
        <f t="shared" si="2"/>
        <v>120</v>
      </c>
      <c r="X58">
        <f t="shared" si="3"/>
        <v>0</v>
      </c>
    </row>
    <row r="59" spans="1:24">
      <c r="A59" s="2">
        <v>7</v>
      </c>
      <c r="B59" s="1" t="s">
        <v>15</v>
      </c>
      <c r="C59" s="1">
        <v>5</v>
      </c>
      <c r="D59" s="1" t="s">
        <v>14</v>
      </c>
      <c r="E59" s="1">
        <v>0.4</v>
      </c>
      <c r="F59" s="1">
        <v>0.3</v>
      </c>
      <c r="G59" s="1">
        <v>0.3</v>
      </c>
      <c r="H59" s="1">
        <v>0</v>
      </c>
      <c r="I59" s="1" t="s">
        <v>12</v>
      </c>
      <c r="J59" s="1" t="s">
        <v>13</v>
      </c>
      <c r="K59" s="1">
        <v>1200</v>
      </c>
      <c r="L59" s="3">
        <v>300</v>
      </c>
      <c r="M59" t="str">
        <f t="shared" si="4"/>
        <v>D</v>
      </c>
      <c r="N59" t="str">
        <f t="shared" si="5"/>
        <v>D5</v>
      </c>
      <c r="O59" t="str">
        <f>VLOOKUP(N59,'Design - US'!$H$3:$M$50,2,FALSE)</f>
        <v>Profile A</v>
      </c>
      <c r="P59" t="str">
        <f>VLOOKUP($N59,'Design - US'!$H$3:$M$50,3,FALSE)</f>
        <v>$60 USD / mo (T3)</v>
      </c>
      <c r="Q59" t="str">
        <f>VLOOKUP($N59,'Design - US'!$H$3:$M$50,4,FALSE)</f>
        <v>$12.06 USD / day</v>
      </c>
      <c r="R59" t="str">
        <f>VLOOKUP($N59,'Design - US'!$H$3:$M$50,5,FALSE)</f>
        <v>Access restricted beyond label indication (use only after failure of both allopurinol AND febuxostat)</v>
      </c>
      <c r="S59" t="str">
        <f>VLOOKUP($N59,'Design - US'!$H$3:$M$50,6,FALSE)</f>
        <v>No prior authorization</v>
      </c>
      <c r="T59">
        <f t="shared" si="6"/>
        <v>300</v>
      </c>
      <c r="U59">
        <f t="shared" si="0"/>
        <v>120</v>
      </c>
      <c r="V59">
        <f t="shared" si="1"/>
        <v>90</v>
      </c>
      <c r="W59">
        <f t="shared" si="2"/>
        <v>90</v>
      </c>
      <c r="X59">
        <f t="shared" si="3"/>
        <v>0</v>
      </c>
    </row>
    <row r="60" spans="1:24">
      <c r="A60" s="2">
        <v>7</v>
      </c>
      <c r="B60" s="1" t="s">
        <v>15</v>
      </c>
      <c r="C60" s="1">
        <v>6</v>
      </c>
      <c r="D60" s="1" t="s">
        <v>11</v>
      </c>
      <c r="E60" s="1">
        <v>0.3</v>
      </c>
      <c r="F60" s="1">
        <v>0.3</v>
      </c>
      <c r="G60" s="1">
        <v>0.4</v>
      </c>
      <c r="H60" s="1">
        <v>0</v>
      </c>
      <c r="I60" s="1" t="s">
        <v>12</v>
      </c>
      <c r="J60" s="1" t="s">
        <v>13</v>
      </c>
      <c r="K60" s="1">
        <v>1200</v>
      </c>
      <c r="L60" s="3">
        <v>300</v>
      </c>
      <c r="M60" t="str">
        <f t="shared" si="4"/>
        <v>D</v>
      </c>
      <c r="N60" t="str">
        <f t="shared" si="5"/>
        <v>D6</v>
      </c>
      <c r="O60" t="str">
        <f>VLOOKUP(N60,'Design - US'!$H$3:$M$50,2,FALSE)</f>
        <v>Profile C</v>
      </c>
      <c r="P60" t="str">
        <f>VLOOKUP($N60,'Design - US'!$H$3:$M$50,3,FALSE)</f>
        <v>$60 USD / mo (T3)</v>
      </c>
      <c r="Q60" t="str">
        <f>VLOOKUP($N60,'Design - US'!$H$3:$M$50,4,FALSE)</f>
        <v>$7.14 USD / day</v>
      </c>
      <c r="R60" t="str">
        <f>VLOOKUP($N60,'Design - US'!$H$3:$M$50,5,FALSE)</f>
        <v>Open access within label indication (use after failure of allopurinol or febuxostat)</v>
      </c>
      <c r="S60" t="str">
        <f>VLOOKUP($N60,'Design - US'!$H$3:$M$50,6,FALSE)</f>
        <v>Requires prior authorization</v>
      </c>
      <c r="T60">
        <f t="shared" si="6"/>
        <v>1200</v>
      </c>
      <c r="U60">
        <f t="shared" si="0"/>
        <v>360</v>
      </c>
      <c r="V60">
        <f t="shared" si="1"/>
        <v>360</v>
      </c>
      <c r="W60">
        <f t="shared" si="2"/>
        <v>480</v>
      </c>
      <c r="X60">
        <f t="shared" si="3"/>
        <v>0</v>
      </c>
    </row>
    <row r="61" spans="1:24">
      <c r="A61" s="2">
        <v>7</v>
      </c>
      <c r="B61" s="1" t="s">
        <v>15</v>
      </c>
      <c r="C61" s="1">
        <v>6</v>
      </c>
      <c r="D61" s="1" t="s">
        <v>14</v>
      </c>
      <c r="E61" s="1">
        <v>0.4</v>
      </c>
      <c r="F61" s="1">
        <v>0.5</v>
      </c>
      <c r="G61" s="1">
        <v>0.1</v>
      </c>
      <c r="H61" s="1">
        <v>0</v>
      </c>
      <c r="I61" s="1" t="s">
        <v>12</v>
      </c>
      <c r="J61" s="1" t="s">
        <v>13</v>
      </c>
      <c r="K61" s="1">
        <v>1200</v>
      </c>
      <c r="L61" s="3">
        <v>300</v>
      </c>
      <c r="M61" t="str">
        <f t="shared" si="4"/>
        <v>D</v>
      </c>
      <c r="N61" t="str">
        <f t="shared" si="5"/>
        <v>D6</v>
      </c>
      <c r="O61" t="str">
        <f>VLOOKUP(N61,'Design - US'!$H$3:$M$50,2,FALSE)</f>
        <v>Profile C</v>
      </c>
      <c r="P61" t="str">
        <f>VLOOKUP($N61,'Design - US'!$H$3:$M$50,3,FALSE)</f>
        <v>$60 USD / mo (T3)</v>
      </c>
      <c r="Q61" t="str">
        <f>VLOOKUP($N61,'Design - US'!$H$3:$M$50,4,FALSE)</f>
        <v>$7.14 USD / day</v>
      </c>
      <c r="R61" t="str">
        <f>VLOOKUP($N61,'Design - US'!$H$3:$M$50,5,FALSE)</f>
        <v>Open access within label indication (use after failure of allopurinol or febuxostat)</v>
      </c>
      <c r="S61" t="str">
        <f>VLOOKUP($N61,'Design - US'!$H$3:$M$50,6,FALSE)</f>
        <v>Requires prior authorization</v>
      </c>
      <c r="T61">
        <f t="shared" si="6"/>
        <v>300</v>
      </c>
      <c r="U61">
        <f t="shared" si="0"/>
        <v>120</v>
      </c>
      <c r="V61">
        <f t="shared" si="1"/>
        <v>150</v>
      </c>
      <c r="W61">
        <f t="shared" si="2"/>
        <v>30</v>
      </c>
      <c r="X61">
        <f t="shared" si="3"/>
        <v>0</v>
      </c>
    </row>
    <row r="62" spans="1:24">
      <c r="A62" s="2">
        <v>7</v>
      </c>
      <c r="B62" s="1" t="s">
        <v>15</v>
      </c>
      <c r="C62" s="1">
        <v>7</v>
      </c>
      <c r="D62" s="1" t="s">
        <v>11</v>
      </c>
      <c r="E62" s="1">
        <v>0.7</v>
      </c>
      <c r="F62" s="1">
        <v>0.1</v>
      </c>
      <c r="G62" s="1">
        <v>0.2</v>
      </c>
      <c r="H62" s="1">
        <v>0</v>
      </c>
      <c r="I62" s="1" t="s">
        <v>12</v>
      </c>
      <c r="J62" s="1" t="s">
        <v>13</v>
      </c>
      <c r="K62" s="1">
        <v>1200</v>
      </c>
      <c r="L62" s="3">
        <v>300</v>
      </c>
      <c r="M62" t="str">
        <f t="shared" si="4"/>
        <v>D</v>
      </c>
      <c r="N62" t="str">
        <f t="shared" si="5"/>
        <v>D7</v>
      </c>
      <c r="O62" t="str">
        <f>VLOOKUP(N62,'Design - US'!$H$3:$M$50,2,FALSE)</f>
        <v>Profile B</v>
      </c>
      <c r="P62" t="str">
        <f>VLOOKUP($N62,'Design - US'!$H$3:$M$50,3,FALSE)</f>
        <v>$60 USD / mo (T3)</v>
      </c>
      <c r="Q62" t="str">
        <f>VLOOKUP($N62,'Design - US'!$H$3:$M$50,4,FALSE)</f>
        <v>$5.36 USD / day</v>
      </c>
      <c r="R62" t="str">
        <f>VLOOKUP($N62,'Design - US'!$H$3:$M$50,5,FALSE)</f>
        <v>Open access within label indication (use after failure of allopurinol or febuxostat)</v>
      </c>
      <c r="S62" t="str">
        <f>VLOOKUP($N62,'Design - US'!$H$3:$M$50,6,FALSE)</f>
        <v>Requires prior authorization</v>
      </c>
      <c r="T62">
        <f t="shared" si="6"/>
        <v>1200</v>
      </c>
      <c r="U62">
        <f t="shared" si="0"/>
        <v>840</v>
      </c>
      <c r="V62">
        <f t="shared" si="1"/>
        <v>120</v>
      </c>
      <c r="W62">
        <f t="shared" si="2"/>
        <v>240</v>
      </c>
      <c r="X62">
        <f t="shared" si="3"/>
        <v>0</v>
      </c>
    </row>
    <row r="63" spans="1:24">
      <c r="A63" s="2">
        <v>7</v>
      </c>
      <c r="B63" s="1" t="s">
        <v>15</v>
      </c>
      <c r="C63" s="1">
        <v>7</v>
      </c>
      <c r="D63" s="1" t="s">
        <v>14</v>
      </c>
      <c r="E63" s="1">
        <v>0.4</v>
      </c>
      <c r="F63" s="1">
        <v>0.3</v>
      </c>
      <c r="G63" s="1">
        <v>0.3</v>
      </c>
      <c r="H63" s="1">
        <v>0</v>
      </c>
      <c r="I63" s="1" t="s">
        <v>12</v>
      </c>
      <c r="J63" s="1" t="s">
        <v>13</v>
      </c>
      <c r="K63" s="1">
        <v>1200</v>
      </c>
      <c r="L63" s="3">
        <v>300</v>
      </c>
      <c r="M63" t="str">
        <f t="shared" si="4"/>
        <v>D</v>
      </c>
      <c r="N63" t="str">
        <f t="shared" si="5"/>
        <v>D7</v>
      </c>
      <c r="O63" t="str">
        <f>VLOOKUP(N63,'Design - US'!$H$3:$M$50,2,FALSE)</f>
        <v>Profile B</v>
      </c>
      <c r="P63" t="str">
        <f>VLOOKUP($N63,'Design - US'!$H$3:$M$50,3,FALSE)</f>
        <v>$60 USD / mo (T3)</v>
      </c>
      <c r="Q63" t="str">
        <f>VLOOKUP($N63,'Design - US'!$H$3:$M$50,4,FALSE)</f>
        <v>$5.36 USD / day</v>
      </c>
      <c r="R63" t="str">
        <f>VLOOKUP($N63,'Design - US'!$H$3:$M$50,5,FALSE)</f>
        <v>Open access within label indication (use after failure of allopurinol or febuxostat)</v>
      </c>
      <c r="S63" t="str">
        <f>VLOOKUP($N63,'Design - US'!$H$3:$M$50,6,FALSE)</f>
        <v>Requires prior authorization</v>
      </c>
      <c r="T63">
        <f t="shared" si="6"/>
        <v>300</v>
      </c>
      <c r="U63">
        <f t="shared" si="0"/>
        <v>120</v>
      </c>
      <c r="V63">
        <f t="shared" si="1"/>
        <v>90</v>
      </c>
      <c r="W63">
        <f t="shared" si="2"/>
        <v>90</v>
      </c>
      <c r="X63">
        <f t="shared" si="3"/>
        <v>0</v>
      </c>
    </row>
    <row r="64" spans="1:24">
      <c r="A64" s="2">
        <v>7</v>
      </c>
      <c r="B64" s="1" t="s">
        <v>15</v>
      </c>
      <c r="C64" s="1">
        <v>8</v>
      </c>
      <c r="D64" s="1" t="s">
        <v>11</v>
      </c>
      <c r="E64" s="1">
        <v>0.4</v>
      </c>
      <c r="F64" s="1">
        <v>0.5</v>
      </c>
      <c r="G64" s="1">
        <v>0.1</v>
      </c>
      <c r="H64" s="1">
        <v>0</v>
      </c>
      <c r="I64" s="1" t="s">
        <v>12</v>
      </c>
      <c r="J64" s="1" t="s">
        <v>13</v>
      </c>
      <c r="K64" s="1">
        <v>1200</v>
      </c>
      <c r="L64" s="3">
        <v>300</v>
      </c>
      <c r="M64" t="str">
        <f t="shared" si="4"/>
        <v>D</v>
      </c>
      <c r="N64" t="str">
        <f t="shared" si="5"/>
        <v>D8</v>
      </c>
      <c r="O64" t="str">
        <f>VLOOKUP(N64,'Design - US'!$H$3:$M$50,2,FALSE)</f>
        <v>Profile D</v>
      </c>
      <c r="P64" t="str">
        <f>VLOOKUP($N64,'Design - US'!$H$3:$M$50,3,FALSE)</f>
        <v>$30 USD / mo (T2)</v>
      </c>
      <c r="Q64" t="str">
        <f>VLOOKUP($N64,'Design - US'!$H$3:$M$50,4,FALSE)</f>
        <v>$7.14 USD / day</v>
      </c>
      <c r="R64" t="str">
        <f>VLOOKUP($N64,'Design - US'!$H$3:$M$50,5,FALSE)</f>
        <v>Open access within label indication (use after failure of allopurinol or febuxostat)</v>
      </c>
      <c r="S64" t="str">
        <f>VLOOKUP($N64,'Design - US'!$H$3:$M$50,6,FALSE)</f>
        <v>No prior authorization</v>
      </c>
      <c r="T64">
        <f t="shared" si="6"/>
        <v>1200</v>
      </c>
      <c r="U64">
        <f t="shared" si="0"/>
        <v>480</v>
      </c>
      <c r="V64">
        <f t="shared" si="1"/>
        <v>600</v>
      </c>
      <c r="W64">
        <f t="shared" si="2"/>
        <v>120</v>
      </c>
      <c r="X64">
        <f t="shared" si="3"/>
        <v>0</v>
      </c>
    </row>
    <row r="65" spans="1:24">
      <c r="A65" s="2">
        <v>7</v>
      </c>
      <c r="B65" s="1" t="s">
        <v>15</v>
      </c>
      <c r="C65" s="1">
        <v>8</v>
      </c>
      <c r="D65" s="1" t="s">
        <v>14</v>
      </c>
      <c r="E65" s="1">
        <v>0.3</v>
      </c>
      <c r="F65" s="1">
        <v>0.5</v>
      </c>
      <c r="G65" s="1">
        <v>0.2</v>
      </c>
      <c r="H65" s="1">
        <v>0</v>
      </c>
      <c r="I65" s="1" t="s">
        <v>12</v>
      </c>
      <c r="J65" s="1" t="s">
        <v>13</v>
      </c>
      <c r="K65" s="1">
        <v>1200</v>
      </c>
      <c r="L65" s="3">
        <v>300</v>
      </c>
      <c r="M65" t="str">
        <f t="shared" si="4"/>
        <v>D</v>
      </c>
      <c r="N65" t="str">
        <f t="shared" si="5"/>
        <v>D8</v>
      </c>
      <c r="O65" t="str">
        <f>VLOOKUP(N65,'Design - US'!$H$3:$M$50,2,FALSE)</f>
        <v>Profile D</v>
      </c>
      <c r="P65" t="str">
        <f>VLOOKUP($N65,'Design - US'!$H$3:$M$50,3,FALSE)</f>
        <v>$30 USD / mo (T2)</v>
      </c>
      <c r="Q65" t="str">
        <f>VLOOKUP($N65,'Design - US'!$H$3:$M$50,4,FALSE)</f>
        <v>$7.14 USD / day</v>
      </c>
      <c r="R65" t="str">
        <f>VLOOKUP($N65,'Design - US'!$H$3:$M$50,5,FALSE)</f>
        <v>Open access within label indication (use after failure of allopurinol or febuxostat)</v>
      </c>
      <c r="S65" t="str">
        <f>VLOOKUP($N65,'Design - US'!$H$3:$M$50,6,FALSE)</f>
        <v>No prior authorization</v>
      </c>
      <c r="T65">
        <f t="shared" si="6"/>
        <v>300</v>
      </c>
      <c r="U65">
        <f t="shared" si="0"/>
        <v>90</v>
      </c>
      <c r="V65">
        <f t="shared" si="1"/>
        <v>150</v>
      </c>
      <c r="W65">
        <f t="shared" si="2"/>
        <v>60</v>
      </c>
      <c r="X65">
        <f t="shared" si="3"/>
        <v>0</v>
      </c>
    </row>
    <row r="66" spans="1:24">
      <c r="A66" s="2">
        <v>7</v>
      </c>
      <c r="B66" s="1" t="s">
        <v>15</v>
      </c>
      <c r="C66" s="1">
        <v>9</v>
      </c>
      <c r="D66" s="1" t="s">
        <v>11</v>
      </c>
      <c r="E66" s="1">
        <v>0.5</v>
      </c>
      <c r="F66" s="1">
        <v>0.4</v>
      </c>
      <c r="G66" s="1">
        <v>0.1</v>
      </c>
      <c r="H66" s="1">
        <v>0</v>
      </c>
      <c r="I66" s="1" t="s">
        <v>12</v>
      </c>
      <c r="J66" s="1" t="s">
        <v>13</v>
      </c>
      <c r="K66" s="1">
        <v>1200</v>
      </c>
      <c r="L66" s="3">
        <v>300</v>
      </c>
      <c r="M66" t="str">
        <f t="shared" si="4"/>
        <v>D</v>
      </c>
      <c r="N66" t="str">
        <f t="shared" si="5"/>
        <v>D9</v>
      </c>
      <c r="O66" t="str">
        <f>VLOOKUP(N66,'Design - US'!$H$3:$M$50,2,FALSE)</f>
        <v>Profile A</v>
      </c>
      <c r="P66" t="str">
        <f>VLOOKUP($N66,'Design - US'!$H$3:$M$50,3,FALSE)</f>
        <v>$60 USD / mo (T3)</v>
      </c>
      <c r="Q66" t="str">
        <f>VLOOKUP($N66,'Design - US'!$H$3:$M$50,4,FALSE)</f>
        <v>$12.06 USD / day</v>
      </c>
      <c r="R66" t="str">
        <f>VLOOKUP($N66,'Design - US'!$H$3:$M$50,5,FALSE)</f>
        <v>Open access within label indication (use after failure of allopurinol or febuxostat)</v>
      </c>
      <c r="S66" t="str">
        <f>VLOOKUP($N66,'Design - US'!$H$3:$M$50,6,FALSE)</f>
        <v>Requires prior authorization</v>
      </c>
      <c r="T66">
        <f t="shared" si="6"/>
        <v>1200</v>
      </c>
      <c r="U66">
        <f t="shared" ref="U66:U129" si="7">$T66*E66</f>
        <v>600</v>
      </c>
      <c r="V66">
        <f t="shared" ref="V66:V129" si="8">$T66*F66</f>
        <v>480</v>
      </c>
      <c r="W66">
        <f t="shared" ref="W66:W129" si="9">$T66*G66</f>
        <v>120</v>
      </c>
      <c r="X66">
        <f t="shared" ref="X66:X129" si="10">$T66*H66</f>
        <v>0</v>
      </c>
    </row>
    <row r="67" spans="1:24">
      <c r="A67" s="2">
        <v>7</v>
      </c>
      <c r="B67" s="1" t="s">
        <v>15</v>
      </c>
      <c r="C67" s="1">
        <v>9</v>
      </c>
      <c r="D67" s="1" t="s">
        <v>14</v>
      </c>
      <c r="E67" s="1">
        <v>0.3</v>
      </c>
      <c r="F67" s="1">
        <v>0.4</v>
      </c>
      <c r="G67" s="1">
        <v>0.3</v>
      </c>
      <c r="H67" s="1">
        <v>0</v>
      </c>
      <c r="I67" s="1" t="s">
        <v>12</v>
      </c>
      <c r="J67" s="1" t="s">
        <v>13</v>
      </c>
      <c r="K67" s="1">
        <v>1200</v>
      </c>
      <c r="L67" s="3">
        <v>300</v>
      </c>
      <c r="M67" t="str">
        <f t="shared" ref="M67:M130" si="11">RIGHT(B67,1)</f>
        <v>D</v>
      </c>
      <c r="N67" t="str">
        <f t="shared" ref="N67:N130" si="12">M67&amp;C67</f>
        <v>D9</v>
      </c>
      <c r="O67" t="str">
        <f>VLOOKUP(N67,'Design - US'!$H$3:$M$50,2,FALSE)</f>
        <v>Profile A</v>
      </c>
      <c r="P67" t="str">
        <f>VLOOKUP($N67,'Design - US'!$H$3:$M$50,3,FALSE)</f>
        <v>$60 USD / mo (T3)</v>
      </c>
      <c r="Q67" t="str">
        <f>VLOOKUP($N67,'Design - US'!$H$3:$M$50,4,FALSE)</f>
        <v>$12.06 USD / day</v>
      </c>
      <c r="R67" t="str">
        <f>VLOOKUP($N67,'Design - US'!$H$3:$M$50,5,FALSE)</f>
        <v>Open access within label indication (use after failure of allopurinol or febuxostat)</v>
      </c>
      <c r="S67" t="str">
        <f>VLOOKUP($N67,'Design - US'!$H$3:$M$50,6,FALSE)</f>
        <v>Requires prior authorization</v>
      </c>
      <c r="T67">
        <f t="shared" ref="T67:T130" si="13">IF(D67="A",K67,L67)</f>
        <v>300</v>
      </c>
      <c r="U67">
        <f t="shared" si="7"/>
        <v>90</v>
      </c>
      <c r="V67">
        <f t="shared" si="8"/>
        <v>120</v>
      </c>
      <c r="W67">
        <f t="shared" si="9"/>
        <v>90</v>
      </c>
      <c r="X67">
        <f t="shared" si="10"/>
        <v>0</v>
      </c>
    </row>
    <row r="68" spans="1:24">
      <c r="A68" s="2">
        <v>7</v>
      </c>
      <c r="B68" s="1" t="s">
        <v>15</v>
      </c>
      <c r="C68" s="1">
        <v>10</v>
      </c>
      <c r="D68" s="1" t="s">
        <v>11</v>
      </c>
      <c r="E68" s="1">
        <v>0.6</v>
      </c>
      <c r="F68" s="1">
        <v>0.2</v>
      </c>
      <c r="G68" s="1">
        <v>0.2</v>
      </c>
      <c r="H68" s="1">
        <v>0</v>
      </c>
      <c r="I68" s="1" t="s">
        <v>12</v>
      </c>
      <c r="J68" s="1" t="s">
        <v>13</v>
      </c>
      <c r="K68" s="1">
        <v>1200</v>
      </c>
      <c r="L68" s="3">
        <v>300</v>
      </c>
      <c r="M68" t="str">
        <f t="shared" si="11"/>
        <v>D</v>
      </c>
      <c r="N68" t="str">
        <f t="shared" si="12"/>
        <v>D10</v>
      </c>
      <c r="O68" t="str">
        <f>VLOOKUP(N68,'Design - US'!$H$3:$M$50,2,FALSE)</f>
        <v>Profile B</v>
      </c>
      <c r="P68" t="str">
        <f>VLOOKUP($N68,'Design - US'!$H$3:$M$50,3,FALSE)</f>
        <v>$30 USD / mo (T2)</v>
      </c>
      <c r="Q68" t="str">
        <f>VLOOKUP($N68,'Design - US'!$H$3:$M$50,4,FALSE)</f>
        <v>$7.14 USD / day</v>
      </c>
      <c r="R68" t="str">
        <f>VLOOKUP($N68,'Design - US'!$H$3:$M$50,5,FALSE)</f>
        <v>Open access within label indication (use after failure of allopurinol or febuxostat)</v>
      </c>
      <c r="S68" t="str">
        <f>VLOOKUP($N68,'Design - US'!$H$3:$M$50,6,FALSE)</f>
        <v>Requires prior authorization</v>
      </c>
      <c r="T68">
        <f t="shared" si="13"/>
        <v>1200</v>
      </c>
      <c r="U68">
        <f t="shared" si="7"/>
        <v>720</v>
      </c>
      <c r="V68">
        <f t="shared" si="8"/>
        <v>240</v>
      </c>
      <c r="W68">
        <f t="shared" si="9"/>
        <v>240</v>
      </c>
      <c r="X68">
        <f t="shared" si="10"/>
        <v>0</v>
      </c>
    </row>
    <row r="69" spans="1:24">
      <c r="A69" s="2">
        <v>7</v>
      </c>
      <c r="B69" s="1" t="s">
        <v>15</v>
      </c>
      <c r="C69" s="1">
        <v>10</v>
      </c>
      <c r="D69" s="1" t="s">
        <v>14</v>
      </c>
      <c r="E69" s="1">
        <v>0.3</v>
      </c>
      <c r="F69" s="1">
        <v>0.4</v>
      </c>
      <c r="G69" s="1">
        <v>0.3</v>
      </c>
      <c r="H69" s="1">
        <v>0</v>
      </c>
      <c r="I69" s="1" t="s">
        <v>12</v>
      </c>
      <c r="J69" s="1" t="s">
        <v>13</v>
      </c>
      <c r="K69" s="1">
        <v>1200</v>
      </c>
      <c r="L69" s="3">
        <v>300</v>
      </c>
      <c r="M69" t="str">
        <f t="shared" si="11"/>
        <v>D</v>
      </c>
      <c r="N69" t="str">
        <f t="shared" si="12"/>
        <v>D10</v>
      </c>
      <c r="O69" t="str">
        <f>VLOOKUP(N69,'Design - US'!$H$3:$M$50,2,FALSE)</f>
        <v>Profile B</v>
      </c>
      <c r="P69" t="str">
        <f>VLOOKUP($N69,'Design - US'!$H$3:$M$50,3,FALSE)</f>
        <v>$30 USD / mo (T2)</v>
      </c>
      <c r="Q69" t="str">
        <f>VLOOKUP($N69,'Design - US'!$H$3:$M$50,4,FALSE)</f>
        <v>$7.14 USD / day</v>
      </c>
      <c r="R69" t="str">
        <f>VLOOKUP($N69,'Design - US'!$H$3:$M$50,5,FALSE)</f>
        <v>Open access within label indication (use after failure of allopurinol or febuxostat)</v>
      </c>
      <c r="S69" t="str">
        <f>VLOOKUP($N69,'Design - US'!$H$3:$M$50,6,FALSE)</f>
        <v>Requires prior authorization</v>
      </c>
      <c r="T69">
        <f t="shared" si="13"/>
        <v>300</v>
      </c>
      <c r="U69">
        <f t="shared" si="7"/>
        <v>90</v>
      </c>
      <c r="V69">
        <f t="shared" si="8"/>
        <v>120</v>
      </c>
      <c r="W69">
        <f t="shared" si="9"/>
        <v>90</v>
      </c>
      <c r="X69">
        <f t="shared" si="10"/>
        <v>0</v>
      </c>
    </row>
    <row r="70" spans="1:24">
      <c r="A70" s="2">
        <v>7</v>
      </c>
      <c r="B70" s="1" t="s">
        <v>15</v>
      </c>
      <c r="C70" s="1">
        <v>11</v>
      </c>
      <c r="D70" s="1" t="s">
        <v>11</v>
      </c>
      <c r="E70" s="1">
        <v>0.5</v>
      </c>
      <c r="F70" s="1">
        <v>0.4</v>
      </c>
      <c r="G70" s="1">
        <v>0.1</v>
      </c>
      <c r="H70" s="1">
        <v>0</v>
      </c>
      <c r="I70" s="1" t="s">
        <v>12</v>
      </c>
      <c r="J70" s="1" t="s">
        <v>13</v>
      </c>
      <c r="K70" s="1">
        <v>1200</v>
      </c>
      <c r="L70" s="3">
        <v>300</v>
      </c>
      <c r="M70" t="str">
        <f t="shared" si="11"/>
        <v>D</v>
      </c>
      <c r="N70" t="str">
        <f t="shared" si="12"/>
        <v>D11</v>
      </c>
      <c r="O70" t="str">
        <f>VLOOKUP(N70,'Design - US'!$H$3:$M$50,2,FALSE)</f>
        <v>Profile D</v>
      </c>
      <c r="P70" t="str">
        <f>VLOOKUP($N70,'Design - US'!$H$3:$M$50,3,FALSE)</f>
        <v>$60 USD / mo (T3)</v>
      </c>
      <c r="Q70" t="str">
        <f>VLOOKUP($N70,'Design - US'!$H$3:$M$50,4,FALSE)</f>
        <v>$12.06 USD / day</v>
      </c>
      <c r="R70" t="str">
        <f>VLOOKUP($N70,'Design - US'!$H$3:$M$50,5,FALSE)</f>
        <v>Access restricted beyond label indication (use only after failure of both allopurinol AND febuxostat)</v>
      </c>
      <c r="S70" t="str">
        <f>VLOOKUP($N70,'Design - US'!$H$3:$M$50,6,FALSE)</f>
        <v>Requires prior authorization</v>
      </c>
      <c r="T70">
        <f t="shared" si="13"/>
        <v>1200</v>
      </c>
      <c r="U70">
        <f t="shared" si="7"/>
        <v>600</v>
      </c>
      <c r="V70">
        <f t="shared" si="8"/>
        <v>480</v>
      </c>
      <c r="W70">
        <f t="shared" si="9"/>
        <v>120</v>
      </c>
      <c r="X70">
        <f t="shared" si="10"/>
        <v>0</v>
      </c>
    </row>
    <row r="71" spans="1:24">
      <c r="A71" s="2">
        <v>7</v>
      </c>
      <c r="B71" s="1" t="s">
        <v>15</v>
      </c>
      <c r="C71" s="1">
        <v>11</v>
      </c>
      <c r="D71" s="1" t="s">
        <v>14</v>
      </c>
      <c r="E71" s="1">
        <v>0.5</v>
      </c>
      <c r="F71" s="1">
        <v>0.3</v>
      </c>
      <c r="G71" s="1">
        <v>0.2</v>
      </c>
      <c r="H71" s="1">
        <v>0</v>
      </c>
      <c r="I71" s="1" t="s">
        <v>12</v>
      </c>
      <c r="J71" s="1" t="s">
        <v>13</v>
      </c>
      <c r="K71" s="1">
        <v>1200</v>
      </c>
      <c r="L71" s="3">
        <v>300</v>
      </c>
      <c r="M71" t="str">
        <f t="shared" si="11"/>
        <v>D</v>
      </c>
      <c r="N71" t="str">
        <f t="shared" si="12"/>
        <v>D11</v>
      </c>
      <c r="O71" t="str">
        <f>VLOOKUP(N71,'Design - US'!$H$3:$M$50,2,FALSE)</f>
        <v>Profile D</v>
      </c>
      <c r="P71" t="str">
        <f>VLOOKUP($N71,'Design - US'!$H$3:$M$50,3,FALSE)</f>
        <v>$60 USD / mo (T3)</v>
      </c>
      <c r="Q71" t="str">
        <f>VLOOKUP($N71,'Design - US'!$H$3:$M$50,4,FALSE)</f>
        <v>$12.06 USD / day</v>
      </c>
      <c r="R71" t="str">
        <f>VLOOKUP($N71,'Design - US'!$H$3:$M$50,5,FALSE)</f>
        <v>Access restricted beyond label indication (use only after failure of both allopurinol AND febuxostat)</v>
      </c>
      <c r="S71" t="str">
        <f>VLOOKUP($N71,'Design - US'!$H$3:$M$50,6,FALSE)</f>
        <v>Requires prior authorization</v>
      </c>
      <c r="T71">
        <f t="shared" si="13"/>
        <v>300</v>
      </c>
      <c r="U71">
        <f t="shared" si="7"/>
        <v>150</v>
      </c>
      <c r="V71">
        <f t="shared" si="8"/>
        <v>90</v>
      </c>
      <c r="W71">
        <f t="shared" si="9"/>
        <v>60</v>
      </c>
      <c r="X71">
        <f t="shared" si="10"/>
        <v>0</v>
      </c>
    </row>
    <row r="72" spans="1:24">
      <c r="A72" s="2">
        <v>7</v>
      </c>
      <c r="B72" s="1" t="s">
        <v>15</v>
      </c>
      <c r="C72" s="1">
        <v>12</v>
      </c>
      <c r="D72" s="1" t="s">
        <v>11</v>
      </c>
      <c r="E72" s="1">
        <v>0.6</v>
      </c>
      <c r="F72" s="1">
        <v>0.4</v>
      </c>
      <c r="G72" s="1">
        <v>0</v>
      </c>
      <c r="H72" s="1">
        <v>0</v>
      </c>
      <c r="I72" s="1" t="s">
        <v>12</v>
      </c>
      <c r="J72" s="1" t="s">
        <v>13</v>
      </c>
      <c r="K72" s="1">
        <v>1200</v>
      </c>
      <c r="L72" s="3">
        <v>300</v>
      </c>
      <c r="M72" t="str">
        <f t="shared" si="11"/>
        <v>D</v>
      </c>
      <c r="N72" t="str">
        <f t="shared" si="12"/>
        <v>D12</v>
      </c>
      <c r="O72" t="str">
        <f>VLOOKUP(N72,'Design - US'!$H$3:$M$50,2,FALSE)</f>
        <v>Profile D</v>
      </c>
      <c r="P72" t="str">
        <f>VLOOKUP($N72,'Design - US'!$H$3:$M$50,3,FALSE)</f>
        <v>$30 USD / mo (T2)</v>
      </c>
      <c r="Q72" t="str">
        <f>VLOOKUP($N72,'Design - US'!$H$3:$M$50,4,FALSE)</f>
        <v>$7.14 USD / day</v>
      </c>
      <c r="R72" t="str">
        <f>VLOOKUP($N72,'Design - US'!$H$3:$M$50,5,FALSE)</f>
        <v>Open access within label indication (use after failure of allopurinol or febuxostat)</v>
      </c>
      <c r="S72" t="str">
        <f>VLOOKUP($N72,'Design - US'!$H$3:$M$50,6,FALSE)</f>
        <v>Requires prior authorization</v>
      </c>
      <c r="T72">
        <f t="shared" si="13"/>
        <v>1200</v>
      </c>
      <c r="U72">
        <f t="shared" si="7"/>
        <v>720</v>
      </c>
      <c r="V72">
        <f t="shared" si="8"/>
        <v>480</v>
      </c>
      <c r="W72">
        <f t="shared" si="9"/>
        <v>0</v>
      </c>
      <c r="X72">
        <f t="shared" si="10"/>
        <v>0</v>
      </c>
    </row>
    <row r="73" spans="1:24">
      <c r="A73" s="2">
        <v>7</v>
      </c>
      <c r="B73" s="1" t="s">
        <v>15</v>
      </c>
      <c r="C73" s="1">
        <v>12</v>
      </c>
      <c r="D73" s="1" t="s">
        <v>14</v>
      </c>
      <c r="E73" s="1">
        <v>0.7</v>
      </c>
      <c r="F73" s="1">
        <v>0.3</v>
      </c>
      <c r="G73" s="1">
        <v>0</v>
      </c>
      <c r="H73" s="1">
        <v>0</v>
      </c>
      <c r="I73" s="1" t="s">
        <v>12</v>
      </c>
      <c r="J73" s="1" t="s">
        <v>13</v>
      </c>
      <c r="K73" s="1">
        <v>1200</v>
      </c>
      <c r="L73" s="3">
        <v>300</v>
      </c>
      <c r="M73" t="str">
        <f t="shared" si="11"/>
        <v>D</v>
      </c>
      <c r="N73" t="str">
        <f t="shared" si="12"/>
        <v>D12</v>
      </c>
      <c r="O73" t="str">
        <f>VLOOKUP(N73,'Design - US'!$H$3:$M$50,2,FALSE)</f>
        <v>Profile D</v>
      </c>
      <c r="P73" t="str">
        <f>VLOOKUP($N73,'Design - US'!$H$3:$M$50,3,FALSE)</f>
        <v>$30 USD / mo (T2)</v>
      </c>
      <c r="Q73" t="str">
        <f>VLOOKUP($N73,'Design - US'!$H$3:$M$50,4,FALSE)</f>
        <v>$7.14 USD / day</v>
      </c>
      <c r="R73" t="str">
        <f>VLOOKUP($N73,'Design - US'!$H$3:$M$50,5,FALSE)</f>
        <v>Open access within label indication (use after failure of allopurinol or febuxostat)</v>
      </c>
      <c r="S73" t="str">
        <f>VLOOKUP($N73,'Design - US'!$H$3:$M$50,6,FALSE)</f>
        <v>Requires prior authorization</v>
      </c>
      <c r="T73">
        <f t="shared" si="13"/>
        <v>300</v>
      </c>
      <c r="U73">
        <f t="shared" si="7"/>
        <v>210</v>
      </c>
      <c r="V73">
        <f t="shared" si="8"/>
        <v>90</v>
      </c>
      <c r="W73">
        <f t="shared" si="9"/>
        <v>0</v>
      </c>
      <c r="X73">
        <f t="shared" si="10"/>
        <v>0</v>
      </c>
    </row>
    <row r="74" spans="1:24">
      <c r="A74" s="2">
        <v>8</v>
      </c>
      <c r="B74" s="1" t="s">
        <v>15</v>
      </c>
      <c r="C74" s="1">
        <v>1</v>
      </c>
      <c r="D74" s="1" t="s">
        <v>11</v>
      </c>
      <c r="E74" s="1">
        <v>0.5</v>
      </c>
      <c r="F74" s="1">
        <v>0.4</v>
      </c>
      <c r="G74" s="1">
        <v>0.1</v>
      </c>
      <c r="H74" s="1">
        <v>0</v>
      </c>
      <c r="I74" s="1" t="s">
        <v>12</v>
      </c>
      <c r="J74" s="1" t="s">
        <v>16</v>
      </c>
      <c r="K74" s="1">
        <v>7500</v>
      </c>
      <c r="L74" s="3">
        <v>8750</v>
      </c>
      <c r="M74" t="str">
        <f t="shared" si="11"/>
        <v>D</v>
      </c>
      <c r="N74" t="str">
        <f t="shared" si="12"/>
        <v>D1</v>
      </c>
      <c r="O74" t="str">
        <f>VLOOKUP(N74,'Design - US'!$H$3:$M$50,2,FALSE)</f>
        <v>Profile C</v>
      </c>
      <c r="P74" t="str">
        <f>VLOOKUP($N74,'Design - US'!$H$3:$M$50,3,FALSE)</f>
        <v>$30 USD / mo (T2)</v>
      </c>
      <c r="Q74" t="str">
        <f>VLOOKUP($N74,'Design - US'!$H$3:$M$50,4,FALSE)</f>
        <v>$5.36 USD / day</v>
      </c>
      <c r="R74" t="str">
        <f>VLOOKUP($N74,'Design - US'!$H$3:$M$50,5,FALSE)</f>
        <v>Open access within label indication (use after failure of allopurinol or febuxostat)</v>
      </c>
      <c r="S74" t="str">
        <f>VLOOKUP($N74,'Design - US'!$H$3:$M$50,6,FALSE)</f>
        <v>Requires prior authorization</v>
      </c>
      <c r="T74">
        <f t="shared" si="13"/>
        <v>7500</v>
      </c>
      <c r="U74">
        <f t="shared" si="7"/>
        <v>3750</v>
      </c>
      <c r="V74">
        <f t="shared" si="8"/>
        <v>3000</v>
      </c>
      <c r="W74">
        <f t="shared" si="9"/>
        <v>750</v>
      </c>
      <c r="X74">
        <f t="shared" si="10"/>
        <v>0</v>
      </c>
    </row>
    <row r="75" spans="1:24">
      <c r="A75" s="2">
        <v>8</v>
      </c>
      <c r="B75" s="1" t="s">
        <v>15</v>
      </c>
      <c r="C75" s="1">
        <v>1</v>
      </c>
      <c r="D75" s="1" t="s">
        <v>14</v>
      </c>
      <c r="E75" s="1">
        <v>0.3</v>
      </c>
      <c r="F75" s="1">
        <v>0.2</v>
      </c>
      <c r="G75" s="1">
        <v>0.5</v>
      </c>
      <c r="H75" s="1">
        <v>0</v>
      </c>
      <c r="I75" s="1" t="s">
        <v>12</v>
      </c>
      <c r="J75" s="1" t="s">
        <v>16</v>
      </c>
      <c r="K75" s="1">
        <v>7500</v>
      </c>
      <c r="L75" s="3">
        <v>8750</v>
      </c>
      <c r="M75" t="str">
        <f t="shared" si="11"/>
        <v>D</v>
      </c>
      <c r="N75" t="str">
        <f t="shared" si="12"/>
        <v>D1</v>
      </c>
      <c r="O75" t="str">
        <f>VLOOKUP(N75,'Design - US'!$H$3:$M$50,2,FALSE)</f>
        <v>Profile C</v>
      </c>
      <c r="P75" t="str">
        <f>VLOOKUP($N75,'Design - US'!$H$3:$M$50,3,FALSE)</f>
        <v>$30 USD / mo (T2)</v>
      </c>
      <c r="Q75" t="str">
        <f>VLOOKUP($N75,'Design - US'!$H$3:$M$50,4,FALSE)</f>
        <v>$5.36 USD / day</v>
      </c>
      <c r="R75" t="str">
        <f>VLOOKUP($N75,'Design - US'!$H$3:$M$50,5,FALSE)</f>
        <v>Open access within label indication (use after failure of allopurinol or febuxostat)</v>
      </c>
      <c r="S75" t="str">
        <f>VLOOKUP($N75,'Design - US'!$H$3:$M$50,6,FALSE)</f>
        <v>Requires prior authorization</v>
      </c>
      <c r="T75">
        <f t="shared" si="13"/>
        <v>8750</v>
      </c>
      <c r="U75">
        <f t="shared" si="7"/>
        <v>2625</v>
      </c>
      <c r="V75">
        <f t="shared" si="8"/>
        <v>1750</v>
      </c>
      <c r="W75">
        <f t="shared" si="9"/>
        <v>4375</v>
      </c>
      <c r="X75">
        <f t="shared" si="10"/>
        <v>0</v>
      </c>
    </row>
    <row r="76" spans="1:24">
      <c r="A76" s="2">
        <v>8</v>
      </c>
      <c r="B76" s="1" t="s">
        <v>15</v>
      </c>
      <c r="C76" s="1">
        <v>2</v>
      </c>
      <c r="D76" s="1" t="s">
        <v>11</v>
      </c>
      <c r="E76" s="1">
        <v>0.5</v>
      </c>
      <c r="F76" s="1">
        <v>0.4</v>
      </c>
      <c r="G76" s="1">
        <v>0.1</v>
      </c>
      <c r="H76" s="1">
        <v>0</v>
      </c>
      <c r="I76" s="1" t="s">
        <v>12</v>
      </c>
      <c r="J76" s="1" t="s">
        <v>16</v>
      </c>
      <c r="K76" s="1">
        <v>7500</v>
      </c>
      <c r="L76" s="3">
        <v>8750</v>
      </c>
      <c r="M76" t="str">
        <f t="shared" si="11"/>
        <v>D</v>
      </c>
      <c r="N76" t="str">
        <f t="shared" si="12"/>
        <v>D2</v>
      </c>
      <c r="O76" t="str">
        <f>VLOOKUP(N76,'Design - US'!$H$3:$M$50,2,FALSE)</f>
        <v>Profile B</v>
      </c>
      <c r="P76" t="str">
        <f>VLOOKUP($N76,'Design - US'!$H$3:$M$50,3,FALSE)</f>
        <v>$30 USD / mo (T2)</v>
      </c>
      <c r="Q76" t="str">
        <f>VLOOKUP($N76,'Design - US'!$H$3:$M$50,4,FALSE)</f>
        <v>$7.14 USD / day</v>
      </c>
      <c r="R76" t="str">
        <f>VLOOKUP($N76,'Design - US'!$H$3:$M$50,5,FALSE)</f>
        <v>Open access within label indication (use after failure of allopurinol or febuxostat)</v>
      </c>
      <c r="S76" t="str">
        <f>VLOOKUP($N76,'Design - US'!$H$3:$M$50,6,FALSE)</f>
        <v>No prior authorization</v>
      </c>
      <c r="T76">
        <f t="shared" si="13"/>
        <v>7500</v>
      </c>
      <c r="U76">
        <f t="shared" si="7"/>
        <v>3750</v>
      </c>
      <c r="V76">
        <f t="shared" si="8"/>
        <v>3000</v>
      </c>
      <c r="W76">
        <f t="shared" si="9"/>
        <v>750</v>
      </c>
      <c r="X76">
        <f t="shared" si="10"/>
        <v>0</v>
      </c>
    </row>
    <row r="77" spans="1:24">
      <c r="A77" s="2">
        <v>8</v>
      </c>
      <c r="B77" s="1" t="s">
        <v>15</v>
      </c>
      <c r="C77" s="1">
        <v>2</v>
      </c>
      <c r="D77" s="1" t="s">
        <v>14</v>
      </c>
      <c r="E77" s="1">
        <v>0.4</v>
      </c>
      <c r="F77" s="1">
        <v>0.5</v>
      </c>
      <c r="G77" s="1">
        <v>0.1</v>
      </c>
      <c r="H77" s="1">
        <v>0</v>
      </c>
      <c r="I77" s="1" t="s">
        <v>12</v>
      </c>
      <c r="J77" s="1" t="s">
        <v>16</v>
      </c>
      <c r="K77" s="1">
        <v>7500</v>
      </c>
      <c r="L77" s="3">
        <v>8750</v>
      </c>
      <c r="M77" t="str">
        <f t="shared" si="11"/>
        <v>D</v>
      </c>
      <c r="N77" t="str">
        <f t="shared" si="12"/>
        <v>D2</v>
      </c>
      <c r="O77" t="str">
        <f>VLOOKUP(N77,'Design - US'!$H$3:$M$50,2,FALSE)</f>
        <v>Profile B</v>
      </c>
      <c r="P77" t="str">
        <f>VLOOKUP($N77,'Design - US'!$H$3:$M$50,3,FALSE)</f>
        <v>$30 USD / mo (T2)</v>
      </c>
      <c r="Q77" t="str">
        <f>VLOOKUP($N77,'Design - US'!$H$3:$M$50,4,FALSE)</f>
        <v>$7.14 USD / day</v>
      </c>
      <c r="R77" t="str">
        <f>VLOOKUP($N77,'Design - US'!$H$3:$M$50,5,FALSE)</f>
        <v>Open access within label indication (use after failure of allopurinol or febuxostat)</v>
      </c>
      <c r="S77" t="str">
        <f>VLOOKUP($N77,'Design - US'!$H$3:$M$50,6,FALSE)</f>
        <v>No prior authorization</v>
      </c>
      <c r="T77">
        <f t="shared" si="13"/>
        <v>8750</v>
      </c>
      <c r="U77">
        <f t="shared" si="7"/>
        <v>3500</v>
      </c>
      <c r="V77">
        <f t="shared" si="8"/>
        <v>4375</v>
      </c>
      <c r="W77">
        <f t="shared" si="9"/>
        <v>875</v>
      </c>
      <c r="X77">
        <f t="shared" si="10"/>
        <v>0</v>
      </c>
    </row>
    <row r="78" spans="1:24">
      <c r="A78" s="2">
        <v>8</v>
      </c>
      <c r="B78" s="1" t="s">
        <v>15</v>
      </c>
      <c r="C78" s="1">
        <v>3</v>
      </c>
      <c r="D78" s="1" t="s">
        <v>11</v>
      </c>
      <c r="E78" s="1">
        <v>0.3</v>
      </c>
      <c r="F78" s="1">
        <v>0.2</v>
      </c>
      <c r="G78" s="1">
        <v>0.5</v>
      </c>
      <c r="H78" s="1">
        <v>0</v>
      </c>
      <c r="I78" s="1" t="s">
        <v>12</v>
      </c>
      <c r="J78" s="1" t="s">
        <v>16</v>
      </c>
      <c r="K78" s="1">
        <v>7500</v>
      </c>
      <c r="L78" s="3">
        <v>8750</v>
      </c>
      <c r="M78" t="str">
        <f t="shared" si="11"/>
        <v>D</v>
      </c>
      <c r="N78" t="str">
        <f t="shared" si="12"/>
        <v>D3</v>
      </c>
      <c r="O78" t="str">
        <f>VLOOKUP(N78,'Design - US'!$H$3:$M$50,2,FALSE)</f>
        <v>Profile A</v>
      </c>
      <c r="P78" t="str">
        <f>VLOOKUP($N78,'Design - US'!$H$3:$M$50,3,FALSE)</f>
        <v>$30 USD / mo (T2)</v>
      </c>
      <c r="Q78" t="str">
        <f>VLOOKUP($N78,'Design - US'!$H$3:$M$50,4,FALSE)</f>
        <v>$7.14 USD / day</v>
      </c>
      <c r="R78" t="str">
        <f>VLOOKUP($N78,'Design - US'!$H$3:$M$50,5,FALSE)</f>
        <v>Open access within label indication (use after failure of allopurinol or febuxostat)</v>
      </c>
      <c r="S78" t="str">
        <f>VLOOKUP($N78,'Design - US'!$H$3:$M$50,6,FALSE)</f>
        <v>Requires prior authorization</v>
      </c>
      <c r="T78">
        <f t="shared" si="13"/>
        <v>7500</v>
      </c>
      <c r="U78">
        <f t="shared" si="7"/>
        <v>2250</v>
      </c>
      <c r="V78">
        <f t="shared" si="8"/>
        <v>1500</v>
      </c>
      <c r="W78">
        <f t="shared" si="9"/>
        <v>3750</v>
      </c>
      <c r="X78">
        <f t="shared" si="10"/>
        <v>0</v>
      </c>
    </row>
    <row r="79" spans="1:24">
      <c r="A79" s="2">
        <v>8</v>
      </c>
      <c r="B79" s="1" t="s">
        <v>15</v>
      </c>
      <c r="C79" s="1">
        <v>3</v>
      </c>
      <c r="D79" s="1" t="s">
        <v>14</v>
      </c>
      <c r="E79" s="1">
        <v>0.2</v>
      </c>
      <c r="F79" s="1">
        <v>0.3</v>
      </c>
      <c r="G79" s="1">
        <v>0.5</v>
      </c>
      <c r="H79" s="1">
        <v>0</v>
      </c>
      <c r="I79" s="1" t="s">
        <v>12</v>
      </c>
      <c r="J79" s="1" t="s">
        <v>16</v>
      </c>
      <c r="K79" s="1">
        <v>7500</v>
      </c>
      <c r="L79" s="3">
        <v>8750</v>
      </c>
      <c r="M79" t="str">
        <f t="shared" si="11"/>
        <v>D</v>
      </c>
      <c r="N79" t="str">
        <f t="shared" si="12"/>
        <v>D3</v>
      </c>
      <c r="O79" t="str">
        <f>VLOOKUP(N79,'Design - US'!$H$3:$M$50,2,FALSE)</f>
        <v>Profile A</v>
      </c>
      <c r="P79" t="str">
        <f>VLOOKUP($N79,'Design - US'!$H$3:$M$50,3,FALSE)</f>
        <v>$30 USD / mo (T2)</v>
      </c>
      <c r="Q79" t="str">
        <f>VLOOKUP($N79,'Design - US'!$H$3:$M$50,4,FALSE)</f>
        <v>$7.14 USD / day</v>
      </c>
      <c r="R79" t="str">
        <f>VLOOKUP($N79,'Design - US'!$H$3:$M$50,5,FALSE)</f>
        <v>Open access within label indication (use after failure of allopurinol or febuxostat)</v>
      </c>
      <c r="S79" t="str">
        <f>VLOOKUP($N79,'Design - US'!$H$3:$M$50,6,FALSE)</f>
        <v>Requires prior authorization</v>
      </c>
      <c r="T79">
        <f t="shared" si="13"/>
        <v>8750</v>
      </c>
      <c r="U79">
        <f t="shared" si="7"/>
        <v>1750</v>
      </c>
      <c r="V79">
        <f t="shared" si="8"/>
        <v>2625</v>
      </c>
      <c r="W79">
        <f t="shared" si="9"/>
        <v>4375</v>
      </c>
      <c r="X79">
        <f t="shared" si="10"/>
        <v>0</v>
      </c>
    </row>
    <row r="80" spans="1:24">
      <c r="A80" s="2">
        <v>8</v>
      </c>
      <c r="B80" s="1" t="s">
        <v>15</v>
      </c>
      <c r="C80" s="1">
        <v>4</v>
      </c>
      <c r="D80" s="1" t="s">
        <v>11</v>
      </c>
      <c r="E80" s="1">
        <v>0.3</v>
      </c>
      <c r="F80" s="1">
        <v>0.4</v>
      </c>
      <c r="G80" s="1">
        <v>0.3</v>
      </c>
      <c r="H80" s="1">
        <v>0</v>
      </c>
      <c r="I80" s="1" t="s">
        <v>12</v>
      </c>
      <c r="J80" s="1" t="s">
        <v>16</v>
      </c>
      <c r="K80" s="1">
        <v>7500</v>
      </c>
      <c r="L80" s="3">
        <v>8750</v>
      </c>
      <c r="M80" t="str">
        <f t="shared" si="11"/>
        <v>D</v>
      </c>
      <c r="N80" t="str">
        <f t="shared" si="12"/>
        <v>D4</v>
      </c>
      <c r="O80" t="str">
        <f>VLOOKUP(N80,'Design - US'!$H$3:$M$50,2,FALSE)</f>
        <v>Profile A</v>
      </c>
      <c r="P80" t="str">
        <f>VLOOKUP($N80,'Design - US'!$H$3:$M$50,3,FALSE)</f>
        <v>$60 USD / mo (T3)</v>
      </c>
      <c r="Q80" t="str">
        <f>VLOOKUP($N80,'Design - US'!$H$3:$M$50,4,FALSE)</f>
        <v>$5.36 USD / day</v>
      </c>
      <c r="R80" t="str">
        <f>VLOOKUP($N80,'Design - US'!$H$3:$M$50,5,FALSE)</f>
        <v>Open access within label indication (use after failure of allopurinol or febuxostat)</v>
      </c>
      <c r="S80" t="str">
        <f>VLOOKUP($N80,'Design - US'!$H$3:$M$50,6,FALSE)</f>
        <v>No prior authorization</v>
      </c>
      <c r="T80">
        <f t="shared" si="13"/>
        <v>7500</v>
      </c>
      <c r="U80">
        <f t="shared" si="7"/>
        <v>2250</v>
      </c>
      <c r="V80">
        <f t="shared" si="8"/>
        <v>3000</v>
      </c>
      <c r="W80">
        <f t="shared" si="9"/>
        <v>2250</v>
      </c>
      <c r="X80">
        <f t="shared" si="10"/>
        <v>0</v>
      </c>
    </row>
    <row r="81" spans="1:24">
      <c r="A81" s="2">
        <v>8</v>
      </c>
      <c r="B81" s="1" t="s">
        <v>15</v>
      </c>
      <c r="C81" s="1">
        <v>4</v>
      </c>
      <c r="D81" s="1" t="s">
        <v>14</v>
      </c>
      <c r="E81" s="1">
        <v>0.4</v>
      </c>
      <c r="F81" s="1">
        <v>0.3</v>
      </c>
      <c r="G81" s="1">
        <v>0.3</v>
      </c>
      <c r="H81" s="1">
        <v>0</v>
      </c>
      <c r="I81" s="1" t="s">
        <v>12</v>
      </c>
      <c r="J81" s="1" t="s">
        <v>16</v>
      </c>
      <c r="K81" s="1">
        <v>7500</v>
      </c>
      <c r="L81" s="3">
        <v>8750</v>
      </c>
      <c r="M81" t="str">
        <f t="shared" si="11"/>
        <v>D</v>
      </c>
      <c r="N81" t="str">
        <f t="shared" si="12"/>
        <v>D4</v>
      </c>
      <c r="O81" t="str">
        <f>VLOOKUP(N81,'Design - US'!$H$3:$M$50,2,FALSE)</f>
        <v>Profile A</v>
      </c>
      <c r="P81" t="str">
        <f>VLOOKUP($N81,'Design - US'!$H$3:$M$50,3,FALSE)</f>
        <v>$60 USD / mo (T3)</v>
      </c>
      <c r="Q81" t="str">
        <f>VLOOKUP($N81,'Design - US'!$H$3:$M$50,4,FALSE)</f>
        <v>$5.36 USD / day</v>
      </c>
      <c r="R81" t="str">
        <f>VLOOKUP($N81,'Design - US'!$H$3:$M$50,5,FALSE)</f>
        <v>Open access within label indication (use after failure of allopurinol or febuxostat)</v>
      </c>
      <c r="S81" t="str">
        <f>VLOOKUP($N81,'Design - US'!$H$3:$M$50,6,FALSE)</f>
        <v>No prior authorization</v>
      </c>
      <c r="T81">
        <f t="shared" si="13"/>
        <v>8750</v>
      </c>
      <c r="U81">
        <f t="shared" si="7"/>
        <v>3500</v>
      </c>
      <c r="V81">
        <f t="shared" si="8"/>
        <v>2625</v>
      </c>
      <c r="W81">
        <f t="shared" si="9"/>
        <v>2625</v>
      </c>
      <c r="X81">
        <f t="shared" si="10"/>
        <v>0</v>
      </c>
    </row>
    <row r="82" spans="1:24">
      <c r="A82" s="2">
        <v>8</v>
      </c>
      <c r="B82" s="1" t="s">
        <v>15</v>
      </c>
      <c r="C82" s="1">
        <v>5</v>
      </c>
      <c r="D82" s="1" t="s">
        <v>11</v>
      </c>
      <c r="E82" s="1">
        <v>0.3</v>
      </c>
      <c r="F82" s="1">
        <v>0.5</v>
      </c>
      <c r="G82" s="1">
        <v>0.2</v>
      </c>
      <c r="H82" s="1">
        <v>0</v>
      </c>
      <c r="I82" s="1" t="s">
        <v>12</v>
      </c>
      <c r="J82" s="1" t="s">
        <v>16</v>
      </c>
      <c r="K82" s="1">
        <v>7500</v>
      </c>
      <c r="L82" s="3">
        <v>8750</v>
      </c>
      <c r="M82" t="str">
        <f t="shared" si="11"/>
        <v>D</v>
      </c>
      <c r="N82" t="str">
        <f t="shared" si="12"/>
        <v>D5</v>
      </c>
      <c r="O82" t="str">
        <f>VLOOKUP(N82,'Design - US'!$H$3:$M$50,2,FALSE)</f>
        <v>Profile A</v>
      </c>
      <c r="P82" t="str">
        <f>VLOOKUP($N82,'Design - US'!$H$3:$M$50,3,FALSE)</f>
        <v>$60 USD / mo (T3)</v>
      </c>
      <c r="Q82" t="str">
        <f>VLOOKUP($N82,'Design - US'!$H$3:$M$50,4,FALSE)</f>
        <v>$12.06 USD / day</v>
      </c>
      <c r="R82" t="str">
        <f>VLOOKUP($N82,'Design - US'!$H$3:$M$50,5,FALSE)</f>
        <v>Access restricted beyond label indication (use only after failure of both allopurinol AND febuxostat)</v>
      </c>
      <c r="S82" t="str">
        <f>VLOOKUP($N82,'Design - US'!$H$3:$M$50,6,FALSE)</f>
        <v>No prior authorization</v>
      </c>
      <c r="T82">
        <f t="shared" si="13"/>
        <v>7500</v>
      </c>
      <c r="U82">
        <f t="shared" si="7"/>
        <v>2250</v>
      </c>
      <c r="V82">
        <f t="shared" si="8"/>
        <v>3750</v>
      </c>
      <c r="W82">
        <f t="shared" si="9"/>
        <v>1500</v>
      </c>
      <c r="X82">
        <f t="shared" si="10"/>
        <v>0</v>
      </c>
    </row>
    <row r="83" spans="1:24">
      <c r="A83" s="2">
        <v>8</v>
      </c>
      <c r="B83" s="1" t="s">
        <v>15</v>
      </c>
      <c r="C83" s="1">
        <v>5</v>
      </c>
      <c r="D83" s="1" t="s">
        <v>14</v>
      </c>
      <c r="E83" s="1">
        <v>0.4</v>
      </c>
      <c r="F83" s="1">
        <v>0.2</v>
      </c>
      <c r="G83" s="1">
        <v>0.4</v>
      </c>
      <c r="H83" s="1">
        <v>0</v>
      </c>
      <c r="I83" s="1" t="s">
        <v>12</v>
      </c>
      <c r="J83" s="1" t="s">
        <v>16</v>
      </c>
      <c r="K83" s="1">
        <v>7500</v>
      </c>
      <c r="L83" s="3">
        <v>8750</v>
      </c>
      <c r="M83" t="str">
        <f t="shared" si="11"/>
        <v>D</v>
      </c>
      <c r="N83" t="str">
        <f t="shared" si="12"/>
        <v>D5</v>
      </c>
      <c r="O83" t="str">
        <f>VLOOKUP(N83,'Design - US'!$H$3:$M$50,2,FALSE)</f>
        <v>Profile A</v>
      </c>
      <c r="P83" t="str">
        <f>VLOOKUP($N83,'Design - US'!$H$3:$M$50,3,FALSE)</f>
        <v>$60 USD / mo (T3)</v>
      </c>
      <c r="Q83" t="str">
        <f>VLOOKUP($N83,'Design - US'!$H$3:$M$50,4,FALSE)</f>
        <v>$12.06 USD / day</v>
      </c>
      <c r="R83" t="str">
        <f>VLOOKUP($N83,'Design - US'!$H$3:$M$50,5,FALSE)</f>
        <v>Access restricted beyond label indication (use only after failure of both allopurinol AND febuxostat)</v>
      </c>
      <c r="S83" t="str">
        <f>VLOOKUP($N83,'Design - US'!$H$3:$M$50,6,FALSE)</f>
        <v>No prior authorization</v>
      </c>
      <c r="T83">
        <f t="shared" si="13"/>
        <v>8750</v>
      </c>
      <c r="U83">
        <f t="shared" si="7"/>
        <v>3500</v>
      </c>
      <c r="V83">
        <f t="shared" si="8"/>
        <v>1750</v>
      </c>
      <c r="W83">
        <f t="shared" si="9"/>
        <v>3500</v>
      </c>
      <c r="X83">
        <f t="shared" si="10"/>
        <v>0</v>
      </c>
    </row>
    <row r="84" spans="1:24">
      <c r="A84" s="2">
        <v>8</v>
      </c>
      <c r="B84" s="1" t="s">
        <v>15</v>
      </c>
      <c r="C84" s="1">
        <v>6</v>
      </c>
      <c r="D84" s="1" t="s">
        <v>11</v>
      </c>
      <c r="E84" s="1">
        <v>0.2</v>
      </c>
      <c r="F84" s="1">
        <v>0.5</v>
      </c>
      <c r="G84" s="1">
        <v>0.3</v>
      </c>
      <c r="H84" s="1">
        <v>0</v>
      </c>
      <c r="I84" s="1" t="s">
        <v>12</v>
      </c>
      <c r="J84" s="1" t="s">
        <v>16</v>
      </c>
      <c r="K84" s="1">
        <v>7500</v>
      </c>
      <c r="L84" s="3">
        <v>8750</v>
      </c>
      <c r="M84" t="str">
        <f t="shared" si="11"/>
        <v>D</v>
      </c>
      <c r="N84" t="str">
        <f t="shared" si="12"/>
        <v>D6</v>
      </c>
      <c r="O84" t="str">
        <f>VLOOKUP(N84,'Design - US'!$H$3:$M$50,2,FALSE)</f>
        <v>Profile C</v>
      </c>
      <c r="P84" t="str">
        <f>VLOOKUP($N84,'Design - US'!$H$3:$M$50,3,FALSE)</f>
        <v>$60 USD / mo (T3)</v>
      </c>
      <c r="Q84" t="str">
        <f>VLOOKUP($N84,'Design - US'!$H$3:$M$50,4,FALSE)</f>
        <v>$7.14 USD / day</v>
      </c>
      <c r="R84" t="str">
        <f>VLOOKUP($N84,'Design - US'!$H$3:$M$50,5,FALSE)</f>
        <v>Open access within label indication (use after failure of allopurinol or febuxostat)</v>
      </c>
      <c r="S84" t="str">
        <f>VLOOKUP($N84,'Design - US'!$H$3:$M$50,6,FALSE)</f>
        <v>Requires prior authorization</v>
      </c>
      <c r="T84">
        <f t="shared" si="13"/>
        <v>7500</v>
      </c>
      <c r="U84">
        <f t="shared" si="7"/>
        <v>1500</v>
      </c>
      <c r="V84">
        <f t="shared" si="8"/>
        <v>3750</v>
      </c>
      <c r="W84">
        <f t="shared" si="9"/>
        <v>2250</v>
      </c>
      <c r="X84">
        <f t="shared" si="10"/>
        <v>0</v>
      </c>
    </row>
    <row r="85" spans="1:24">
      <c r="A85" s="2">
        <v>8</v>
      </c>
      <c r="B85" s="1" t="s">
        <v>15</v>
      </c>
      <c r="C85" s="1">
        <v>6</v>
      </c>
      <c r="D85" s="1" t="s">
        <v>14</v>
      </c>
      <c r="E85" s="1">
        <v>0.5</v>
      </c>
      <c r="F85" s="1">
        <v>0.2</v>
      </c>
      <c r="G85" s="1">
        <v>0.3</v>
      </c>
      <c r="H85" s="1">
        <v>0</v>
      </c>
      <c r="I85" s="1" t="s">
        <v>12</v>
      </c>
      <c r="J85" s="1" t="s">
        <v>16</v>
      </c>
      <c r="K85" s="1">
        <v>7500</v>
      </c>
      <c r="L85" s="3">
        <v>8750</v>
      </c>
      <c r="M85" t="str">
        <f t="shared" si="11"/>
        <v>D</v>
      </c>
      <c r="N85" t="str">
        <f t="shared" si="12"/>
        <v>D6</v>
      </c>
      <c r="O85" t="str">
        <f>VLOOKUP(N85,'Design - US'!$H$3:$M$50,2,FALSE)</f>
        <v>Profile C</v>
      </c>
      <c r="P85" t="str">
        <f>VLOOKUP($N85,'Design - US'!$H$3:$M$50,3,FALSE)</f>
        <v>$60 USD / mo (T3)</v>
      </c>
      <c r="Q85" t="str">
        <f>VLOOKUP($N85,'Design - US'!$H$3:$M$50,4,FALSE)</f>
        <v>$7.14 USD / day</v>
      </c>
      <c r="R85" t="str">
        <f>VLOOKUP($N85,'Design - US'!$H$3:$M$50,5,FALSE)</f>
        <v>Open access within label indication (use after failure of allopurinol or febuxostat)</v>
      </c>
      <c r="S85" t="str">
        <f>VLOOKUP($N85,'Design - US'!$H$3:$M$50,6,FALSE)</f>
        <v>Requires prior authorization</v>
      </c>
      <c r="T85">
        <f t="shared" si="13"/>
        <v>8750</v>
      </c>
      <c r="U85">
        <f t="shared" si="7"/>
        <v>4375</v>
      </c>
      <c r="V85">
        <f t="shared" si="8"/>
        <v>1750</v>
      </c>
      <c r="W85">
        <f t="shared" si="9"/>
        <v>2625</v>
      </c>
      <c r="X85">
        <f t="shared" si="10"/>
        <v>0</v>
      </c>
    </row>
    <row r="86" spans="1:24">
      <c r="A86" s="2">
        <v>8</v>
      </c>
      <c r="B86" s="1" t="s">
        <v>15</v>
      </c>
      <c r="C86" s="1">
        <v>7</v>
      </c>
      <c r="D86" s="1" t="s">
        <v>11</v>
      </c>
      <c r="E86" s="1">
        <v>0.4</v>
      </c>
      <c r="F86" s="1">
        <v>0.4</v>
      </c>
      <c r="G86" s="1">
        <v>0.2</v>
      </c>
      <c r="H86" s="1">
        <v>0</v>
      </c>
      <c r="I86" s="1" t="s">
        <v>12</v>
      </c>
      <c r="J86" s="1" t="s">
        <v>16</v>
      </c>
      <c r="K86" s="1">
        <v>7500</v>
      </c>
      <c r="L86" s="3">
        <v>8750</v>
      </c>
      <c r="M86" t="str">
        <f t="shared" si="11"/>
        <v>D</v>
      </c>
      <c r="N86" t="str">
        <f t="shared" si="12"/>
        <v>D7</v>
      </c>
      <c r="O86" t="str">
        <f>VLOOKUP(N86,'Design - US'!$H$3:$M$50,2,FALSE)</f>
        <v>Profile B</v>
      </c>
      <c r="P86" t="str">
        <f>VLOOKUP($N86,'Design - US'!$H$3:$M$50,3,FALSE)</f>
        <v>$60 USD / mo (T3)</v>
      </c>
      <c r="Q86" t="str">
        <f>VLOOKUP($N86,'Design - US'!$H$3:$M$50,4,FALSE)</f>
        <v>$5.36 USD / day</v>
      </c>
      <c r="R86" t="str">
        <f>VLOOKUP($N86,'Design - US'!$H$3:$M$50,5,FALSE)</f>
        <v>Open access within label indication (use after failure of allopurinol or febuxostat)</v>
      </c>
      <c r="S86" t="str">
        <f>VLOOKUP($N86,'Design - US'!$H$3:$M$50,6,FALSE)</f>
        <v>Requires prior authorization</v>
      </c>
      <c r="T86">
        <f t="shared" si="13"/>
        <v>7500</v>
      </c>
      <c r="U86">
        <f t="shared" si="7"/>
        <v>3000</v>
      </c>
      <c r="V86">
        <f t="shared" si="8"/>
        <v>3000</v>
      </c>
      <c r="W86">
        <f t="shared" si="9"/>
        <v>1500</v>
      </c>
      <c r="X86">
        <f t="shared" si="10"/>
        <v>0</v>
      </c>
    </row>
    <row r="87" spans="1:24">
      <c r="A87" s="2">
        <v>8</v>
      </c>
      <c r="B87" s="1" t="s">
        <v>15</v>
      </c>
      <c r="C87" s="1">
        <v>7</v>
      </c>
      <c r="D87" s="1" t="s">
        <v>14</v>
      </c>
      <c r="E87" s="1">
        <v>0.3</v>
      </c>
      <c r="F87" s="1">
        <v>0.3</v>
      </c>
      <c r="G87" s="1">
        <v>0.4</v>
      </c>
      <c r="H87" s="1">
        <v>0</v>
      </c>
      <c r="I87" s="1" t="s">
        <v>12</v>
      </c>
      <c r="J87" s="1" t="s">
        <v>16</v>
      </c>
      <c r="K87" s="1">
        <v>7500</v>
      </c>
      <c r="L87" s="3">
        <v>8750</v>
      </c>
      <c r="M87" t="str">
        <f t="shared" si="11"/>
        <v>D</v>
      </c>
      <c r="N87" t="str">
        <f t="shared" si="12"/>
        <v>D7</v>
      </c>
      <c r="O87" t="str">
        <f>VLOOKUP(N87,'Design - US'!$H$3:$M$50,2,FALSE)</f>
        <v>Profile B</v>
      </c>
      <c r="P87" t="str">
        <f>VLOOKUP($N87,'Design - US'!$H$3:$M$50,3,FALSE)</f>
        <v>$60 USD / mo (T3)</v>
      </c>
      <c r="Q87" t="str">
        <f>VLOOKUP($N87,'Design - US'!$H$3:$M$50,4,FALSE)</f>
        <v>$5.36 USD / day</v>
      </c>
      <c r="R87" t="str">
        <f>VLOOKUP($N87,'Design - US'!$H$3:$M$50,5,FALSE)</f>
        <v>Open access within label indication (use after failure of allopurinol or febuxostat)</v>
      </c>
      <c r="S87" t="str">
        <f>VLOOKUP($N87,'Design - US'!$H$3:$M$50,6,FALSE)</f>
        <v>Requires prior authorization</v>
      </c>
      <c r="T87">
        <f t="shared" si="13"/>
        <v>8750</v>
      </c>
      <c r="U87">
        <f t="shared" si="7"/>
        <v>2625</v>
      </c>
      <c r="V87">
        <f t="shared" si="8"/>
        <v>2625</v>
      </c>
      <c r="W87">
        <f t="shared" si="9"/>
        <v>3500</v>
      </c>
      <c r="X87">
        <f t="shared" si="10"/>
        <v>0</v>
      </c>
    </row>
    <row r="88" spans="1:24">
      <c r="A88" s="2">
        <v>8</v>
      </c>
      <c r="B88" s="1" t="s">
        <v>15</v>
      </c>
      <c r="C88" s="1">
        <v>8</v>
      </c>
      <c r="D88" s="1" t="s">
        <v>11</v>
      </c>
      <c r="E88" s="1">
        <v>0.3</v>
      </c>
      <c r="F88" s="1">
        <v>0.5</v>
      </c>
      <c r="G88" s="1">
        <v>0.2</v>
      </c>
      <c r="H88" s="1">
        <v>0</v>
      </c>
      <c r="I88" s="1" t="s">
        <v>12</v>
      </c>
      <c r="J88" s="1" t="s">
        <v>16</v>
      </c>
      <c r="K88" s="1">
        <v>7500</v>
      </c>
      <c r="L88" s="3">
        <v>8750</v>
      </c>
      <c r="M88" t="str">
        <f t="shared" si="11"/>
        <v>D</v>
      </c>
      <c r="N88" t="str">
        <f t="shared" si="12"/>
        <v>D8</v>
      </c>
      <c r="O88" t="str">
        <f>VLOOKUP(N88,'Design - US'!$H$3:$M$50,2,FALSE)</f>
        <v>Profile D</v>
      </c>
      <c r="P88" t="str">
        <f>VLOOKUP($N88,'Design - US'!$H$3:$M$50,3,FALSE)</f>
        <v>$30 USD / mo (T2)</v>
      </c>
      <c r="Q88" t="str">
        <f>VLOOKUP($N88,'Design - US'!$H$3:$M$50,4,FALSE)</f>
        <v>$7.14 USD / day</v>
      </c>
      <c r="R88" t="str">
        <f>VLOOKUP($N88,'Design - US'!$H$3:$M$50,5,FALSE)</f>
        <v>Open access within label indication (use after failure of allopurinol or febuxostat)</v>
      </c>
      <c r="S88" t="str">
        <f>VLOOKUP($N88,'Design - US'!$H$3:$M$50,6,FALSE)</f>
        <v>No prior authorization</v>
      </c>
      <c r="T88">
        <f t="shared" si="13"/>
        <v>7500</v>
      </c>
      <c r="U88">
        <f t="shared" si="7"/>
        <v>2250</v>
      </c>
      <c r="V88">
        <f t="shared" si="8"/>
        <v>3750</v>
      </c>
      <c r="W88">
        <f t="shared" si="9"/>
        <v>1500</v>
      </c>
      <c r="X88">
        <f t="shared" si="10"/>
        <v>0</v>
      </c>
    </row>
    <row r="89" spans="1:24">
      <c r="A89" s="2">
        <v>8</v>
      </c>
      <c r="B89" s="1" t="s">
        <v>15</v>
      </c>
      <c r="C89" s="1">
        <v>8</v>
      </c>
      <c r="D89" s="1" t="s">
        <v>14</v>
      </c>
      <c r="E89" s="1">
        <v>0.5</v>
      </c>
      <c r="F89" s="1">
        <v>0.3</v>
      </c>
      <c r="G89" s="1">
        <v>0.2</v>
      </c>
      <c r="H89" s="1">
        <v>0</v>
      </c>
      <c r="I89" s="1" t="s">
        <v>12</v>
      </c>
      <c r="J89" s="1" t="s">
        <v>16</v>
      </c>
      <c r="K89" s="1">
        <v>7500</v>
      </c>
      <c r="L89" s="3">
        <v>8750</v>
      </c>
      <c r="M89" t="str">
        <f t="shared" si="11"/>
        <v>D</v>
      </c>
      <c r="N89" t="str">
        <f t="shared" si="12"/>
        <v>D8</v>
      </c>
      <c r="O89" t="str">
        <f>VLOOKUP(N89,'Design - US'!$H$3:$M$50,2,FALSE)</f>
        <v>Profile D</v>
      </c>
      <c r="P89" t="str">
        <f>VLOOKUP($N89,'Design - US'!$H$3:$M$50,3,FALSE)</f>
        <v>$30 USD / mo (T2)</v>
      </c>
      <c r="Q89" t="str">
        <f>VLOOKUP($N89,'Design - US'!$H$3:$M$50,4,FALSE)</f>
        <v>$7.14 USD / day</v>
      </c>
      <c r="R89" t="str">
        <f>VLOOKUP($N89,'Design - US'!$H$3:$M$50,5,FALSE)</f>
        <v>Open access within label indication (use after failure of allopurinol or febuxostat)</v>
      </c>
      <c r="S89" t="str">
        <f>VLOOKUP($N89,'Design - US'!$H$3:$M$50,6,FALSE)</f>
        <v>No prior authorization</v>
      </c>
      <c r="T89">
        <f t="shared" si="13"/>
        <v>8750</v>
      </c>
      <c r="U89">
        <f t="shared" si="7"/>
        <v>4375</v>
      </c>
      <c r="V89">
        <f t="shared" si="8"/>
        <v>2625</v>
      </c>
      <c r="W89">
        <f t="shared" si="9"/>
        <v>1750</v>
      </c>
      <c r="X89">
        <f t="shared" si="10"/>
        <v>0</v>
      </c>
    </row>
    <row r="90" spans="1:24">
      <c r="A90" s="2">
        <v>8</v>
      </c>
      <c r="B90" s="1" t="s">
        <v>15</v>
      </c>
      <c r="C90" s="1">
        <v>9</v>
      </c>
      <c r="D90" s="1" t="s">
        <v>11</v>
      </c>
      <c r="E90" s="1">
        <v>0.4</v>
      </c>
      <c r="F90" s="1">
        <v>0.3</v>
      </c>
      <c r="G90" s="1">
        <v>0.3</v>
      </c>
      <c r="H90" s="1">
        <v>0</v>
      </c>
      <c r="I90" s="1" t="s">
        <v>12</v>
      </c>
      <c r="J90" s="1" t="s">
        <v>16</v>
      </c>
      <c r="K90" s="1">
        <v>7500</v>
      </c>
      <c r="L90" s="3">
        <v>8750</v>
      </c>
      <c r="M90" t="str">
        <f t="shared" si="11"/>
        <v>D</v>
      </c>
      <c r="N90" t="str">
        <f t="shared" si="12"/>
        <v>D9</v>
      </c>
      <c r="O90" t="str">
        <f>VLOOKUP(N90,'Design - US'!$H$3:$M$50,2,FALSE)</f>
        <v>Profile A</v>
      </c>
      <c r="P90" t="str">
        <f>VLOOKUP($N90,'Design - US'!$H$3:$M$50,3,FALSE)</f>
        <v>$60 USD / mo (T3)</v>
      </c>
      <c r="Q90" t="str">
        <f>VLOOKUP($N90,'Design - US'!$H$3:$M$50,4,FALSE)</f>
        <v>$12.06 USD / day</v>
      </c>
      <c r="R90" t="str">
        <f>VLOOKUP($N90,'Design - US'!$H$3:$M$50,5,FALSE)</f>
        <v>Open access within label indication (use after failure of allopurinol or febuxostat)</v>
      </c>
      <c r="S90" t="str">
        <f>VLOOKUP($N90,'Design - US'!$H$3:$M$50,6,FALSE)</f>
        <v>Requires prior authorization</v>
      </c>
      <c r="T90">
        <f t="shared" si="13"/>
        <v>7500</v>
      </c>
      <c r="U90">
        <f t="shared" si="7"/>
        <v>3000</v>
      </c>
      <c r="V90">
        <f t="shared" si="8"/>
        <v>2250</v>
      </c>
      <c r="W90">
        <f t="shared" si="9"/>
        <v>2250</v>
      </c>
      <c r="X90">
        <f t="shared" si="10"/>
        <v>0</v>
      </c>
    </row>
    <row r="91" spans="1:24">
      <c r="A91" s="2">
        <v>8</v>
      </c>
      <c r="B91" s="1" t="s">
        <v>15</v>
      </c>
      <c r="C91" s="1">
        <v>9</v>
      </c>
      <c r="D91" s="1" t="s">
        <v>14</v>
      </c>
      <c r="E91" s="1">
        <v>0.5</v>
      </c>
      <c r="F91" s="1">
        <v>0.2</v>
      </c>
      <c r="G91" s="1">
        <v>0.3</v>
      </c>
      <c r="H91" s="1">
        <v>0</v>
      </c>
      <c r="I91" s="1" t="s">
        <v>12</v>
      </c>
      <c r="J91" s="1" t="s">
        <v>16</v>
      </c>
      <c r="K91" s="1">
        <v>7500</v>
      </c>
      <c r="L91" s="3">
        <v>8750</v>
      </c>
      <c r="M91" t="str">
        <f t="shared" si="11"/>
        <v>D</v>
      </c>
      <c r="N91" t="str">
        <f t="shared" si="12"/>
        <v>D9</v>
      </c>
      <c r="O91" t="str">
        <f>VLOOKUP(N91,'Design - US'!$H$3:$M$50,2,FALSE)</f>
        <v>Profile A</v>
      </c>
      <c r="P91" t="str">
        <f>VLOOKUP($N91,'Design - US'!$H$3:$M$50,3,FALSE)</f>
        <v>$60 USD / mo (T3)</v>
      </c>
      <c r="Q91" t="str">
        <f>VLOOKUP($N91,'Design - US'!$H$3:$M$50,4,FALSE)</f>
        <v>$12.06 USD / day</v>
      </c>
      <c r="R91" t="str">
        <f>VLOOKUP($N91,'Design - US'!$H$3:$M$50,5,FALSE)</f>
        <v>Open access within label indication (use after failure of allopurinol or febuxostat)</v>
      </c>
      <c r="S91" t="str">
        <f>VLOOKUP($N91,'Design - US'!$H$3:$M$50,6,FALSE)</f>
        <v>Requires prior authorization</v>
      </c>
      <c r="T91">
        <f t="shared" si="13"/>
        <v>8750</v>
      </c>
      <c r="U91">
        <f t="shared" si="7"/>
        <v>4375</v>
      </c>
      <c r="V91">
        <f t="shared" si="8"/>
        <v>1750</v>
      </c>
      <c r="W91">
        <f t="shared" si="9"/>
        <v>2625</v>
      </c>
      <c r="X91">
        <f t="shared" si="10"/>
        <v>0</v>
      </c>
    </row>
    <row r="92" spans="1:24">
      <c r="A92" s="2">
        <v>8</v>
      </c>
      <c r="B92" s="1" t="s">
        <v>15</v>
      </c>
      <c r="C92" s="1">
        <v>10</v>
      </c>
      <c r="D92" s="1" t="s">
        <v>11</v>
      </c>
      <c r="E92" s="1">
        <v>0.4</v>
      </c>
      <c r="F92" s="1">
        <v>0.5</v>
      </c>
      <c r="G92" s="1">
        <v>0.1</v>
      </c>
      <c r="H92" s="1">
        <v>0</v>
      </c>
      <c r="I92" s="1" t="s">
        <v>12</v>
      </c>
      <c r="J92" s="1" t="s">
        <v>16</v>
      </c>
      <c r="K92" s="1">
        <v>7500</v>
      </c>
      <c r="L92" s="3">
        <v>8750</v>
      </c>
      <c r="M92" t="str">
        <f t="shared" si="11"/>
        <v>D</v>
      </c>
      <c r="N92" t="str">
        <f t="shared" si="12"/>
        <v>D10</v>
      </c>
      <c r="O92" t="str">
        <f>VLOOKUP(N92,'Design - US'!$H$3:$M$50,2,FALSE)</f>
        <v>Profile B</v>
      </c>
      <c r="P92" t="str">
        <f>VLOOKUP($N92,'Design - US'!$H$3:$M$50,3,FALSE)</f>
        <v>$30 USD / mo (T2)</v>
      </c>
      <c r="Q92" t="str">
        <f>VLOOKUP($N92,'Design - US'!$H$3:$M$50,4,FALSE)</f>
        <v>$7.14 USD / day</v>
      </c>
      <c r="R92" t="str">
        <f>VLOOKUP($N92,'Design - US'!$H$3:$M$50,5,FALSE)</f>
        <v>Open access within label indication (use after failure of allopurinol or febuxostat)</v>
      </c>
      <c r="S92" t="str">
        <f>VLOOKUP($N92,'Design - US'!$H$3:$M$50,6,FALSE)</f>
        <v>Requires prior authorization</v>
      </c>
      <c r="T92">
        <f t="shared" si="13"/>
        <v>7500</v>
      </c>
      <c r="U92">
        <f t="shared" si="7"/>
        <v>3000</v>
      </c>
      <c r="V92">
        <f t="shared" si="8"/>
        <v>3750</v>
      </c>
      <c r="W92">
        <f t="shared" si="9"/>
        <v>750</v>
      </c>
      <c r="X92">
        <f t="shared" si="10"/>
        <v>0</v>
      </c>
    </row>
    <row r="93" spans="1:24">
      <c r="A93" s="2">
        <v>8</v>
      </c>
      <c r="B93" s="1" t="s">
        <v>15</v>
      </c>
      <c r="C93" s="1">
        <v>10</v>
      </c>
      <c r="D93" s="1" t="s">
        <v>14</v>
      </c>
      <c r="E93" s="1">
        <v>0.3</v>
      </c>
      <c r="F93" s="1">
        <v>0.2</v>
      </c>
      <c r="G93" s="1">
        <v>0.5</v>
      </c>
      <c r="H93" s="1">
        <v>0</v>
      </c>
      <c r="I93" s="1" t="s">
        <v>12</v>
      </c>
      <c r="J93" s="1" t="s">
        <v>16</v>
      </c>
      <c r="K93" s="1">
        <v>7500</v>
      </c>
      <c r="L93" s="3">
        <v>8750</v>
      </c>
      <c r="M93" t="str">
        <f t="shared" si="11"/>
        <v>D</v>
      </c>
      <c r="N93" t="str">
        <f t="shared" si="12"/>
        <v>D10</v>
      </c>
      <c r="O93" t="str">
        <f>VLOOKUP(N93,'Design - US'!$H$3:$M$50,2,FALSE)</f>
        <v>Profile B</v>
      </c>
      <c r="P93" t="str">
        <f>VLOOKUP($N93,'Design - US'!$H$3:$M$50,3,FALSE)</f>
        <v>$30 USD / mo (T2)</v>
      </c>
      <c r="Q93" t="str">
        <f>VLOOKUP($N93,'Design - US'!$H$3:$M$50,4,FALSE)</f>
        <v>$7.14 USD / day</v>
      </c>
      <c r="R93" t="str">
        <f>VLOOKUP($N93,'Design - US'!$H$3:$M$50,5,FALSE)</f>
        <v>Open access within label indication (use after failure of allopurinol or febuxostat)</v>
      </c>
      <c r="S93" t="str">
        <f>VLOOKUP($N93,'Design - US'!$H$3:$M$50,6,FALSE)</f>
        <v>Requires prior authorization</v>
      </c>
      <c r="T93">
        <f t="shared" si="13"/>
        <v>8750</v>
      </c>
      <c r="U93">
        <f t="shared" si="7"/>
        <v>2625</v>
      </c>
      <c r="V93">
        <f t="shared" si="8"/>
        <v>1750</v>
      </c>
      <c r="W93">
        <f t="shared" si="9"/>
        <v>4375</v>
      </c>
      <c r="X93">
        <f t="shared" si="10"/>
        <v>0</v>
      </c>
    </row>
    <row r="94" spans="1:24">
      <c r="A94" s="2">
        <v>8</v>
      </c>
      <c r="B94" s="1" t="s">
        <v>15</v>
      </c>
      <c r="C94" s="1">
        <v>11</v>
      </c>
      <c r="D94" s="1" t="s">
        <v>11</v>
      </c>
      <c r="E94" s="1">
        <v>0.4</v>
      </c>
      <c r="F94" s="1">
        <v>0.3</v>
      </c>
      <c r="G94" s="1">
        <v>0.3</v>
      </c>
      <c r="H94" s="1">
        <v>0</v>
      </c>
      <c r="I94" s="1" t="s">
        <v>12</v>
      </c>
      <c r="J94" s="1" t="s">
        <v>16</v>
      </c>
      <c r="K94" s="1">
        <v>7500</v>
      </c>
      <c r="L94" s="3">
        <v>8750</v>
      </c>
      <c r="M94" t="str">
        <f t="shared" si="11"/>
        <v>D</v>
      </c>
      <c r="N94" t="str">
        <f t="shared" si="12"/>
        <v>D11</v>
      </c>
      <c r="O94" t="str">
        <f>VLOOKUP(N94,'Design - US'!$H$3:$M$50,2,FALSE)</f>
        <v>Profile D</v>
      </c>
      <c r="P94" t="str">
        <f>VLOOKUP($N94,'Design - US'!$H$3:$M$50,3,FALSE)</f>
        <v>$60 USD / mo (T3)</v>
      </c>
      <c r="Q94" t="str">
        <f>VLOOKUP($N94,'Design - US'!$H$3:$M$50,4,FALSE)</f>
        <v>$12.06 USD / day</v>
      </c>
      <c r="R94" t="str">
        <f>VLOOKUP($N94,'Design - US'!$H$3:$M$50,5,FALSE)</f>
        <v>Access restricted beyond label indication (use only after failure of both allopurinol AND febuxostat)</v>
      </c>
      <c r="S94" t="str">
        <f>VLOOKUP($N94,'Design - US'!$H$3:$M$50,6,FALSE)</f>
        <v>Requires prior authorization</v>
      </c>
      <c r="T94">
        <f t="shared" si="13"/>
        <v>7500</v>
      </c>
      <c r="U94">
        <f t="shared" si="7"/>
        <v>3000</v>
      </c>
      <c r="V94">
        <f t="shared" si="8"/>
        <v>2250</v>
      </c>
      <c r="W94">
        <f t="shared" si="9"/>
        <v>2250</v>
      </c>
      <c r="X94">
        <f t="shared" si="10"/>
        <v>0</v>
      </c>
    </row>
    <row r="95" spans="1:24">
      <c r="A95" s="2">
        <v>8</v>
      </c>
      <c r="B95" s="1" t="s">
        <v>15</v>
      </c>
      <c r="C95" s="1">
        <v>11</v>
      </c>
      <c r="D95" s="1" t="s">
        <v>14</v>
      </c>
      <c r="E95" s="1">
        <v>0.5</v>
      </c>
      <c r="F95" s="1">
        <v>0.4</v>
      </c>
      <c r="G95" s="1">
        <v>0.1</v>
      </c>
      <c r="H95" s="1">
        <v>0</v>
      </c>
      <c r="I95" s="1" t="s">
        <v>12</v>
      </c>
      <c r="J95" s="1" t="s">
        <v>16</v>
      </c>
      <c r="K95" s="1">
        <v>7500</v>
      </c>
      <c r="L95" s="3">
        <v>8750</v>
      </c>
      <c r="M95" t="str">
        <f t="shared" si="11"/>
        <v>D</v>
      </c>
      <c r="N95" t="str">
        <f t="shared" si="12"/>
        <v>D11</v>
      </c>
      <c r="O95" t="str">
        <f>VLOOKUP(N95,'Design - US'!$H$3:$M$50,2,FALSE)</f>
        <v>Profile D</v>
      </c>
      <c r="P95" t="str">
        <f>VLOOKUP($N95,'Design - US'!$H$3:$M$50,3,FALSE)</f>
        <v>$60 USD / mo (T3)</v>
      </c>
      <c r="Q95" t="str">
        <f>VLOOKUP($N95,'Design - US'!$H$3:$M$50,4,FALSE)</f>
        <v>$12.06 USD / day</v>
      </c>
      <c r="R95" t="str">
        <f>VLOOKUP($N95,'Design - US'!$H$3:$M$50,5,FALSE)</f>
        <v>Access restricted beyond label indication (use only after failure of both allopurinol AND febuxostat)</v>
      </c>
      <c r="S95" t="str">
        <f>VLOOKUP($N95,'Design - US'!$H$3:$M$50,6,FALSE)</f>
        <v>Requires prior authorization</v>
      </c>
      <c r="T95">
        <f t="shared" si="13"/>
        <v>8750</v>
      </c>
      <c r="U95">
        <f t="shared" si="7"/>
        <v>4375</v>
      </c>
      <c r="V95">
        <f t="shared" si="8"/>
        <v>3500</v>
      </c>
      <c r="W95">
        <f t="shared" si="9"/>
        <v>875</v>
      </c>
      <c r="X95">
        <f t="shared" si="10"/>
        <v>0</v>
      </c>
    </row>
    <row r="96" spans="1:24">
      <c r="A96" s="2">
        <v>8</v>
      </c>
      <c r="B96" s="1" t="s">
        <v>15</v>
      </c>
      <c r="C96" s="1">
        <v>12</v>
      </c>
      <c r="D96" s="1" t="s">
        <v>11</v>
      </c>
      <c r="E96" s="1">
        <v>0.3</v>
      </c>
      <c r="F96" s="1">
        <v>0.4</v>
      </c>
      <c r="G96" s="1">
        <v>0.3</v>
      </c>
      <c r="H96" s="1">
        <v>0</v>
      </c>
      <c r="I96" s="1" t="s">
        <v>12</v>
      </c>
      <c r="J96" s="1" t="s">
        <v>16</v>
      </c>
      <c r="K96" s="1">
        <v>7500</v>
      </c>
      <c r="L96" s="3">
        <v>8750</v>
      </c>
      <c r="M96" t="str">
        <f t="shared" si="11"/>
        <v>D</v>
      </c>
      <c r="N96" t="str">
        <f t="shared" si="12"/>
        <v>D12</v>
      </c>
      <c r="O96" t="str">
        <f>VLOOKUP(N96,'Design - US'!$H$3:$M$50,2,FALSE)</f>
        <v>Profile D</v>
      </c>
      <c r="P96" t="str">
        <f>VLOOKUP($N96,'Design - US'!$H$3:$M$50,3,FALSE)</f>
        <v>$30 USD / mo (T2)</v>
      </c>
      <c r="Q96" t="str">
        <f>VLOOKUP($N96,'Design - US'!$H$3:$M$50,4,FALSE)</f>
        <v>$7.14 USD / day</v>
      </c>
      <c r="R96" t="str">
        <f>VLOOKUP($N96,'Design - US'!$H$3:$M$50,5,FALSE)</f>
        <v>Open access within label indication (use after failure of allopurinol or febuxostat)</v>
      </c>
      <c r="S96" t="str">
        <f>VLOOKUP($N96,'Design - US'!$H$3:$M$50,6,FALSE)</f>
        <v>Requires prior authorization</v>
      </c>
      <c r="T96">
        <f t="shared" si="13"/>
        <v>7500</v>
      </c>
      <c r="U96">
        <f t="shared" si="7"/>
        <v>2250</v>
      </c>
      <c r="V96">
        <f t="shared" si="8"/>
        <v>3000</v>
      </c>
      <c r="W96">
        <f t="shared" si="9"/>
        <v>2250</v>
      </c>
      <c r="X96">
        <f t="shared" si="10"/>
        <v>0</v>
      </c>
    </row>
    <row r="97" spans="1:24">
      <c r="A97" s="2">
        <v>8</v>
      </c>
      <c r="B97" s="1" t="s">
        <v>15</v>
      </c>
      <c r="C97" s="1">
        <v>12</v>
      </c>
      <c r="D97" s="1" t="s">
        <v>14</v>
      </c>
      <c r="E97" s="1">
        <v>0.4</v>
      </c>
      <c r="F97" s="1">
        <v>0.3</v>
      </c>
      <c r="G97" s="1">
        <v>0.3</v>
      </c>
      <c r="H97" s="1">
        <v>0</v>
      </c>
      <c r="I97" s="1" t="s">
        <v>12</v>
      </c>
      <c r="J97" s="1" t="s">
        <v>16</v>
      </c>
      <c r="K97" s="1">
        <v>7500</v>
      </c>
      <c r="L97" s="3">
        <v>8750</v>
      </c>
      <c r="M97" t="str">
        <f t="shared" si="11"/>
        <v>D</v>
      </c>
      <c r="N97" t="str">
        <f t="shared" si="12"/>
        <v>D12</v>
      </c>
      <c r="O97" t="str">
        <f>VLOOKUP(N97,'Design - US'!$H$3:$M$50,2,FALSE)</f>
        <v>Profile D</v>
      </c>
      <c r="P97" t="str">
        <f>VLOOKUP($N97,'Design - US'!$H$3:$M$50,3,FALSE)</f>
        <v>$30 USD / mo (T2)</v>
      </c>
      <c r="Q97" t="str">
        <f>VLOOKUP($N97,'Design - US'!$H$3:$M$50,4,FALSE)</f>
        <v>$7.14 USD / day</v>
      </c>
      <c r="R97" t="str">
        <f>VLOOKUP($N97,'Design - US'!$H$3:$M$50,5,FALSE)</f>
        <v>Open access within label indication (use after failure of allopurinol or febuxostat)</v>
      </c>
      <c r="S97" t="str">
        <f>VLOOKUP($N97,'Design - US'!$H$3:$M$50,6,FALSE)</f>
        <v>Requires prior authorization</v>
      </c>
      <c r="T97">
        <f t="shared" si="13"/>
        <v>8750</v>
      </c>
      <c r="U97">
        <f t="shared" si="7"/>
        <v>3500</v>
      </c>
      <c r="V97">
        <f t="shared" si="8"/>
        <v>2625</v>
      </c>
      <c r="W97">
        <f t="shared" si="9"/>
        <v>2625</v>
      </c>
      <c r="X97">
        <f t="shared" si="10"/>
        <v>0</v>
      </c>
    </row>
    <row r="98" spans="1:24">
      <c r="A98" s="2">
        <v>9</v>
      </c>
      <c r="B98" s="1" t="s">
        <v>17</v>
      </c>
      <c r="C98" s="1">
        <v>1</v>
      </c>
      <c r="D98" s="1" t="s">
        <v>11</v>
      </c>
      <c r="E98" s="1">
        <v>1</v>
      </c>
      <c r="F98" s="1">
        <v>0</v>
      </c>
      <c r="G98" s="1">
        <v>0</v>
      </c>
      <c r="H98" s="1">
        <v>0</v>
      </c>
      <c r="I98" s="1" t="s">
        <v>12</v>
      </c>
      <c r="J98" s="1" t="s">
        <v>13</v>
      </c>
      <c r="K98" s="1">
        <v>1500</v>
      </c>
      <c r="L98" s="3">
        <v>375</v>
      </c>
      <c r="M98" t="str">
        <f t="shared" si="11"/>
        <v>B</v>
      </c>
      <c r="N98" t="str">
        <f t="shared" si="12"/>
        <v>B1</v>
      </c>
      <c r="O98" t="str">
        <f>VLOOKUP(N98,'Design - US'!$H$3:$M$50,2,FALSE)</f>
        <v>Profile B</v>
      </c>
      <c r="P98" t="str">
        <f>VLOOKUP($N98,'Design - US'!$H$3:$M$50,3,FALSE)</f>
        <v>$60 USD / mo (T3)</v>
      </c>
      <c r="Q98" t="str">
        <f>VLOOKUP($N98,'Design - US'!$H$3:$M$50,4,FALSE)</f>
        <v>$7.14 USD / day</v>
      </c>
      <c r="R98" t="str">
        <f>VLOOKUP($N98,'Design - US'!$H$3:$M$50,5,FALSE)</f>
        <v>Open access within label indication (use after failure of allopurinol or febuxostat)</v>
      </c>
      <c r="S98" t="str">
        <f>VLOOKUP($N98,'Design - US'!$H$3:$M$50,6,FALSE)</f>
        <v>Requires prior authorization</v>
      </c>
      <c r="T98">
        <f t="shared" si="13"/>
        <v>1500</v>
      </c>
      <c r="U98">
        <f t="shared" si="7"/>
        <v>1500</v>
      </c>
      <c r="V98">
        <f t="shared" si="8"/>
        <v>0</v>
      </c>
      <c r="W98">
        <f t="shared" si="9"/>
        <v>0</v>
      </c>
      <c r="X98">
        <f t="shared" si="10"/>
        <v>0</v>
      </c>
    </row>
    <row r="99" spans="1:24">
      <c r="A99" s="2">
        <v>9</v>
      </c>
      <c r="B99" s="1" t="s">
        <v>17</v>
      </c>
      <c r="C99" s="1">
        <v>1</v>
      </c>
      <c r="D99" s="1" t="s">
        <v>14</v>
      </c>
      <c r="E99" s="1">
        <v>0.8</v>
      </c>
      <c r="F99" s="1">
        <v>0.2</v>
      </c>
      <c r="G99" s="1">
        <v>0</v>
      </c>
      <c r="H99" s="1">
        <v>0</v>
      </c>
      <c r="I99" s="1" t="s">
        <v>12</v>
      </c>
      <c r="J99" s="1" t="s">
        <v>13</v>
      </c>
      <c r="K99" s="1">
        <v>1500</v>
      </c>
      <c r="L99" s="3">
        <v>375</v>
      </c>
      <c r="M99" t="str">
        <f t="shared" si="11"/>
        <v>B</v>
      </c>
      <c r="N99" t="str">
        <f t="shared" si="12"/>
        <v>B1</v>
      </c>
      <c r="O99" t="str">
        <f>VLOOKUP(N99,'Design - US'!$H$3:$M$50,2,FALSE)</f>
        <v>Profile B</v>
      </c>
      <c r="P99" t="str">
        <f>VLOOKUP($N99,'Design - US'!$H$3:$M$50,3,FALSE)</f>
        <v>$60 USD / mo (T3)</v>
      </c>
      <c r="Q99" t="str">
        <f>VLOOKUP($N99,'Design - US'!$H$3:$M$50,4,FALSE)</f>
        <v>$7.14 USD / day</v>
      </c>
      <c r="R99" t="str">
        <f>VLOOKUP($N99,'Design - US'!$H$3:$M$50,5,FALSE)</f>
        <v>Open access within label indication (use after failure of allopurinol or febuxostat)</v>
      </c>
      <c r="S99" t="str">
        <f>VLOOKUP($N99,'Design - US'!$H$3:$M$50,6,FALSE)</f>
        <v>Requires prior authorization</v>
      </c>
      <c r="T99">
        <f t="shared" si="13"/>
        <v>375</v>
      </c>
      <c r="U99">
        <f t="shared" si="7"/>
        <v>300</v>
      </c>
      <c r="V99">
        <f t="shared" si="8"/>
        <v>75</v>
      </c>
      <c r="W99">
        <f t="shared" si="9"/>
        <v>0</v>
      </c>
      <c r="X99">
        <f t="shared" si="10"/>
        <v>0</v>
      </c>
    </row>
    <row r="100" spans="1:24">
      <c r="A100" s="2">
        <v>9</v>
      </c>
      <c r="B100" s="1" t="s">
        <v>17</v>
      </c>
      <c r="C100" s="1">
        <v>2</v>
      </c>
      <c r="D100" s="1" t="s">
        <v>11</v>
      </c>
      <c r="E100" s="1">
        <v>1</v>
      </c>
      <c r="F100" s="1">
        <v>0</v>
      </c>
      <c r="G100" s="1">
        <v>0</v>
      </c>
      <c r="H100" s="1">
        <v>0</v>
      </c>
      <c r="I100" s="1" t="s">
        <v>12</v>
      </c>
      <c r="J100" s="1" t="s">
        <v>13</v>
      </c>
      <c r="K100" s="1">
        <v>1500</v>
      </c>
      <c r="L100" s="3">
        <v>375</v>
      </c>
      <c r="M100" t="str">
        <f t="shared" si="11"/>
        <v>B</v>
      </c>
      <c r="N100" t="str">
        <f t="shared" si="12"/>
        <v>B2</v>
      </c>
      <c r="O100" t="str">
        <f>VLOOKUP(N100,'Design - US'!$H$3:$M$50,2,FALSE)</f>
        <v>Profile D</v>
      </c>
      <c r="P100" t="str">
        <f>VLOOKUP($N100,'Design - US'!$H$3:$M$50,3,FALSE)</f>
        <v>$60 USD / mo (T3)</v>
      </c>
      <c r="Q100" t="str">
        <f>VLOOKUP($N100,'Design - US'!$H$3:$M$50,4,FALSE)</f>
        <v>$5.36 USD / day</v>
      </c>
      <c r="R100" t="str">
        <f>VLOOKUP($N100,'Design - US'!$H$3:$M$50,5,FALSE)</f>
        <v>Open access within label indication (use after failure of allopurinol or febuxostat)</v>
      </c>
      <c r="S100" t="str">
        <f>VLOOKUP($N100,'Design - US'!$H$3:$M$50,6,FALSE)</f>
        <v>Requires prior authorization</v>
      </c>
      <c r="T100">
        <f t="shared" si="13"/>
        <v>1500</v>
      </c>
      <c r="U100">
        <f t="shared" si="7"/>
        <v>1500</v>
      </c>
      <c r="V100">
        <f t="shared" si="8"/>
        <v>0</v>
      </c>
      <c r="W100">
        <f t="shared" si="9"/>
        <v>0</v>
      </c>
      <c r="X100">
        <f t="shared" si="10"/>
        <v>0</v>
      </c>
    </row>
    <row r="101" spans="1:24">
      <c r="A101" s="2">
        <v>9</v>
      </c>
      <c r="B101" s="1" t="s">
        <v>17</v>
      </c>
      <c r="C101" s="1">
        <v>2</v>
      </c>
      <c r="D101" s="1" t="s">
        <v>14</v>
      </c>
      <c r="E101" s="1">
        <v>0</v>
      </c>
      <c r="F101" s="1">
        <v>1</v>
      </c>
      <c r="G101" s="1">
        <v>0</v>
      </c>
      <c r="H101" s="1">
        <v>0</v>
      </c>
      <c r="I101" s="1" t="s">
        <v>12</v>
      </c>
      <c r="J101" s="1" t="s">
        <v>13</v>
      </c>
      <c r="K101" s="1">
        <v>1500</v>
      </c>
      <c r="L101" s="3">
        <v>375</v>
      </c>
      <c r="M101" t="str">
        <f t="shared" si="11"/>
        <v>B</v>
      </c>
      <c r="N101" t="str">
        <f t="shared" si="12"/>
        <v>B2</v>
      </c>
      <c r="O101" t="str">
        <f>VLOOKUP(N101,'Design - US'!$H$3:$M$50,2,FALSE)</f>
        <v>Profile D</v>
      </c>
      <c r="P101" t="str">
        <f>VLOOKUP($N101,'Design - US'!$H$3:$M$50,3,FALSE)</f>
        <v>$60 USD / mo (T3)</v>
      </c>
      <c r="Q101" t="str">
        <f>VLOOKUP($N101,'Design - US'!$H$3:$M$50,4,FALSE)</f>
        <v>$5.36 USD / day</v>
      </c>
      <c r="R101" t="str">
        <f>VLOOKUP($N101,'Design - US'!$H$3:$M$50,5,FALSE)</f>
        <v>Open access within label indication (use after failure of allopurinol or febuxostat)</v>
      </c>
      <c r="S101" t="str">
        <f>VLOOKUP($N101,'Design - US'!$H$3:$M$50,6,FALSE)</f>
        <v>Requires prior authorization</v>
      </c>
      <c r="T101">
        <f t="shared" si="13"/>
        <v>375</v>
      </c>
      <c r="U101">
        <f t="shared" si="7"/>
        <v>0</v>
      </c>
      <c r="V101">
        <f t="shared" si="8"/>
        <v>375</v>
      </c>
      <c r="W101">
        <f t="shared" si="9"/>
        <v>0</v>
      </c>
      <c r="X101">
        <f t="shared" si="10"/>
        <v>0</v>
      </c>
    </row>
    <row r="102" spans="1:24">
      <c r="A102" s="2">
        <v>9</v>
      </c>
      <c r="B102" s="1" t="s">
        <v>17</v>
      </c>
      <c r="C102" s="1">
        <v>3</v>
      </c>
      <c r="D102" s="1" t="s">
        <v>11</v>
      </c>
      <c r="E102" s="1">
        <v>1</v>
      </c>
      <c r="F102" s="1">
        <v>0</v>
      </c>
      <c r="G102" s="1">
        <v>0</v>
      </c>
      <c r="H102" s="1">
        <v>0</v>
      </c>
      <c r="I102" s="1" t="s">
        <v>12</v>
      </c>
      <c r="J102" s="1" t="s">
        <v>13</v>
      </c>
      <c r="K102" s="1">
        <v>1500</v>
      </c>
      <c r="L102" s="3">
        <v>375</v>
      </c>
      <c r="M102" t="str">
        <f t="shared" si="11"/>
        <v>B</v>
      </c>
      <c r="N102" t="str">
        <f t="shared" si="12"/>
        <v>B3</v>
      </c>
      <c r="O102" t="str">
        <f>VLOOKUP(N102,'Design - US'!$H$3:$M$50,2,FALSE)</f>
        <v>Profile C</v>
      </c>
      <c r="P102" t="str">
        <f>VLOOKUP($N102,'Design - US'!$H$3:$M$50,3,FALSE)</f>
        <v>$60 USD / mo (T3)</v>
      </c>
      <c r="Q102" t="str">
        <f>VLOOKUP($N102,'Design - US'!$H$3:$M$50,4,FALSE)</f>
        <v>$12.06 USD / day</v>
      </c>
      <c r="R102" t="str">
        <f>VLOOKUP($N102,'Design - US'!$H$3:$M$50,5,FALSE)</f>
        <v>Open access within label indication (use after failure of allopurinol or febuxostat)</v>
      </c>
      <c r="S102" t="str">
        <f>VLOOKUP($N102,'Design - US'!$H$3:$M$50,6,FALSE)</f>
        <v>Requires prior authorization</v>
      </c>
      <c r="T102">
        <f t="shared" si="13"/>
        <v>1500</v>
      </c>
      <c r="U102">
        <f t="shared" si="7"/>
        <v>1500</v>
      </c>
      <c r="V102">
        <f t="shared" si="8"/>
        <v>0</v>
      </c>
      <c r="W102">
        <f t="shared" si="9"/>
        <v>0</v>
      </c>
      <c r="X102">
        <f t="shared" si="10"/>
        <v>0</v>
      </c>
    </row>
    <row r="103" spans="1:24">
      <c r="A103" s="2">
        <v>9</v>
      </c>
      <c r="B103" s="1" t="s">
        <v>17</v>
      </c>
      <c r="C103" s="1">
        <v>3</v>
      </c>
      <c r="D103" s="1" t="s">
        <v>14</v>
      </c>
      <c r="E103" s="1">
        <v>0.8</v>
      </c>
      <c r="F103" s="1">
        <v>0</v>
      </c>
      <c r="G103" s="1">
        <v>0.2</v>
      </c>
      <c r="H103" s="1">
        <v>0</v>
      </c>
      <c r="I103" s="1" t="s">
        <v>12</v>
      </c>
      <c r="J103" s="1" t="s">
        <v>13</v>
      </c>
      <c r="K103" s="1">
        <v>1500</v>
      </c>
      <c r="L103" s="3">
        <v>375</v>
      </c>
      <c r="M103" t="str">
        <f t="shared" si="11"/>
        <v>B</v>
      </c>
      <c r="N103" t="str">
        <f t="shared" si="12"/>
        <v>B3</v>
      </c>
      <c r="O103" t="str">
        <f>VLOOKUP(N103,'Design - US'!$H$3:$M$50,2,FALSE)</f>
        <v>Profile C</v>
      </c>
      <c r="P103" t="str">
        <f>VLOOKUP($N103,'Design - US'!$H$3:$M$50,3,FALSE)</f>
        <v>$60 USD / mo (T3)</v>
      </c>
      <c r="Q103" t="str">
        <f>VLOOKUP($N103,'Design - US'!$H$3:$M$50,4,FALSE)</f>
        <v>$12.06 USD / day</v>
      </c>
      <c r="R103" t="str">
        <f>VLOOKUP($N103,'Design - US'!$H$3:$M$50,5,FALSE)</f>
        <v>Open access within label indication (use after failure of allopurinol or febuxostat)</v>
      </c>
      <c r="S103" t="str">
        <f>VLOOKUP($N103,'Design - US'!$H$3:$M$50,6,FALSE)</f>
        <v>Requires prior authorization</v>
      </c>
      <c r="T103">
        <f t="shared" si="13"/>
        <v>375</v>
      </c>
      <c r="U103">
        <f t="shared" si="7"/>
        <v>300</v>
      </c>
      <c r="V103">
        <f t="shared" si="8"/>
        <v>0</v>
      </c>
      <c r="W103">
        <f t="shared" si="9"/>
        <v>75</v>
      </c>
      <c r="X103">
        <f t="shared" si="10"/>
        <v>0</v>
      </c>
    </row>
    <row r="104" spans="1:24">
      <c r="A104" s="2">
        <v>9</v>
      </c>
      <c r="B104" s="1" t="s">
        <v>17</v>
      </c>
      <c r="C104" s="1">
        <v>4</v>
      </c>
      <c r="D104" s="1" t="s">
        <v>11</v>
      </c>
      <c r="E104" s="1">
        <v>1</v>
      </c>
      <c r="F104" s="1">
        <v>0</v>
      </c>
      <c r="G104" s="1">
        <v>0</v>
      </c>
      <c r="H104" s="1">
        <v>0</v>
      </c>
      <c r="I104" s="1" t="s">
        <v>12</v>
      </c>
      <c r="J104" s="1" t="s">
        <v>13</v>
      </c>
      <c r="K104" s="1">
        <v>1500</v>
      </c>
      <c r="L104" s="3">
        <v>375</v>
      </c>
      <c r="M104" t="str">
        <f t="shared" si="11"/>
        <v>B</v>
      </c>
      <c r="N104" t="str">
        <f t="shared" si="12"/>
        <v>B4</v>
      </c>
      <c r="O104" t="str">
        <f>VLOOKUP(N104,'Design - US'!$H$3:$M$50,2,FALSE)</f>
        <v>Profile B</v>
      </c>
      <c r="P104" t="str">
        <f>VLOOKUP($N104,'Design - US'!$H$3:$M$50,3,FALSE)</f>
        <v>$60 USD / mo (T3)</v>
      </c>
      <c r="Q104" t="str">
        <f>VLOOKUP($N104,'Design - US'!$H$3:$M$50,4,FALSE)</f>
        <v>$5.36 USD / day</v>
      </c>
      <c r="R104" t="str">
        <f>VLOOKUP($N104,'Design - US'!$H$3:$M$50,5,FALSE)</f>
        <v>Open access within label indication (use after failure of allopurinol or febuxostat)</v>
      </c>
      <c r="S104" t="str">
        <f>VLOOKUP($N104,'Design - US'!$H$3:$M$50,6,FALSE)</f>
        <v>No prior authorization</v>
      </c>
      <c r="T104">
        <f t="shared" si="13"/>
        <v>1500</v>
      </c>
      <c r="U104">
        <f t="shared" si="7"/>
        <v>1500</v>
      </c>
      <c r="V104">
        <f t="shared" si="8"/>
        <v>0</v>
      </c>
      <c r="W104">
        <f t="shared" si="9"/>
        <v>0</v>
      </c>
      <c r="X104">
        <f t="shared" si="10"/>
        <v>0</v>
      </c>
    </row>
    <row r="105" spans="1:24">
      <c r="A105" s="2">
        <v>9</v>
      </c>
      <c r="B105" s="1" t="s">
        <v>17</v>
      </c>
      <c r="C105" s="1">
        <v>4</v>
      </c>
      <c r="D105" s="1" t="s">
        <v>14</v>
      </c>
      <c r="E105" s="1">
        <v>0.8</v>
      </c>
      <c r="F105" s="1">
        <v>0.1</v>
      </c>
      <c r="G105" s="1">
        <v>0.1</v>
      </c>
      <c r="H105" s="1">
        <v>0</v>
      </c>
      <c r="I105" s="1" t="s">
        <v>12</v>
      </c>
      <c r="J105" s="1" t="s">
        <v>13</v>
      </c>
      <c r="K105" s="1">
        <v>1500</v>
      </c>
      <c r="L105" s="3">
        <v>375</v>
      </c>
      <c r="M105" t="str">
        <f t="shared" si="11"/>
        <v>B</v>
      </c>
      <c r="N105" t="str">
        <f t="shared" si="12"/>
        <v>B4</v>
      </c>
      <c r="O105" t="str">
        <f>VLOOKUP(N105,'Design - US'!$H$3:$M$50,2,FALSE)</f>
        <v>Profile B</v>
      </c>
      <c r="P105" t="str">
        <f>VLOOKUP($N105,'Design - US'!$H$3:$M$50,3,FALSE)</f>
        <v>$60 USD / mo (T3)</v>
      </c>
      <c r="Q105" t="str">
        <f>VLOOKUP($N105,'Design - US'!$H$3:$M$50,4,FALSE)</f>
        <v>$5.36 USD / day</v>
      </c>
      <c r="R105" t="str">
        <f>VLOOKUP($N105,'Design - US'!$H$3:$M$50,5,FALSE)</f>
        <v>Open access within label indication (use after failure of allopurinol or febuxostat)</v>
      </c>
      <c r="S105" t="str">
        <f>VLOOKUP($N105,'Design - US'!$H$3:$M$50,6,FALSE)</f>
        <v>No prior authorization</v>
      </c>
      <c r="T105">
        <f t="shared" si="13"/>
        <v>375</v>
      </c>
      <c r="U105">
        <f t="shared" si="7"/>
        <v>300</v>
      </c>
      <c r="V105">
        <f t="shared" si="8"/>
        <v>37.5</v>
      </c>
      <c r="W105">
        <f t="shared" si="9"/>
        <v>37.5</v>
      </c>
      <c r="X105">
        <f t="shared" si="10"/>
        <v>0</v>
      </c>
    </row>
    <row r="106" spans="1:24">
      <c r="A106" s="2">
        <v>9</v>
      </c>
      <c r="B106" s="1" t="s">
        <v>17</v>
      </c>
      <c r="C106" s="1">
        <v>5</v>
      </c>
      <c r="D106" s="1" t="s">
        <v>11</v>
      </c>
      <c r="E106" s="1">
        <v>1</v>
      </c>
      <c r="F106" s="1">
        <v>0</v>
      </c>
      <c r="G106" s="1">
        <v>0</v>
      </c>
      <c r="H106" s="1">
        <v>0</v>
      </c>
      <c r="I106" s="1" t="s">
        <v>12</v>
      </c>
      <c r="J106" s="1" t="s">
        <v>13</v>
      </c>
      <c r="K106" s="1">
        <v>1500</v>
      </c>
      <c r="L106" s="3">
        <v>375</v>
      </c>
      <c r="M106" t="str">
        <f t="shared" si="11"/>
        <v>B</v>
      </c>
      <c r="N106" t="str">
        <f t="shared" si="12"/>
        <v>B5</v>
      </c>
      <c r="O106" t="str">
        <f>VLOOKUP(N106,'Design - US'!$H$3:$M$50,2,FALSE)</f>
        <v>Profile D</v>
      </c>
      <c r="P106" t="str">
        <f>VLOOKUP($N106,'Design - US'!$H$3:$M$50,3,FALSE)</f>
        <v>$60 USD / mo (T3)</v>
      </c>
      <c r="Q106" t="str">
        <f>VLOOKUP($N106,'Design - US'!$H$3:$M$50,4,FALSE)</f>
        <v>$5.36 USD / day</v>
      </c>
      <c r="R106" t="str">
        <f>VLOOKUP($N106,'Design - US'!$H$3:$M$50,5,FALSE)</f>
        <v>Open access within label indication (use after failure of allopurinol or febuxostat)</v>
      </c>
      <c r="S106" t="str">
        <f>VLOOKUP($N106,'Design - US'!$H$3:$M$50,6,FALSE)</f>
        <v>No prior authorization</v>
      </c>
      <c r="T106">
        <f t="shared" si="13"/>
        <v>1500</v>
      </c>
      <c r="U106">
        <f t="shared" si="7"/>
        <v>1500</v>
      </c>
      <c r="V106">
        <f t="shared" si="8"/>
        <v>0</v>
      </c>
      <c r="W106">
        <f t="shared" si="9"/>
        <v>0</v>
      </c>
      <c r="X106">
        <f t="shared" si="10"/>
        <v>0</v>
      </c>
    </row>
    <row r="107" spans="1:24">
      <c r="A107" s="2">
        <v>9</v>
      </c>
      <c r="B107" s="1" t="s">
        <v>17</v>
      </c>
      <c r="C107" s="1">
        <v>5</v>
      </c>
      <c r="D107" s="1" t="s">
        <v>14</v>
      </c>
      <c r="E107" s="1">
        <v>0.8</v>
      </c>
      <c r="F107" s="1">
        <v>0.2</v>
      </c>
      <c r="G107" s="1">
        <v>0</v>
      </c>
      <c r="H107" s="1">
        <v>0</v>
      </c>
      <c r="I107" s="1" t="s">
        <v>12</v>
      </c>
      <c r="J107" s="1" t="s">
        <v>13</v>
      </c>
      <c r="K107" s="1">
        <v>1500</v>
      </c>
      <c r="L107" s="3">
        <v>375</v>
      </c>
      <c r="M107" t="str">
        <f t="shared" si="11"/>
        <v>B</v>
      </c>
      <c r="N107" t="str">
        <f t="shared" si="12"/>
        <v>B5</v>
      </c>
      <c r="O107" t="str">
        <f>VLOOKUP(N107,'Design - US'!$H$3:$M$50,2,FALSE)</f>
        <v>Profile D</v>
      </c>
      <c r="P107" t="str">
        <f>VLOOKUP($N107,'Design - US'!$H$3:$M$50,3,FALSE)</f>
        <v>$60 USD / mo (T3)</v>
      </c>
      <c r="Q107" t="str">
        <f>VLOOKUP($N107,'Design - US'!$H$3:$M$50,4,FALSE)</f>
        <v>$5.36 USD / day</v>
      </c>
      <c r="R107" t="str">
        <f>VLOOKUP($N107,'Design - US'!$H$3:$M$50,5,FALSE)</f>
        <v>Open access within label indication (use after failure of allopurinol or febuxostat)</v>
      </c>
      <c r="S107" t="str">
        <f>VLOOKUP($N107,'Design - US'!$H$3:$M$50,6,FALSE)</f>
        <v>No prior authorization</v>
      </c>
      <c r="T107">
        <f t="shared" si="13"/>
        <v>375</v>
      </c>
      <c r="U107">
        <f t="shared" si="7"/>
        <v>300</v>
      </c>
      <c r="V107">
        <f t="shared" si="8"/>
        <v>75</v>
      </c>
      <c r="W107">
        <f t="shared" si="9"/>
        <v>0</v>
      </c>
      <c r="X107">
        <f t="shared" si="10"/>
        <v>0</v>
      </c>
    </row>
    <row r="108" spans="1:24">
      <c r="A108" s="2">
        <v>9</v>
      </c>
      <c r="B108" s="1" t="s">
        <v>17</v>
      </c>
      <c r="C108" s="1">
        <v>6</v>
      </c>
      <c r="D108" s="1" t="s">
        <v>11</v>
      </c>
      <c r="E108" s="1">
        <v>1</v>
      </c>
      <c r="F108" s="1">
        <v>0</v>
      </c>
      <c r="G108" s="1">
        <v>0</v>
      </c>
      <c r="H108" s="1">
        <v>0</v>
      </c>
      <c r="I108" s="1" t="s">
        <v>12</v>
      </c>
      <c r="J108" s="1" t="s">
        <v>13</v>
      </c>
      <c r="K108" s="1">
        <v>1500</v>
      </c>
      <c r="L108" s="3">
        <v>375</v>
      </c>
      <c r="M108" t="str">
        <f t="shared" si="11"/>
        <v>B</v>
      </c>
      <c r="N108" t="str">
        <f t="shared" si="12"/>
        <v>B6</v>
      </c>
      <c r="O108" t="str">
        <f>VLOOKUP(N108,'Design - US'!$H$3:$M$50,2,FALSE)</f>
        <v>Profile D</v>
      </c>
      <c r="P108" t="str">
        <f>VLOOKUP($N108,'Design - US'!$H$3:$M$50,3,FALSE)</f>
        <v>$60 USD / mo (T3)</v>
      </c>
      <c r="Q108" t="str">
        <f>VLOOKUP($N108,'Design - US'!$H$3:$M$50,4,FALSE)</f>
        <v>$7.14 USD / day</v>
      </c>
      <c r="R108" t="str">
        <f>VLOOKUP($N108,'Design - US'!$H$3:$M$50,5,FALSE)</f>
        <v>Open access within label indication (use after failure of allopurinol or febuxostat)</v>
      </c>
      <c r="S108" t="str">
        <f>VLOOKUP($N108,'Design - US'!$H$3:$M$50,6,FALSE)</f>
        <v>No prior authorization</v>
      </c>
      <c r="T108">
        <f t="shared" si="13"/>
        <v>1500</v>
      </c>
      <c r="U108">
        <f t="shared" si="7"/>
        <v>1500</v>
      </c>
      <c r="V108">
        <f t="shared" si="8"/>
        <v>0</v>
      </c>
      <c r="W108">
        <f t="shared" si="9"/>
        <v>0</v>
      </c>
      <c r="X108">
        <f t="shared" si="10"/>
        <v>0</v>
      </c>
    </row>
    <row r="109" spans="1:24">
      <c r="A109" s="2">
        <v>9</v>
      </c>
      <c r="B109" s="1" t="s">
        <v>17</v>
      </c>
      <c r="C109" s="1">
        <v>6</v>
      </c>
      <c r="D109" s="1" t="s">
        <v>14</v>
      </c>
      <c r="E109" s="1">
        <v>0.8</v>
      </c>
      <c r="F109" s="1">
        <v>0.2</v>
      </c>
      <c r="G109" s="1">
        <v>0</v>
      </c>
      <c r="H109" s="1">
        <v>0</v>
      </c>
      <c r="I109" s="1" t="s">
        <v>12</v>
      </c>
      <c r="J109" s="1" t="s">
        <v>13</v>
      </c>
      <c r="K109" s="1">
        <v>1500</v>
      </c>
      <c r="L109" s="3">
        <v>375</v>
      </c>
      <c r="M109" t="str">
        <f t="shared" si="11"/>
        <v>B</v>
      </c>
      <c r="N109" t="str">
        <f t="shared" si="12"/>
        <v>B6</v>
      </c>
      <c r="O109" t="str">
        <f>VLOOKUP(N109,'Design - US'!$H$3:$M$50,2,FALSE)</f>
        <v>Profile D</v>
      </c>
      <c r="P109" t="str">
        <f>VLOOKUP($N109,'Design - US'!$H$3:$M$50,3,FALSE)</f>
        <v>$60 USD / mo (T3)</v>
      </c>
      <c r="Q109" t="str">
        <f>VLOOKUP($N109,'Design - US'!$H$3:$M$50,4,FALSE)</f>
        <v>$7.14 USD / day</v>
      </c>
      <c r="R109" t="str">
        <f>VLOOKUP($N109,'Design - US'!$H$3:$M$50,5,FALSE)</f>
        <v>Open access within label indication (use after failure of allopurinol or febuxostat)</v>
      </c>
      <c r="S109" t="str">
        <f>VLOOKUP($N109,'Design - US'!$H$3:$M$50,6,FALSE)</f>
        <v>No prior authorization</v>
      </c>
      <c r="T109">
        <f t="shared" si="13"/>
        <v>375</v>
      </c>
      <c r="U109">
        <f t="shared" si="7"/>
        <v>300</v>
      </c>
      <c r="V109">
        <f t="shared" si="8"/>
        <v>75</v>
      </c>
      <c r="W109">
        <f t="shared" si="9"/>
        <v>0</v>
      </c>
      <c r="X109">
        <f t="shared" si="10"/>
        <v>0</v>
      </c>
    </row>
    <row r="110" spans="1:24">
      <c r="A110" s="2">
        <v>9</v>
      </c>
      <c r="B110" s="1" t="s">
        <v>17</v>
      </c>
      <c r="C110" s="1">
        <v>7</v>
      </c>
      <c r="D110" s="1" t="s">
        <v>11</v>
      </c>
      <c r="E110" s="1">
        <v>1</v>
      </c>
      <c r="F110" s="1">
        <v>0</v>
      </c>
      <c r="G110" s="1">
        <v>0</v>
      </c>
      <c r="H110" s="1">
        <v>0</v>
      </c>
      <c r="I110" s="1" t="s">
        <v>12</v>
      </c>
      <c r="J110" s="1" t="s">
        <v>13</v>
      </c>
      <c r="K110" s="1">
        <v>1500</v>
      </c>
      <c r="L110" s="3">
        <v>375</v>
      </c>
      <c r="M110" t="str">
        <f t="shared" si="11"/>
        <v>B</v>
      </c>
      <c r="N110" t="str">
        <f t="shared" si="12"/>
        <v>B7</v>
      </c>
      <c r="O110" t="str">
        <f>VLOOKUP(N110,'Design - US'!$H$3:$M$50,2,FALSE)</f>
        <v>Profile D</v>
      </c>
      <c r="P110" t="str">
        <f>VLOOKUP($N110,'Design - US'!$H$3:$M$50,3,FALSE)</f>
        <v>$60 USD / mo (T3)</v>
      </c>
      <c r="Q110" t="str">
        <f>VLOOKUP($N110,'Design - US'!$H$3:$M$50,4,FALSE)</f>
        <v>$12.06 USD / day</v>
      </c>
      <c r="R110" t="str">
        <f>VLOOKUP($N110,'Design - US'!$H$3:$M$50,5,FALSE)</f>
        <v>Open access within label indication (use after failure of allopurinol or febuxostat)</v>
      </c>
      <c r="S110" t="str">
        <f>VLOOKUP($N110,'Design - US'!$H$3:$M$50,6,FALSE)</f>
        <v>Requires prior authorization</v>
      </c>
      <c r="T110">
        <f t="shared" si="13"/>
        <v>1500</v>
      </c>
      <c r="U110">
        <f t="shared" si="7"/>
        <v>1500</v>
      </c>
      <c r="V110">
        <f t="shared" si="8"/>
        <v>0</v>
      </c>
      <c r="W110">
        <f t="shared" si="9"/>
        <v>0</v>
      </c>
      <c r="X110">
        <f t="shared" si="10"/>
        <v>0</v>
      </c>
    </row>
    <row r="111" spans="1:24">
      <c r="A111" s="2">
        <v>9</v>
      </c>
      <c r="B111" s="1" t="s">
        <v>17</v>
      </c>
      <c r="C111" s="1">
        <v>7</v>
      </c>
      <c r="D111" s="1" t="s">
        <v>14</v>
      </c>
      <c r="E111" s="1">
        <v>0.8</v>
      </c>
      <c r="F111" s="1">
        <v>0.2</v>
      </c>
      <c r="G111" s="1">
        <v>0</v>
      </c>
      <c r="H111" s="1">
        <v>0</v>
      </c>
      <c r="I111" s="1" t="s">
        <v>12</v>
      </c>
      <c r="J111" s="1" t="s">
        <v>13</v>
      </c>
      <c r="K111" s="1">
        <v>1500</v>
      </c>
      <c r="L111" s="3">
        <v>375</v>
      </c>
      <c r="M111" t="str">
        <f t="shared" si="11"/>
        <v>B</v>
      </c>
      <c r="N111" t="str">
        <f t="shared" si="12"/>
        <v>B7</v>
      </c>
      <c r="O111" t="str">
        <f>VLOOKUP(N111,'Design - US'!$H$3:$M$50,2,FALSE)</f>
        <v>Profile D</v>
      </c>
      <c r="P111" t="str">
        <f>VLOOKUP($N111,'Design - US'!$H$3:$M$50,3,FALSE)</f>
        <v>$60 USD / mo (T3)</v>
      </c>
      <c r="Q111" t="str">
        <f>VLOOKUP($N111,'Design - US'!$H$3:$M$50,4,FALSE)</f>
        <v>$12.06 USD / day</v>
      </c>
      <c r="R111" t="str">
        <f>VLOOKUP($N111,'Design - US'!$H$3:$M$50,5,FALSE)</f>
        <v>Open access within label indication (use after failure of allopurinol or febuxostat)</v>
      </c>
      <c r="S111" t="str">
        <f>VLOOKUP($N111,'Design - US'!$H$3:$M$50,6,FALSE)</f>
        <v>Requires prior authorization</v>
      </c>
      <c r="T111">
        <f t="shared" si="13"/>
        <v>375</v>
      </c>
      <c r="U111">
        <f t="shared" si="7"/>
        <v>300</v>
      </c>
      <c r="V111">
        <f t="shared" si="8"/>
        <v>75</v>
      </c>
      <c r="W111">
        <f t="shared" si="9"/>
        <v>0</v>
      </c>
      <c r="X111">
        <f t="shared" si="10"/>
        <v>0</v>
      </c>
    </row>
    <row r="112" spans="1:24">
      <c r="A112" s="2">
        <v>9</v>
      </c>
      <c r="B112" s="1" t="s">
        <v>17</v>
      </c>
      <c r="C112" s="1">
        <v>8</v>
      </c>
      <c r="D112" s="1" t="s">
        <v>11</v>
      </c>
      <c r="E112" s="1">
        <v>1</v>
      </c>
      <c r="F112" s="1">
        <v>0</v>
      </c>
      <c r="G112" s="1">
        <v>0</v>
      </c>
      <c r="H112" s="1">
        <v>0</v>
      </c>
      <c r="I112" s="1" t="s">
        <v>12</v>
      </c>
      <c r="J112" s="1" t="s">
        <v>13</v>
      </c>
      <c r="K112" s="1">
        <v>1500</v>
      </c>
      <c r="L112" s="3">
        <v>375</v>
      </c>
      <c r="M112" t="str">
        <f t="shared" si="11"/>
        <v>B</v>
      </c>
      <c r="N112" t="str">
        <f t="shared" si="12"/>
        <v>B8</v>
      </c>
      <c r="O112" t="str">
        <f>VLOOKUP(N112,'Design - US'!$H$3:$M$50,2,FALSE)</f>
        <v>Profile C</v>
      </c>
      <c r="P112" t="str">
        <f>VLOOKUP($N112,'Design - US'!$H$3:$M$50,3,FALSE)</f>
        <v>$60 USD / mo (T3)</v>
      </c>
      <c r="Q112" t="str">
        <f>VLOOKUP($N112,'Design - US'!$H$3:$M$50,4,FALSE)</f>
        <v>$7.14 USD / day</v>
      </c>
      <c r="R112" t="str">
        <f>VLOOKUP($N112,'Design - US'!$H$3:$M$50,5,FALSE)</f>
        <v>Open access within label indication (use after failure of allopurinol or febuxostat)</v>
      </c>
      <c r="S112" t="str">
        <f>VLOOKUP($N112,'Design - US'!$H$3:$M$50,6,FALSE)</f>
        <v>No prior authorization</v>
      </c>
      <c r="T112">
        <f t="shared" si="13"/>
        <v>1500</v>
      </c>
      <c r="U112">
        <f t="shared" si="7"/>
        <v>1500</v>
      </c>
      <c r="V112">
        <f t="shared" si="8"/>
        <v>0</v>
      </c>
      <c r="W112">
        <f t="shared" si="9"/>
        <v>0</v>
      </c>
      <c r="X112">
        <f t="shared" si="10"/>
        <v>0</v>
      </c>
    </row>
    <row r="113" spans="1:24">
      <c r="A113" s="2">
        <v>9</v>
      </c>
      <c r="B113" s="1" t="s">
        <v>17</v>
      </c>
      <c r="C113" s="1">
        <v>8</v>
      </c>
      <c r="D113" s="1" t="s">
        <v>14</v>
      </c>
      <c r="E113" s="1">
        <v>0.8</v>
      </c>
      <c r="F113" s="1">
        <v>0</v>
      </c>
      <c r="G113" s="1">
        <v>0.2</v>
      </c>
      <c r="H113" s="1">
        <v>0</v>
      </c>
      <c r="I113" s="1" t="s">
        <v>12</v>
      </c>
      <c r="J113" s="1" t="s">
        <v>13</v>
      </c>
      <c r="K113" s="1">
        <v>1500</v>
      </c>
      <c r="L113" s="3">
        <v>375</v>
      </c>
      <c r="M113" t="str">
        <f t="shared" si="11"/>
        <v>B</v>
      </c>
      <c r="N113" t="str">
        <f t="shared" si="12"/>
        <v>B8</v>
      </c>
      <c r="O113" t="str">
        <f>VLOOKUP(N113,'Design - US'!$H$3:$M$50,2,FALSE)</f>
        <v>Profile C</v>
      </c>
      <c r="P113" t="str">
        <f>VLOOKUP($N113,'Design - US'!$H$3:$M$50,3,FALSE)</f>
        <v>$60 USD / mo (T3)</v>
      </c>
      <c r="Q113" t="str">
        <f>VLOOKUP($N113,'Design - US'!$H$3:$M$50,4,FALSE)</f>
        <v>$7.14 USD / day</v>
      </c>
      <c r="R113" t="str">
        <f>VLOOKUP($N113,'Design - US'!$H$3:$M$50,5,FALSE)</f>
        <v>Open access within label indication (use after failure of allopurinol or febuxostat)</v>
      </c>
      <c r="S113" t="str">
        <f>VLOOKUP($N113,'Design - US'!$H$3:$M$50,6,FALSE)</f>
        <v>No prior authorization</v>
      </c>
      <c r="T113">
        <f t="shared" si="13"/>
        <v>375</v>
      </c>
      <c r="U113">
        <f t="shared" si="7"/>
        <v>300</v>
      </c>
      <c r="V113">
        <f t="shared" si="8"/>
        <v>0</v>
      </c>
      <c r="W113">
        <f t="shared" si="9"/>
        <v>75</v>
      </c>
      <c r="X113">
        <f t="shared" si="10"/>
        <v>0</v>
      </c>
    </row>
    <row r="114" spans="1:24">
      <c r="A114" s="2">
        <v>9</v>
      </c>
      <c r="B114" s="1" t="s">
        <v>17</v>
      </c>
      <c r="C114" s="1">
        <v>9</v>
      </c>
      <c r="D114" s="1" t="s">
        <v>11</v>
      </c>
      <c r="E114" s="1">
        <v>1</v>
      </c>
      <c r="F114" s="1">
        <v>0</v>
      </c>
      <c r="G114" s="1">
        <v>0</v>
      </c>
      <c r="H114" s="1">
        <v>0</v>
      </c>
      <c r="I114" s="1" t="s">
        <v>12</v>
      </c>
      <c r="J114" s="1" t="s">
        <v>13</v>
      </c>
      <c r="K114" s="1">
        <v>1500</v>
      </c>
      <c r="L114" s="3">
        <v>375</v>
      </c>
      <c r="M114" t="str">
        <f t="shared" si="11"/>
        <v>B</v>
      </c>
      <c r="N114" t="str">
        <f t="shared" si="12"/>
        <v>B9</v>
      </c>
      <c r="O114" t="str">
        <f>VLOOKUP(N114,'Design - US'!$H$3:$M$50,2,FALSE)</f>
        <v>Profile B</v>
      </c>
      <c r="P114" t="str">
        <f>VLOOKUP($N114,'Design - US'!$H$3:$M$50,3,FALSE)</f>
        <v>$60 USD / mo (T3)</v>
      </c>
      <c r="Q114" t="str">
        <f>VLOOKUP($N114,'Design - US'!$H$3:$M$50,4,FALSE)</f>
        <v>$12.06 USD / day</v>
      </c>
      <c r="R114" t="str">
        <f>VLOOKUP($N114,'Design - US'!$H$3:$M$50,5,FALSE)</f>
        <v>Open access within label indication (use after failure of allopurinol or febuxostat)</v>
      </c>
      <c r="S114" t="str">
        <f>VLOOKUP($N114,'Design - US'!$H$3:$M$50,6,FALSE)</f>
        <v>Requires prior authorization</v>
      </c>
      <c r="T114">
        <f t="shared" si="13"/>
        <v>1500</v>
      </c>
      <c r="U114">
        <f t="shared" si="7"/>
        <v>1500</v>
      </c>
      <c r="V114">
        <f t="shared" si="8"/>
        <v>0</v>
      </c>
      <c r="W114">
        <f t="shared" si="9"/>
        <v>0</v>
      </c>
      <c r="X114">
        <f t="shared" si="10"/>
        <v>0</v>
      </c>
    </row>
    <row r="115" spans="1:24">
      <c r="A115" s="2">
        <v>9</v>
      </c>
      <c r="B115" s="1" t="s">
        <v>17</v>
      </c>
      <c r="C115" s="1">
        <v>9</v>
      </c>
      <c r="D115" s="1" t="s">
        <v>14</v>
      </c>
      <c r="E115" s="1">
        <v>0.8</v>
      </c>
      <c r="F115" s="1">
        <v>0.2</v>
      </c>
      <c r="G115" s="1">
        <v>0</v>
      </c>
      <c r="H115" s="1">
        <v>0</v>
      </c>
      <c r="I115" s="1" t="s">
        <v>12</v>
      </c>
      <c r="J115" s="1" t="s">
        <v>13</v>
      </c>
      <c r="K115" s="1">
        <v>1500</v>
      </c>
      <c r="L115" s="3">
        <v>375</v>
      </c>
      <c r="M115" t="str">
        <f t="shared" si="11"/>
        <v>B</v>
      </c>
      <c r="N115" t="str">
        <f t="shared" si="12"/>
        <v>B9</v>
      </c>
      <c r="O115" t="str">
        <f>VLOOKUP(N115,'Design - US'!$H$3:$M$50,2,FALSE)</f>
        <v>Profile B</v>
      </c>
      <c r="P115" t="str">
        <f>VLOOKUP($N115,'Design - US'!$H$3:$M$50,3,FALSE)</f>
        <v>$60 USD / mo (T3)</v>
      </c>
      <c r="Q115" t="str">
        <f>VLOOKUP($N115,'Design - US'!$H$3:$M$50,4,FALSE)</f>
        <v>$12.06 USD / day</v>
      </c>
      <c r="R115" t="str">
        <f>VLOOKUP($N115,'Design - US'!$H$3:$M$50,5,FALSE)</f>
        <v>Open access within label indication (use after failure of allopurinol or febuxostat)</v>
      </c>
      <c r="S115" t="str">
        <f>VLOOKUP($N115,'Design - US'!$H$3:$M$50,6,FALSE)</f>
        <v>Requires prior authorization</v>
      </c>
      <c r="T115">
        <f t="shared" si="13"/>
        <v>375</v>
      </c>
      <c r="U115">
        <f t="shared" si="7"/>
        <v>300</v>
      </c>
      <c r="V115">
        <f t="shared" si="8"/>
        <v>75</v>
      </c>
      <c r="W115">
        <f t="shared" si="9"/>
        <v>0</v>
      </c>
      <c r="X115">
        <f t="shared" si="10"/>
        <v>0</v>
      </c>
    </row>
    <row r="116" spans="1:24">
      <c r="A116" s="2">
        <v>9</v>
      </c>
      <c r="B116" s="1" t="s">
        <v>17</v>
      </c>
      <c r="C116" s="1">
        <v>10</v>
      </c>
      <c r="D116" s="1" t="s">
        <v>11</v>
      </c>
      <c r="E116" s="1">
        <v>1</v>
      </c>
      <c r="F116" s="1">
        <v>0</v>
      </c>
      <c r="G116" s="1">
        <v>0</v>
      </c>
      <c r="H116" s="1">
        <v>0</v>
      </c>
      <c r="I116" s="1" t="s">
        <v>12</v>
      </c>
      <c r="J116" s="1" t="s">
        <v>13</v>
      </c>
      <c r="K116" s="1">
        <v>1500</v>
      </c>
      <c r="L116" s="3">
        <v>375</v>
      </c>
      <c r="M116" t="str">
        <f t="shared" si="11"/>
        <v>B</v>
      </c>
      <c r="N116" t="str">
        <f t="shared" si="12"/>
        <v>B10</v>
      </c>
      <c r="O116" t="str">
        <f>VLOOKUP(N116,'Design - US'!$H$3:$M$50,2,FALSE)</f>
        <v>Profile D</v>
      </c>
      <c r="P116" t="str">
        <f>VLOOKUP($N116,'Design - US'!$H$3:$M$50,3,FALSE)</f>
        <v>$60 USD / mo (T3)</v>
      </c>
      <c r="Q116" t="str">
        <f>VLOOKUP($N116,'Design - US'!$H$3:$M$50,4,FALSE)</f>
        <v>$12.06 USD / day</v>
      </c>
      <c r="R116" t="str">
        <f>VLOOKUP($N116,'Design - US'!$H$3:$M$50,5,FALSE)</f>
        <v>Access restricted beyond label indication (use only after failure of both allopurinol AND febuxostat)</v>
      </c>
      <c r="S116" t="str">
        <f>VLOOKUP($N116,'Design - US'!$H$3:$M$50,6,FALSE)</f>
        <v>No prior authorization</v>
      </c>
      <c r="T116">
        <f t="shared" si="13"/>
        <v>1500</v>
      </c>
      <c r="U116">
        <f t="shared" si="7"/>
        <v>1500</v>
      </c>
      <c r="V116">
        <f t="shared" si="8"/>
        <v>0</v>
      </c>
      <c r="W116">
        <f t="shared" si="9"/>
        <v>0</v>
      </c>
      <c r="X116">
        <f t="shared" si="10"/>
        <v>0</v>
      </c>
    </row>
    <row r="117" spans="1:24">
      <c r="A117" s="2">
        <v>9</v>
      </c>
      <c r="B117" s="1" t="s">
        <v>17</v>
      </c>
      <c r="C117" s="1">
        <v>10</v>
      </c>
      <c r="D117" s="1" t="s">
        <v>14</v>
      </c>
      <c r="E117" s="1">
        <v>0.8</v>
      </c>
      <c r="F117" s="1">
        <v>0.2</v>
      </c>
      <c r="G117" s="1">
        <v>0</v>
      </c>
      <c r="H117" s="1">
        <v>0</v>
      </c>
      <c r="I117" s="1" t="s">
        <v>12</v>
      </c>
      <c r="J117" s="1" t="s">
        <v>13</v>
      </c>
      <c r="K117" s="1">
        <v>1500</v>
      </c>
      <c r="L117" s="3">
        <v>375</v>
      </c>
      <c r="M117" t="str">
        <f t="shared" si="11"/>
        <v>B</v>
      </c>
      <c r="N117" t="str">
        <f t="shared" si="12"/>
        <v>B10</v>
      </c>
      <c r="O117" t="str">
        <f>VLOOKUP(N117,'Design - US'!$H$3:$M$50,2,FALSE)</f>
        <v>Profile D</v>
      </c>
      <c r="P117" t="str">
        <f>VLOOKUP($N117,'Design - US'!$H$3:$M$50,3,FALSE)</f>
        <v>$60 USD / mo (T3)</v>
      </c>
      <c r="Q117" t="str">
        <f>VLOOKUP($N117,'Design - US'!$H$3:$M$50,4,FALSE)</f>
        <v>$12.06 USD / day</v>
      </c>
      <c r="R117" t="str">
        <f>VLOOKUP($N117,'Design - US'!$H$3:$M$50,5,FALSE)</f>
        <v>Access restricted beyond label indication (use only after failure of both allopurinol AND febuxostat)</v>
      </c>
      <c r="S117" t="str">
        <f>VLOOKUP($N117,'Design - US'!$H$3:$M$50,6,FALSE)</f>
        <v>No prior authorization</v>
      </c>
      <c r="T117">
        <f t="shared" si="13"/>
        <v>375</v>
      </c>
      <c r="U117">
        <f t="shared" si="7"/>
        <v>300</v>
      </c>
      <c r="V117">
        <f t="shared" si="8"/>
        <v>75</v>
      </c>
      <c r="W117">
        <f t="shared" si="9"/>
        <v>0</v>
      </c>
      <c r="X117">
        <f t="shared" si="10"/>
        <v>0</v>
      </c>
    </row>
    <row r="118" spans="1:24">
      <c r="A118" s="2">
        <v>9</v>
      </c>
      <c r="B118" s="1" t="s">
        <v>17</v>
      </c>
      <c r="C118" s="1">
        <v>11</v>
      </c>
      <c r="D118" s="1" t="s">
        <v>11</v>
      </c>
      <c r="E118" s="1">
        <v>1</v>
      </c>
      <c r="F118" s="1">
        <v>0</v>
      </c>
      <c r="G118" s="1">
        <v>0</v>
      </c>
      <c r="H118" s="1">
        <v>0</v>
      </c>
      <c r="I118" s="1" t="s">
        <v>12</v>
      </c>
      <c r="J118" s="1" t="s">
        <v>13</v>
      </c>
      <c r="K118" s="1">
        <v>1500</v>
      </c>
      <c r="L118" s="3">
        <v>375</v>
      </c>
      <c r="M118" t="str">
        <f t="shared" si="11"/>
        <v>B</v>
      </c>
      <c r="N118" t="str">
        <f t="shared" si="12"/>
        <v>B11</v>
      </c>
      <c r="O118" t="str">
        <f>VLOOKUP(N118,'Design - US'!$H$3:$M$50,2,FALSE)</f>
        <v>Profile A</v>
      </c>
      <c r="P118" t="str">
        <f>VLOOKUP($N118,'Design - US'!$H$3:$M$50,3,FALSE)</f>
        <v>$60 USD / mo (T3)</v>
      </c>
      <c r="Q118" t="str">
        <f>VLOOKUP($N118,'Design - US'!$H$3:$M$50,4,FALSE)</f>
        <v>$12.06 USD / day</v>
      </c>
      <c r="R118" t="str">
        <f>VLOOKUP($N118,'Design - US'!$H$3:$M$50,5,FALSE)</f>
        <v>Access restricted beyond label indication (use only after failure of both allopurinol AND febuxostat)</v>
      </c>
      <c r="S118" t="str">
        <f>VLOOKUP($N118,'Design - US'!$H$3:$M$50,6,FALSE)</f>
        <v>Requires prior authorization</v>
      </c>
      <c r="T118">
        <f t="shared" si="13"/>
        <v>1500</v>
      </c>
      <c r="U118">
        <f t="shared" si="7"/>
        <v>1500</v>
      </c>
      <c r="V118">
        <f t="shared" si="8"/>
        <v>0</v>
      </c>
      <c r="W118">
        <f t="shared" si="9"/>
        <v>0</v>
      </c>
      <c r="X118">
        <f t="shared" si="10"/>
        <v>0</v>
      </c>
    </row>
    <row r="119" spans="1:24">
      <c r="A119" s="2">
        <v>9</v>
      </c>
      <c r="B119" s="1" t="s">
        <v>17</v>
      </c>
      <c r="C119" s="1">
        <v>11</v>
      </c>
      <c r="D119" s="1" t="s">
        <v>14</v>
      </c>
      <c r="E119" s="1">
        <v>1</v>
      </c>
      <c r="F119" s="1">
        <v>0</v>
      </c>
      <c r="G119" s="1">
        <v>0</v>
      </c>
      <c r="H119" s="1">
        <v>0</v>
      </c>
      <c r="I119" s="1" t="s">
        <v>12</v>
      </c>
      <c r="J119" s="1" t="s">
        <v>13</v>
      </c>
      <c r="K119" s="1">
        <v>1500</v>
      </c>
      <c r="L119" s="3">
        <v>375</v>
      </c>
      <c r="M119" t="str">
        <f t="shared" si="11"/>
        <v>B</v>
      </c>
      <c r="N119" t="str">
        <f t="shared" si="12"/>
        <v>B11</v>
      </c>
      <c r="O119" t="str">
        <f>VLOOKUP(N119,'Design - US'!$H$3:$M$50,2,FALSE)</f>
        <v>Profile A</v>
      </c>
      <c r="P119" t="str">
        <f>VLOOKUP($N119,'Design - US'!$H$3:$M$50,3,FALSE)</f>
        <v>$60 USD / mo (T3)</v>
      </c>
      <c r="Q119" t="str">
        <f>VLOOKUP($N119,'Design - US'!$H$3:$M$50,4,FALSE)</f>
        <v>$12.06 USD / day</v>
      </c>
      <c r="R119" t="str">
        <f>VLOOKUP($N119,'Design - US'!$H$3:$M$50,5,FALSE)</f>
        <v>Access restricted beyond label indication (use only after failure of both allopurinol AND febuxostat)</v>
      </c>
      <c r="S119" t="str">
        <f>VLOOKUP($N119,'Design - US'!$H$3:$M$50,6,FALSE)</f>
        <v>Requires prior authorization</v>
      </c>
      <c r="T119">
        <f t="shared" si="13"/>
        <v>375</v>
      </c>
      <c r="U119">
        <f t="shared" si="7"/>
        <v>375</v>
      </c>
      <c r="V119">
        <f t="shared" si="8"/>
        <v>0</v>
      </c>
      <c r="W119">
        <f t="shared" si="9"/>
        <v>0</v>
      </c>
      <c r="X119">
        <f t="shared" si="10"/>
        <v>0</v>
      </c>
    </row>
    <row r="120" spans="1:24">
      <c r="A120" s="2">
        <v>9</v>
      </c>
      <c r="B120" s="1" t="s">
        <v>17</v>
      </c>
      <c r="C120" s="1">
        <v>12</v>
      </c>
      <c r="D120" s="1" t="s">
        <v>11</v>
      </c>
      <c r="E120" s="1">
        <v>1</v>
      </c>
      <c r="F120" s="1">
        <v>0</v>
      </c>
      <c r="G120" s="1">
        <v>0</v>
      </c>
      <c r="H120" s="1">
        <v>0</v>
      </c>
      <c r="I120" s="1" t="s">
        <v>12</v>
      </c>
      <c r="J120" s="1" t="s">
        <v>13</v>
      </c>
      <c r="K120" s="1">
        <v>1500</v>
      </c>
      <c r="L120" s="3">
        <v>375</v>
      </c>
      <c r="M120" t="str">
        <f t="shared" si="11"/>
        <v>B</v>
      </c>
      <c r="N120" t="str">
        <f t="shared" si="12"/>
        <v>B12</v>
      </c>
      <c r="O120" t="str">
        <f>VLOOKUP(N120,'Design - US'!$H$3:$M$50,2,FALSE)</f>
        <v>Profile A</v>
      </c>
      <c r="P120" t="str">
        <f>VLOOKUP($N120,'Design - US'!$H$3:$M$50,3,FALSE)</f>
        <v>$60 USD / mo (T3)</v>
      </c>
      <c r="Q120" t="str">
        <f>VLOOKUP($N120,'Design - US'!$H$3:$M$50,4,FALSE)</f>
        <v>$7.14 USD / day</v>
      </c>
      <c r="R120" t="str">
        <f>VLOOKUP($N120,'Design - US'!$H$3:$M$50,5,FALSE)</f>
        <v>Open access within label indication (use after failure of allopurinol or febuxostat)</v>
      </c>
      <c r="S120" t="str">
        <f>VLOOKUP($N120,'Design - US'!$H$3:$M$50,6,FALSE)</f>
        <v>No prior authorization</v>
      </c>
      <c r="T120">
        <f t="shared" si="13"/>
        <v>1500</v>
      </c>
      <c r="U120">
        <f t="shared" si="7"/>
        <v>1500</v>
      </c>
      <c r="V120">
        <f t="shared" si="8"/>
        <v>0</v>
      </c>
      <c r="W120">
        <f t="shared" si="9"/>
        <v>0</v>
      </c>
      <c r="X120">
        <f t="shared" si="10"/>
        <v>0</v>
      </c>
    </row>
    <row r="121" spans="1:24">
      <c r="A121" s="2">
        <v>9</v>
      </c>
      <c r="B121" s="1" t="s">
        <v>17</v>
      </c>
      <c r="C121" s="1">
        <v>12</v>
      </c>
      <c r="D121" s="1" t="s">
        <v>14</v>
      </c>
      <c r="E121" s="1">
        <v>0.8</v>
      </c>
      <c r="F121" s="1">
        <v>0.2</v>
      </c>
      <c r="G121" s="1">
        <v>0</v>
      </c>
      <c r="H121" s="1">
        <v>0</v>
      </c>
      <c r="I121" s="1" t="s">
        <v>12</v>
      </c>
      <c r="J121" s="1" t="s">
        <v>13</v>
      </c>
      <c r="K121" s="1">
        <v>1500</v>
      </c>
      <c r="L121" s="3">
        <v>375</v>
      </c>
      <c r="M121" t="str">
        <f t="shared" si="11"/>
        <v>B</v>
      </c>
      <c r="N121" t="str">
        <f t="shared" si="12"/>
        <v>B12</v>
      </c>
      <c r="O121" t="str">
        <f>VLOOKUP(N121,'Design - US'!$H$3:$M$50,2,FALSE)</f>
        <v>Profile A</v>
      </c>
      <c r="P121" t="str">
        <f>VLOOKUP($N121,'Design - US'!$H$3:$M$50,3,FALSE)</f>
        <v>$60 USD / mo (T3)</v>
      </c>
      <c r="Q121" t="str">
        <f>VLOOKUP($N121,'Design - US'!$H$3:$M$50,4,FALSE)</f>
        <v>$7.14 USD / day</v>
      </c>
      <c r="R121" t="str">
        <f>VLOOKUP($N121,'Design - US'!$H$3:$M$50,5,FALSE)</f>
        <v>Open access within label indication (use after failure of allopurinol or febuxostat)</v>
      </c>
      <c r="S121" t="str">
        <f>VLOOKUP($N121,'Design - US'!$H$3:$M$50,6,FALSE)</f>
        <v>No prior authorization</v>
      </c>
      <c r="T121">
        <f t="shared" si="13"/>
        <v>375</v>
      </c>
      <c r="U121">
        <f t="shared" si="7"/>
        <v>300</v>
      </c>
      <c r="V121">
        <f t="shared" si="8"/>
        <v>75</v>
      </c>
      <c r="W121">
        <f t="shared" si="9"/>
        <v>0</v>
      </c>
      <c r="X121">
        <f t="shared" si="10"/>
        <v>0</v>
      </c>
    </row>
    <row r="122" spans="1:24">
      <c r="A122" s="2">
        <v>11</v>
      </c>
      <c r="B122" s="1" t="s">
        <v>17</v>
      </c>
      <c r="C122" s="1">
        <v>1</v>
      </c>
      <c r="D122" s="1" t="s">
        <v>11</v>
      </c>
      <c r="E122" s="1">
        <v>0.8</v>
      </c>
      <c r="F122" s="1">
        <v>0.1</v>
      </c>
      <c r="G122" s="1">
        <v>0.1</v>
      </c>
      <c r="H122" s="1">
        <v>0</v>
      </c>
      <c r="I122" s="1" t="s">
        <v>12</v>
      </c>
      <c r="J122" s="1" t="s">
        <v>13</v>
      </c>
      <c r="K122" s="1">
        <v>2000</v>
      </c>
      <c r="L122" s="3">
        <v>1000</v>
      </c>
      <c r="M122" t="str">
        <f t="shared" si="11"/>
        <v>B</v>
      </c>
      <c r="N122" t="str">
        <f t="shared" si="12"/>
        <v>B1</v>
      </c>
      <c r="O122" t="str">
        <f>VLOOKUP(N122,'Design - US'!$H$3:$M$50,2,FALSE)</f>
        <v>Profile B</v>
      </c>
      <c r="P122" t="str">
        <f>VLOOKUP($N122,'Design - US'!$H$3:$M$50,3,FALSE)</f>
        <v>$60 USD / mo (T3)</v>
      </c>
      <c r="Q122" t="str">
        <f>VLOOKUP($N122,'Design - US'!$H$3:$M$50,4,FALSE)</f>
        <v>$7.14 USD / day</v>
      </c>
      <c r="R122" t="str">
        <f>VLOOKUP($N122,'Design - US'!$H$3:$M$50,5,FALSE)</f>
        <v>Open access within label indication (use after failure of allopurinol or febuxostat)</v>
      </c>
      <c r="S122" t="str">
        <f>VLOOKUP($N122,'Design - US'!$H$3:$M$50,6,FALSE)</f>
        <v>Requires prior authorization</v>
      </c>
      <c r="T122">
        <f t="shared" si="13"/>
        <v>2000</v>
      </c>
      <c r="U122">
        <f t="shared" si="7"/>
        <v>1600</v>
      </c>
      <c r="V122">
        <f t="shared" si="8"/>
        <v>200</v>
      </c>
      <c r="W122">
        <f t="shared" si="9"/>
        <v>200</v>
      </c>
      <c r="X122">
        <f t="shared" si="10"/>
        <v>0</v>
      </c>
    </row>
    <row r="123" spans="1:24">
      <c r="A123" s="2">
        <v>11</v>
      </c>
      <c r="B123" s="1" t="s">
        <v>17</v>
      </c>
      <c r="C123" s="1">
        <v>1</v>
      </c>
      <c r="D123" s="1" t="s">
        <v>14</v>
      </c>
      <c r="E123" s="1">
        <v>0.5</v>
      </c>
      <c r="F123" s="1">
        <v>0.3</v>
      </c>
      <c r="G123" s="1">
        <v>0.2</v>
      </c>
      <c r="H123" s="1">
        <v>0</v>
      </c>
      <c r="I123" s="1" t="s">
        <v>12</v>
      </c>
      <c r="J123" s="1" t="s">
        <v>13</v>
      </c>
      <c r="K123" s="1">
        <v>2000</v>
      </c>
      <c r="L123" s="3">
        <v>1000</v>
      </c>
      <c r="M123" t="str">
        <f t="shared" si="11"/>
        <v>B</v>
      </c>
      <c r="N123" t="str">
        <f t="shared" si="12"/>
        <v>B1</v>
      </c>
      <c r="O123" t="str">
        <f>VLOOKUP(N123,'Design - US'!$H$3:$M$50,2,FALSE)</f>
        <v>Profile B</v>
      </c>
      <c r="P123" t="str">
        <f>VLOOKUP($N123,'Design - US'!$H$3:$M$50,3,FALSE)</f>
        <v>$60 USD / mo (T3)</v>
      </c>
      <c r="Q123" t="str">
        <f>VLOOKUP($N123,'Design - US'!$H$3:$M$50,4,FALSE)</f>
        <v>$7.14 USD / day</v>
      </c>
      <c r="R123" t="str">
        <f>VLOOKUP($N123,'Design - US'!$H$3:$M$50,5,FALSE)</f>
        <v>Open access within label indication (use after failure of allopurinol or febuxostat)</v>
      </c>
      <c r="S123" t="str">
        <f>VLOOKUP($N123,'Design - US'!$H$3:$M$50,6,FALSE)</f>
        <v>Requires prior authorization</v>
      </c>
      <c r="T123">
        <f t="shared" si="13"/>
        <v>1000</v>
      </c>
      <c r="U123">
        <f t="shared" si="7"/>
        <v>500</v>
      </c>
      <c r="V123">
        <f t="shared" si="8"/>
        <v>300</v>
      </c>
      <c r="W123">
        <f t="shared" si="9"/>
        <v>200</v>
      </c>
      <c r="X123">
        <f t="shared" si="10"/>
        <v>0</v>
      </c>
    </row>
    <row r="124" spans="1:24">
      <c r="A124" s="2">
        <v>11</v>
      </c>
      <c r="B124" s="1" t="s">
        <v>17</v>
      </c>
      <c r="C124" s="1">
        <v>2</v>
      </c>
      <c r="D124" s="1" t="s">
        <v>11</v>
      </c>
      <c r="E124" s="1">
        <v>0.8</v>
      </c>
      <c r="F124" s="1">
        <v>0.1</v>
      </c>
      <c r="G124" s="1">
        <v>0.1</v>
      </c>
      <c r="H124" s="1">
        <v>0</v>
      </c>
      <c r="I124" s="1" t="s">
        <v>12</v>
      </c>
      <c r="J124" s="1" t="s">
        <v>13</v>
      </c>
      <c r="K124" s="1">
        <v>2000</v>
      </c>
      <c r="L124" s="3">
        <v>1000</v>
      </c>
      <c r="M124" t="str">
        <f t="shared" si="11"/>
        <v>B</v>
      </c>
      <c r="N124" t="str">
        <f t="shared" si="12"/>
        <v>B2</v>
      </c>
      <c r="O124" t="str">
        <f>VLOOKUP(N124,'Design - US'!$H$3:$M$50,2,FALSE)</f>
        <v>Profile D</v>
      </c>
      <c r="P124" t="str">
        <f>VLOOKUP($N124,'Design - US'!$H$3:$M$50,3,FALSE)</f>
        <v>$60 USD / mo (T3)</v>
      </c>
      <c r="Q124" t="str">
        <f>VLOOKUP($N124,'Design - US'!$H$3:$M$50,4,FALSE)</f>
        <v>$5.36 USD / day</v>
      </c>
      <c r="R124" t="str">
        <f>VLOOKUP($N124,'Design - US'!$H$3:$M$50,5,FALSE)</f>
        <v>Open access within label indication (use after failure of allopurinol or febuxostat)</v>
      </c>
      <c r="S124" t="str">
        <f>VLOOKUP($N124,'Design - US'!$H$3:$M$50,6,FALSE)</f>
        <v>Requires prior authorization</v>
      </c>
      <c r="T124">
        <f t="shared" si="13"/>
        <v>2000</v>
      </c>
      <c r="U124">
        <f t="shared" si="7"/>
        <v>1600</v>
      </c>
      <c r="V124">
        <f t="shared" si="8"/>
        <v>200</v>
      </c>
      <c r="W124">
        <f t="shared" si="9"/>
        <v>200</v>
      </c>
      <c r="X124">
        <f t="shared" si="10"/>
        <v>0</v>
      </c>
    </row>
    <row r="125" spans="1:24">
      <c r="A125" s="2">
        <v>11</v>
      </c>
      <c r="B125" s="1" t="s">
        <v>17</v>
      </c>
      <c r="C125" s="1">
        <v>2</v>
      </c>
      <c r="D125" s="1" t="s">
        <v>14</v>
      </c>
      <c r="E125" s="1">
        <v>0.5</v>
      </c>
      <c r="F125" s="1">
        <v>0.2</v>
      </c>
      <c r="G125" s="1">
        <v>0.3</v>
      </c>
      <c r="H125" s="1">
        <v>0</v>
      </c>
      <c r="I125" s="1" t="s">
        <v>12</v>
      </c>
      <c r="J125" s="1" t="s">
        <v>13</v>
      </c>
      <c r="K125" s="1">
        <v>2000</v>
      </c>
      <c r="L125" s="3">
        <v>1000</v>
      </c>
      <c r="M125" t="str">
        <f t="shared" si="11"/>
        <v>B</v>
      </c>
      <c r="N125" t="str">
        <f t="shared" si="12"/>
        <v>B2</v>
      </c>
      <c r="O125" t="str">
        <f>VLOOKUP(N125,'Design - US'!$H$3:$M$50,2,FALSE)</f>
        <v>Profile D</v>
      </c>
      <c r="P125" t="str">
        <f>VLOOKUP($N125,'Design - US'!$H$3:$M$50,3,FALSE)</f>
        <v>$60 USD / mo (T3)</v>
      </c>
      <c r="Q125" t="str">
        <f>VLOOKUP($N125,'Design - US'!$H$3:$M$50,4,FALSE)</f>
        <v>$5.36 USD / day</v>
      </c>
      <c r="R125" t="str">
        <f>VLOOKUP($N125,'Design - US'!$H$3:$M$50,5,FALSE)</f>
        <v>Open access within label indication (use after failure of allopurinol or febuxostat)</v>
      </c>
      <c r="S125" t="str">
        <f>VLOOKUP($N125,'Design - US'!$H$3:$M$50,6,FALSE)</f>
        <v>Requires prior authorization</v>
      </c>
      <c r="T125">
        <f t="shared" si="13"/>
        <v>1000</v>
      </c>
      <c r="U125">
        <f t="shared" si="7"/>
        <v>500</v>
      </c>
      <c r="V125">
        <f t="shared" si="8"/>
        <v>200</v>
      </c>
      <c r="W125">
        <f t="shared" si="9"/>
        <v>300</v>
      </c>
      <c r="X125">
        <f t="shared" si="10"/>
        <v>0</v>
      </c>
    </row>
    <row r="126" spans="1:24">
      <c r="A126" s="2">
        <v>11</v>
      </c>
      <c r="B126" s="1" t="s">
        <v>17</v>
      </c>
      <c r="C126" s="1">
        <v>3</v>
      </c>
      <c r="D126" s="1" t="s">
        <v>11</v>
      </c>
      <c r="E126" s="1">
        <v>0.8</v>
      </c>
      <c r="F126" s="1">
        <v>0.1</v>
      </c>
      <c r="G126" s="1">
        <v>0.1</v>
      </c>
      <c r="H126" s="1">
        <v>0</v>
      </c>
      <c r="I126" s="1" t="s">
        <v>12</v>
      </c>
      <c r="J126" s="1" t="s">
        <v>13</v>
      </c>
      <c r="K126" s="1">
        <v>2000</v>
      </c>
      <c r="L126" s="3">
        <v>1000</v>
      </c>
      <c r="M126" t="str">
        <f t="shared" si="11"/>
        <v>B</v>
      </c>
      <c r="N126" t="str">
        <f t="shared" si="12"/>
        <v>B3</v>
      </c>
      <c r="O126" t="str">
        <f>VLOOKUP(N126,'Design - US'!$H$3:$M$50,2,FALSE)</f>
        <v>Profile C</v>
      </c>
      <c r="P126" t="str">
        <f>VLOOKUP($N126,'Design - US'!$H$3:$M$50,3,FALSE)</f>
        <v>$60 USD / mo (T3)</v>
      </c>
      <c r="Q126" t="str">
        <f>VLOOKUP($N126,'Design - US'!$H$3:$M$50,4,FALSE)</f>
        <v>$12.06 USD / day</v>
      </c>
      <c r="R126" t="str">
        <f>VLOOKUP($N126,'Design - US'!$H$3:$M$50,5,FALSE)</f>
        <v>Open access within label indication (use after failure of allopurinol or febuxostat)</v>
      </c>
      <c r="S126" t="str">
        <f>VLOOKUP($N126,'Design - US'!$H$3:$M$50,6,FALSE)</f>
        <v>Requires prior authorization</v>
      </c>
      <c r="T126">
        <f t="shared" si="13"/>
        <v>2000</v>
      </c>
      <c r="U126">
        <f t="shared" si="7"/>
        <v>1600</v>
      </c>
      <c r="V126">
        <f t="shared" si="8"/>
        <v>200</v>
      </c>
      <c r="W126">
        <f t="shared" si="9"/>
        <v>200</v>
      </c>
      <c r="X126">
        <f t="shared" si="10"/>
        <v>0</v>
      </c>
    </row>
    <row r="127" spans="1:24">
      <c r="A127" s="2">
        <v>11</v>
      </c>
      <c r="B127" s="1" t="s">
        <v>17</v>
      </c>
      <c r="C127" s="1">
        <v>3</v>
      </c>
      <c r="D127" s="1" t="s">
        <v>14</v>
      </c>
      <c r="E127" s="1">
        <v>0.5</v>
      </c>
      <c r="F127" s="1">
        <v>0.3</v>
      </c>
      <c r="G127" s="1">
        <v>0.2</v>
      </c>
      <c r="H127" s="1">
        <v>0</v>
      </c>
      <c r="I127" s="1" t="s">
        <v>12</v>
      </c>
      <c r="J127" s="1" t="s">
        <v>13</v>
      </c>
      <c r="K127" s="1">
        <v>2000</v>
      </c>
      <c r="L127" s="3">
        <v>1000</v>
      </c>
      <c r="M127" t="str">
        <f t="shared" si="11"/>
        <v>B</v>
      </c>
      <c r="N127" t="str">
        <f t="shared" si="12"/>
        <v>B3</v>
      </c>
      <c r="O127" t="str">
        <f>VLOOKUP(N127,'Design - US'!$H$3:$M$50,2,FALSE)</f>
        <v>Profile C</v>
      </c>
      <c r="P127" t="str">
        <f>VLOOKUP($N127,'Design - US'!$H$3:$M$50,3,FALSE)</f>
        <v>$60 USD / mo (T3)</v>
      </c>
      <c r="Q127" t="str">
        <f>VLOOKUP($N127,'Design - US'!$H$3:$M$50,4,FALSE)</f>
        <v>$12.06 USD / day</v>
      </c>
      <c r="R127" t="str">
        <f>VLOOKUP($N127,'Design - US'!$H$3:$M$50,5,FALSE)</f>
        <v>Open access within label indication (use after failure of allopurinol or febuxostat)</v>
      </c>
      <c r="S127" t="str">
        <f>VLOOKUP($N127,'Design - US'!$H$3:$M$50,6,FALSE)</f>
        <v>Requires prior authorization</v>
      </c>
      <c r="T127">
        <f t="shared" si="13"/>
        <v>1000</v>
      </c>
      <c r="U127">
        <f t="shared" si="7"/>
        <v>500</v>
      </c>
      <c r="V127">
        <f t="shared" si="8"/>
        <v>300</v>
      </c>
      <c r="W127">
        <f t="shared" si="9"/>
        <v>200</v>
      </c>
      <c r="X127">
        <f t="shared" si="10"/>
        <v>0</v>
      </c>
    </row>
    <row r="128" spans="1:24">
      <c r="A128" s="2">
        <v>11</v>
      </c>
      <c r="B128" s="1" t="s">
        <v>17</v>
      </c>
      <c r="C128" s="1">
        <v>4</v>
      </c>
      <c r="D128" s="1" t="s">
        <v>11</v>
      </c>
      <c r="E128" s="1">
        <v>0.8</v>
      </c>
      <c r="F128" s="1">
        <v>0.1</v>
      </c>
      <c r="G128" s="1">
        <v>0.1</v>
      </c>
      <c r="H128" s="1">
        <v>0</v>
      </c>
      <c r="I128" s="1" t="s">
        <v>12</v>
      </c>
      <c r="J128" s="1" t="s">
        <v>13</v>
      </c>
      <c r="K128" s="1">
        <v>2000</v>
      </c>
      <c r="L128" s="3">
        <v>1000</v>
      </c>
      <c r="M128" t="str">
        <f t="shared" si="11"/>
        <v>B</v>
      </c>
      <c r="N128" t="str">
        <f t="shared" si="12"/>
        <v>B4</v>
      </c>
      <c r="O128" t="str">
        <f>VLOOKUP(N128,'Design - US'!$H$3:$M$50,2,FALSE)</f>
        <v>Profile B</v>
      </c>
      <c r="P128" t="str">
        <f>VLOOKUP($N128,'Design - US'!$H$3:$M$50,3,FALSE)</f>
        <v>$60 USD / mo (T3)</v>
      </c>
      <c r="Q128" t="str">
        <f>VLOOKUP($N128,'Design - US'!$H$3:$M$50,4,FALSE)</f>
        <v>$5.36 USD / day</v>
      </c>
      <c r="R128" t="str">
        <f>VLOOKUP($N128,'Design - US'!$H$3:$M$50,5,FALSE)</f>
        <v>Open access within label indication (use after failure of allopurinol or febuxostat)</v>
      </c>
      <c r="S128" t="str">
        <f>VLOOKUP($N128,'Design - US'!$H$3:$M$50,6,FALSE)</f>
        <v>No prior authorization</v>
      </c>
      <c r="T128">
        <f t="shared" si="13"/>
        <v>2000</v>
      </c>
      <c r="U128">
        <f t="shared" si="7"/>
        <v>1600</v>
      </c>
      <c r="V128">
        <f t="shared" si="8"/>
        <v>200</v>
      </c>
      <c r="W128">
        <f t="shared" si="9"/>
        <v>200</v>
      </c>
      <c r="X128">
        <f t="shared" si="10"/>
        <v>0</v>
      </c>
    </row>
    <row r="129" spans="1:24">
      <c r="A129" s="2">
        <v>11</v>
      </c>
      <c r="B129" s="1" t="s">
        <v>17</v>
      </c>
      <c r="C129" s="1">
        <v>4</v>
      </c>
      <c r="D129" s="1" t="s">
        <v>14</v>
      </c>
      <c r="E129" s="1">
        <v>0.5</v>
      </c>
      <c r="F129" s="1">
        <v>0.2</v>
      </c>
      <c r="G129" s="1">
        <v>0.3</v>
      </c>
      <c r="H129" s="1">
        <v>0</v>
      </c>
      <c r="I129" s="1" t="s">
        <v>12</v>
      </c>
      <c r="J129" s="1" t="s">
        <v>13</v>
      </c>
      <c r="K129" s="1">
        <v>2000</v>
      </c>
      <c r="L129" s="3">
        <v>1000</v>
      </c>
      <c r="M129" t="str">
        <f t="shared" si="11"/>
        <v>B</v>
      </c>
      <c r="N129" t="str">
        <f t="shared" si="12"/>
        <v>B4</v>
      </c>
      <c r="O129" t="str">
        <f>VLOOKUP(N129,'Design - US'!$H$3:$M$50,2,FALSE)</f>
        <v>Profile B</v>
      </c>
      <c r="P129" t="str">
        <f>VLOOKUP($N129,'Design - US'!$H$3:$M$50,3,FALSE)</f>
        <v>$60 USD / mo (T3)</v>
      </c>
      <c r="Q129" t="str">
        <f>VLOOKUP($N129,'Design - US'!$H$3:$M$50,4,FALSE)</f>
        <v>$5.36 USD / day</v>
      </c>
      <c r="R129" t="str">
        <f>VLOOKUP($N129,'Design - US'!$H$3:$M$50,5,FALSE)</f>
        <v>Open access within label indication (use after failure of allopurinol or febuxostat)</v>
      </c>
      <c r="S129" t="str">
        <f>VLOOKUP($N129,'Design - US'!$H$3:$M$50,6,FALSE)</f>
        <v>No prior authorization</v>
      </c>
      <c r="T129">
        <f t="shared" si="13"/>
        <v>1000</v>
      </c>
      <c r="U129">
        <f t="shared" si="7"/>
        <v>500</v>
      </c>
      <c r="V129">
        <f t="shared" si="8"/>
        <v>200</v>
      </c>
      <c r="W129">
        <f t="shared" si="9"/>
        <v>300</v>
      </c>
      <c r="X129">
        <f t="shared" si="10"/>
        <v>0</v>
      </c>
    </row>
    <row r="130" spans="1:24">
      <c r="A130" s="2">
        <v>11</v>
      </c>
      <c r="B130" s="1" t="s">
        <v>17</v>
      </c>
      <c r="C130" s="1">
        <v>5</v>
      </c>
      <c r="D130" s="1" t="s">
        <v>11</v>
      </c>
      <c r="E130" s="1">
        <v>0.8</v>
      </c>
      <c r="F130" s="1">
        <v>0.1</v>
      </c>
      <c r="G130" s="1">
        <v>0.1</v>
      </c>
      <c r="H130" s="1">
        <v>0</v>
      </c>
      <c r="I130" s="1" t="s">
        <v>12</v>
      </c>
      <c r="J130" s="1" t="s">
        <v>13</v>
      </c>
      <c r="K130" s="1">
        <v>2000</v>
      </c>
      <c r="L130" s="3">
        <v>1000</v>
      </c>
      <c r="M130" t="str">
        <f t="shared" si="11"/>
        <v>B</v>
      </c>
      <c r="N130" t="str">
        <f t="shared" si="12"/>
        <v>B5</v>
      </c>
      <c r="O130" t="str">
        <f>VLOOKUP(N130,'Design - US'!$H$3:$M$50,2,FALSE)</f>
        <v>Profile D</v>
      </c>
      <c r="P130" t="str">
        <f>VLOOKUP($N130,'Design - US'!$H$3:$M$50,3,FALSE)</f>
        <v>$60 USD / mo (T3)</v>
      </c>
      <c r="Q130" t="str">
        <f>VLOOKUP($N130,'Design - US'!$H$3:$M$50,4,FALSE)</f>
        <v>$5.36 USD / day</v>
      </c>
      <c r="R130" t="str">
        <f>VLOOKUP($N130,'Design - US'!$H$3:$M$50,5,FALSE)</f>
        <v>Open access within label indication (use after failure of allopurinol or febuxostat)</v>
      </c>
      <c r="S130" t="str">
        <f>VLOOKUP($N130,'Design - US'!$H$3:$M$50,6,FALSE)</f>
        <v>No prior authorization</v>
      </c>
      <c r="T130">
        <f t="shared" si="13"/>
        <v>2000</v>
      </c>
      <c r="U130">
        <f t="shared" ref="U130:U193" si="14">$T130*E130</f>
        <v>1600</v>
      </c>
      <c r="V130">
        <f t="shared" ref="V130:V193" si="15">$T130*F130</f>
        <v>200</v>
      </c>
      <c r="W130">
        <f t="shared" ref="W130:W193" si="16">$T130*G130</f>
        <v>200</v>
      </c>
      <c r="X130">
        <f t="shared" ref="X130:X193" si="17">$T130*H130</f>
        <v>0</v>
      </c>
    </row>
    <row r="131" spans="1:24">
      <c r="A131" s="2">
        <v>11</v>
      </c>
      <c r="B131" s="1" t="s">
        <v>17</v>
      </c>
      <c r="C131" s="1">
        <v>5</v>
      </c>
      <c r="D131" s="1" t="s">
        <v>14</v>
      </c>
      <c r="E131" s="1">
        <v>0.5</v>
      </c>
      <c r="F131" s="1">
        <v>0.2</v>
      </c>
      <c r="G131" s="1">
        <v>0.3</v>
      </c>
      <c r="H131" s="1">
        <v>0</v>
      </c>
      <c r="I131" s="1" t="s">
        <v>12</v>
      </c>
      <c r="J131" s="1" t="s">
        <v>13</v>
      </c>
      <c r="K131" s="1">
        <v>2000</v>
      </c>
      <c r="L131" s="3">
        <v>1000</v>
      </c>
      <c r="M131" t="str">
        <f t="shared" ref="M131:M194" si="18">RIGHT(B131,1)</f>
        <v>B</v>
      </c>
      <c r="N131" t="str">
        <f t="shared" ref="N131:N194" si="19">M131&amp;C131</f>
        <v>B5</v>
      </c>
      <c r="O131" t="str">
        <f>VLOOKUP(N131,'Design - US'!$H$3:$M$50,2,FALSE)</f>
        <v>Profile D</v>
      </c>
      <c r="P131" t="str">
        <f>VLOOKUP($N131,'Design - US'!$H$3:$M$50,3,FALSE)</f>
        <v>$60 USD / mo (T3)</v>
      </c>
      <c r="Q131" t="str">
        <f>VLOOKUP($N131,'Design - US'!$H$3:$M$50,4,FALSE)</f>
        <v>$5.36 USD / day</v>
      </c>
      <c r="R131" t="str">
        <f>VLOOKUP($N131,'Design - US'!$H$3:$M$50,5,FALSE)</f>
        <v>Open access within label indication (use after failure of allopurinol or febuxostat)</v>
      </c>
      <c r="S131" t="str">
        <f>VLOOKUP($N131,'Design - US'!$H$3:$M$50,6,FALSE)</f>
        <v>No prior authorization</v>
      </c>
      <c r="T131">
        <f t="shared" ref="T131:T194" si="20">IF(D131="A",K131,L131)</f>
        <v>1000</v>
      </c>
      <c r="U131">
        <f t="shared" si="14"/>
        <v>500</v>
      </c>
      <c r="V131">
        <f t="shared" si="15"/>
        <v>200</v>
      </c>
      <c r="W131">
        <f t="shared" si="16"/>
        <v>300</v>
      </c>
      <c r="X131">
        <f t="shared" si="17"/>
        <v>0</v>
      </c>
    </row>
    <row r="132" spans="1:24">
      <c r="A132" s="2">
        <v>11</v>
      </c>
      <c r="B132" s="1" t="s">
        <v>17</v>
      </c>
      <c r="C132" s="1">
        <v>6</v>
      </c>
      <c r="D132" s="1" t="s">
        <v>11</v>
      </c>
      <c r="E132" s="1">
        <v>0.8</v>
      </c>
      <c r="F132" s="1">
        <v>0.1</v>
      </c>
      <c r="G132" s="1">
        <v>0.1</v>
      </c>
      <c r="H132" s="1">
        <v>0</v>
      </c>
      <c r="I132" s="1" t="s">
        <v>12</v>
      </c>
      <c r="J132" s="1" t="s">
        <v>13</v>
      </c>
      <c r="K132" s="1">
        <v>2000</v>
      </c>
      <c r="L132" s="3">
        <v>1000</v>
      </c>
      <c r="M132" t="str">
        <f t="shared" si="18"/>
        <v>B</v>
      </c>
      <c r="N132" t="str">
        <f t="shared" si="19"/>
        <v>B6</v>
      </c>
      <c r="O132" t="str">
        <f>VLOOKUP(N132,'Design - US'!$H$3:$M$50,2,FALSE)</f>
        <v>Profile D</v>
      </c>
      <c r="P132" t="str">
        <f>VLOOKUP($N132,'Design - US'!$H$3:$M$50,3,FALSE)</f>
        <v>$60 USD / mo (T3)</v>
      </c>
      <c r="Q132" t="str">
        <f>VLOOKUP($N132,'Design - US'!$H$3:$M$50,4,FALSE)</f>
        <v>$7.14 USD / day</v>
      </c>
      <c r="R132" t="str">
        <f>VLOOKUP($N132,'Design - US'!$H$3:$M$50,5,FALSE)</f>
        <v>Open access within label indication (use after failure of allopurinol or febuxostat)</v>
      </c>
      <c r="S132" t="str">
        <f>VLOOKUP($N132,'Design - US'!$H$3:$M$50,6,FALSE)</f>
        <v>No prior authorization</v>
      </c>
      <c r="T132">
        <f t="shared" si="20"/>
        <v>2000</v>
      </c>
      <c r="U132">
        <f t="shared" si="14"/>
        <v>1600</v>
      </c>
      <c r="V132">
        <f t="shared" si="15"/>
        <v>200</v>
      </c>
      <c r="W132">
        <f t="shared" si="16"/>
        <v>200</v>
      </c>
      <c r="X132">
        <f t="shared" si="17"/>
        <v>0</v>
      </c>
    </row>
    <row r="133" spans="1:24">
      <c r="A133" s="2">
        <v>11</v>
      </c>
      <c r="B133" s="1" t="s">
        <v>17</v>
      </c>
      <c r="C133" s="1">
        <v>6</v>
      </c>
      <c r="D133" s="1" t="s">
        <v>14</v>
      </c>
      <c r="E133" s="1">
        <v>0.4</v>
      </c>
      <c r="F133" s="1">
        <v>0.3</v>
      </c>
      <c r="G133" s="1">
        <v>0.3</v>
      </c>
      <c r="H133" s="1">
        <v>0</v>
      </c>
      <c r="I133" s="1" t="s">
        <v>12</v>
      </c>
      <c r="J133" s="1" t="s">
        <v>13</v>
      </c>
      <c r="K133" s="1">
        <v>2000</v>
      </c>
      <c r="L133" s="3">
        <v>1000</v>
      </c>
      <c r="M133" t="str">
        <f t="shared" si="18"/>
        <v>B</v>
      </c>
      <c r="N133" t="str">
        <f t="shared" si="19"/>
        <v>B6</v>
      </c>
      <c r="O133" t="str">
        <f>VLOOKUP(N133,'Design - US'!$H$3:$M$50,2,FALSE)</f>
        <v>Profile D</v>
      </c>
      <c r="P133" t="str">
        <f>VLOOKUP($N133,'Design - US'!$H$3:$M$50,3,FALSE)</f>
        <v>$60 USD / mo (T3)</v>
      </c>
      <c r="Q133" t="str">
        <f>VLOOKUP($N133,'Design - US'!$H$3:$M$50,4,FALSE)</f>
        <v>$7.14 USD / day</v>
      </c>
      <c r="R133" t="str">
        <f>VLOOKUP($N133,'Design - US'!$H$3:$M$50,5,FALSE)</f>
        <v>Open access within label indication (use after failure of allopurinol or febuxostat)</v>
      </c>
      <c r="S133" t="str">
        <f>VLOOKUP($N133,'Design - US'!$H$3:$M$50,6,FALSE)</f>
        <v>No prior authorization</v>
      </c>
      <c r="T133">
        <f t="shared" si="20"/>
        <v>1000</v>
      </c>
      <c r="U133">
        <f t="shared" si="14"/>
        <v>400</v>
      </c>
      <c r="V133">
        <f t="shared" si="15"/>
        <v>300</v>
      </c>
      <c r="W133">
        <f t="shared" si="16"/>
        <v>300</v>
      </c>
      <c r="X133">
        <f t="shared" si="17"/>
        <v>0</v>
      </c>
    </row>
    <row r="134" spans="1:24">
      <c r="A134" s="2">
        <v>11</v>
      </c>
      <c r="B134" s="1" t="s">
        <v>17</v>
      </c>
      <c r="C134" s="1">
        <v>7</v>
      </c>
      <c r="D134" s="1" t="s">
        <v>11</v>
      </c>
      <c r="E134" s="1">
        <v>0.8</v>
      </c>
      <c r="F134" s="1">
        <v>0.2</v>
      </c>
      <c r="G134" s="1">
        <v>0</v>
      </c>
      <c r="H134" s="1">
        <v>0</v>
      </c>
      <c r="I134" s="1" t="s">
        <v>12</v>
      </c>
      <c r="J134" s="1" t="s">
        <v>13</v>
      </c>
      <c r="K134" s="1">
        <v>2000</v>
      </c>
      <c r="L134" s="3">
        <v>1000</v>
      </c>
      <c r="M134" t="str">
        <f t="shared" si="18"/>
        <v>B</v>
      </c>
      <c r="N134" t="str">
        <f t="shared" si="19"/>
        <v>B7</v>
      </c>
      <c r="O134" t="str">
        <f>VLOOKUP(N134,'Design - US'!$H$3:$M$50,2,FALSE)</f>
        <v>Profile D</v>
      </c>
      <c r="P134" t="str">
        <f>VLOOKUP($N134,'Design - US'!$H$3:$M$50,3,FALSE)</f>
        <v>$60 USD / mo (T3)</v>
      </c>
      <c r="Q134" t="str">
        <f>VLOOKUP($N134,'Design - US'!$H$3:$M$50,4,FALSE)</f>
        <v>$12.06 USD / day</v>
      </c>
      <c r="R134" t="str">
        <f>VLOOKUP($N134,'Design - US'!$H$3:$M$50,5,FALSE)</f>
        <v>Open access within label indication (use after failure of allopurinol or febuxostat)</v>
      </c>
      <c r="S134" t="str">
        <f>VLOOKUP($N134,'Design - US'!$H$3:$M$50,6,FALSE)</f>
        <v>Requires prior authorization</v>
      </c>
      <c r="T134">
        <f t="shared" si="20"/>
        <v>2000</v>
      </c>
      <c r="U134">
        <f t="shared" si="14"/>
        <v>1600</v>
      </c>
      <c r="V134">
        <f t="shared" si="15"/>
        <v>400</v>
      </c>
      <c r="W134">
        <f t="shared" si="16"/>
        <v>0</v>
      </c>
      <c r="X134">
        <f t="shared" si="17"/>
        <v>0</v>
      </c>
    </row>
    <row r="135" spans="1:24">
      <c r="A135" s="2">
        <v>11</v>
      </c>
      <c r="B135" s="1" t="s">
        <v>17</v>
      </c>
      <c r="C135" s="1">
        <v>7</v>
      </c>
      <c r="D135" s="1" t="s">
        <v>14</v>
      </c>
      <c r="E135" s="1">
        <v>0.5</v>
      </c>
      <c r="F135" s="1">
        <v>0.3</v>
      </c>
      <c r="G135" s="1">
        <v>0.2</v>
      </c>
      <c r="H135" s="1">
        <v>0</v>
      </c>
      <c r="I135" s="1" t="s">
        <v>12</v>
      </c>
      <c r="J135" s="1" t="s">
        <v>13</v>
      </c>
      <c r="K135" s="1">
        <v>2000</v>
      </c>
      <c r="L135" s="3">
        <v>1000</v>
      </c>
      <c r="M135" t="str">
        <f t="shared" si="18"/>
        <v>B</v>
      </c>
      <c r="N135" t="str">
        <f t="shared" si="19"/>
        <v>B7</v>
      </c>
      <c r="O135" t="str">
        <f>VLOOKUP(N135,'Design - US'!$H$3:$M$50,2,FALSE)</f>
        <v>Profile D</v>
      </c>
      <c r="P135" t="str">
        <f>VLOOKUP($N135,'Design - US'!$H$3:$M$50,3,FALSE)</f>
        <v>$60 USD / mo (T3)</v>
      </c>
      <c r="Q135" t="str">
        <f>VLOOKUP($N135,'Design - US'!$H$3:$M$50,4,FALSE)</f>
        <v>$12.06 USD / day</v>
      </c>
      <c r="R135" t="str">
        <f>VLOOKUP($N135,'Design - US'!$H$3:$M$50,5,FALSE)</f>
        <v>Open access within label indication (use after failure of allopurinol or febuxostat)</v>
      </c>
      <c r="S135" t="str">
        <f>VLOOKUP($N135,'Design - US'!$H$3:$M$50,6,FALSE)</f>
        <v>Requires prior authorization</v>
      </c>
      <c r="T135">
        <f t="shared" si="20"/>
        <v>1000</v>
      </c>
      <c r="U135">
        <f t="shared" si="14"/>
        <v>500</v>
      </c>
      <c r="V135">
        <f t="shared" si="15"/>
        <v>300</v>
      </c>
      <c r="W135">
        <f t="shared" si="16"/>
        <v>200</v>
      </c>
      <c r="X135">
        <f t="shared" si="17"/>
        <v>0</v>
      </c>
    </row>
    <row r="136" spans="1:24">
      <c r="A136" s="2">
        <v>11</v>
      </c>
      <c r="B136" s="1" t="s">
        <v>17</v>
      </c>
      <c r="C136" s="1">
        <v>8</v>
      </c>
      <c r="D136" s="1" t="s">
        <v>11</v>
      </c>
      <c r="E136" s="1">
        <v>0.8</v>
      </c>
      <c r="F136" s="1">
        <v>0.1</v>
      </c>
      <c r="G136" s="1">
        <v>0.1</v>
      </c>
      <c r="H136" s="1">
        <v>0</v>
      </c>
      <c r="I136" s="1" t="s">
        <v>12</v>
      </c>
      <c r="J136" s="1" t="s">
        <v>13</v>
      </c>
      <c r="K136" s="1">
        <v>2000</v>
      </c>
      <c r="L136" s="3">
        <v>1000</v>
      </c>
      <c r="M136" t="str">
        <f t="shared" si="18"/>
        <v>B</v>
      </c>
      <c r="N136" t="str">
        <f t="shared" si="19"/>
        <v>B8</v>
      </c>
      <c r="O136" t="str">
        <f>VLOOKUP(N136,'Design - US'!$H$3:$M$50,2,FALSE)</f>
        <v>Profile C</v>
      </c>
      <c r="P136" t="str">
        <f>VLOOKUP($N136,'Design - US'!$H$3:$M$50,3,FALSE)</f>
        <v>$60 USD / mo (T3)</v>
      </c>
      <c r="Q136" t="str">
        <f>VLOOKUP($N136,'Design - US'!$H$3:$M$50,4,FALSE)</f>
        <v>$7.14 USD / day</v>
      </c>
      <c r="R136" t="str">
        <f>VLOOKUP($N136,'Design - US'!$H$3:$M$50,5,FALSE)</f>
        <v>Open access within label indication (use after failure of allopurinol or febuxostat)</v>
      </c>
      <c r="S136" t="str">
        <f>VLOOKUP($N136,'Design - US'!$H$3:$M$50,6,FALSE)</f>
        <v>No prior authorization</v>
      </c>
      <c r="T136">
        <f t="shared" si="20"/>
        <v>2000</v>
      </c>
      <c r="U136">
        <f t="shared" si="14"/>
        <v>1600</v>
      </c>
      <c r="V136">
        <f t="shared" si="15"/>
        <v>200</v>
      </c>
      <c r="W136">
        <f t="shared" si="16"/>
        <v>200</v>
      </c>
      <c r="X136">
        <f t="shared" si="17"/>
        <v>0</v>
      </c>
    </row>
    <row r="137" spans="1:24">
      <c r="A137" s="2">
        <v>11</v>
      </c>
      <c r="B137" s="1" t="s">
        <v>17</v>
      </c>
      <c r="C137" s="1">
        <v>8</v>
      </c>
      <c r="D137" s="1" t="s">
        <v>14</v>
      </c>
      <c r="E137" s="1">
        <v>0.5</v>
      </c>
      <c r="F137" s="1">
        <v>0.2</v>
      </c>
      <c r="G137" s="1">
        <v>0.3</v>
      </c>
      <c r="H137" s="1">
        <v>0</v>
      </c>
      <c r="I137" s="1" t="s">
        <v>12</v>
      </c>
      <c r="J137" s="1" t="s">
        <v>13</v>
      </c>
      <c r="K137" s="1">
        <v>2000</v>
      </c>
      <c r="L137" s="3">
        <v>1000</v>
      </c>
      <c r="M137" t="str">
        <f t="shared" si="18"/>
        <v>B</v>
      </c>
      <c r="N137" t="str">
        <f t="shared" si="19"/>
        <v>B8</v>
      </c>
      <c r="O137" t="str">
        <f>VLOOKUP(N137,'Design - US'!$H$3:$M$50,2,FALSE)</f>
        <v>Profile C</v>
      </c>
      <c r="P137" t="str">
        <f>VLOOKUP($N137,'Design - US'!$H$3:$M$50,3,FALSE)</f>
        <v>$60 USD / mo (T3)</v>
      </c>
      <c r="Q137" t="str">
        <f>VLOOKUP($N137,'Design - US'!$H$3:$M$50,4,FALSE)</f>
        <v>$7.14 USD / day</v>
      </c>
      <c r="R137" t="str">
        <f>VLOOKUP($N137,'Design - US'!$H$3:$M$50,5,FALSE)</f>
        <v>Open access within label indication (use after failure of allopurinol or febuxostat)</v>
      </c>
      <c r="S137" t="str">
        <f>VLOOKUP($N137,'Design - US'!$H$3:$M$50,6,FALSE)</f>
        <v>No prior authorization</v>
      </c>
      <c r="T137">
        <f t="shared" si="20"/>
        <v>1000</v>
      </c>
      <c r="U137">
        <f t="shared" si="14"/>
        <v>500</v>
      </c>
      <c r="V137">
        <f t="shared" si="15"/>
        <v>200</v>
      </c>
      <c r="W137">
        <f t="shared" si="16"/>
        <v>300</v>
      </c>
      <c r="X137">
        <f t="shared" si="17"/>
        <v>0</v>
      </c>
    </row>
    <row r="138" spans="1:24">
      <c r="A138" s="2">
        <v>11</v>
      </c>
      <c r="B138" s="1" t="s">
        <v>17</v>
      </c>
      <c r="C138" s="1">
        <v>9</v>
      </c>
      <c r="D138" s="1" t="s">
        <v>11</v>
      </c>
      <c r="E138" s="1">
        <v>0.8</v>
      </c>
      <c r="F138" s="1">
        <v>0.1</v>
      </c>
      <c r="G138" s="1">
        <v>0.1</v>
      </c>
      <c r="H138" s="1">
        <v>0</v>
      </c>
      <c r="I138" s="1" t="s">
        <v>12</v>
      </c>
      <c r="J138" s="1" t="s">
        <v>13</v>
      </c>
      <c r="K138" s="1">
        <v>2000</v>
      </c>
      <c r="L138" s="3">
        <v>1000</v>
      </c>
      <c r="M138" t="str">
        <f t="shared" si="18"/>
        <v>B</v>
      </c>
      <c r="N138" t="str">
        <f t="shared" si="19"/>
        <v>B9</v>
      </c>
      <c r="O138" t="str">
        <f>VLOOKUP(N138,'Design - US'!$H$3:$M$50,2,FALSE)</f>
        <v>Profile B</v>
      </c>
      <c r="P138" t="str">
        <f>VLOOKUP($N138,'Design - US'!$H$3:$M$50,3,FALSE)</f>
        <v>$60 USD / mo (T3)</v>
      </c>
      <c r="Q138" t="str">
        <f>VLOOKUP($N138,'Design - US'!$H$3:$M$50,4,FALSE)</f>
        <v>$12.06 USD / day</v>
      </c>
      <c r="R138" t="str">
        <f>VLOOKUP($N138,'Design - US'!$H$3:$M$50,5,FALSE)</f>
        <v>Open access within label indication (use after failure of allopurinol or febuxostat)</v>
      </c>
      <c r="S138" t="str">
        <f>VLOOKUP($N138,'Design - US'!$H$3:$M$50,6,FALSE)</f>
        <v>Requires prior authorization</v>
      </c>
      <c r="T138">
        <f t="shared" si="20"/>
        <v>2000</v>
      </c>
      <c r="U138">
        <f t="shared" si="14"/>
        <v>1600</v>
      </c>
      <c r="V138">
        <f t="shared" si="15"/>
        <v>200</v>
      </c>
      <c r="W138">
        <f t="shared" si="16"/>
        <v>200</v>
      </c>
      <c r="X138">
        <f t="shared" si="17"/>
        <v>0</v>
      </c>
    </row>
    <row r="139" spans="1:24">
      <c r="A139" s="2">
        <v>11</v>
      </c>
      <c r="B139" s="1" t="s">
        <v>17</v>
      </c>
      <c r="C139" s="1">
        <v>9</v>
      </c>
      <c r="D139" s="1" t="s">
        <v>14</v>
      </c>
      <c r="E139" s="1">
        <v>0.6</v>
      </c>
      <c r="F139" s="1">
        <v>0.2</v>
      </c>
      <c r="G139" s="1">
        <v>0.2</v>
      </c>
      <c r="H139" s="1">
        <v>0</v>
      </c>
      <c r="I139" s="1" t="s">
        <v>12</v>
      </c>
      <c r="J139" s="1" t="s">
        <v>13</v>
      </c>
      <c r="K139" s="1">
        <v>2000</v>
      </c>
      <c r="L139" s="3">
        <v>1000</v>
      </c>
      <c r="M139" t="str">
        <f t="shared" si="18"/>
        <v>B</v>
      </c>
      <c r="N139" t="str">
        <f t="shared" si="19"/>
        <v>B9</v>
      </c>
      <c r="O139" t="str">
        <f>VLOOKUP(N139,'Design - US'!$H$3:$M$50,2,FALSE)</f>
        <v>Profile B</v>
      </c>
      <c r="P139" t="str">
        <f>VLOOKUP($N139,'Design - US'!$H$3:$M$50,3,FALSE)</f>
        <v>$60 USD / mo (T3)</v>
      </c>
      <c r="Q139" t="str">
        <f>VLOOKUP($N139,'Design - US'!$H$3:$M$50,4,FALSE)</f>
        <v>$12.06 USD / day</v>
      </c>
      <c r="R139" t="str">
        <f>VLOOKUP($N139,'Design - US'!$H$3:$M$50,5,FALSE)</f>
        <v>Open access within label indication (use after failure of allopurinol or febuxostat)</v>
      </c>
      <c r="S139" t="str">
        <f>VLOOKUP($N139,'Design - US'!$H$3:$M$50,6,FALSE)</f>
        <v>Requires prior authorization</v>
      </c>
      <c r="T139">
        <f t="shared" si="20"/>
        <v>1000</v>
      </c>
      <c r="U139">
        <f t="shared" si="14"/>
        <v>600</v>
      </c>
      <c r="V139">
        <f t="shared" si="15"/>
        <v>200</v>
      </c>
      <c r="W139">
        <f t="shared" si="16"/>
        <v>200</v>
      </c>
      <c r="X139">
        <f t="shared" si="17"/>
        <v>0</v>
      </c>
    </row>
    <row r="140" spans="1:24">
      <c r="A140" s="2">
        <v>11</v>
      </c>
      <c r="B140" s="1" t="s">
        <v>17</v>
      </c>
      <c r="C140" s="1">
        <v>10</v>
      </c>
      <c r="D140" s="1" t="s">
        <v>11</v>
      </c>
      <c r="E140" s="1">
        <v>0.8</v>
      </c>
      <c r="F140" s="1">
        <v>0.1</v>
      </c>
      <c r="G140" s="1">
        <v>0.1</v>
      </c>
      <c r="H140" s="1">
        <v>0</v>
      </c>
      <c r="I140" s="1" t="s">
        <v>12</v>
      </c>
      <c r="J140" s="1" t="s">
        <v>13</v>
      </c>
      <c r="K140" s="1">
        <v>2000</v>
      </c>
      <c r="L140" s="3">
        <v>1000</v>
      </c>
      <c r="M140" t="str">
        <f t="shared" si="18"/>
        <v>B</v>
      </c>
      <c r="N140" t="str">
        <f t="shared" si="19"/>
        <v>B10</v>
      </c>
      <c r="O140" t="str">
        <f>VLOOKUP(N140,'Design - US'!$H$3:$M$50,2,FALSE)</f>
        <v>Profile D</v>
      </c>
      <c r="P140" t="str">
        <f>VLOOKUP($N140,'Design - US'!$H$3:$M$50,3,FALSE)</f>
        <v>$60 USD / mo (T3)</v>
      </c>
      <c r="Q140" t="str">
        <f>VLOOKUP($N140,'Design - US'!$H$3:$M$50,4,FALSE)</f>
        <v>$12.06 USD / day</v>
      </c>
      <c r="R140" t="str">
        <f>VLOOKUP($N140,'Design - US'!$H$3:$M$50,5,FALSE)</f>
        <v>Access restricted beyond label indication (use only after failure of both allopurinol AND febuxostat)</v>
      </c>
      <c r="S140" t="str">
        <f>VLOOKUP($N140,'Design - US'!$H$3:$M$50,6,FALSE)</f>
        <v>No prior authorization</v>
      </c>
      <c r="T140">
        <f t="shared" si="20"/>
        <v>2000</v>
      </c>
      <c r="U140">
        <f t="shared" si="14"/>
        <v>1600</v>
      </c>
      <c r="V140">
        <f t="shared" si="15"/>
        <v>200</v>
      </c>
      <c r="W140">
        <f t="shared" si="16"/>
        <v>200</v>
      </c>
      <c r="X140">
        <f t="shared" si="17"/>
        <v>0</v>
      </c>
    </row>
    <row r="141" spans="1:24">
      <c r="A141" s="2">
        <v>11</v>
      </c>
      <c r="B141" s="1" t="s">
        <v>17</v>
      </c>
      <c r="C141" s="1">
        <v>10</v>
      </c>
      <c r="D141" s="1" t="s">
        <v>14</v>
      </c>
      <c r="E141" s="1">
        <v>0.7</v>
      </c>
      <c r="F141" s="1">
        <v>0.2</v>
      </c>
      <c r="G141" s="1">
        <v>0.1</v>
      </c>
      <c r="H141" s="1">
        <v>0</v>
      </c>
      <c r="I141" s="1" t="s">
        <v>12</v>
      </c>
      <c r="J141" s="1" t="s">
        <v>13</v>
      </c>
      <c r="K141" s="1">
        <v>2000</v>
      </c>
      <c r="L141" s="3">
        <v>1000</v>
      </c>
      <c r="M141" t="str">
        <f t="shared" si="18"/>
        <v>B</v>
      </c>
      <c r="N141" t="str">
        <f t="shared" si="19"/>
        <v>B10</v>
      </c>
      <c r="O141" t="str">
        <f>VLOOKUP(N141,'Design - US'!$H$3:$M$50,2,FALSE)</f>
        <v>Profile D</v>
      </c>
      <c r="P141" t="str">
        <f>VLOOKUP($N141,'Design - US'!$H$3:$M$50,3,FALSE)</f>
        <v>$60 USD / mo (T3)</v>
      </c>
      <c r="Q141" t="str">
        <f>VLOOKUP($N141,'Design - US'!$H$3:$M$50,4,FALSE)</f>
        <v>$12.06 USD / day</v>
      </c>
      <c r="R141" t="str">
        <f>VLOOKUP($N141,'Design - US'!$H$3:$M$50,5,FALSE)</f>
        <v>Access restricted beyond label indication (use only after failure of both allopurinol AND febuxostat)</v>
      </c>
      <c r="S141" t="str">
        <f>VLOOKUP($N141,'Design - US'!$H$3:$M$50,6,FALSE)</f>
        <v>No prior authorization</v>
      </c>
      <c r="T141">
        <f t="shared" si="20"/>
        <v>1000</v>
      </c>
      <c r="U141">
        <f t="shared" si="14"/>
        <v>700</v>
      </c>
      <c r="V141">
        <f t="shared" si="15"/>
        <v>200</v>
      </c>
      <c r="W141">
        <f t="shared" si="16"/>
        <v>100</v>
      </c>
      <c r="X141">
        <f t="shared" si="17"/>
        <v>0</v>
      </c>
    </row>
    <row r="142" spans="1:24">
      <c r="A142" s="2">
        <v>11</v>
      </c>
      <c r="B142" s="1" t="s">
        <v>17</v>
      </c>
      <c r="C142" s="1">
        <v>11</v>
      </c>
      <c r="D142" s="1" t="s">
        <v>11</v>
      </c>
      <c r="E142" s="1">
        <v>0.8</v>
      </c>
      <c r="F142" s="1">
        <v>0.1</v>
      </c>
      <c r="G142" s="1">
        <v>0.1</v>
      </c>
      <c r="H142" s="1">
        <v>0</v>
      </c>
      <c r="I142" s="1" t="s">
        <v>12</v>
      </c>
      <c r="J142" s="1" t="s">
        <v>13</v>
      </c>
      <c r="K142" s="1">
        <v>2000</v>
      </c>
      <c r="L142" s="3">
        <v>1000</v>
      </c>
      <c r="M142" t="str">
        <f t="shared" si="18"/>
        <v>B</v>
      </c>
      <c r="N142" t="str">
        <f t="shared" si="19"/>
        <v>B11</v>
      </c>
      <c r="O142" t="str">
        <f>VLOOKUP(N142,'Design - US'!$H$3:$M$50,2,FALSE)</f>
        <v>Profile A</v>
      </c>
      <c r="P142" t="str">
        <f>VLOOKUP($N142,'Design - US'!$H$3:$M$50,3,FALSE)</f>
        <v>$60 USD / mo (T3)</v>
      </c>
      <c r="Q142" t="str">
        <f>VLOOKUP($N142,'Design - US'!$H$3:$M$50,4,FALSE)</f>
        <v>$12.06 USD / day</v>
      </c>
      <c r="R142" t="str">
        <f>VLOOKUP($N142,'Design - US'!$H$3:$M$50,5,FALSE)</f>
        <v>Access restricted beyond label indication (use only after failure of both allopurinol AND febuxostat)</v>
      </c>
      <c r="S142" t="str">
        <f>VLOOKUP($N142,'Design - US'!$H$3:$M$50,6,FALSE)</f>
        <v>Requires prior authorization</v>
      </c>
      <c r="T142">
        <f t="shared" si="20"/>
        <v>2000</v>
      </c>
      <c r="U142">
        <f t="shared" si="14"/>
        <v>1600</v>
      </c>
      <c r="V142">
        <f t="shared" si="15"/>
        <v>200</v>
      </c>
      <c r="W142">
        <f t="shared" si="16"/>
        <v>200</v>
      </c>
      <c r="X142">
        <f t="shared" si="17"/>
        <v>0</v>
      </c>
    </row>
    <row r="143" spans="1:24">
      <c r="A143" s="2">
        <v>11</v>
      </c>
      <c r="B143" s="1" t="s">
        <v>17</v>
      </c>
      <c r="C143" s="1">
        <v>11</v>
      </c>
      <c r="D143" s="1" t="s">
        <v>14</v>
      </c>
      <c r="E143" s="1">
        <v>0.6</v>
      </c>
      <c r="F143" s="1">
        <v>0.3</v>
      </c>
      <c r="G143" s="1">
        <v>0.1</v>
      </c>
      <c r="H143" s="1">
        <v>0</v>
      </c>
      <c r="I143" s="1" t="s">
        <v>12</v>
      </c>
      <c r="J143" s="1" t="s">
        <v>13</v>
      </c>
      <c r="K143" s="1">
        <v>2000</v>
      </c>
      <c r="L143" s="3">
        <v>1000</v>
      </c>
      <c r="M143" t="str">
        <f t="shared" si="18"/>
        <v>B</v>
      </c>
      <c r="N143" t="str">
        <f t="shared" si="19"/>
        <v>B11</v>
      </c>
      <c r="O143" t="str">
        <f>VLOOKUP(N143,'Design - US'!$H$3:$M$50,2,FALSE)</f>
        <v>Profile A</v>
      </c>
      <c r="P143" t="str">
        <f>VLOOKUP($N143,'Design - US'!$H$3:$M$50,3,FALSE)</f>
        <v>$60 USD / mo (T3)</v>
      </c>
      <c r="Q143" t="str">
        <f>VLOOKUP($N143,'Design - US'!$H$3:$M$50,4,FALSE)</f>
        <v>$12.06 USD / day</v>
      </c>
      <c r="R143" t="str">
        <f>VLOOKUP($N143,'Design - US'!$H$3:$M$50,5,FALSE)</f>
        <v>Access restricted beyond label indication (use only after failure of both allopurinol AND febuxostat)</v>
      </c>
      <c r="S143" t="str">
        <f>VLOOKUP($N143,'Design - US'!$H$3:$M$50,6,FALSE)</f>
        <v>Requires prior authorization</v>
      </c>
      <c r="T143">
        <f t="shared" si="20"/>
        <v>1000</v>
      </c>
      <c r="U143">
        <f t="shared" si="14"/>
        <v>600</v>
      </c>
      <c r="V143">
        <f t="shared" si="15"/>
        <v>300</v>
      </c>
      <c r="W143">
        <f t="shared" si="16"/>
        <v>100</v>
      </c>
      <c r="X143">
        <f t="shared" si="17"/>
        <v>0</v>
      </c>
    </row>
    <row r="144" spans="1:24">
      <c r="A144" s="2">
        <v>11</v>
      </c>
      <c r="B144" s="1" t="s">
        <v>17</v>
      </c>
      <c r="C144" s="1">
        <v>12</v>
      </c>
      <c r="D144" s="1" t="s">
        <v>11</v>
      </c>
      <c r="E144" s="1">
        <v>0.8</v>
      </c>
      <c r="F144" s="1">
        <v>0.1</v>
      </c>
      <c r="G144" s="1">
        <v>0.1</v>
      </c>
      <c r="H144" s="1">
        <v>0</v>
      </c>
      <c r="I144" s="1" t="s">
        <v>12</v>
      </c>
      <c r="J144" s="1" t="s">
        <v>13</v>
      </c>
      <c r="K144" s="1">
        <v>2000</v>
      </c>
      <c r="L144" s="3">
        <v>1000</v>
      </c>
      <c r="M144" t="str">
        <f t="shared" si="18"/>
        <v>B</v>
      </c>
      <c r="N144" t="str">
        <f t="shared" si="19"/>
        <v>B12</v>
      </c>
      <c r="O144" t="str">
        <f>VLOOKUP(N144,'Design - US'!$H$3:$M$50,2,FALSE)</f>
        <v>Profile A</v>
      </c>
      <c r="P144" t="str">
        <f>VLOOKUP($N144,'Design - US'!$H$3:$M$50,3,FALSE)</f>
        <v>$60 USD / mo (T3)</v>
      </c>
      <c r="Q144" t="str">
        <f>VLOOKUP($N144,'Design - US'!$H$3:$M$50,4,FALSE)</f>
        <v>$7.14 USD / day</v>
      </c>
      <c r="R144" t="str">
        <f>VLOOKUP($N144,'Design - US'!$H$3:$M$50,5,FALSE)</f>
        <v>Open access within label indication (use after failure of allopurinol or febuxostat)</v>
      </c>
      <c r="S144" t="str">
        <f>VLOOKUP($N144,'Design - US'!$H$3:$M$50,6,FALSE)</f>
        <v>No prior authorization</v>
      </c>
      <c r="T144">
        <f t="shared" si="20"/>
        <v>2000</v>
      </c>
      <c r="U144">
        <f t="shared" si="14"/>
        <v>1600</v>
      </c>
      <c r="V144">
        <f t="shared" si="15"/>
        <v>200</v>
      </c>
      <c r="W144">
        <f t="shared" si="16"/>
        <v>200</v>
      </c>
      <c r="X144">
        <f t="shared" si="17"/>
        <v>0</v>
      </c>
    </row>
    <row r="145" spans="1:24">
      <c r="A145" s="2">
        <v>11</v>
      </c>
      <c r="B145" s="1" t="s">
        <v>17</v>
      </c>
      <c r="C145" s="1">
        <v>12</v>
      </c>
      <c r="D145" s="1" t="s">
        <v>14</v>
      </c>
      <c r="E145" s="1">
        <v>0.5</v>
      </c>
      <c r="F145" s="1">
        <v>0.3</v>
      </c>
      <c r="G145" s="1">
        <v>0.2</v>
      </c>
      <c r="H145" s="1">
        <v>0</v>
      </c>
      <c r="I145" s="1" t="s">
        <v>12</v>
      </c>
      <c r="J145" s="1" t="s">
        <v>13</v>
      </c>
      <c r="K145" s="1">
        <v>2000</v>
      </c>
      <c r="L145" s="3">
        <v>1000</v>
      </c>
      <c r="M145" t="str">
        <f t="shared" si="18"/>
        <v>B</v>
      </c>
      <c r="N145" t="str">
        <f t="shared" si="19"/>
        <v>B12</v>
      </c>
      <c r="O145" t="str">
        <f>VLOOKUP(N145,'Design - US'!$H$3:$M$50,2,FALSE)</f>
        <v>Profile A</v>
      </c>
      <c r="P145" t="str">
        <f>VLOOKUP($N145,'Design - US'!$H$3:$M$50,3,FALSE)</f>
        <v>$60 USD / mo (T3)</v>
      </c>
      <c r="Q145" t="str">
        <f>VLOOKUP($N145,'Design - US'!$H$3:$M$50,4,FALSE)</f>
        <v>$7.14 USD / day</v>
      </c>
      <c r="R145" t="str">
        <f>VLOOKUP($N145,'Design - US'!$H$3:$M$50,5,FALSE)</f>
        <v>Open access within label indication (use after failure of allopurinol or febuxostat)</v>
      </c>
      <c r="S145" t="str">
        <f>VLOOKUP($N145,'Design - US'!$H$3:$M$50,6,FALSE)</f>
        <v>No prior authorization</v>
      </c>
      <c r="T145">
        <f t="shared" si="20"/>
        <v>1000</v>
      </c>
      <c r="U145">
        <f t="shared" si="14"/>
        <v>500</v>
      </c>
      <c r="V145">
        <f t="shared" si="15"/>
        <v>300</v>
      </c>
      <c r="W145">
        <f t="shared" si="16"/>
        <v>200</v>
      </c>
      <c r="X145">
        <f t="shared" si="17"/>
        <v>0</v>
      </c>
    </row>
    <row r="146" spans="1:24">
      <c r="A146" s="2">
        <v>16</v>
      </c>
      <c r="B146" s="1" t="s">
        <v>18</v>
      </c>
      <c r="C146" s="1">
        <v>1</v>
      </c>
      <c r="D146" s="1" t="s">
        <v>11</v>
      </c>
      <c r="E146" s="1">
        <v>0.2</v>
      </c>
      <c r="F146" s="1">
        <v>0.4</v>
      </c>
      <c r="G146" s="1">
        <v>0.4</v>
      </c>
      <c r="H146" s="1">
        <v>0</v>
      </c>
      <c r="I146" s="1" t="s">
        <v>12</v>
      </c>
      <c r="J146" s="1" t="s">
        <v>13</v>
      </c>
      <c r="K146" s="1">
        <v>3650</v>
      </c>
      <c r="L146" s="3">
        <v>730</v>
      </c>
      <c r="M146" t="str">
        <f t="shared" si="18"/>
        <v>C</v>
      </c>
      <c r="N146" t="str">
        <f t="shared" si="19"/>
        <v>C1</v>
      </c>
      <c r="O146" t="str">
        <f>VLOOKUP(N146,'Design - US'!$H$3:$M$50,2,FALSE)</f>
        <v>Profile C</v>
      </c>
      <c r="P146" t="str">
        <f>VLOOKUP($N146,'Design - US'!$H$3:$M$50,3,FALSE)</f>
        <v>$30 USD / mo (T2)</v>
      </c>
      <c r="Q146" t="str">
        <f>VLOOKUP($N146,'Design - US'!$H$3:$M$50,4,FALSE)</f>
        <v>$7.14 USD / day</v>
      </c>
      <c r="R146" t="str">
        <f>VLOOKUP($N146,'Design - US'!$H$3:$M$50,5,FALSE)</f>
        <v>Open access within label indication (use after failure of allopurinol or febuxostat)</v>
      </c>
      <c r="S146" t="str">
        <f>VLOOKUP($N146,'Design - US'!$H$3:$M$50,6,FALSE)</f>
        <v>No prior authorization</v>
      </c>
      <c r="T146">
        <f t="shared" si="20"/>
        <v>3650</v>
      </c>
      <c r="U146">
        <f t="shared" si="14"/>
        <v>730</v>
      </c>
      <c r="V146">
        <f t="shared" si="15"/>
        <v>1460</v>
      </c>
      <c r="W146">
        <f t="shared" si="16"/>
        <v>1460</v>
      </c>
      <c r="X146">
        <f t="shared" si="17"/>
        <v>0</v>
      </c>
    </row>
    <row r="147" spans="1:24">
      <c r="A147" s="2">
        <v>16</v>
      </c>
      <c r="B147" s="1" t="s">
        <v>18</v>
      </c>
      <c r="C147" s="1">
        <v>1</v>
      </c>
      <c r="D147" s="1" t="s">
        <v>14</v>
      </c>
      <c r="E147" s="1">
        <v>0</v>
      </c>
      <c r="F147" s="1">
        <v>0.3</v>
      </c>
      <c r="G147" s="1">
        <v>0.7</v>
      </c>
      <c r="H147" s="1">
        <v>0</v>
      </c>
      <c r="I147" s="1" t="s">
        <v>12</v>
      </c>
      <c r="J147" s="1" t="s">
        <v>13</v>
      </c>
      <c r="K147" s="1">
        <v>3650</v>
      </c>
      <c r="L147" s="3">
        <v>730</v>
      </c>
      <c r="M147" t="str">
        <f t="shared" si="18"/>
        <v>C</v>
      </c>
      <c r="N147" t="str">
        <f t="shared" si="19"/>
        <v>C1</v>
      </c>
      <c r="O147" t="str">
        <f>VLOOKUP(N147,'Design - US'!$H$3:$M$50,2,FALSE)</f>
        <v>Profile C</v>
      </c>
      <c r="P147" t="str">
        <f>VLOOKUP($N147,'Design - US'!$H$3:$M$50,3,FALSE)</f>
        <v>$30 USD / mo (T2)</v>
      </c>
      <c r="Q147" t="str">
        <f>VLOOKUP($N147,'Design - US'!$H$3:$M$50,4,FALSE)</f>
        <v>$7.14 USD / day</v>
      </c>
      <c r="R147" t="str">
        <f>VLOOKUP($N147,'Design - US'!$H$3:$M$50,5,FALSE)</f>
        <v>Open access within label indication (use after failure of allopurinol or febuxostat)</v>
      </c>
      <c r="S147" t="str">
        <f>VLOOKUP($N147,'Design - US'!$H$3:$M$50,6,FALSE)</f>
        <v>No prior authorization</v>
      </c>
      <c r="T147">
        <f t="shared" si="20"/>
        <v>730</v>
      </c>
      <c r="U147">
        <f t="shared" si="14"/>
        <v>0</v>
      </c>
      <c r="V147">
        <f t="shared" si="15"/>
        <v>219</v>
      </c>
      <c r="W147">
        <f t="shared" si="16"/>
        <v>510.99999999999994</v>
      </c>
      <c r="X147">
        <f t="shared" si="17"/>
        <v>0</v>
      </c>
    </row>
    <row r="148" spans="1:24">
      <c r="A148" s="2">
        <v>16</v>
      </c>
      <c r="B148" s="1" t="s">
        <v>18</v>
      </c>
      <c r="C148" s="1">
        <v>2</v>
      </c>
      <c r="D148" s="1" t="s">
        <v>11</v>
      </c>
      <c r="E148" s="1">
        <v>0.4</v>
      </c>
      <c r="F148" s="1">
        <v>0.6</v>
      </c>
      <c r="G148" s="1">
        <v>0</v>
      </c>
      <c r="H148" s="1">
        <v>0</v>
      </c>
      <c r="I148" s="1" t="s">
        <v>12</v>
      </c>
      <c r="J148" s="1" t="s">
        <v>13</v>
      </c>
      <c r="K148" s="1">
        <v>3650</v>
      </c>
      <c r="L148" s="3">
        <v>730</v>
      </c>
      <c r="M148" t="str">
        <f t="shared" si="18"/>
        <v>C</v>
      </c>
      <c r="N148" t="str">
        <f t="shared" si="19"/>
        <v>C2</v>
      </c>
      <c r="O148" t="str">
        <f>VLOOKUP(N148,'Design - US'!$H$3:$M$50,2,FALSE)</f>
        <v>Profile C</v>
      </c>
      <c r="P148" t="str">
        <f>VLOOKUP($N148,'Design - US'!$H$3:$M$50,3,FALSE)</f>
        <v>$60 USD / mo (T3)</v>
      </c>
      <c r="Q148" t="str">
        <f>VLOOKUP($N148,'Design - US'!$H$3:$M$50,4,FALSE)</f>
        <v>$12.06 USD / day</v>
      </c>
      <c r="R148" t="str">
        <f>VLOOKUP($N148,'Design - US'!$H$3:$M$50,5,FALSE)</f>
        <v>Access restricted beyond label indication (use only after failure of both allopurinol AND febuxostat)</v>
      </c>
      <c r="S148" t="str">
        <f>VLOOKUP($N148,'Design - US'!$H$3:$M$50,6,FALSE)</f>
        <v>Requires prior authorization</v>
      </c>
      <c r="T148">
        <f t="shared" si="20"/>
        <v>3650</v>
      </c>
      <c r="U148">
        <f t="shared" si="14"/>
        <v>1460</v>
      </c>
      <c r="V148">
        <f t="shared" si="15"/>
        <v>2190</v>
      </c>
      <c r="W148">
        <f t="shared" si="16"/>
        <v>0</v>
      </c>
      <c r="X148">
        <f t="shared" si="17"/>
        <v>0</v>
      </c>
    </row>
    <row r="149" spans="1:24">
      <c r="A149" s="2">
        <v>16</v>
      </c>
      <c r="B149" s="1" t="s">
        <v>18</v>
      </c>
      <c r="C149" s="1">
        <v>2</v>
      </c>
      <c r="D149" s="1" t="s">
        <v>14</v>
      </c>
      <c r="E149" s="1">
        <v>0.4</v>
      </c>
      <c r="F149" s="1">
        <v>0</v>
      </c>
      <c r="G149" s="1">
        <v>0.6</v>
      </c>
      <c r="H149" s="1">
        <v>0</v>
      </c>
      <c r="I149" s="1" t="s">
        <v>12</v>
      </c>
      <c r="J149" s="1" t="s">
        <v>13</v>
      </c>
      <c r="K149" s="1">
        <v>3650</v>
      </c>
      <c r="L149" s="3">
        <v>730</v>
      </c>
      <c r="M149" t="str">
        <f t="shared" si="18"/>
        <v>C</v>
      </c>
      <c r="N149" t="str">
        <f t="shared" si="19"/>
        <v>C2</v>
      </c>
      <c r="O149" t="str">
        <f>VLOOKUP(N149,'Design - US'!$H$3:$M$50,2,FALSE)</f>
        <v>Profile C</v>
      </c>
      <c r="P149" t="str">
        <f>VLOOKUP($N149,'Design - US'!$H$3:$M$50,3,FALSE)</f>
        <v>$60 USD / mo (T3)</v>
      </c>
      <c r="Q149" t="str">
        <f>VLOOKUP($N149,'Design - US'!$H$3:$M$50,4,FALSE)</f>
        <v>$12.06 USD / day</v>
      </c>
      <c r="R149" t="str">
        <f>VLOOKUP($N149,'Design - US'!$H$3:$M$50,5,FALSE)</f>
        <v>Access restricted beyond label indication (use only after failure of both allopurinol AND febuxostat)</v>
      </c>
      <c r="S149" t="str">
        <f>VLOOKUP($N149,'Design - US'!$H$3:$M$50,6,FALSE)</f>
        <v>Requires prior authorization</v>
      </c>
      <c r="T149">
        <f t="shared" si="20"/>
        <v>730</v>
      </c>
      <c r="U149">
        <f t="shared" si="14"/>
        <v>292</v>
      </c>
      <c r="V149">
        <f t="shared" si="15"/>
        <v>0</v>
      </c>
      <c r="W149">
        <f t="shared" si="16"/>
        <v>438</v>
      </c>
      <c r="X149">
        <f t="shared" si="17"/>
        <v>0</v>
      </c>
    </row>
    <row r="150" spans="1:24">
      <c r="A150" s="2">
        <v>16</v>
      </c>
      <c r="B150" s="1" t="s">
        <v>18</v>
      </c>
      <c r="C150" s="1">
        <v>3</v>
      </c>
      <c r="D150" s="1" t="s">
        <v>11</v>
      </c>
      <c r="E150" s="1">
        <v>0.4</v>
      </c>
      <c r="F150" s="1">
        <v>0.4</v>
      </c>
      <c r="G150" s="1">
        <v>0.2</v>
      </c>
      <c r="H150" s="1">
        <v>0</v>
      </c>
      <c r="I150" s="1" t="s">
        <v>12</v>
      </c>
      <c r="J150" s="1" t="s">
        <v>13</v>
      </c>
      <c r="K150" s="1">
        <v>3650</v>
      </c>
      <c r="L150" s="3">
        <v>730</v>
      </c>
      <c r="M150" t="str">
        <f t="shared" si="18"/>
        <v>C</v>
      </c>
      <c r="N150" t="str">
        <f t="shared" si="19"/>
        <v>C3</v>
      </c>
      <c r="O150" t="str">
        <f>VLOOKUP(N150,'Design - US'!$H$3:$M$50,2,FALSE)</f>
        <v>Profile A</v>
      </c>
      <c r="P150" t="str">
        <f>VLOOKUP($N150,'Design - US'!$H$3:$M$50,3,FALSE)</f>
        <v>$30 USD / mo (T2)</v>
      </c>
      <c r="Q150" t="str">
        <f>VLOOKUP($N150,'Design - US'!$H$3:$M$50,4,FALSE)</f>
        <v>$7.14 USD / day</v>
      </c>
      <c r="R150" t="str">
        <f>VLOOKUP($N150,'Design - US'!$H$3:$M$50,5,FALSE)</f>
        <v>Open access within label indication (use after failure of allopurinol or febuxostat)</v>
      </c>
      <c r="S150" t="str">
        <f>VLOOKUP($N150,'Design - US'!$H$3:$M$50,6,FALSE)</f>
        <v>No prior authorization</v>
      </c>
      <c r="T150">
        <f t="shared" si="20"/>
        <v>3650</v>
      </c>
      <c r="U150">
        <f t="shared" si="14"/>
        <v>1460</v>
      </c>
      <c r="V150">
        <f t="shared" si="15"/>
        <v>1460</v>
      </c>
      <c r="W150">
        <f t="shared" si="16"/>
        <v>730</v>
      </c>
      <c r="X150">
        <f t="shared" si="17"/>
        <v>0</v>
      </c>
    </row>
    <row r="151" spans="1:24">
      <c r="A151" s="2">
        <v>16</v>
      </c>
      <c r="B151" s="1" t="s">
        <v>18</v>
      </c>
      <c r="C151" s="1">
        <v>3</v>
      </c>
      <c r="D151" s="1" t="s">
        <v>14</v>
      </c>
      <c r="E151" s="1">
        <v>0.2</v>
      </c>
      <c r="F151" s="1">
        <v>0.2</v>
      </c>
      <c r="G151" s="1">
        <v>0.6</v>
      </c>
      <c r="H151" s="1">
        <v>0</v>
      </c>
      <c r="I151" s="1" t="s">
        <v>12</v>
      </c>
      <c r="J151" s="1" t="s">
        <v>13</v>
      </c>
      <c r="K151" s="1">
        <v>3650</v>
      </c>
      <c r="L151" s="3">
        <v>730</v>
      </c>
      <c r="M151" t="str">
        <f t="shared" si="18"/>
        <v>C</v>
      </c>
      <c r="N151" t="str">
        <f t="shared" si="19"/>
        <v>C3</v>
      </c>
      <c r="O151" t="str">
        <f>VLOOKUP(N151,'Design - US'!$H$3:$M$50,2,FALSE)</f>
        <v>Profile A</v>
      </c>
      <c r="P151" t="str">
        <f>VLOOKUP($N151,'Design - US'!$H$3:$M$50,3,FALSE)</f>
        <v>$30 USD / mo (T2)</v>
      </c>
      <c r="Q151" t="str">
        <f>VLOOKUP($N151,'Design - US'!$H$3:$M$50,4,FALSE)</f>
        <v>$7.14 USD / day</v>
      </c>
      <c r="R151" t="str">
        <f>VLOOKUP($N151,'Design - US'!$H$3:$M$50,5,FALSE)</f>
        <v>Open access within label indication (use after failure of allopurinol or febuxostat)</v>
      </c>
      <c r="S151" t="str">
        <f>VLOOKUP($N151,'Design - US'!$H$3:$M$50,6,FALSE)</f>
        <v>No prior authorization</v>
      </c>
      <c r="T151">
        <f t="shared" si="20"/>
        <v>730</v>
      </c>
      <c r="U151">
        <f t="shared" si="14"/>
        <v>146</v>
      </c>
      <c r="V151">
        <f t="shared" si="15"/>
        <v>146</v>
      </c>
      <c r="W151">
        <f t="shared" si="16"/>
        <v>438</v>
      </c>
      <c r="X151">
        <f t="shared" si="17"/>
        <v>0</v>
      </c>
    </row>
    <row r="152" spans="1:24">
      <c r="A152" s="2">
        <v>16</v>
      </c>
      <c r="B152" s="1" t="s">
        <v>18</v>
      </c>
      <c r="C152" s="1">
        <v>4</v>
      </c>
      <c r="D152" s="1" t="s">
        <v>11</v>
      </c>
      <c r="E152" s="1">
        <v>0.2</v>
      </c>
      <c r="F152" s="1">
        <v>0.4</v>
      </c>
      <c r="G152" s="1">
        <v>0.4</v>
      </c>
      <c r="H152" s="1">
        <v>0</v>
      </c>
      <c r="I152" s="1" t="s">
        <v>12</v>
      </c>
      <c r="J152" s="1" t="s">
        <v>13</v>
      </c>
      <c r="K152" s="1">
        <v>3650</v>
      </c>
      <c r="L152" s="3">
        <v>730</v>
      </c>
      <c r="M152" t="str">
        <f t="shared" si="18"/>
        <v>C</v>
      </c>
      <c r="N152" t="str">
        <f t="shared" si="19"/>
        <v>C4</v>
      </c>
      <c r="O152" t="str">
        <f>VLOOKUP(N152,'Design - US'!$H$3:$M$50,2,FALSE)</f>
        <v>Profile A</v>
      </c>
      <c r="P152" t="str">
        <f>VLOOKUP($N152,'Design - US'!$H$3:$M$50,3,FALSE)</f>
        <v>$60 USD / mo (T3)</v>
      </c>
      <c r="Q152" t="str">
        <f>VLOOKUP($N152,'Design - US'!$H$3:$M$50,4,FALSE)</f>
        <v>$5.36 USD / day</v>
      </c>
      <c r="R152" t="str">
        <f>VLOOKUP($N152,'Design - US'!$H$3:$M$50,5,FALSE)</f>
        <v>Open access within label indication (use after failure of allopurinol or febuxostat)</v>
      </c>
      <c r="S152" t="str">
        <f>VLOOKUP($N152,'Design - US'!$H$3:$M$50,6,FALSE)</f>
        <v>Requires prior authorization</v>
      </c>
      <c r="T152">
        <f t="shared" si="20"/>
        <v>3650</v>
      </c>
      <c r="U152">
        <f t="shared" si="14"/>
        <v>730</v>
      </c>
      <c r="V152">
        <f t="shared" si="15"/>
        <v>1460</v>
      </c>
      <c r="W152">
        <f t="shared" si="16"/>
        <v>1460</v>
      </c>
      <c r="X152">
        <f t="shared" si="17"/>
        <v>0</v>
      </c>
    </row>
    <row r="153" spans="1:24">
      <c r="A153" s="2">
        <v>16</v>
      </c>
      <c r="B153" s="1" t="s">
        <v>18</v>
      </c>
      <c r="C153" s="1">
        <v>4</v>
      </c>
      <c r="D153" s="1" t="s">
        <v>14</v>
      </c>
      <c r="E153" s="1">
        <v>0.4</v>
      </c>
      <c r="F153" s="1">
        <v>0.2</v>
      </c>
      <c r="G153" s="1">
        <v>0.4</v>
      </c>
      <c r="H153" s="1">
        <v>0</v>
      </c>
      <c r="I153" s="1" t="s">
        <v>12</v>
      </c>
      <c r="J153" s="1" t="s">
        <v>13</v>
      </c>
      <c r="K153" s="1">
        <v>3650</v>
      </c>
      <c r="L153" s="3">
        <v>730</v>
      </c>
      <c r="M153" t="str">
        <f t="shared" si="18"/>
        <v>C</v>
      </c>
      <c r="N153" t="str">
        <f t="shared" si="19"/>
        <v>C4</v>
      </c>
      <c r="O153" t="str">
        <f>VLOOKUP(N153,'Design - US'!$H$3:$M$50,2,FALSE)</f>
        <v>Profile A</v>
      </c>
      <c r="P153" t="str">
        <f>VLOOKUP($N153,'Design - US'!$H$3:$M$50,3,FALSE)</f>
        <v>$60 USD / mo (T3)</v>
      </c>
      <c r="Q153" t="str">
        <f>VLOOKUP($N153,'Design - US'!$H$3:$M$50,4,FALSE)</f>
        <v>$5.36 USD / day</v>
      </c>
      <c r="R153" t="str">
        <f>VLOOKUP($N153,'Design - US'!$H$3:$M$50,5,FALSE)</f>
        <v>Open access within label indication (use after failure of allopurinol or febuxostat)</v>
      </c>
      <c r="S153" t="str">
        <f>VLOOKUP($N153,'Design - US'!$H$3:$M$50,6,FALSE)</f>
        <v>Requires prior authorization</v>
      </c>
      <c r="T153">
        <f t="shared" si="20"/>
        <v>730</v>
      </c>
      <c r="U153">
        <f t="shared" si="14"/>
        <v>292</v>
      </c>
      <c r="V153">
        <f t="shared" si="15"/>
        <v>146</v>
      </c>
      <c r="W153">
        <f t="shared" si="16"/>
        <v>292</v>
      </c>
      <c r="X153">
        <f t="shared" si="17"/>
        <v>0</v>
      </c>
    </row>
    <row r="154" spans="1:24">
      <c r="A154" s="2">
        <v>16</v>
      </c>
      <c r="B154" s="1" t="s">
        <v>18</v>
      </c>
      <c r="C154" s="1">
        <v>5</v>
      </c>
      <c r="D154" s="1" t="s">
        <v>11</v>
      </c>
      <c r="E154" s="1">
        <v>0.4</v>
      </c>
      <c r="F154" s="1">
        <v>0.2</v>
      </c>
      <c r="G154" s="1">
        <v>0.4</v>
      </c>
      <c r="H154" s="1">
        <v>0</v>
      </c>
      <c r="I154" s="1" t="s">
        <v>12</v>
      </c>
      <c r="J154" s="1" t="s">
        <v>13</v>
      </c>
      <c r="K154" s="1">
        <v>3650</v>
      </c>
      <c r="L154" s="3">
        <v>730</v>
      </c>
      <c r="M154" t="str">
        <f t="shared" si="18"/>
        <v>C</v>
      </c>
      <c r="N154" t="str">
        <f t="shared" si="19"/>
        <v>C5</v>
      </c>
      <c r="O154" t="str">
        <f>VLOOKUP(N154,'Design - US'!$H$3:$M$50,2,FALSE)</f>
        <v>Profile C</v>
      </c>
      <c r="P154" t="str">
        <f>VLOOKUP($N154,'Design - US'!$H$3:$M$50,3,FALSE)</f>
        <v>$30 USD / mo (T2)</v>
      </c>
      <c r="Q154" t="str">
        <f>VLOOKUP($N154,'Design - US'!$H$3:$M$50,4,FALSE)</f>
        <v>$7.14 USD / day</v>
      </c>
      <c r="R154" t="str">
        <f>VLOOKUP($N154,'Design - US'!$H$3:$M$50,5,FALSE)</f>
        <v>Open access within label indication (use after failure of allopurinol or febuxostat)</v>
      </c>
      <c r="S154" t="str">
        <f>VLOOKUP($N154,'Design - US'!$H$3:$M$50,6,FALSE)</f>
        <v>Requires prior authorization</v>
      </c>
      <c r="T154">
        <f t="shared" si="20"/>
        <v>3650</v>
      </c>
      <c r="U154">
        <f t="shared" si="14"/>
        <v>1460</v>
      </c>
      <c r="V154">
        <f t="shared" si="15"/>
        <v>730</v>
      </c>
      <c r="W154">
        <f t="shared" si="16"/>
        <v>1460</v>
      </c>
      <c r="X154">
        <f t="shared" si="17"/>
        <v>0</v>
      </c>
    </row>
    <row r="155" spans="1:24">
      <c r="A155" s="2">
        <v>16</v>
      </c>
      <c r="B155" s="1" t="s">
        <v>18</v>
      </c>
      <c r="C155" s="1">
        <v>5</v>
      </c>
      <c r="D155" s="1" t="s">
        <v>14</v>
      </c>
      <c r="E155" s="1">
        <v>0.2</v>
      </c>
      <c r="F155" s="1">
        <v>0.4</v>
      </c>
      <c r="G155" s="1">
        <v>0.4</v>
      </c>
      <c r="H155" s="1">
        <v>0</v>
      </c>
      <c r="I155" s="1" t="s">
        <v>12</v>
      </c>
      <c r="J155" s="1" t="s">
        <v>13</v>
      </c>
      <c r="K155" s="1">
        <v>3650</v>
      </c>
      <c r="L155" s="3">
        <v>730</v>
      </c>
      <c r="M155" t="str">
        <f t="shared" si="18"/>
        <v>C</v>
      </c>
      <c r="N155" t="str">
        <f t="shared" si="19"/>
        <v>C5</v>
      </c>
      <c r="O155" t="str">
        <f>VLOOKUP(N155,'Design - US'!$H$3:$M$50,2,FALSE)</f>
        <v>Profile C</v>
      </c>
      <c r="P155" t="str">
        <f>VLOOKUP($N155,'Design - US'!$H$3:$M$50,3,FALSE)</f>
        <v>$30 USD / mo (T2)</v>
      </c>
      <c r="Q155" t="str">
        <f>VLOOKUP($N155,'Design - US'!$H$3:$M$50,4,FALSE)</f>
        <v>$7.14 USD / day</v>
      </c>
      <c r="R155" t="str">
        <f>VLOOKUP($N155,'Design - US'!$H$3:$M$50,5,FALSE)</f>
        <v>Open access within label indication (use after failure of allopurinol or febuxostat)</v>
      </c>
      <c r="S155" t="str">
        <f>VLOOKUP($N155,'Design - US'!$H$3:$M$50,6,FALSE)</f>
        <v>Requires prior authorization</v>
      </c>
      <c r="T155">
        <f t="shared" si="20"/>
        <v>730</v>
      </c>
      <c r="U155">
        <f t="shared" si="14"/>
        <v>146</v>
      </c>
      <c r="V155">
        <f t="shared" si="15"/>
        <v>292</v>
      </c>
      <c r="W155">
        <f t="shared" si="16"/>
        <v>292</v>
      </c>
      <c r="X155">
        <f t="shared" si="17"/>
        <v>0</v>
      </c>
    </row>
    <row r="156" spans="1:24">
      <c r="A156" s="2">
        <v>16</v>
      </c>
      <c r="B156" s="1" t="s">
        <v>18</v>
      </c>
      <c r="C156" s="1">
        <v>6</v>
      </c>
      <c r="D156" s="1" t="s">
        <v>11</v>
      </c>
      <c r="E156" s="1">
        <v>0.4</v>
      </c>
      <c r="F156" s="1">
        <v>0.4</v>
      </c>
      <c r="G156" s="1">
        <v>0.2</v>
      </c>
      <c r="H156" s="1">
        <v>0</v>
      </c>
      <c r="I156" s="1" t="s">
        <v>12</v>
      </c>
      <c r="J156" s="1" t="s">
        <v>13</v>
      </c>
      <c r="K156" s="1">
        <v>3650</v>
      </c>
      <c r="L156" s="3">
        <v>730</v>
      </c>
      <c r="M156" t="str">
        <f t="shared" si="18"/>
        <v>C</v>
      </c>
      <c r="N156" t="str">
        <f t="shared" si="19"/>
        <v>C6</v>
      </c>
      <c r="O156" t="str">
        <f>VLOOKUP(N156,'Design - US'!$H$3:$M$50,2,FALSE)</f>
        <v>Profile A</v>
      </c>
      <c r="P156" t="str">
        <f>VLOOKUP($N156,'Design - US'!$H$3:$M$50,3,FALSE)</f>
        <v>$60 USD / mo (T3)</v>
      </c>
      <c r="Q156" t="str">
        <f>VLOOKUP($N156,'Design - US'!$H$3:$M$50,4,FALSE)</f>
        <v>$7.14 USD / day</v>
      </c>
      <c r="R156" t="str">
        <f>VLOOKUP($N156,'Design - US'!$H$3:$M$50,5,FALSE)</f>
        <v>Open access within label indication (use after failure of allopurinol or febuxostat)</v>
      </c>
      <c r="S156" t="str">
        <f>VLOOKUP($N156,'Design - US'!$H$3:$M$50,6,FALSE)</f>
        <v>Requires prior authorization</v>
      </c>
      <c r="T156">
        <f t="shared" si="20"/>
        <v>3650</v>
      </c>
      <c r="U156">
        <f t="shared" si="14"/>
        <v>1460</v>
      </c>
      <c r="V156">
        <f t="shared" si="15"/>
        <v>1460</v>
      </c>
      <c r="W156">
        <f t="shared" si="16"/>
        <v>730</v>
      </c>
      <c r="X156">
        <f t="shared" si="17"/>
        <v>0</v>
      </c>
    </row>
    <row r="157" spans="1:24">
      <c r="A157" s="2">
        <v>16</v>
      </c>
      <c r="B157" s="1" t="s">
        <v>18</v>
      </c>
      <c r="C157" s="1">
        <v>6</v>
      </c>
      <c r="D157" s="1" t="s">
        <v>14</v>
      </c>
      <c r="E157" s="1">
        <v>0.2</v>
      </c>
      <c r="F157" s="1">
        <v>0.2</v>
      </c>
      <c r="G157" s="1">
        <v>0.6</v>
      </c>
      <c r="H157" s="1">
        <v>0</v>
      </c>
      <c r="I157" s="1" t="s">
        <v>12</v>
      </c>
      <c r="J157" s="1" t="s">
        <v>13</v>
      </c>
      <c r="K157" s="1">
        <v>3650</v>
      </c>
      <c r="L157" s="3">
        <v>730</v>
      </c>
      <c r="M157" t="str">
        <f t="shared" si="18"/>
        <v>C</v>
      </c>
      <c r="N157" t="str">
        <f t="shared" si="19"/>
        <v>C6</v>
      </c>
      <c r="O157" t="str">
        <f>VLOOKUP(N157,'Design - US'!$H$3:$M$50,2,FALSE)</f>
        <v>Profile A</v>
      </c>
      <c r="P157" t="str">
        <f>VLOOKUP($N157,'Design - US'!$H$3:$M$50,3,FALSE)</f>
        <v>$60 USD / mo (T3)</v>
      </c>
      <c r="Q157" t="str">
        <f>VLOOKUP($N157,'Design - US'!$H$3:$M$50,4,FALSE)</f>
        <v>$7.14 USD / day</v>
      </c>
      <c r="R157" t="str">
        <f>VLOOKUP($N157,'Design - US'!$H$3:$M$50,5,FALSE)</f>
        <v>Open access within label indication (use after failure of allopurinol or febuxostat)</v>
      </c>
      <c r="S157" t="str">
        <f>VLOOKUP($N157,'Design - US'!$H$3:$M$50,6,FALSE)</f>
        <v>Requires prior authorization</v>
      </c>
      <c r="T157">
        <f t="shared" si="20"/>
        <v>730</v>
      </c>
      <c r="U157">
        <f t="shared" si="14"/>
        <v>146</v>
      </c>
      <c r="V157">
        <f t="shared" si="15"/>
        <v>146</v>
      </c>
      <c r="W157">
        <f t="shared" si="16"/>
        <v>438</v>
      </c>
      <c r="X157">
        <f t="shared" si="17"/>
        <v>0</v>
      </c>
    </row>
    <row r="158" spans="1:24">
      <c r="A158" s="2">
        <v>16</v>
      </c>
      <c r="B158" s="1" t="s">
        <v>18</v>
      </c>
      <c r="C158" s="1">
        <v>7</v>
      </c>
      <c r="D158" s="1" t="s">
        <v>11</v>
      </c>
      <c r="E158" s="1">
        <v>0.4</v>
      </c>
      <c r="F158" s="1">
        <v>0.6</v>
      </c>
      <c r="G158" s="1">
        <v>0</v>
      </c>
      <c r="H158" s="1">
        <v>0</v>
      </c>
      <c r="I158" s="1" t="s">
        <v>12</v>
      </c>
      <c r="J158" s="1" t="s">
        <v>13</v>
      </c>
      <c r="K158" s="1">
        <v>3650</v>
      </c>
      <c r="L158" s="3">
        <v>730</v>
      </c>
      <c r="M158" t="str">
        <f t="shared" si="18"/>
        <v>C</v>
      </c>
      <c r="N158" t="str">
        <f t="shared" si="19"/>
        <v>C7</v>
      </c>
      <c r="O158" t="str">
        <f>VLOOKUP(N158,'Design - US'!$H$3:$M$50,2,FALSE)</f>
        <v>Profile D</v>
      </c>
      <c r="P158" t="str">
        <f>VLOOKUP($N158,'Design - US'!$H$3:$M$50,3,FALSE)</f>
        <v>$60 USD / mo (T3)</v>
      </c>
      <c r="Q158" t="str">
        <f>VLOOKUP($N158,'Design - US'!$H$3:$M$50,4,FALSE)</f>
        <v>$7.14 USD / day</v>
      </c>
      <c r="R158" t="str">
        <f>VLOOKUP($N158,'Design - US'!$H$3:$M$50,5,FALSE)</f>
        <v>Open access within label indication (use after failure of allopurinol or febuxostat)</v>
      </c>
      <c r="S158" t="str">
        <f>VLOOKUP($N158,'Design - US'!$H$3:$M$50,6,FALSE)</f>
        <v>Requires prior authorization</v>
      </c>
      <c r="T158">
        <f t="shared" si="20"/>
        <v>3650</v>
      </c>
      <c r="U158">
        <f t="shared" si="14"/>
        <v>1460</v>
      </c>
      <c r="V158">
        <f t="shared" si="15"/>
        <v>2190</v>
      </c>
      <c r="W158">
        <f t="shared" si="16"/>
        <v>0</v>
      </c>
      <c r="X158">
        <f t="shared" si="17"/>
        <v>0</v>
      </c>
    </row>
    <row r="159" spans="1:24">
      <c r="A159" s="2">
        <v>16</v>
      </c>
      <c r="B159" s="1" t="s">
        <v>18</v>
      </c>
      <c r="C159" s="1">
        <v>7</v>
      </c>
      <c r="D159" s="1" t="s">
        <v>14</v>
      </c>
      <c r="E159" s="1">
        <v>0.4</v>
      </c>
      <c r="F159" s="1">
        <v>0.2</v>
      </c>
      <c r="G159" s="1">
        <v>0.4</v>
      </c>
      <c r="H159" s="1">
        <v>0</v>
      </c>
      <c r="I159" s="1" t="s">
        <v>12</v>
      </c>
      <c r="J159" s="1" t="s">
        <v>13</v>
      </c>
      <c r="K159" s="1">
        <v>3650</v>
      </c>
      <c r="L159" s="3">
        <v>730</v>
      </c>
      <c r="M159" t="str">
        <f t="shared" si="18"/>
        <v>C</v>
      </c>
      <c r="N159" t="str">
        <f t="shared" si="19"/>
        <v>C7</v>
      </c>
      <c r="O159" t="str">
        <f>VLOOKUP(N159,'Design - US'!$H$3:$M$50,2,FALSE)</f>
        <v>Profile D</v>
      </c>
      <c r="P159" t="str">
        <f>VLOOKUP($N159,'Design - US'!$H$3:$M$50,3,FALSE)</f>
        <v>$60 USD / mo (T3)</v>
      </c>
      <c r="Q159" t="str">
        <f>VLOOKUP($N159,'Design - US'!$H$3:$M$50,4,FALSE)</f>
        <v>$7.14 USD / day</v>
      </c>
      <c r="R159" t="str">
        <f>VLOOKUP($N159,'Design - US'!$H$3:$M$50,5,FALSE)</f>
        <v>Open access within label indication (use after failure of allopurinol or febuxostat)</v>
      </c>
      <c r="S159" t="str">
        <f>VLOOKUP($N159,'Design - US'!$H$3:$M$50,6,FALSE)</f>
        <v>Requires prior authorization</v>
      </c>
      <c r="T159">
        <f t="shared" si="20"/>
        <v>730</v>
      </c>
      <c r="U159">
        <f t="shared" si="14"/>
        <v>292</v>
      </c>
      <c r="V159">
        <f t="shared" si="15"/>
        <v>146</v>
      </c>
      <c r="W159">
        <f t="shared" si="16"/>
        <v>292</v>
      </c>
      <c r="X159">
        <f t="shared" si="17"/>
        <v>0</v>
      </c>
    </row>
    <row r="160" spans="1:24">
      <c r="A160" s="2">
        <v>16</v>
      </c>
      <c r="B160" s="1" t="s">
        <v>18</v>
      </c>
      <c r="C160" s="1">
        <v>8</v>
      </c>
      <c r="D160" s="1" t="s">
        <v>11</v>
      </c>
      <c r="E160" s="1">
        <v>0.2</v>
      </c>
      <c r="F160" s="1">
        <v>0.6</v>
      </c>
      <c r="G160" s="1">
        <v>0.2</v>
      </c>
      <c r="H160" s="1">
        <v>0</v>
      </c>
      <c r="I160" s="1" t="s">
        <v>12</v>
      </c>
      <c r="J160" s="1" t="s">
        <v>13</v>
      </c>
      <c r="K160" s="1">
        <v>3650</v>
      </c>
      <c r="L160" s="3">
        <v>730</v>
      </c>
      <c r="M160" t="str">
        <f t="shared" si="18"/>
        <v>C</v>
      </c>
      <c r="N160" t="str">
        <f t="shared" si="19"/>
        <v>C8</v>
      </c>
      <c r="O160" t="str">
        <f>VLOOKUP(N160,'Design - US'!$H$3:$M$50,2,FALSE)</f>
        <v>Profile B</v>
      </c>
      <c r="P160" t="str">
        <f>VLOOKUP($N160,'Design - US'!$H$3:$M$50,3,FALSE)</f>
        <v>$60 USD / mo (T3)</v>
      </c>
      <c r="Q160" t="str">
        <f>VLOOKUP($N160,'Design - US'!$H$3:$M$50,4,FALSE)</f>
        <v>$12.06 USD / day</v>
      </c>
      <c r="R160" t="str">
        <f>VLOOKUP($N160,'Design - US'!$H$3:$M$50,5,FALSE)</f>
        <v>Access restricted beyond label indication (use only after failure of both allopurinol AND febuxostat)</v>
      </c>
      <c r="S160" t="str">
        <f>VLOOKUP($N160,'Design - US'!$H$3:$M$50,6,FALSE)</f>
        <v>Requires prior authorization</v>
      </c>
      <c r="T160">
        <f t="shared" si="20"/>
        <v>3650</v>
      </c>
      <c r="U160">
        <f t="shared" si="14"/>
        <v>730</v>
      </c>
      <c r="V160">
        <f t="shared" si="15"/>
        <v>2190</v>
      </c>
      <c r="W160">
        <f t="shared" si="16"/>
        <v>730</v>
      </c>
      <c r="X160">
        <f t="shared" si="17"/>
        <v>0</v>
      </c>
    </row>
    <row r="161" spans="1:24">
      <c r="A161" s="2">
        <v>16</v>
      </c>
      <c r="B161" s="1" t="s">
        <v>18</v>
      </c>
      <c r="C161" s="1">
        <v>8</v>
      </c>
      <c r="D161" s="1" t="s">
        <v>14</v>
      </c>
      <c r="E161" s="1">
        <v>0.2</v>
      </c>
      <c r="F161" s="1">
        <v>0.2</v>
      </c>
      <c r="G161" s="1">
        <v>0.6</v>
      </c>
      <c r="H161" s="1">
        <v>0</v>
      </c>
      <c r="I161" s="1" t="s">
        <v>12</v>
      </c>
      <c r="J161" s="1" t="s">
        <v>13</v>
      </c>
      <c r="K161" s="1">
        <v>3650</v>
      </c>
      <c r="L161" s="3">
        <v>730</v>
      </c>
      <c r="M161" t="str">
        <f t="shared" si="18"/>
        <v>C</v>
      </c>
      <c r="N161" t="str">
        <f t="shared" si="19"/>
        <v>C8</v>
      </c>
      <c r="O161" t="str">
        <f>VLOOKUP(N161,'Design - US'!$H$3:$M$50,2,FALSE)</f>
        <v>Profile B</v>
      </c>
      <c r="P161" t="str">
        <f>VLOOKUP($N161,'Design - US'!$H$3:$M$50,3,FALSE)</f>
        <v>$60 USD / mo (T3)</v>
      </c>
      <c r="Q161" t="str">
        <f>VLOOKUP($N161,'Design - US'!$H$3:$M$50,4,FALSE)</f>
        <v>$12.06 USD / day</v>
      </c>
      <c r="R161" t="str">
        <f>VLOOKUP($N161,'Design - US'!$H$3:$M$50,5,FALSE)</f>
        <v>Access restricted beyond label indication (use only after failure of both allopurinol AND febuxostat)</v>
      </c>
      <c r="S161" t="str">
        <f>VLOOKUP($N161,'Design - US'!$H$3:$M$50,6,FALSE)</f>
        <v>Requires prior authorization</v>
      </c>
      <c r="T161">
        <f t="shared" si="20"/>
        <v>730</v>
      </c>
      <c r="U161">
        <f t="shared" si="14"/>
        <v>146</v>
      </c>
      <c r="V161">
        <f t="shared" si="15"/>
        <v>146</v>
      </c>
      <c r="W161">
        <f t="shared" si="16"/>
        <v>438</v>
      </c>
      <c r="X161">
        <f t="shared" si="17"/>
        <v>0</v>
      </c>
    </row>
    <row r="162" spans="1:24">
      <c r="A162" s="2">
        <v>16</v>
      </c>
      <c r="B162" s="1" t="s">
        <v>18</v>
      </c>
      <c r="C162" s="1">
        <v>9</v>
      </c>
      <c r="D162" s="1" t="s">
        <v>11</v>
      </c>
      <c r="E162" s="1">
        <v>0.2</v>
      </c>
      <c r="F162" s="1">
        <v>0.6</v>
      </c>
      <c r="G162" s="1">
        <v>0.2</v>
      </c>
      <c r="H162" s="1">
        <v>0</v>
      </c>
      <c r="I162" s="1" t="s">
        <v>12</v>
      </c>
      <c r="J162" s="1" t="s">
        <v>13</v>
      </c>
      <c r="K162" s="1">
        <v>3650</v>
      </c>
      <c r="L162" s="3">
        <v>730</v>
      </c>
      <c r="M162" t="str">
        <f t="shared" si="18"/>
        <v>C</v>
      </c>
      <c r="N162" t="str">
        <f t="shared" si="19"/>
        <v>C9</v>
      </c>
      <c r="O162" t="str">
        <f>VLOOKUP(N162,'Design - US'!$H$3:$M$50,2,FALSE)</f>
        <v>Profile D</v>
      </c>
      <c r="P162" t="str">
        <f>VLOOKUP($N162,'Design - US'!$H$3:$M$50,3,FALSE)</f>
        <v>$60 USD / mo (T3)</v>
      </c>
      <c r="Q162" t="str">
        <f>VLOOKUP($N162,'Design - US'!$H$3:$M$50,4,FALSE)</f>
        <v>$12.06 USD / day</v>
      </c>
      <c r="R162" t="str">
        <f>VLOOKUP($N162,'Design - US'!$H$3:$M$50,5,FALSE)</f>
        <v>Open access within label indication (use after failure of allopurinol or febuxostat)</v>
      </c>
      <c r="S162" t="str">
        <f>VLOOKUP($N162,'Design - US'!$H$3:$M$50,6,FALSE)</f>
        <v>No prior authorization</v>
      </c>
      <c r="T162">
        <f t="shared" si="20"/>
        <v>3650</v>
      </c>
      <c r="U162">
        <f t="shared" si="14"/>
        <v>730</v>
      </c>
      <c r="V162">
        <f t="shared" si="15"/>
        <v>2190</v>
      </c>
      <c r="W162">
        <f t="shared" si="16"/>
        <v>730</v>
      </c>
      <c r="X162">
        <f t="shared" si="17"/>
        <v>0</v>
      </c>
    </row>
    <row r="163" spans="1:24">
      <c r="A163" s="2">
        <v>16</v>
      </c>
      <c r="B163" s="1" t="s">
        <v>18</v>
      </c>
      <c r="C163" s="1">
        <v>9</v>
      </c>
      <c r="D163" s="1" t="s">
        <v>14</v>
      </c>
      <c r="E163" s="1">
        <v>0.2</v>
      </c>
      <c r="F163" s="1">
        <v>0.2</v>
      </c>
      <c r="G163" s="1">
        <v>0.6</v>
      </c>
      <c r="H163" s="1">
        <v>0</v>
      </c>
      <c r="I163" s="1" t="s">
        <v>12</v>
      </c>
      <c r="J163" s="1" t="s">
        <v>13</v>
      </c>
      <c r="K163" s="1">
        <v>3650</v>
      </c>
      <c r="L163" s="3">
        <v>730</v>
      </c>
      <c r="M163" t="str">
        <f t="shared" si="18"/>
        <v>C</v>
      </c>
      <c r="N163" t="str">
        <f t="shared" si="19"/>
        <v>C9</v>
      </c>
      <c r="O163" t="str">
        <f>VLOOKUP(N163,'Design - US'!$H$3:$M$50,2,FALSE)</f>
        <v>Profile D</v>
      </c>
      <c r="P163" t="str">
        <f>VLOOKUP($N163,'Design - US'!$H$3:$M$50,3,FALSE)</f>
        <v>$60 USD / mo (T3)</v>
      </c>
      <c r="Q163" t="str">
        <f>VLOOKUP($N163,'Design - US'!$H$3:$M$50,4,FALSE)</f>
        <v>$12.06 USD / day</v>
      </c>
      <c r="R163" t="str">
        <f>VLOOKUP($N163,'Design - US'!$H$3:$M$50,5,FALSE)</f>
        <v>Open access within label indication (use after failure of allopurinol or febuxostat)</v>
      </c>
      <c r="S163" t="str">
        <f>VLOOKUP($N163,'Design - US'!$H$3:$M$50,6,FALSE)</f>
        <v>No prior authorization</v>
      </c>
      <c r="T163">
        <f t="shared" si="20"/>
        <v>730</v>
      </c>
      <c r="U163">
        <f t="shared" si="14"/>
        <v>146</v>
      </c>
      <c r="V163">
        <f t="shared" si="15"/>
        <v>146</v>
      </c>
      <c r="W163">
        <f t="shared" si="16"/>
        <v>438</v>
      </c>
      <c r="X163">
        <f t="shared" si="17"/>
        <v>0</v>
      </c>
    </row>
    <row r="164" spans="1:24">
      <c r="A164" s="2">
        <v>16</v>
      </c>
      <c r="B164" s="1" t="s">
        <v>18</v>
      </c>
      <c r="C164" s="1">
        <v>10</v>
      </c>
      <c r="D164" s="1" t="s">
        <v>11</v>
      </c>
      <c r="E164" s="1">
        <v>0.3</v>
      </c>
      <c r="F164" s="1">
        <v>0.5</v>
      </c>
      <c r="G164" s="1">
        <v>0.2</v>
      </c>
      <c r="H164" s="1">
        <v>0</v>
      </c>
      <c r="I164" s="1" t="s">
        <v>12</v>
      </c>
      <c r="J164" s="1" t="s">
        <v>13</v>
      </c>
      <c r="K164" s="1">
        <v>3650</v>
      </c>
      <c r="L164" s="3">
        <v>730</v>
      </c>
      <c r="M164" t="str">
        <f t="shared" si="18"/>
        <v>C</v>
      </c>
      <c r="N164" t="str">
        <f t="shared" si="19"/>
        <v>C10</v>
      </c>
      <c r="O164" t="str">
        <f>VLOOKUP(N164,'Design - US'!$H$3:$M$50,2,FALSE)</f>
        <v>Profile A</v>
      </c>
      <c r="P164" t="str">
        <f>VLOOKUP($N164,'Design - US'!$H$3:$M$50,3,FALSE)</f>
        <v>$60 USD / mo (T3)</v>
      </c>
      <c r="Q164" t="str">
        <f>VLOOKUP($N164,'Design - US'!$H$3:$M$50,4,FALSE)</f>
        <v>$12.06 USD / day</v>
      </c>
      <c r="R164" t="str">
        <f>VLOOKUP($N164,'Design - US'!$H$3:$M$50,5,FALSE)</f>
        <v>Open access within label indication (use after failure of allopurinol or febuxostat)</v>
      </c>
      <c r="S164" t="str">
        <f>VLOOKUP($N164,'Design - US'!$H$3:$M$50,6,FALSE)</f>
        <v>No prior authorization</v>
      </c>
      <c r="T164">
        <f t="shared" si="20"/>
        <v>3650</v>
      </c>
      <c r="U164">
        <f t="shared" si="14"/>
        <v>1095</v>
      </c>
      <c r="V164">
        <f t="shared" si="15"/>
        <v>1825</v>
      </c>
      <c r="W164">
        <f t="shared" si="16"/>
        <v>730</v>
      </c>
      <c r="X164">
        <f t="shared" si="17"/>
        <v>0</v>
      </c>
    </row>
    <row r="165" spans="1:24">
      <c r="A165" s="2">
        <v>16</v>
      </c>
      <c r="B165" s="1" t="s">
        <v>18</v>
      </c>
      <c r="C165" s="1">
        <v>10</v>
      </c>
      <c r="D165" s="1" t="s">
        <v>14</v>
      </c>
      <c r="E165" s="1">
        <v>0.4</v>
      </c>
      <c r="F165" s="1">
        <v>0.3</v>
      </c>
      <c r="G165" s="1">
        <v>0.3</v>
      </c>
      <c r="H165" s="1">
        <v>0</v>
      </c>
      <c r="I165" s="1" t="s">
        <v>12</v>
      </c>
      <c r="J165" s="1" t="s">
        <v>13</v>
      </c>
      <c r="K165" s="1">
        <v>3650</v>
      </c>
      <c r="L165" s="3">
        <v>730</v>
      </c>
      <c r="M165" t="str">
        <f t="shared" si="18"/>
        <v>C</v>
      </c>
      <c r="N165" t="str">
        <f t="shared" si="19"/>
        <v>C10</v>
      </c>
      <c r="O165" t="str">
        <f>VLOOKUP(N165,'Design - US'!$H$3:$M$50,2,FALSE)</f>
        <v>Profile A</v>
      </c>
      <c r="P165" t="str">
        <f>VLOOKUP($N165,'Design - US'!$H$3:$M$50,3,FALSE)</f>
        <v>$60 USD / mo (T3)</v>
      </c>
      <c r="Q165" t="str">
        <f>VLOOKUP($N165,'Design - US'!$H$3:$M$50,4,FALSE)</f>
        <v>$12.06 USD / day</v>
      </c>
      <c r="R165" t="str">
        <f>VLOOKUP($N165,'Design - US'!$H$3:$M$50,5,FALSE)</f>
        <v>Open access within label indication (use after failure of allopurinol or febuxostat)</v>
      </c>
      <c r="S165" t="str">
        <f>VLOOKUP($N165,'Design - US'!$H$3:$M$50,6,FALSE)</f>
        <v>No prior authorization</v>
      </c>
      <c r="T165">
        <f t="shared" si="20"/>
        <v>730</v>
      </c>
      <c r="U165">
        <f t="shared" si="14"/>
        <v>292</v>
      </c>
      <c r="V165">
        <f t="shared" si="15"/>
        <v>219</v>
      </c>
      <c r="W165">
        <f t="shared" si="16"/>
        <v>219</v>
      </c>
      <c r="X165">
        <f t="shared" si="17"/>
        <v>0</v>
      </c>
    </row>
    <row r="166" spans="1:24">
      <c r="A166" s="2">
        <v>16</v>
      </c>
      <c r="B166" s="1" t="s">
        <v>18</v>
      </c>
      <c r="C166" s="1">
        <v>11</v>
      </c>
      <c r="D166" s="1" t="s">
        <v>11</v>
      </c>
      <c r="E166" s="1">
        <v>0.2</v>
      </c>
      <c r="F166" s="1">
        <v>0.4</v>
      </c>
      <c r="G166" s="1">
        <v>0.4</v>
      </c>
      <c r="H166" s="1">
        <v>0</v>
      </c>
      <c r="I166" s="1" t="s">
        <v>12</v>
      </c>
      <c r="J166" s="1" t="s">
        <v>13</v>
      </c>
      <c r="K166" s="1">
        <v>3650</v>
      </c>
      <c r="L166" s="3">
        <v>730</v>
      </c>
      <c r="M166" t="str">
        <f t="shared" si="18"/>
        <v>C</v>
      </c>
      <c r="N166" t="str">
        <f t="shared" si="19"/>
        <v>C11</v>
      </c>
      <c r="O166" t="str">
        <f>VLOOKUP(N166,'Design - US'!$H$3:$M$50,2,FALSE)</f>
        <v>Profile B</v>
      </c>
      <c r="P166" t="str">
        <f>VLOOKUP($N166,'Design - US'!$H$3:$M$50,3,FALSE)</f>
        <v>$60 USD / mo (T3)</v>
      </c>
      <c r="Q166" t="str">
        <f>VLOOKUP($N166,'Design - US'!$H$3:$M$50,4,FALSE)</f>
        <v>$12.06 USD / day</v>
      </c>
      <c r="R166" t="str">
        <f>VLOOKUP($N166,'Design - US'!$H$3:$M$50,5,FALSE)</f>
        <v>Open access within label indication (use after failure of allopurinol or febuxostat)</v>
      </c>
      <c r="S166" t="str">
        <f>VLOOKUP($N166,'Design - US'!$H$3:$M$50,6,FALSE)</f>
        <v>No prior authorization</v>
      </c>
      <c r="T166">
        <f t="shared" si="20"/>
        <v>3650</v>
      </c>
      <c r="U166">
        <f t="shared" si="14"/>
        <v>730</v>
      </c>
      <c r="V166">
        <f t="shared" si="15"/>
        <v>1460</v>
      </c>
      <c r="W166">
        <f t="shared" si="16"/>
        <v>1460</v>
      </c>
      <c r="X166">
        <f t="shared" si="17"/>
        <v>0</v>
      </c>
    </row>
    <row r="167" spans="1:24">
      <c r="A167" s="2">
        <v>16</v>
      </c>
      <c r="B167" s="1" t="s">
        <v>18</v>
      </c>
      <c r="C167" s="1">
        <v>11</v>
      </c>
      <c r="D167" s="1" t="s">
        <v>14</v>
      </c>
      <c r="E167" s="1">
        <v>0.2</v>
      </c>
      <c r="F167" s="1">
        <v>0.2</v>
      </c>
      <c r="G167" s="1">
        <v>0.6</v>
      </c>
      <c r="H167" s="1">
        <v>0</v>
      </c>
      <c r="I167" s="1" t="s">
        <v>12</v>
      </c>
      <c r="J167" s="1" t="s">
        <v>13</v>
      </c>
      <c r="K167" s="1">
        <v>3650</v>
      </c>
      <c r="L167" s="3">
        <v>730</v>
      </c>
      <c r="M167" t="str">
        <f t="shared" si="18"/>
        <v>C</v>
      </c>
      <c r="N167" t="str">
        <f t="shared" si="19"/>
        <v>C11</v>
      </c>
      <c r="O167" t="str">
        <f>VLOOKUP(N167,'Design - US'!$H$3:$M$50,2,FALSE)</f>
        <v>Profile B</v>
      </c>
      <c r="P167" t="str">
        <f>VLOOKUP($N167,'Design - US'!$H$3:$M$50,3,FALSE)</f>
        <v>$60 USD / mo (T3)</v>
      </c>
      <c r="Q167" t="str">
        <f>VLOOKUP($N167,'Design - US'!$H$3:$M$50,4,FALSE)</f>
        <v>$12.06 USD / day</v>
      </c>
      <c r="R167" t="str">
        <f>VLOOKUP($N167,'Design - US'!$H$3:$M$50,5,FALSE)</f>
        <v>Open access within label indication (use after failure of allopurinol or febuxostat)</v>
      </c>
      <c r="S167" t="str">
        <f>VLOOKUP($N167,'Design - US'!$H$3:$M$50,6,FALSE)</f>
        <v>No prior authorization</v>
      </c>
      <c r="T167">
        <f t="shared" si="20"/>
        <v>730</v>
      </c>
      <c r="U167">
        <f t="shared" si="14"/>
        <v>146</v>
      </c>
      <c r="V167">
        <f t="shared" si="15"/>
        <v>146</v>
      </c>
      <c r="W167">
        <f t="shared" si="16"/>
        <v>438</v>
      </c>
      <c r="X167">
        <f t="shared" si="17"/>
        <v>0</v>
      </c>
    </row>
    <row r="168" spans="1:24">
      <c r="A168" s="2">
        <v>16</v>
      </c>
      <c r="B168" s="1" t="s">
        <v>18</v>
      </c>
      <c r="C168" s="1">
        <v>12</v>
      </c>
      <c r="D168" s="1" t="s">
        <v>11</v>
      </c>
      <c r="E168" s="1">
        <v>0.2</v>
      </c>
      <c r="F168" s="1">
        <v>0.4</v>
      </c>
      <c r="G168" s="1">
        <v>0.4</v>
      </c>
      <c r="H168" s="1">
        <v>0</v>
      </c>
      <c r="I168" s="1" t="s">
        <v>12</v>
      </c>
      <c r="J168" s="1" t="s">
        <v>13</v>
      </c>
      <c r="K168" s="1">
        <v>3650</v>
      </c>
      <c r="L168" s="3">
        <v>730</v>
      </c>
      <c r="M168" t="str">
        <f t="shared" si="18"/>
        <v>C</v>
      </c>
      <c r="N168" t="str">
        <f t="shared" si="19"/>
        <v>C12</v>
      </c>
      <c r="O168" t="str">
        <f>VLOOKUP(N168,'Design - US'!$H$3:$M$50,2,FALSE)</f>
        <v>Profile C</v>
      </c>
      <c r="P168" t="str">
        <f>VLOOKUP($N168,'Design - US'!$H$3:$M$50,3,FALSE)</f>
        <v>$60 USD / mo (T3)</v>
      </c>
      <c r="Q168" t="str">
        <f>VLOOKUP($N168,'Design - US'!$H$3:$M$50,4,FALSE)</f>
        <v>$5.36 USD / day</v>
      </c>
      <c r="R168" t="str">
        <f>VLOOKUP($N168,'Design - US'!$H$3:$M$50,5,FALSE)</f>
        <v>Open access within label indication (use after failure of allopurinol or febuxostat)</v>
      </c>
      <c r="S168" t="str">
        <f>VLOOKUP($N168,'Design - US'!$H$3:$M$50,6,FALSE)</f>
        <v>No prior authorization</v>
      </c>
      <c r="T168">
        <f t="shared" si="20"/>
        <v>3650</v>
      </c>
      <c r="U168">
        <f t="shared" si="14"/>
        <v>730</v>
      </c>
      <c r="V168">
        <f t="shared" si="15"/>
        <v>1460</v>
      </c>
      <c r="W168">
        <f t="shared" si="16"/>
        <v>1460</v>
      </c>
      <c r="X168">
        <f t="shared" si="17"/>
        <v>0</v>
      </c>
    </row>
    <row r="169" spans="1:24">
      <c r="A169" s="2">
        <v>16</v>
      </c>
      <c r="B169" s="1" t="s">
        <v>18</v>
      </c>
      <c r="C169" s="1">
        <v>12</v>
      </c>
      <c r="D169" s="1" t="s">
        <v>14</v>
      </c>
      <c r="E169" s="1">
        <v>0.2</v>
      </c>
      <c r="F169" s="1">
        <v>0.2</v>
      </c>
      <c r="G169" s="1">
        <v>0.6</v>
      </c>
      <c r="H169" s="1">
        <v>0</v>
      </c>
      <c r="I169" s="1" t="s">
        <v>12</v>
      </c>
      <c r="J169" s="1" t="s">
        <v>13</v>
      </c>
      <c r="K169" s="1">
        <v>3650</v>
      </c>
      <c r="L169" s="3">
        <v>730</v>
      </c>
      <c r="M169" t="str">
        <f t="shared" si="18"/>
        <v>C</v>
      </c>
      <c r="N169" t="str">
        <f t="shared" si="19"/>
        <v>C12</v>
      </c>
      <c r="O169" t="str">
        <f>VLOOKUP(N169,'Design - US'!$H$3:$M$50,2,FALSE)</f>
        <v>Profile C</v>
      </c>
      <c r="P169" t="str">
        <f>VLOOKUP($N169,'Design - US'!$H$3:$M$50,3,FALSE)</f>
        <v>$60 USD / mo (T3)</v>
      </c>
      <c r="Q169" t="str">
        <f>VLOOKUP($N169,'Design - US'!$H$3:$M$50,4,FALSE)</f>
        <v>$5.36 USD / day</v>
      </c>
      <c r="R169" t="str">
        <f>VLOOKUP($N169,'Design - US'!$H$3:$M$50,5,FALSE)</f>
        <v>Open access within label indication (use after failure of allopurinol or febuxostat)</v>
      </c>
      <c r="S169" t="str">
        <f>VLOOKUP($N169,'Design - US'!$H$3:$M$50,6,FALSE)</f>
        <v>No prior authorization</v>
      </c>
      <c r="T169">
        <f t="shared" si="20"/>
        <v>730</v>
      </c>
      <c r="U169">
        <f t="shared" si="14"/>
        <v>146</v>
      </c>
      <c r="V169">
        <f t="shared" si="15"/>
        <v>146</v>
      </c>
      <c r="W169">
        <f t="shared" si="16"/>
        <v>438</v>
      </c>
      <c r="X169">
        <f t="shared" si="17"/>
        <v>0</v>
      </c>
    </row>
    <row r="170" spans="1:24">
      <c r="A170" s="2">
        <v>17</v>
      </c>
      <c r="B170" s="1" t="s">
        <v>10</v>
      </c>
      <c r="C170" s="1">
        <v>1</v>
      </c>
      <c r="D170" s="1" t="s">
        <v>11</v>
      </c>
      <c r="E170" s="1">
        <v>0.4</v>
      </c>
      <c r="F170" s="1">
        <v>0.4</v>
      </c>
      <c r="G170" s="1">
        <v>0.2</v>
      </c>
      <c r="H170" s="1">
        <v>0</v>
      </c>
      <c r="I170" s="1" t="s">
        <v>12</v>
      </c>
      <c r="J170" s="1" t="s">
        <v>13</v>
      </c>
      <c r="K170" s="1">
        <v>36000</v>
      </c>
      <c r="L170" s="3">
        <v>36000</v>
      </c>
      <c r="M170" t="str">
        <f t="shared" si="18"/>
        <v>A</v>
      </c>
      <c r="N170" t="str">
        <f t="shared" si="19"/>
        <v>A1</v>
      </c>
      <c r="O170" t="str">
        <f>VLOOKUP(N170,'Design - US'!$H$3:$M$50,2,FALSE)</f>
        <v>Profile D</v>
      </c>
      <c r="P170" t="str">
        <f>VLOOKUP($N170,'Design - US'!$H$3:$M$50,3,FALSE)</f>
        <v>$30 USD / mo (T2)</v>
      </c>
      <c r="Q170" t="str">
        <f>VLOOKUP($N170,'Design - US'!$H$3:$M$50,4,FALSE)</f>
        <v>$5.36 USD / day</v>
      </c>
      <c r="R170" t="str">
        <f>VLOOKUP($N170,'Design - US'!$H$3:$M$50,5,FALSE)</f>
        <v>Open access within label indication (use after failure of allopurinol or febuxostat)</v>
      </c>
      <c r="S170" t="str">
        <f>VLOOKUP($N170,'Design - US'!$H$3:$M$50,6,FALSE)</f>
        <v>Requires prior authorization</v>
      </c>
      <c r="T170">
        <f t="shared" si="20"/>
        <v>36000</v>
      </c>
      <c r="U170">
        <f t="shared" si="14"/>
        <v>14400</v>
      </c>
      <c r="V170">
        <f t="shared" si="15"/>
        <v>14400</v>
      </c>
      <c r="W170">
        <f t="shared" si="16"/>
        <v>7200</v>
      </c>
      <c r="X170">
        <f t="shared" si="17"/>
        <v>0</v>
      </c>
    </row>
    <row r="171" spans="1:24">
      <c r="A171" s="2">
        <v>17</v>
      </c>
      <c r="B171" s="1" t="s">
        <v>10</v>
      </c>
      <c r="C171" s="1">
        <v>1</v>
      </c>
      <c r="D171" s="1" t="s">
        <v>14</v>
      </c>
      <c r="E171" s="1">
        <v>0.3</v>
      </c>
      <c r="F171" s="1">
        <v>0.4</v>
      </c>
      <c r="G171" s="1">
        <v>0.3</v>
      </c>
      <c r="H171" s="1">
        <v>0</v>
      </c>
      <c r="I171" s="1" t="s">
        <v>12</v>
      </c>
      <c r="J171" s="1" t="s">
        <v>13</v>
      </c>
      <c r="K171" s="1">
        <v>36000</v>
      </c>
      <c r="L171" s="3">
        <v>36000</v>
      </c>
      <c r="M171" t="str">
        <f t="shared" si="18"/>
        <v>A</v>
      </c>
      <c r="N171" t="str">
        <f t="shared" si="19"/>
        <v>A1</v>
      </c>
      <c r="O171" t="str">
        <f>VLOOKUP(N171,'Design - US'!$H$3:$M$50,2,FALSE)</f>
        <v>Profile D</v>
      </c>
      <c r="P171" t="str">
        <f>VLOOKUP($N171,'Design - US'!$H$3:$M$50,3,FALSE)</f>
        <v>$30 USD / mo (T2)</v>
      </c>
      <c r="Q171" t="str">
        <f>VLOOKUP($N171,'Design - US'!$H$3:$M$50,4,FALSE)</f>
        <v>$5.36 USD / day</v>
      </c>
      <c r="R171" t="str">
        <f>VLOOKUP($N171,'Design - US'!$H$3:$M$50,5,FALSE)</f>
        <v>Open access within label indication (use after failure of allopurinol or febuxostat)</v>
      </c>
      <c r="S171" t="str">
        <f>VLOOKUP($N171,'Design - US'!$H$3:$M$50,6,FALSE)</f>
        <v>Requires prior authorization</v>
      </c>
      <c r="T171">
        <f t="shared" si="20"/>
        <v>36000</v>
      </c>
      <c r="U171">
        <f t="shared" si="14"/>
        <v>10800</v>
      </c>
      <c r="V171">
        <f t="shared" si="15"/>
        <v>14400</v>
      </c>
      <c r="W171">
        <f t="shared" si="16"/>
        <v>10800</v>
      </c>
      <c r="X171">
        <f t="shared" si="17"/>
        <v>0</v>
      </c>
    </row>
    <row r="172" spans="1:24">
      <c r="A172" s="2">
        <v>17</v>
      </c>
      <c r="B172" s="1" t="s">
        <v>10</v>
      </c>
      <c r="C172" s="1">
        <v>2</v>
      </c>
      <c r="D172" s="1" t="s">
        <v>11</v>
      </c>
      <c r="E172" s="1">
        <v>0.4</v>
      </c>
      <c r="F172" s="1">
        <v>0.4</v>
      </c>
      <c r="G172" s="1">
        <v>0.2</v>
      </c>
      <c r="H172" s="1">
        <v>0</v>
      </c>
      <c r="I172" s="1" t="s">
        <v>12</v>
      </c>
      <c r="J172" s="1" t="s">
        <v>13</v>
      </c>
      <c r="K172" s="1">
        <v>36000</v>
      </c>
      <c r="L172" s="3">
        <v>36000</v>
      </c>
      <c r="M172" t="str">
        <f t="shared" si="18"/>
        <v>A</v>
      </c>
      <c r="N172" t="str">
        <f t="shared" si="19"/>
        <v>A2</v>
      </c>
      <c r="O172" t="str">
        <f>VLOOKUP(N172,'Design - US'!$H$3:$M$50,2,FALSE)</f>
        <v>Profile B</v>
      </c>
      <c r="P172" t="str">
        <f>VLOOKUP($N172,'Design - US'!$H$3:$M$50,3,FALSE)</f>
        <v>$60 USD / mo (T3)</v>
      </c>
      <c r="Q172" t="str">
        <f>VLOOKUP($N172,'Design - US'!$H$3:$M$50,4,FALSE)</f>
        <v>$7.14 USD / day</v>
      </c>
      <c r="R172" t="str">
        <f>VLOOKUP($N172,'Design - US'!$H$3:$M$50,5,FALSE)</f>
        <v>Open access within label indication (use after failure of allopurinol or febuxostat)</v>
      </c>
      <c r="S172" t="str">
        <f>VLOOKUP($N172,'Design - US'!$H$3:$M$50,6,FALSE)</f>
        <v>No prior authorization</v>
      </c>
      <c r="T172">
        <f t="shared" si="20"/>
        <v>36000</v>
      </c>
      <c r="U172">
        <f t="shared" si="14"/>
        <v>14400</v>
      </c>
      <c r="V172">
        <f t="shared" si="15"/>
        <v>14400</v>
      </c>
      <c r="W172">
        <f t="shared" si="16"/>
        <v>7200</v>
      </c>
      <c r="X172">
        <f t="shared" si="17"/>
        <v>0</v>
      </c>
    </row>
    <row r="173" spans="1:24">
      <c r="A173" s="2">
        <v>17</v>
      </c>
      <c r="B173" s="1" t="s">
        <v>10</v>
      </c>
      <c r="C173" s="1">
        <v>2</v>
      </c>
      <c r="D173" s="1" t="s">
        <v>14</v>
      </c>
      <c r="E173" s="1">
        <v>0.3</v>
      </c>
      <c r="F173" s="1">
        <v>0.5</v>
      </c>
      <c r="G173" s="1">
        <v>0.2</v>
      </c>
      <c r="H173" s="1">
        <v>0</v>
      </c>
      <c r="I173" s="1" t="s">
        <v>12</v>
      </c>
      <c r="J173" s="1" t="s">
        <v>13</v>
      </c>
      <c r="K173" s="1">
        <v>36000</v>
      </c>
      <c r="L173" s="3">
        <v>36000</v>
      </c>
      <c r="M173" t="str">
        <f t="shared" si="18"/>
        <v>A</v>
      </c>
      <c r="N173" t="str">
        <f t="shared" si="19"/>
        <v>A2</v>
      </c>
      <c r="O173" t="str">
        <f>VLOOKUP(N173,'Design - US'!$H$3:$M$50,2,FALSE)</f>
        <v>Profile B</v>
      </c>
      <c r="P173" t="str">
        <f>VLOOKUP($N173,'Design - US'!$H$3:$M$50,3,FALSE)</f>
        <v>$60 USD / mo (T3)</v>
      </c>
      <c r="Q173" t="str">
        <f>VLOOKUP($N173,'Design - US'!$H$3:$M$50,4,FALSE)</f>
        <v>$7.14 USD / day</v>
      </c>
      <c r="R173" t="str">
        <f>VLOOKUP($N173,'Design - US'!$H$3:$M$50,5,FALSE)</f>
        <v>Open access within label indication (use after failure of allopurinol or febuxostat)</v>
      </c>
      <c r="S173" t="str">
        <f>VLOOKUP($N173,'Design - US'!$H$3:$M$50,6,FALSE)</f>
        <v>No prior authorization</v>
      </c>
      <c r="T173">
        <f t="shared" si="20"/>
        <v>36000</v>
      </c>
      <c r="U173">
        <f t="shared" si="14"/>
        <v>10800</v>
      </c>
      <c r="V173">
        <f t="shared" si="15"/>
        <v>18000</v>
      </c>
      <c r="W173">
        <f t="shared" si="16"/>
        <v>7200</v>
      </c>
      <c r="X173">
        <f t="shared" si="17"/>
        <v>0</v>
      </c>
    </row>
    <row r="174" spans="1:24">
      <c r="A174" s="2">
        <v>17</v>
      </c>
      <c r="B174" s="1" t="s">
        <v>10</v>
      </c>
      <c r="C174" s="1">
        <v>3</v>
      </c>
      <c r="D174" s="1" t="s">
        <v>11</v>
      </c>
      <c r="E174" s="1">
        <v>0.4</v>
      </c>
      <c r="F174" s="1">
        <v>0.5</v>
      </c>
      <c r="G174" s="1">
        <v>0.1</v>
      </c>
      <c r="H174" s="1">
        <v>0</v>
      </c>
      <c r="I174" s="1" t="s">
        <v>12</v>
      </c>
      <c r="J174" s="1" t="s">
        <v>13</v>
      </c>
      <c r="K174" s="1">
        <v>36000</v>
      </c>
      <c r="L174" s="3">
        <v>36000</v>
      </c>
      <c r="M174" t="str">
        <f t="shared" si="18"/>
        <v>A</v>
      </c>
      <c r="N174" t="str">
        <f t="shared" si="19"/>
        <v>A3</v>
      </c>
      <c r="O174" t="str">
        <f>VLOOKUP(N174,'Design - US'!$H$3:$M$50,2,FALSE)</f>
        <v>Profile C</v>
      </c>
      <c r="P174" t="str">
        <f>VLOOKUP($N174,'Design - US'!$H$3:$M$50,3,FALSE)</f>
        <v>$60 USD / mo (T3)</v>
      </c>
      <c r="Q174" t="str">
        <f>VLOOKUP($N174,'Design - US'!$H$3:$M$50,4,FALSE)</f>
        <v>$12.06 USD / day</v>
      </c>
      <c r="R174" t="str">
        <f>VLOOKUP($N174,'Design - US'!$H$3:$M$50,5,FALSE)</f>
        <v>Open access within label indication (use after failure of allopurinol or febuxostat)</v>
      </c>
      <c r="S174" t="str">
        <f>VLOOKUP($N174,'Design - US'!$H$3:$M$50,6,FALSE)</f>
        <v>No prior authorization</v>
      </c>
      <c r="T174">
        <f t="shared" si="20"/>
        <v>36000</v>
      </c>
      <c r="U174">
        <f t="shared" si="14"/>
        <v>14400</v>
      </c>
      <c r="V174">
        <f t="shared" si="15"/>
        <v>18000</v>
      </c>
      <c r="W174">
        <f t="shared" si="16"/>
        <v>3600</v>
      </c>
      <c r="X174">
        <f t="shared" si="17"/>
        <v>0</v>
      </c>
    </row>
    <row r="175" spans="1:24">
      <c r="A175" s="2">
        <v>17</v>
      </c>
      <c r="B175" s="1" t="s">
        <v>10</v>
      </c>
      <c r="C175" s="1">
        <v>3</v>
      </c>
      <c r="D175" s="1" t="s">
        <v>14</v>
      </c>
      <c r="E175" s="1">
        <v>0.4</v>
      </c>
      <c r="F175" s="1">
        <v>0.5</v>
      </c>
      <c r="G175" s="1">
        <v>0.1</v>
      </c>
      <c r="H175" s="1">
        <v>0</v>
      </c>
      <c r="I175" s="1" t="s">
        <v>12</v>
      </c>
      <c r="J175" s="1" t="s">
        <v>13</v>
      </c>
      <c r="K175" s="1">
        <v>36000</v>
      </c>
      <c r="L175" s="3">
        <v>36000</v>
      </c>
      <c r="M175" t="str">
        <f t="shared" si="18"/>
        <v>A</v>
      </c>
      <c r="N175" t="str">
        <f t="shared" si="19"/>
        <v>A3</v>
      </c>
      <c r="O175" t="str">
        <f>VLOOKUP(N175,'Design - US'!$H$3:$M$50,2,FALSE)</f>
        <v>Profile C</v>
      </c>
      <c r="P175" t="str">
        <f>VLOOKUP($N175,'Design - US'!$H$3:$M$50,3,FALSE)</f>
        <v>$60 USD / mo (T3)</v>
      </c>
      <c r="Q175" t="str">
        <f>VLOOKUP($N175,'Design - US'!$H$3:$M$50,4,FALSE)</f>
        <v>$12.06 USD / day</v>
      </c>
      <c r="R175" t="str">
        <f>VLOOKUP($N175,'Design - US'!$H$3:$M$50,5,FALSE)</f>
        <v>Open access within label indication (use after failure of allopurinol or febuxostat)</v>
      </c>
      <c r="S175" t="str">
        <f>VLOOKUP($N175,'Design - US'!$H$3:$M$50,6,FALSE)</f>
        <v>No prior authorization</v>
      </c>
      <c r="T175">
        <f t="shared" si="20"/>
        <v>36000</v>
      </c>
      <c r="U175">
        <f t="shared" si="14"/>
        <v>14400</v>
      </c>
      <c r="V175">
        <f t="shared" si="15"/>
        <v>18000</v>
      </c>
      <c r="W175">
        <f t="shared" si="16"/>
        <v>3600</v>
      </c>
      <c r="X175">
        <f t="shared" si="17"/>
        <v>0</v>
      </c>
    </row>
    <row r="176" spans="1:24">
      <c r="A176" s="2">
        <v>17</v>
      </c>
      <c r="B176" s="1" t="s">
        <v>10</v>
      </c>
      <c r="C176" s="1">
        <v>4</v>
      </c>
      <c r="D176" s="1" t="s">
        <v>11</v>
      </c>
      <c r="E176" s="1">
        <v>0.4</v>
      </c>
      <c r="F176" s="1">
        <v>0.3</v>
      </c>
      <c r="G176" s="1">
        <v>0.3</v>
      </c>
      <c r="H176" s="1">
        <v>0</v>
      </c>
      <c r="I176" s="1" t="s">
        <v>12</v>
      </c>
      <c r="J176" s="1" t="s">
        <v>13</v>
      </c>
      <c r="K176" s="1">
        <v>36000</v>
      </c>
      <c r="L176" s="3">
        <v>36000</v>
      </c>
      <c r="M176" t="str">
        <f t="shared" si="18"/>
        <v>A</v>
      </c>
      <c r="N176" t="str">
        <f t="shared" si="19"/>
        <v>A4</v>
      </c>
      <c r="O176" t="str">
        <f>VLOOKUP(N176,'Design - US'!$H$3:$M$50,2,FALSE)</f>
        <v>Profile C</v>
      </c>
      <c r="P176" t="str">
        <f>VLOOKUP($N176,'Design - US'!$H$3:$M$50,3,FALSE)</f>
        <v>$30 USD / mo (T2)</v>
      </c>
      <c r="Q176" t="str">
        <f>VLOOKUP($N176,'Design - US'!$H$3:$M$50,4,FALSE)</f>
        <v>$5.36 USD / day</v>
      </c>
      <c r="R176" t="str">
        <f>VLOOKUP($N176,'Design - US'!$H$3:$M$50,5,FALSE)</f>
        <v>Open access within label indication (use after failure of allopurinol or febuxostat)</v>
      </c>
      <c r="S176" t="str">
        <f>VLOOKUP($N176,'Design - US'!$H$3:$M$50,6,FALSE)</f>
        <v>No prior authorization</v>
      </c>
      <c r="T176">
        <f t="shared" si="20"/>
        <v>36000</v>
      </c>
      <c r="U176">
        <f t="shared" si="14"/>
        <v>14400</v>
      </c>
      <c r="V176">
        <f t="shared" si="15"/>
        <v>10800</v>
      </c>
      <c r="W176">
        <f t="shared" si="16"/>
        <v>10800</v>
      </c>
      <c r="X176">
        <f t="shared" si="17"/>
        <v>0</v>
      </c>
    </row>
    <row r="177" spans="1:24">
      <c r="A177" s="2">
        <v>17</v>
      </c>
      <c r="B177" s="1" t="s">
        <v>10</v>
      </c>
      <c r="C177" s="1">
        <v>4</v>
      </c>
      <c r="D177" s="1" t="s">
        <v>14</v>
      </c>
      <c r="E177" s="1">
        <v>0.3</v>
      </c>
      <c r="F177" s="1">
        <v>0.3</v>
      </c>
      <c r="G177" s="1">
        <v>0.4</v>
      </c>
      <c r="H177" s="1">
        <v>0</v>
      </c>
      <c r="I177" s="1" t="s">
        <v>12</v>
      </c>
      <c r="J177" s="1" t="s">
        <v>13</v>
      </c>
      <c r="K177" s="1">
        <v>36000</v>
      </c>
      <c r="L177" s="3">
        <v>36000</v>
      </c>
      <c r="M177" t="str">
        <f t="shared" si="18"/>
        <v>A</v>
      </c>
      <c r="N177" t="str">
        <f t="shared" si="19"/>
        <v>A4</v>
      </c>
      <c r="O177" t="str">
        <f>VLOOKUP(N177,'Design - US'!$H$3:$M$50,2,FALSE)</f>
        <v>Profile C</v>
      </c>
      <c r="P177" t="str">
        <f>VLOOKUP($N177,'Design - US'!$H$3:$M$50,3,FALSE)</f>
        <v>$30 USD / mo (T2)</v>
      </c>
      <c r="Q177" t="str">
        <f>VLOOKUP($N177,'Design - US'!$H$3:$M$50,4,FALSE)</f>
        <v>$5.36 USD / day</v>
      </c>
      <c r="R177" t="str">
        <f>VLOOKUP($N177,'Design - US'!$H$3:$M$50,5,FALSE)</f>
        <v>Open access within label indication (use after failure of allopurinol or febuxostat)</v>
      </c>
      <c r="S177" t="str">
        <f>VLOOKUP($N177,'Design - US'!$H$3:$M$50,6,FALSE)</f>
        <v>No prior authorization</v>
      </c>
      <c r="T177">
        <f t="shared" si="20"/>
        <v>36000</v>
      </c>
      <c r="U177">
        <f t="shared" si="14"/>
        <v>10800</v>
      </c>
      <c r="V177">
        <f t="shared" si="15"/>
        <v>10800</v>
      </c>
      <c r="W177">
        <f t="shared" si="16"/>
        <v>14400</v>
      </c>
      <c r="X177">
        <f t="shared" si="17"/>
        <v>0</v>
      </c>
    </row>
    <row r="178" spans="1:24">
      <c r="A178" s="2">
        <v>17</v>
      </c>
      <c r="B178" s="1" t="s">
        <v>10</v>
      </c>
      <c r="C178" s="1">
        <v>5</v>
      </c>
      <c r="D178" s="1" t="s">
        <v>11</v>
      </c>
      <c r="E178" s="1">
        <v>0.4</v>
      </c>
      <c r="F178" s="1">
        <v>0.4</v>
      </c>
      <c r="G178" s="1">
        <v>0.2</v>
      </c>
      <c r="H178" s="1">
        <v>0</v>
      </c>
      <c r="I178" s="1" t="s">
        <v>12</v>
      </c>
      <c r="J178" s="1" t="s">
        <v>13</v>
      </c>
      <c r="K178" s="1">
        <v>36000</v>
      </c>
      <c r="L178" s="3">
        <v>36000</v>
      </c>
      <c r="M178" t="str">
        <f t="shared" si="18"/>
        <v>A</v>
      </c>
      <c r="N178" t="str">
        <f t="shared" si="19"/>
        <v>A5</v>
      </c>
      <c r="O178" t="str">
        <f>VLOOKUP(N178,'Design - US'!$H$3:$M$50,2,FALSE)</f>
        <v>Profile C</v>
      </c>
      <c r="P178" t="str">
        <f>VLOOKUP($N178,'Design - US'!$H$3:$M$50,3,FALSE)</f>
        <v>$60 USD / mo (T3)</v>
      </c>
      <c r="Q178" t="str">
        <f>VLOOKUP($N178,'Design - US'!$H$3:$M$50,4,FALSE)</f>
        <v>$12.06 USD / day</v>
      </c>
      <c r="R178" t="str">
        <f>VLOOKUP($N178,'Design - US'!$H$3:$M$50,5,FALSE)</f>
        <v>Access restricted beyond label indication (use only after failure of both allopurinol AND febuxostat)</v>
      </c>
      <c r="S178" t="str">
        <f>VLOOKUP($N178,'Design - US'!$H$3:$M$50,6,FALSE)</f>
        <v>No prior authorization</v>
      </c>
      <c r="T178">
        <f t="shared" si="20"/>
        <v>36000</v>
      </c>
      <c r="U178">
        <f t="shared" si="14"/>
        <v>14400</v>
      </c>
      <c r="V178">
        <f t="shared" si="15"/>
        <v>14400</v>
      </c>
      <c r="W178">
        <f t="shared" si="16"/>
        <v>7200</v>
      </c>
      <c r="X178">
        <f t="shared" si="17"/>
        <v>0</v>
      </c>
    </row>
    <row r="179" spans="1:24">
      <c r="A179" s="2">
        <v>17</v>
      </c>
      <c r="B179" s="1" t="s">
        <v>10</v>
      </c>
      <c r="C179" s="1">
        <v>5</v>
      </c>
      <c r="D179" s="1" t="s">
        <v>14</v>
      </c>
      <c r="E179" s="1">
        <v>0.4</v>
      </c>
      <c r="F179" s="1">
        <v>0.5</v>
      </c>
      <c r="G179" s="1">
        <v>0.1</v>
      </c>
      <c r="H179" s="1">
        <v>0</v>
      </c>
      <c r="I179" s="1" t="s">
        <v>12</v>
      </c>
      <c r="J179" s="1" t="s">
        <v>13</v>
      </c>
      <c r="K179" s="1">
        <v>36000</v>
      </c>
      <c r="L179" s="3">
        <v>36000</v>
      </c>
      <c r="M179" t="str">
        <f t="shared" si="18"/>
        <v>A</v>
      </c>
      <c r="N179" t="str">
        <f t="shared" si="19"/>
        <v>A5</v>
      </c>
      <c r="O179" t="str">
        <f>VLOOKUP(N179,'Design - US'!$H$3:$M$50,2,FALSE)</f>
        <v>Profile C</v>
      </c>
      <c r="P179" t="str">
        <f>VLOOKUP($N179,'Design - US'!$H$3:$M$50,3,FALSE)</f>
        <v>$60 USD / mo (T3)</v>
      </c>
      <c r="Q179" t="str">
        <f>VLOOKUP($N179,'Design - US'!$H$3:$M$50,4,FALSE)</f>
        <v>$12.06 USD / day</v>
      </c>
      <c r="R179" t="str">
        <f>VLOOKUP($N179,'Design - US'!$H$3:$M$50,5,FALSE)</f>
        <v>Access restricted beyond label indication (use only after failure of both allopurinol AND febuxostat)</v>
      </c>
      <c r="S179" t="str">
        <f>VLOOKUP($N179,'Design - US'!$H$3:$M$50,6,FALSE)</f>
        <v>No prior authorization</v>
      </c>
      <c r="T179">
        <f t="shared" si="20"/>
        <v>36000</v>
      </c>
      <c r="U179">
        <f t="shared" si="14"/>
        <v>14400</v>
      </c>
      <c r="V179">
        <f t="shared" si="15"/>
        <v>18000</v>
      </c>
      <c r="W179">
        <f t="shared" si="16"/>
        <v>3600</v>
      </c>
      <c r="X179">
        <f t="shared" si="17"/>
        <v>0</v>
      </c>
    </row>
    <row r="180" spans="1:24">
      <c r="A180" s="2">
        <v>17</v>
      </c>
      <c r="B180" s="1" t="s">
        <v>10</v>
      </c>
      <c r="C180" s="1">
        <v>6</v>
      </c>
      <c r="D180" s="1" t="s">
        <v>11</v>
      </c>
      <c r="E180" s="1">
        <v>0.4</v>
      </c>
      <c r="F180" s="1">
        <v>0.3</v>
      </c>
      <c r="G180" s="1">
        <v>0.3</v>
      </c>
      <c r="H180" s="1">
        <v>0</v>
      </c>
      <c r="I180" s="1" t="s">
        <v>12</v>
      </c>
      <c r="J180" s="1" t="s">
        <v>13</v>
      </c>
      <c r="K180" s="1">
        <v>36000</v>
      </c>
      <c r="L180" s="3">
        <v>36000</v>
      </c>
      <c r="M180" t="str">
        <f t="shared" si="18"/>
        <v>A</v>
      </c>
      <c r="N180" t="str">
        <f t="shared" si="19"/>
        <v>A6</v>
      </c>
      <c r="O180" t="str">
        <f>VLOOKUP(N180,'Design - US'!$H$3:$M$50,2,FALSE)</f>
        <v>Profile A</v>
      </c>
      <c r="P180" t="str">
        <f>VLOOKUP($N180,'Design - US'!$H$3:$M$50,3,FALSE)</f>
        <v>$30 USD / mo (T2)</v>
      </c>
      <c r="Q180" t="str">
        <f>VLOOKUP($N180,'Design - US'!$H$3:$M$50,4,FALSE)</f>
        <v>$5.36 USD / day</v>
      </c>
      <c r="R180" t="str">
        <f>VLOOKUP($N180,'Design - US'!$H$3:$M$50,5,FALSE)</f>
        <v>Open access within label indication (use after failure of allopurinol or febuxostat)</v>
      </c>
      <c r="S180" t="str">
        <f>VLOOKUP($N180,'Design - US'!$H$3:$M$50,6,FALSE)</f>
        <v>No prior authorization</v>
      </c>
      <c r="T180">
        <f t="shared" si="20"/>
        <v>36000</v>
      </c>
      <c r="U180">
        <f t="shared" si="14"/>
        <v>14400</v>
      </c>
      <c r="V180">
        <f t="shared" si="15"/>
        <v>10800</v>
      </c>
      <c r="W180">
        <f t="shared" si="16"/>
        <v>10800</v>
      </c>
      <c r="X180">
        <f t="shared" si="17"/>
        <v>0</v>
      </c>
    </row>
    <row r="181" spans="1:24">
      <c r="A181" s="2">
        <v>17</v>
      </c>
      <c r="B181" s="1" t="s">
        <v>10</v>
      </c>
      <c r="C181" s="1">
        <v>6</v>
      </c>
      <c r="D181" s="1" t="s">
        <v>14</v>
      </c>
      <c r="E181" s="1">
        <v>0.3</v>
      </c>
      <c r="F181" s="1">
        <v>0.3</v>
      </c>
      <c r="G181" s="1">
        <v>0.4</v>
      </c>
      <c r="H181" s="1">
        <v>0</v>
      </c>
      <c r="I181" s="1" t="s">
        <v>12</v>
      </c>
      <c r="J181" s="1" t="s">
        <v>13</v>
      </c>
      <c r="K181" s="1">
        <v>36000</v>
      </c>
      <c r="L181" s="3">
        <v>36000</v>
      </c>
      <c r="M181" t="str">
        <f t="shared" si="18"/>
        <v>A</v>
      </c>
      <c r="N181" t="str">
        <f t="shared" si="19"/>
        <v>A6</v>
      </c>
      <c r="O181" t="str">
        <f>VLOOKUP(N181,'Design - US'!$H$3:$M$50,2,FALSE)</f>
        <v>Profile A</v>
      </c>
      <c r="P181" t="str">
        <f>VLOOKUP($N181,'Design - US'!$H$3:$M$50,3,FALSE)</f>
        <v>$30 USD / mo (T2)</v>
      </c>
      <c r="Q181" t="str">
        <f>VLOOKUP($N181,'Design - US'!$H$3:$M$50,4,FALSE)</f>
        <v>$5.36 USD / day</v>
      </c>
      <c r="R181" t="str">
        <f>VLOOKUP($N181,'Design - US'!$H$3:$M$50,5,FALSE)</f>
        <v>Open access within label indication (use after failure of allopurinol or febuxostat)</v>
      </c>
      <c r="S181" t="str">
        <f>VLOOKUP($N181,'Design - US'!$H$3:$M$50,6,FALSE)</f>
        <v>No prior authorization</v>
      </c>
      <c r="T181">
        <f t="shared" si="20"/>
        <v>36000</v>
      </c>
      <c r="U181">
        <f t="shared" si="14"/>
        <v>10800</v>
      </c>
      <c r="V181">
        <f t="shared" si="15"/>
        <v>10800</v>
      </c>
      <c r="W181">
        <f t="shared" si="16"/>
        <v>14400</v>
      </c>
      <c r="X181">
        <f t="shared" si="17"/>
        <v>0</v>
      </c>
    </row>
    <row r="182" spans="1:24">
      <c r="A182" s="2">
        <v>17</v>
      </c>
      <c r="B182" s="1" t="s">
        <v>10</v>
      </c>
      <c r="C182" s="1">
        <v>7</v>
      </c>
      <c r="D182" s="1" t="s">
        <v>11</v>
      </c>
      <c r="E182" s="1">
        <v>0.4</v>
      </c>
      <c r="F182" s="1">
        <v>0.4</v>
      </c>
      <c r="G182" s="1">
        <v>0.2</v>
      </c>
      <c r="H182" s="1">
        <v>0</v>
      </c>
      <c r="I182" s="1" t="s">
        <v>12</v>
      </c>
      <c r="J182" s="1" t="s">
        <v>13</v>
      </c>
      <c r="K182" s="1">
        <v>36000</v>
      </c>
      <c r="L182" s="3">
        <v>36000</v>
      </c>
      <c r="M182" t="str">
        <f t="shared" si="18"/>
        <v>A</v>
      </c>
      <c r="N182" t="str">
        <f t="shared" si="19"/>
        <v>A7</v>
      </c>
      <c r="O182" t="str">
        <f>VLOOKUP(N182,'Design - US'!$H$3:$M$50,2,FALSE)</f>
        <v>Profile B</v>
      </c>
      <c r="P182" t="str">
        <f>VLOOKUP($N182,'Design - US'!$H$3:$M$50,3,FALSE)</f>
        <v>$30 USD / mo (T2)</v>
      </c>
      <c r="Q182" t="str">
        <f>VLOOKUP($N182,'Design - US'!$H$3:$M$50,4,FALSE)</f>
        <v>$5.36 USD / day</v>
      </c>
      <c r="R182" t="str">
        <f>VLOOKUP($N182,'Design - US'!$H$3:$M$50,5,FALSE)</f>
        <v>Open access within label indication (use after failure of allopurinol or febuxostat)</v>
      </c>
      <c r="S182" t="str">
        <f>VLOOKUP($N182,'Design - US'!$H$3:$M$50,6,FALSE)</f>
        <v>No prior authorization</v>
      </c>
      <c r="T182">
        <f t="shared" si="20"/>
        <v>36000</v>
      </c>
      <c r="U182">
        <f t="shared" si="14"/>
        <v>14400</v>
      </c>
      <c r="V182">
        <f t="shared" si="15"/>
        <v>14400</v>
      </c>
      <c r="W182">
        <f t="shared" si="16"/>
        <v>7200</v>
      </c>
      <c r="X182">
        <f t="shared" si="17"/>
        <v>0</v>
      </c>
    </row>
    <row r="183" spans="1:24">
      <c r="A183" s="2">
        <v>17</v>
      </c>
      <c r="B183" s="1" t="s">
        <v>10</v>
      </c>
      <c r="C183" s="1">
        <v>7</v>
      </c>
      <c r="D183" s="1" t="s">
        <v>14</v>
      </c>
      <c r="E183" s="1">
        <v>0.4</v>
      </c>
      <c r="F183" s="1">
        <v>0.3</v>
      </c>
      <c r="G183" s="1">
        <v>0.3</v>
      </c>
      <c r="H183" s="1">
        <v>0</v>
      </c>
      <c r="I183" s="1" t="s">
        <v>12</v>
      </c>
      <c r="J183" s="1" t="s">
        <v>13</v>
      </c>
      <c r="K183" s="1">
        <v>36000</v>
      </c>
      <c r="L183" s="3">
        <v>36000</v>
      </c>
      <c r="M183" t="str">
        <f t="shared" si="18"/>
        <v>A</v>
      </c>
      <c r="N183" t="str">
        <f t="shared" si="19"/>
        <v>A7</v>
      </c>
      <c r="O183" t="str">
        <f>VLOOKUP(N183,'Design - US'!$H$3:$M$50,2,FALSE)</f>
        <v>Profile B</v>
      </c>
      <c r="P183" t="str">
        <f>VLOOKUP($N183,'Design - US'!$H$3:$M$50,3,FALSE)</f>
        <v>$30 USD / mo (T2)</v>
      </c>
      <c r="Q183" t="str">
        <f>VLOOKUP($N183,'Design - US'!$H$3:$M$50,4,FALSE)</f>
        <v>$5.36 USD / day</v>
      </c>
      <c r="R183" t="str">
        <f>VLOOKUP($N183,'Design - US'!$H$3:$M$50,5,FALSE)</f>
        <v>Open access within label indication (use after failure of allopurinol or febuxostat)</v>
      </c>
      <c r="S183" t="str">
        <f>VLOOKUP($N183,'Design - US'!$H$3:$M$50,6,FALSE)</f>
        <v>No prior authorization</v>
      </c>
      <c r="T183">
        <f t="shared" si="20"/>
        <v>36000</v>
      </c>
      <c r="U183">
        <f t="shared" si="14"/>
        <v>14400</v>
      </c>
      <c r="V183">
        <f t="shared" si="15"/>
        <v>10800</v>
      </c>
      <c r="W183">
        <f t="shared" si="16"/>
        <v>10800</v>
      </c>
      <c r="X183">
        <f t="shared" si="17"/>
        <v>0</v>
      </c>
    </row>
    <row r="184" spans="1:24">
      <c r="A184" s="2">
        <v>17</v>
      </c>
      <c r="B184" s="1" t="s">
        <v>10</v>
      </c>
      <c r="C184" s="1">
        <v>8</v>
      </c>
      <c r="D184" s="1" t="s">
        <v>11</v>
      </c>
      <c r="E184" s="1">
        <v>0.4</v>
      </c>
      <c r="F184" s="1">
        <v>0.5</v>
      </c>
      <c r="G184" s="1">
        <v>0.1</v>
      </c>
      <c r="H184" s="1">
        <v>0</v>
      </c>
      <c r="I184" s="1" t="s">
        <v>12</v>
      </c>
      <c r="J184" s="1" t="s">
        <v>13</v>
      </c>
      <c r="K184" s="1">
        <v>36000</v>
      </c>
      <c r="L184" s="3">
        <v>36000</v>
      </c>
      <c r="M184" t="str">
        <f t="shared" si="18"/>
        <v>A</v>
      </c>
      <c r="N184" t="str">
        <f t="shared" si="19"/>
        <v>A8</v>
      </c>
      <c r="O184" t="str">
        <f>VLOOKUP(N184,'Design - US'!$H$3:$M$50,2,FALSE)</f>
        <v>Profile A</v>
      </c>
      <c r="P184" t="str">
        <f>VLOOKUP($N184,'Design - US'!$H$3:$M$50,3,FALSE)</f>
        <v>$30 USD / mo (T2)</v>
      </c>
      <c r="Q184" t="str">
        <f>VLOOKUP($N184,'Design - US'!$H$3:$M$50,4,FALSE)</f>
        <v>$5.36 USD / day</v>
      </c>
      <c r="R184" t="str">
        <f>VLOOKUP($N184,'Design - US'!$H$3:$M$50,5,FALSE)</f>
        <v>Open access within label indication (use after failure of allopurinol or febuxostat)</v>
      </c>
      <c r="S184" t="str">
        <f>VLOOKUP($N184,'Design - US'!$H$3:$M$50,6,FALSE)</f>
        <v>Requires prior authorization</v>
      </c>
      <c r="T184">
        <f t="shared" si="20"/>
        <v>36000</v>
      </c>
      <c r="U184">
        <f t="shared" si="14"/>
        <v>14400</v>
      </c>
      <c r="V184">
        <f t="shared" si="15"/>
        <v>18000</v>
      </c>
      <c r="W184">
        <f t="shared" si="16"/>
        <v>3600</v>
      </c>
      <c r="X184">
        <f t="shared" si="17"/>
        <v>0</v>
      </c>
    </row>
    <row r="185" spans="1:24">
      <c r="A185" s="2">
        <v>17</v>
      </c>
      <c r="B185" s="1" t="s">
        <v>10</v>
      </c>
      <c r="C185" s="1">
        <v>8</v>
      </c>
      <c r="D185" s="1" t="s">
        <v>14</v>
      </c>
      <c r="E185" s="1">
        <v>0.4</v>
      </c>
      <c r="F185" s="1">
        <v>0.5</v>
      </c>
      <c r="G185" s="1">
        <v>0.1</v>
      </c>
      <c r="H185" s="1">
        <v>0</v>
      </c>
      <c r="I185" s="1" t="s">
        <v>12</v>
      </c>
      <c r="J185" s="1" t="s">
        <v>13</v>
      </c>
      <c r="K185" s="1">
        <v>36000</v>
      </c>
      <c r="L185" s="3">
        <v>36000</v>
      </c>
      <c r="M185" t="str">
        <f t="shared" si="18"/>
        <v>A</v>
      </c>
      <c r="N185" t="str">
        <f t="shared" si="19"/>
        <v>A8</v>
      </c>
      <c r="O185" t="str">
        <f>VLOOKUP(N185,'Design - US'!$H$3:$M$50,2,FALSE)</f>
        <v>Profile A</v>
      </c>
      <c r="P185" t="str">
        <f>VLOOKUP($N185,'Design - US'!$H$3:$M$50,3,FALSE)</f>
        <v>$30 USD / mo (T2)</v>
      </c>
      <c r="Q185" t="str">
        <f>VLOOKUP($N185,'Design - US'!$H$3:$M$50,4,FALSE)</f>
        <v>$5.36 USD / day</v>
      </c>
      <c r="R185" t="str">
        <f>VLOOKUP($N185,'Design - US'!$H$3:$M$50,5,FALSE)</f>
        <v>Open access within label indication (use after failure of allopurinol or febuxostat)</v>
      </c>
      <c r="S185" t="str">
        <f>VLOOKUP($N185,'Design - US'!$H$3:$M$50,6,FALSE)</f>
        <v>Requires prior authorization</v>
      </c>
      <c r="T185">
        <f t="shared" si="20"/>
        <v>36000</v>
      </c>
      <c r="U185">
        <f t="shared" si="14"/>
        <v>14400</v>
      </c>
      <c r="V185">
        <f t="shared" si="15"/>
        <v>18000</v>
      </c>
      <c r="W185">
        <f t="shared" si="16"/>
        <v>3600</v>
      </c>
      <c r="X185">
        <f t="shared" si="17"/>
        <v>0</v>
      </c>
    </row>
    <row r="186" spans="1:24">
      <c r="A186" s="2">
        <v>17</v>
      </c>
      <c r="B186" s="1" t="s">
        <v>10</v>
      </c>
      <c r="C186" s="1">
        <v>9</v>
      </c>
      <c r="D186" s="1" t="s">
        <v>11</v>
      </c>
      <c r="E186" s="1">
        <v>0.4</v>
      </c>
      <c r="F186" s="1">
        <v>0.4</v>
      </c>
      <c r="G186" s="1">
        <v>0.2</v>
      </c>
      <c r="H186" s="1">
        <v>0</v>
      </c>
      <c r="I186" s="1" t="s">
        <v>12</v>
      </c>
      <c r="J186" s="1" t="s">
        <v>13</v>
      </c>
      <c r="K186" s="1">
        <v>36000</v>
      </c>
      <c r="L186" s="3">
        <v>36000</v>
      </c>
      <c r="M186" t="str">
        <f t="shared" si="18"/>
        <v>A</v>
      </c>
      <c r="N186" t="str">
        <f t="shared" si="19"/>
        <v>A9</v>
      </c>
      <c r="O186" t="str">
        <f>VLOOKUP(N186,'Design - US'!$H$3:$M$50,2,FALSE)</f>
        <v>Profile B</v>
      </c>
      <c r="P186" t="str">
        <f>VLOOKUP($N186,'Design - US'!$H$3:$M$50,3,FALSE)</f>
        <v>$60 USD / mo (T3)</v>
      </c>
      <c r="Q186" t="str">
        <f>VLOOKUP($N186,'Design - US'!$H$3:$M$50,4,FALSE)</f>
        <v>$12.06 USD / day</v>
      </c>
      <c r="R186" t="str">
        <f>VLOOKUP($N186,'Design - US'!$H$3:$M$50,5,FALSE)</f>
        <v>Access restricted beyond label indication (use only after failure of both allopurinol AND febuxostat)</v>
      </c>
      <c r="S186" t="str">
        <f>VLOOKUP($N186,'Design - US'!$H$3:$M$50,6,FALSE)</f>
        <v>No prior authorization</v>
      </c>
      <c r="T186">
        <f t="shared" si="20"/>
        <v>36000</v>
      </c>
      <c r="U186">
        <f t="shared" si="14"/>
        <v>14400</v>
      </c>
      <c r="V186">
        <f t="shared" si="15"/>
        <v>14400</v>
      </c>
      <c r="W186">
        <f t="shared" si="16"/>
        <v>7200</v>
      </c>
      <c r="X186">
        <f t="shared" si="17"/>
        <v>0</v>
      </c>
    </row>
    <row r="187" spans="1:24">
      <c r="A187" s="2">
        <v>17</v>
      </c>
      <c r="B187" s="1" t="s">
        <v>10</v>
      </c>
      <c r="C187" s="1">
        <v>9</v>
      </c>
      <c r="D187" s="1" t="s">
        <v>14</v>
      </c>
      <c r="E187" s="1">
        <v>0.3</v>
      </c>
      <c r="F187" s="1">
        <v>0.4</v>
      </c>
      <c r="G187" s="1">
        <v>0.3</v>
      </c>
      <c r="H187" s="1">
        <v>0</v>
      </c>
      <c r="I187" s="1" t="s">
        <v>12</v>
      </c>
      <c r="J187" s="1" t="s">
        <v>13</v>
      </c>
      <c r="K187" s="1">
        <v>36000</v>
      </c>
      <c r="L187" s="3">
        <v>36000</v>
      </c>
      <c r="M187" t="str">
        <f t="shared" si="18"/>
        <v>A</v>
      </c>
      <c r="N187" t="str">
        <f t="shared" si="19"/>
        <v>A9</v>
      </c>
      <c r="O187" t="str">
        <f>VLOOKUP(N187,'Design - US'!$H$3:$M$50,2,FALSE)</f>
        <v>Profile B</v>
      </c>
      <c r="P187" t="str">
        <f>VLOOKUP($N187,'Design - US'!$H$3:$M$50,3,FALSE)</f>
        <v>$60 USD / mo (T3)</v>
      </c>
      <c r="Q187" t="str">
        <f>VLOOKUP($N187,'Design - US'!$H$3:$M$50,4,FALSE)</f>
        <v>$12.06 USD / day</v>
      </c>
      <c r="R187" t="str">
        <f>VLOOKUP($N187,'Design - US'!$H$3:$M$50,5,FALSE)</f>
        <v>Access restricted beyond label indication (use only after failure of both allopurinol AND febuxostat)</v>
      </c>
      <c r="S187" t="str">
        <f>VLOOKUP($N187,'Design - US'!$H$3:$M$50,6,FALSE)</f>
        <v>No prior authorization</v>
      </c>
      <c r="T187">
        <f t="shared" si="20"/>
        <v>36000</v>
      </c>
      <c r="U187">
        <f t="shared" si="14"/>
        <v>10800</v>
      </c>
      <c r="V187">
        <f t="shared" si="15"/>
        <v>14400</v>
      </c>
      <c r="W187">
        <f t="shared" si="16"/>
        <v>10800</v>
      </c>
      <c r="X187">
        <f t="shared" si="17"/>
        <v>0</v>
      </c>
    </row>
    <row r="188" spans="1:24">
      <c r="A188" s="2">
        <v>17</v>
      </c>
      <c r="B188" s="1" t="s">
        <v>10</v>
      </c>
      <c r="C188" s="1">
        <v>10</v>
      </c>
      <c r="D188" s="1" t="s">
        <v>11</v>
      </c>
      <c r="E188" s="1">
        <v>0.6</v>
      </c>
      <c r="F188" s="1">
        <v>0.2</v>
      </c>
      <c r="G188" s="1">
        <v>0.2</v>
      </c>
      <c r="H188" s="1">
        <v>0</v>
      </c>
      <c r="I188" s="1" t="s">
        <v>12</v>
      </c>
      <c r="J188" s="1" t="s">
        <v>13</v>
      </c>
      <c r="K188" s="1">
        <v>36000</v>
      </c>
      <c r="L188" s="3">
        <v>36000</v>
      </c>
      <c r="M188" t="str">
        <f t="shared" si="18"/>
        <v>A</v>
      </c>
      <c r="N188" t="str">
        <f t="shared" si="19"/>
        <v>A10</v>
      </c>
      <c r="O188" t="str">
        <f>VLOOKUP(N188,'Design - US'!$H$3:$M$50,2,FALSE)</f>
        <v>Profile C</v>
      </c>
      <c r="P188" t="str">
        <f>VLOOKUP($N188,'Design - US'!$H$3:$M$50,3,FALSE)</f>
        <v>$60 USD / mo (T3)</v>
      </c>
      <c r="Q188" t="str">
        <f>VLOOKUP($N188,'Design - US'!$H$3:$M$50,4,FALSE)</f>
        <v>$5.36 USD / day</v>
      </c>
      <c r="R188" t="str">
        <f>VLOOKUP($N188,'Design - US'!$H$3:$M$50,5,FALSE)</f>
        <v>Open access within label indication (use after failure of allopurinol or febuxostat)</v>
      </c>
      <c r="S188" t="str">
        <f>VLOOKUP($N188,'Design - US'!$H$3:$M$50,6,FALSE)</f>
        <v>Requires prior authorization</v>
      </c>
      <c r="T188">
        <f t="shared" si="20"/>
        <v>36000</v>
      </c>
      <c r="U188">
        <f t="shared" si="14"/>
        <v>21600</v>
      </c>
      <c r="V188">
        <f t="shared" si="15"/>
        <v>7200</v>
      </c>
      <c r="W188">
        <f t="shared" si="16"/>
        <v>7200</v>
      </c>
      <c r="X188">
        <f t="shared" si="17"/>
        <v>0</v>
      </c>
    </row>
    <row r="189" spans="1:24">
      <c r="A189" s="2">
        <v>17</v>
      </c>
      <c r="B189" s="1" t="s">
        <v>10</v>
      </c>
      <c r="C189" s="1">
        <v>10</v>
      </c>
      <c r="D189" s="1" t="s">
        <v>14</v>
      </c>
      <c r="E189" s="1">
        <v>0.4</v>
      </c>
      <c r="F189" s="1">
        <v>0.2</v>
      </c>
      <c r="G189" s="1">
        <v>0.4</v>
      </c>
      <c r="H189" s="1">
        <v>0</v>
      </c>
      <c r="I189" s="1" t="s">
        <v>12</v>
      </c>
      <c r="J189" s="1" t="s">
        <v>13</v>
      </c>
      <c r="K189" s="1">
        <v>36000</v>
      </c>
      <c r="L189" s="3">
        <v>36000</v>
      </c>
      <c r="M189" t="str">
        <f t="shared" si="18"/>
        <v>A</v>
      </c>
      <c r="N189" t="str">
        <f t="shared" si="19"/>
        <v>A10</v>
      </c>
      <c r="O189" t="str">
        <f>VLOOKUP(N189,'Design - US'!$H$3:$M$50,2,FALSE)</f>
        <v>Profile C</v>
      </c>
      <c r="P189" t="str">
        <f>VLOOKUP($N189,'Design - US'!$H$3:$M$50,3,FALSE)</f>
        <v>$60 USD / mo (T3)</v>
      </c>
      <c r="Q189" t="str">
        <f>VLOOKUP($N189,'Design - US'!$H$3:$M$50,4,FALSE)</f>
        <v>$5.36 USD / day</v>
      </c>
      <c r="R189" t="str">
        <f>VLOOKUP($N189,'Design - US'!$H$3:$M$50,5,FALSE)</f>
        <v>Open access within label indication (use after failure of allopurinol or febuxostat)</v>
      </c>
      <c r="S189" t="str">
        <f>VLOOKUP($N189,'Design - US'!$H$3:$M$50,6,FALSE)</f>
        <v>Requires prior authorization</v>
      </c>
      <c r="T189">
        <f t="shared" si="20"/>
        <v>36000</v>
      </c>
      <c r="U189">
        <f t="shared" si="14"/>
        <v>14400</v>
      </c>
      <c r="V189">
        <f t="shared" si="15"/>
        <v>7200</v>
      </c>
      <c r="W189">
        <f t="shared" si="16"/>
        <v>14400</v>
      </c>
      <c r="X189">
        <f t="shared" si="17"/>
        <v>0</v>
      </c>
    </row>
    <row r="190" spans="1:24">
      <c r="A190" s="2">
        <v>17</v>
      </c>
      <c r="B190" s="1" t="s">
        <v>10</v>
      </c>
      <c r="C190" s="1">
        <v>11</v>
      </c>
      <c r="D190" s="1" t="s">
        <v>11</v>
      </c>
      <c r="E190" s="1">
        <v>0.4</v>
      </c>
      <c r="F190" s="1">
        <v>0.4</v>
      </c>
      <c r="G190" s="1">
        <v>0.2</v>
      </c>
      <c r="H190" s="1">
        <v>0</v>
      </c>
      <c r="I190" s="1" t="s">
        <v>12</v>
      </c>
      <c r="J190" s="1" t="s">
        <v>13</v>
      </c>
      <c r="K190" s="1">
        <v>36000</v>
      </c>
      <c r="L190" s="3">
        <v>36000</v>
      </c>
      <c r="M190" t="str">
        <f t="shared" si="18"/>
        <v>A</v>
      </c>
      <c r="N190" t="str">
        <f t="shared" si="19"/>
        <v>A11</v>
      </c>
      <c r="O190" t="str">
        <f>VLOOKUP(N190,'Design - US'!$H$3:$M$50,2,FALSE)</f>
        <v>Profile D</v>
      </c>
      <c r="P190" t="str">
        <f>VLOOKUP($N190,'Design - US'!$H$3:$M$50,3,FALSE)</f>
        <v>$30 USD / mo (T2)</v>
      </c>
      <c r="Q190" t="str">
        <f>VLOOKUP($N190,'Design - US'!$H$3:$M$50,4,FALSE)</f>
        <v>$5.36 USD / day</v>
      </c>
      <c r="R190" t="str">
        <f>VLOOKUP($N190,'Design - US'!$H$3:$M$50,5,FALSE)</f>
        <v>Open access within label indication (use after failure of allopurinol or febuxostat)</v>
      </c>
      <c r="S190" t="str">
        <f>VLOOKUP($N190,'Design - US'!$H$3:$M$50,6,FALSE)</f>
        <v>No prior authorization</v>
      </c>
      <c r="T190">
        <f t="shared" si="20"/>
        <v>36000</v>
      </c>
      <c r="U190">
        <f t="shared" si="14"/>
        <v>14400</v>
      </c>
      <c r="V190">
        <f t="shared" si="15"/>
        <v>14400</v>
      </c>
      <c r="W190">
        <f t="shared" si="16"/>
        <v>7200</v>
      </c>
      <c r="X190">
        <f t="shared" si="17"/>
        <v>0</v>
      </c>
    </row>
    <row r="191" spans="1:24">
      <c r="A191" s="2">
        <v>17</v>
      </c>
      <c r="B191" s="1" t="s">
        <v>10</v>
      </c>
      <c r="C191" s="1">
        <v>11</v>
      </c>
      <c r="D191" s="1" t="s">
        <v>14</v>
      </c>
      <c r="E191" s="1">
        <v>0.3</v>
      </c>
      <c r="F191" s="1">
        <v>0.4</v>
      </c>
      <c r="G191" s="1">
        <v>0.3</v>
      </c>
      <c r="H191" s="1">
        <v>0</v>
      </c>
      <c r="I191" s="1" t="s">
        <v>12</v>
      </c>
      <c r="J191" s="1" t="s">
        <v>13</v>
      </c>
      <c r="K191" s="1">
        <v>36000</v>
      </c>
      <c r="L191" s="3">
        <v>36000</v>
      </c>
      <c r="M191" t="str">
        <f t="shared" si="18"/>
        <v>A</v>
      </c>
      <c r="N191" t="str">
        <f t="shared" si="19"/>
        <v>A11</v>
      </c>
      <c r="O191" t="str">
        <f>VLOOKUP(N191,'Design - US'!$H$3:$M$50,2,FALSE)</f>
        <v>Profile D</v>
      </c>
      <c r="P191" t="str">
        <f>VLOOKUP($N191,'Design - US'!$H$3:$M$50,3,FALSE)</f>
        <v>$30 USD / mo (T2)</v>
      </c>
      <c r="Q191" t="str">
        <f>VLOOKUP($N191,'Design - US'!$H$3:$M$50,4,FALSE)</f>
        <v>$5.36 USD / day</v>
      </c>
      <c r="R191" t="str">
        <f>VLOOKUP($N191,'Design - US'!$H$3:$M$50,5,FALSE)</f>
        <v>Open access within label indication (use after failure of allopurinol or febuxostat)</v>
      </c>
      <c r="S191" t="str">
        <f>VLOOKUP($N191,'Design - US'!$H$3:$M$50,6,FALSE)</f>
        <v>No prior authorization</v>
      </c>
      <c r="T191">
        <f t="shared" si="20"/>
        <v>36000</v>
      </c>
      <c r="U191">
        <f t="shared" si="14"/>
        <v>10800</v>
      </c>
      <c r="V191">
        <f t="shared" si="15"/>
        <v>14400</v>
      </c>
      <c r="W191">
        <f t="shared" si="16"/>
        <v>10800</v>
      </c>
      <c r="X191">
        <f t="shared" si="17"/>
        <v>0</v>
      </c>
    </row>
    <row r="192" spans="1:24">
      <c r="A192" s="2">
        <v>17</v>
      </c>
      <c r="B192" s="1" t="s">
        <v>10</v>
      </c>
      <c r="C192" s="1">
        <v>12</v>
      </c>
      <c r="D192" s="1" t="s">
        <v>11</v>
      </c>
      <c r="E192" s="1">
        <v>0.4</v>
      </c>
      <c r="F192" s="1">
        <v>0.4</v>
      </c>
      <c r="G192" s="1">
        <v>0.2</v>
      </c>
      <c r="H192" s="1">
        <v>0</v>
      </c>
      <c r="I192" s="1" t="s">
        <v>12</v>
      </c>
      <c r="J192" s="1" t="s">
        <v>13</v>
      </c>
      <c r="K192" s="1">
        <v>36000</v>
      </c>
      <c r="L192" s="3">
        <v>36000</v>
      </c>
      <c r="M192" t="str">
        <f t="shared" si="18"/>
        <v>A</v>
      </c>
      <c r="N192" t="str">
        <f t="shared" si="19"/>
        <v>A12</v>
      </c>
      <c r="O192" t="str">
        <f>VLOOKUP(N192,'Design - US'!$H$3:$M$50,2,FALSE)</f>
        <v>Profile B</v>
      </c>
      <c r="P192" t="str">
        <f>VLOOKUP($N192,'Design - US'!$H$3:$M$50,3,FALSE)</f>
        <v>$30 USD / mo (T2)</v>
      </c>
      <c r="Q192" t="str">
        <f>VLOOKUP($N192,'Design - US'!$H$3:$M$50,4,FALSE)</f>
        <v>$5.36 USD / day</v>
      </c>
      <c r="R192" t="str">
        <f>VLOOKUP($N192,'Design - US'!$H$3:$M$50,5,FALSE)</f>
        <v>Open access within label indication (use after failure of allopurinol or febuxostat)</v>
      </c>
      <c r="S192" t="str">
        <f>VLOOKUP($N192,'Design - US'!$H$3:$M$50,6,FALSE)</f>
        <v>Requires prior authorization</v>
      </c>
      <c r="T192">
        <f t="shared" si="20"/>
        <v>36000</v>
      </c>
      <c r="U192">
        <f t="shared" si="14"/>
        <v>14400</v>
      </c>
      <c r="V192">
        <f t="shared" si="15"/>
        <v>14400</v>
      </c>
      <c r="W192">
        <f t="shared" si="16"/>
        <v>7200</v>
      </c>
      <c r="X192">
        <f t="shared" si="17"/>
        <v>0</v>
      </c>
    </row>
    <row r="193" spans="1:24">
      <c r="A193" s="2">
        <v>17</v>
      </c>
      <c r="B193" s="1" t="s">
        <v>10</v>
      </c>
      <c r="C193" s="1">
        <v>12</v>
      </c>
      <c r="D193" s="1" t="s">
        <v>14</v>
      </c>
      <c r="E193" s="1">
        <v>0.4</v>
      </c>
      <c r="F193" s="1">
        <v>0.5</v>
      </c>
      <c r="G193" s="1">
        <v>0.1</v>
      </c>
      <c r="H193" s="1">
        <v>0</v>
      </c>
      <c r="I193" s="1" t="s">
        <v>12</v>
      </c>
      <c r="J193" s="1" t="s">
        <v>13</v>
      </c>
      <c r="K193" s="1">
        <v>36000</v>
      </c>
      <c r="L193" s="3">
        <v>36000</v>
      </c>
      <c r="M193" t="str">
        <f t="shared" si="18"/>
        <v>A</v>
      </c>
      <c r="N193" t="str">
        <f t="shared" si="19"/>
        <v>A12</v>
      </c>
      <c r="O193" t="str">
        <f>VLOOKUP(N193,'Design - US'!$H$3:$M$50,2,FALSE)</f>
        <v>Profile B</v>
      </c>
      <c r="P193" t="str">
        <f>VLOOKUP($N193,'Design - US'!$H$3:$M$50,3,FALSE)</f>
        <v>$30 USD / mo (T2)</v>
      </c>
      <c r="Q193" t="str">
        <f>VLOOKUP($N193,'Design - US'!$H$3:$M$50,4,FALSE)</f>
        <v>$5.36 USD / day</v>
      </c>
      <c r="R193" t="str">
        <f>VLOOKUP($N193,'Design - US'!$H$3:$M$50,5,FALSE)</f>
        <v>Open access within label indication (use after failure of allopurinol or febuxostat)</v>
      </c>
      <c r="S193" t="str">
        <f>VLOOKUP($N193,'Design - US'!$H$3:$M$50,6,FALSE)</f>
        <v>Requires prior authorization</v>
      </c>
      <c r="T193">
        <f t="shared" si="20"/>
        <v>36000</v>
      </c>
      <c r="U193">
        <f t="shared" si="14"/>
        <v>14400</v>
      </c>
      <c r="V193">
        <f t="shared" si="15"/>
        <v>18000</v>
      </c>
      <c r="W193">
        <f t="shared" si="16"/>
        <v>3600</v>
      </c>
      <c r="X193">
        <f t="shared" si="17"/>
        <v>0</v>
      </c>
    </row>
    <row r="194" spans="1:24">
      <c r="A194" s="2">
        <v>29</v>
      </c>
      <c r="B194" s="1" t="s">
        <v>18</v>
      </c>
      <c r="C194" s="1">
        <v>1</v>
      </c>
      <c r="D194" s="1" t="s">
        <v>11</v>
      </c>
      <c r="E194" s="1">
        <v>0.3</v>
      </c>
      <c r="F194" s="1">
        <v>0.3</v>
      </c>
      <c r="G194" s="1">
        <v>0.4</v>
      </c>
      <c r="H194" s="1">
        <v>0</v>
      </c>
      <c r="I194" s="1" t="s">
        <v>12</v>
      </c>
      <c r="J194" s="1" t="s">
        <v>13</v>
      </c>
      <c r="K194" s="1">
        <v>5000</v>
      </c>
      <c r="L194" s="3">
        <v>1000</v>
      </c>
      <c r="M194" t="str">
        <f t="shared" si="18"/>
        <v>C</v>
      </c>
      <c r="N194" t="str">
        <f t="shared" si="19"/>
        <v>C1</v>
      </c>
      <c r="O194" t="str">
        <f>VLOOKUP(N194,'Design - US'!$H$3:$M$50,2,FALSE)</f>
        <v>Profile C</v>
      </c>
      <c r="P194" t="str">
        <f>VLOOKUP($N194,'Design - US'!$H$3:$M$50,3,FALSE)</f>
        <v>$30 USD / mo (T2)</v>
      </c>
      <c r="Q194" t="str">
        <f>VLOOKUP($N194,'Design - US'!$H$3:$M$50,4,FALSE)</f>
        <v>$7.14 USD / day</v>
      </c>
      <c r="R194" t="str">
        <f>VLOOKUP($N194,'Design - US'!$H$3:$M$50,5,FALSE)</f>
        <v>Open access within label indication (use after failure of allopurinol or febuxostat)</v>
      </c>
      <c r="S194" t="str">
        <f>VLOOKUP($N194,'Design - US'!$H$3:$M$50,6,FALSE)</f>
        <v>No prior authorization</v>
      </c>
      <c r="T194">
        <f t="shared" si="20"/>
        <v>5000</v>
      </c>
      <c r="U194">
        <f t="shared" ref="U194:U257" si="21">$T194*E194</f>
        <v>1500</v>
      </c>
      <c r="V194">
        <f t="shared" ref="V194:V257" si="22">$T194*F194</f>
        <v>1500</v>
      </c>
      <c r="W194">
        <f t="shared" ref="W194:W257" si="23">$T194*G194</f>
        <v>2000</v>
      </c>
      <c r="X194">
        <f t="shared" ref="X194:X257" si="24">$T194*H194</f>
        <v>0</v>
      </c>
    </row>
    <row r="195" spans="1:24">
      <c r="A195" s="2">
        <v>29</v>
      </c>
      <c r="B195" s="1" t="s">
        <v>18</v>
      </c>
      <c r="C195" s="1">
        <v>1</v>
      </c>
      <c r="D195" s="1" t="s">
        <v>14</v>
      </c>
      <c r="E195" s="1">
        <v>0.3</v>
      </c>
      <c r="F195" s="1">
        <v>0</v>
      </c>
      <c r="G195" s="1">
        <v>0.7</v>
      </c>
      <c r="H195" s="1">
        <v>0</v>
      </c>
      <c r="I195" s="1" t="s">
        <v>12</v>
      </c>
      <c r="J195" s="1" t="s">
        <v>13</v>
      </c>
      <c r="K195" s="1">
        <v>5000</v>
      </c>
      <c r="L195" s="3">
        <v>1000</v>
      </c>
      <c r="M195" t="str">
        <f t="shared" ref="M195:M258" si="25">RIGHT(B195,1)</f>
        <v>C</v>
      </c>
      <c r="N195" t="str">
        <f t="shared" ref="N195:N258" si="26">M195&amp;C195</f>
        <v>C1</v>
      </c>
      <c r="O195" t="str">
        <f>VLOOKUP(N195,'Design - US'!$H$3:$M$50,2,FALSE)</f>
        <v>Profile C</v>
      </c>
      <c r="P195" t="str">
        <f>VLOOKUP($N195,'Design - US'!$H$3:$M$50,3,FALSE)</f>
        <v>$30 USD / mo (T2)</v>
      </c>
      <c r="Q195" t="str">
        <f>VLOOKUP($N195,'Design - US'!$H$3:$M$50,4,FALSE)</f>
        <v>$7.14 USD / day</v>
      </c>
      <c r="R195" t="str">
        <f>VLOOKUP($N195,'Design - US'!$H$3:$M$50,5,FALSE)</f>
        <v>Open access within label indication (use after failure of allopurinol or febuxostat)</v>
      </c>
      <c r="S195" t="str">
        <f>VLOOKUP($N195,'Design - US'!$H$3:$M$50,6,FALSE)</f>
        <v>No prior authorization</v>
      </c>
      <c r="T195">
        <f t="shared" ref="T195:T258" si="27">IF(D195="A",K195,L195)</f>
        <v>1000</v>
      </c>
      <c r="U195">
        <f t="shared" si="21"/>
        <v>300</v>
      </c>
      <c r="V195">
        <f t="shared" si="22"/>
        <v>0</v>
      </c>
      <c r="W195">
        <f t="shared" si="23"/>
        <v>700</v>
      </c>
      <c r="X195">
        <f t="shared" si="24"/>
        <v>0</v>
      </c>
    </row>
    <row r="196" spans="1:24">
      <c r="A196" s="2">
        <v>29</v>
      </c>
      <c r="B196" s="1" t="s">
        <v>18</v>
      </c>
      <c r="C196" s="1">
        <v>2</v>
      </c>
      <c r="D196" s="1" t="s">
        <v>11</v>
      </c>
      <c r="E196" s="1">
        <v>0.3</v>
      </c>
      <c r="F196" s="1">
        <v>0.3</v>
      </c>
      <c r="G196" s="1">
        <v>0.4</v>
      </c>
      <c r="H196" s="1">
        <v>0</v>
      </c>
      <c r="I196" s="1" t="s">
        <v>12</v>
      </c>
      <c r="J196" s="1" t="s">
        <v>13</v>
      </c>
      <c r="K196" s="1">
        <v>5000</v>
      </c>
      <c r="L196" s="3">
        <v>1000</v>
      </c>
      <c r="M196" t="str">
        <f t="shared" si="25"/>
        <v>C</v>
      </c>
      <c r="N196" t="str">
        <f t="shared" si="26"/>
        <v>C2</v>
      </c>
      <c r="O196" t="str">
        <f>VLOOKUP(N196,'Design - US'!$H$3:$M$50,2,FALSE)</f>
        <v>Profile C</v>
      </c>
      <c r="P196" t="str">
        <f>VLOOKUP($N196,'Design - US'!$H$3:$M$50,3,FALSE)</f>
        <v>$60 USD / mo (T3)</v>
      </c>
      <c r="Q196" t="str">
        <f>VLOOKUP($N196,'Design - US'!$H$3:$M$50,4,FALSE)</f>
        <v>$12.06 USD / day</v>
      </c>
      <c r="R196" t="str">
        <f>VLOOKUP($N196,'Design - US'!$H$3:$M$50,5,FALSE)</f>
        <v>Access restricted beyond label indication (use only after failure of both allopurinol AND febuxostat)</v>
      </c>
      <c r="S196" t="str">
        <f>VLOOKUP($N196,'Design - US'!$H$3:$M$50,6,FALSE)</f>
        <v>Requires prior authorization</v>
      </c>
      <c r="T196">
        <f t="shared" si="27"/>
        <v>5000</v>
      </c>
      <c r="U196">
        <f t="shared" si="21"/>
        <v>1500</v>
      </c>
      <c r="V196">
        <f t="shared" si="22"/>
        <v>1500</v>
      </c>
      <c r="W196">
        <f t="shared" si="23"/>
        <v>2000</v>
      </c>
      <c r="X196">
        <f t="shared" si="24"/>
        <v>0</v>
      </c>
    </row>
    <row r="197" spans="1:24">
      <c r="A197" s="2">
        <v>29</v>
      </c>
      <c r="B197" s="1" t="s">
        <v>18</v>
      </c>
      <c r="C197" s="1">
        <v>2</v>
      </c>
      <c r="D197" s="1" t="s">
        <v>14</v>
      </c>
      <c r="E197" s="1">
        <v>0.3</v>
      </c>
      <c r="F197" s="1">
        <v>0</v>
      </c>
      <c r="G197" s="1">
        <v>0.7</v>
      </c>
      <c r="H197" s="1">
        <v>0</v>
      </c>
      <c r="I197" s="1" t="s">
        <v>12</v>
      </c>
      <c r="J197" s="1" t="s">
        <v>13</v>
      </c>
      <c r="K197" s="1">
        <v>5000</v>
      </c>
      <c r="L197" s="3">
        <v>1000</v>
      </c>
      <c r="M197" t="str">
        <f t="shared" si="25"/>
        <v>C</v>
      </c>
      <c r="N197" t="str">
        <f t="shared" si="26"/>
        <v>C2</v>
      </c>
      <c r="O197" t="str">
        <f>VLOOKUP(N197,'Design - US'!$H$3:$M$50,2,FALSE)</f>
        <v>Profile C</v>
      </c>
      <c r="P197" t="str">
        <f>VLOOKUP($N197,'Design - US'!$H$3:$M$50,3,FALSE)</f>
        <v>$60 USD / mo (T3)</v>
      </c>
      <c r="Q197" t="str">
        <f>VLOOKUP($N197,'Design - US'!$H$3:$M$50,4,FALSE)</f>
        <v>$12.06 USD / day</v>
      </c>
      <c r="R197" t="str">
        <f>VLOOKUP($N197,'Design - US'!$H$3:$M$50,5,FALSE)</f>
        <v>Access restricted beyond label indication (use only after failure of both allopurinol AND febuxostat)</v>
      </c>
      <c r="S197" t="str">
        <f>VLOOKUP($N197,'Design - US'!$H$3:$M$50,6,FALSE)</f>
        <v>Requires prior authorization</v>
      </c>
      <c r="T197">
        <f t="shared" si="27"/>
        <v>1000</v>
      </c>
      <c r="U197">
        <f t="shared" si="21"/>
        <v>300</v>
      </c>
      <c r="V197">
        <f t="shared" si="22"/>
        <v>0</v>
      </c>
      <c r="W197">
        <f t="shared" si="23"/>
        <v>700</v>
      </c>
      <c r="X197">
        <f t="shared" si="24"/>
        <v>0</v>
      </c>
    </row>
    <row r="198" spans="1:24">
      <c r="A198" s="2">
        <v>29</v>
      </c>
      <c r="B198" s="1" t="s">
        <v>18</v>
      </c>
      <c r="C198" s="1">
        <v>3</v>
      </c>
      <c r="D198" s="1" t="s">
        <v>11</v>
      </c>
      <c r="E198" s="1">
        <v>0.3</v>
      </c>
      <c r="F198" s="1">
        <v>0.3</v>
      </c>
      <c r="G198" s="1">
        <v>0.4</v>
      </c>
      <c r="H198" s="1">
        <v>0</v>
      </c>
      <c r="I198" s="1" t="s">
        <v>12</v>
      </c>
      <c r="J198" s="1" t="s">
        <v>13</v>
      </c>
      <c r="K198" s="1">
        <v>5000</v>
      </c>
      <c r="L198" s="3">
        <v>1000</v>
      </c>
      <c r="M198" t="str">
        <f t="shared" si="25"/>
        <v>C</v>
      </c>
      <c r="N198" t="str">
        <f t="shared" si="26"/>
        <v>C3</v>
      </c>
      <c r="O198" t="str">
        <f>VLOOKUP(N198,'Design - US'!$H$3:$M$50,2,FALSE)</f>
        <v>Profile A</v>
      </c>
      <c r="P198" t="str">
        <f>VLOOKUP($N198,'Design - US'!$H$3:$M$50,3,FALSE)</f>
        <v>$30 USD / mo (T2)</v>
      </c>
      <c r="Q198" t="str">
        <f>VLOOKUP($N198,'Design - US'!$H$3:$M$50,4,FALSE)</f>
        <v>$7.14 USD / day</v>
      </c>
      <c r="R198" t="str">
        <f>VLOOKUP($N198,'Design - US'!$H$3:$M$50,5,FALSE)</f>
        <v>Open access within label indication (use after failure of allopurinol or febuxostat)</v>
      </c>
      <c r="S198" t="str">
        <f>VLOOKUP($N198,'Design - US'!$H$3:$M$50,6,FALSE)</f>
        <v>No prior authorization</v>
      </c>
      <c r="T198">
        <f t="shared" si="27"/>
        <v>5000</v>
      </c>
      <c r="U198">
        <f t="shared" si="21"/>
        <v>1500</v>
      </c>
      <c r="V198">
        <f t="shared" si="22"/>
        <v>1500</v>
      </c>
      <c r="W198">
        <f t="shared" si="23"/>
        <v>2000</v>
      </c>
      <c r="X198">
        <f t="shared" si="24"/>
        <v>0</v>
      </c>
    </row>
    <row r="199" spans="1:24">
      <c r="A199" s="2">
        <v>29</v>
      </c>
      <c r="B199" s="1" t="s">
        <v>18</v>
      </c>
      <c r="C199" s="1">
        <v>3</v>
      </c>
      <c r="D199" s="1" t="s">
        <v>14</v>
      </c>
      <c r="E199" s="1">
        <v>0.3</v>
      </c>
      <c r="F199" s="1">
        <v>0</v>
      </c>
      <c r="G199" s="1">
        <v>0.7</v>
      </c>
      <c r="H199" s="1">
        <v>0</v>
      </c>
      <c r="I199" s="1" t="s">
        <v>12</v>
      </c>
      <c r="J199" s="1" t="s">
        <v>13</v>
      </c>
      <c r="K199" s="1">
        <v>5000</v>
      </c>
      <c r="L199" s="3">
        <v>1000</v>
      </c>
      <c r="M199" t="str">
        <f t="shared" si="25"/>
        <v>C</v>
      </c>
      <c r="N199" t="str">
        <f t="shared" si="26"/>
        <v>C3</v>
      </c>
      <c r="O199" t="str">
        <f>VLOOKUP(N199,'Design - US'!$H$3:$M$50,2,FALSE)</f>
        <v>Profile A</v>
      </c>
      <c r="P199" t="str">
        <f>VLOOKUP($N199,'Design - US'!$H$3:$M$50,3,FALSE)</f>
        <v>$30 USD / mo (T2)</v>
      </c>
      <c r="Q199" t="str">
        <f>VLOOKUP($N199,'Design - US'!$H$3:$M$50,4,FALSE)</f>
        <v>$7.14 USD / day</v>
      </c>
      <c r="R199" t="str">
        <f>VLOOKUP($N199,'Design - US'!$H$3:$M$50,5,FALSE)</f>
        <v>Open access within label indication (use after failure of allopurinol or febuxostat)</v>
      </c>
      <c r="S199" t="str">
        <f>VLOOKUP($N199,'Design - US'!$H$3:$M$50,6,FALSE)</f>
        <v>No prior authorization</v>
      </c>
      <c r="T199">
        <f t="shared" si="27"/>
        <v>1000</v>
      </c>
      <c r="U199">
        <f t="shared" si="21"/>
        <v>300</v>
      </c>
      <c r="V199">
        <f t="shared" si="22"/>
        <v>0</v>
      </c>
      <c r="W199">
        <f t="shared" si="23"/>
        <v>700</v>
      </c>
      <c r="X199">
        <f t="shared" si="24"/>
        <v>0</v>
      </c>
    </row>
    <row r="200" spans="1:24">
      <c r="A200" s="2">
        <v>29</v>
      </c>
      <c r="B200" s="1" t="s">
        <v>18</v>
      </c>
      <c r="C200" s="1">
        <v>4</v>
      </c>
      <c r="D200" s="1" t="s">
        <v>11</v>
      </c>
      <c r="E200" s="1">
        <v>0.3</v>
      </c>
      <c r="F200" s="1">
        <v>0.3</v>
      </c>
      <c r="G200" s="1">
        <v>0.4</v>
      </c>
      <c r="H200" s="1">
        <v>0</v>
      </c>
      <c r="I200" s="1" t="s">
        <v>12</v>
      </c>
      <c r="J200" s="1" t="s">
        <v>13</v>
      </c>
      <c r="K200" s="1">
        <v>5000</v>
      </c>
      <c r="L200" s="3">
        <v>1000</v>
      </c>
      <c r="M200" t="str">
        <f t="shared" si="25"/>
        <v>C</v>
      </c>
      <c r="N200" t="str">
        <f t="shared" si="26"/>
        <v>C4</v>
      </c>
      <c r="O200" t="str">
        <f>VLOOKUP(N200,'Design - US'!$H$3:$M$50,2,FALSE)</f>
        <v>Profile A</v>
      </c>
      <c r="P200" t="str">
        <f>VLOOKUP($N200,'Design - US'!$H$3:$M$50,3,FALSE)</f>
        <v>$60 USD / mo (T3)</v>
      </c>
      <c r="Q200" t="str">
        <f>VLOOKUP($N200,'Design - US'!$H$3:$M$50,4,FALSE)</f>
        <v>$5.36 USD / day</v>
      </c>
      <c r="R200" t="str">
        <f>VLOOKUP($N200,'Design - US'!$H$3:$M$50,5,FALSE)</f>
        <v>Open access within label indication (use after failure of allopurinol or febuxostat)</v>
      </c>
      <c r="S200" t="str">
        <f>VLOOKUP($N200,'Design - US'!$H$3:$M$50,6,FALSE)</f>
        <v>Requires prior authorization</v>
      </c>
      <c r="T200">
        <f t="shared" si="27"/>
        <v>5000</v>
      </c>
      <c r="U200">
        <f t="shared" si="21"/>
        <v>1500</v>
      </c>
      <c r="V200">
        <f t="shared" si="22"/>
        <v>1500</v>
      </c>
      <c r="W200">
        <f t="shared" si="23"/>
        <v>2000</v>
      </c>
      <c r="X200">
        <f t="shared" si="24"/>
        <v>0</v>
      </c>
    </row>
    <row r="201" spans="1:24">
      <c r="A201" s="2">
        <v>29</v>
      </c>
      <c r="B201" s="1" t="s">
        <v>18</v>
      </c>
      <c r="C201" s="1">
        <v>4</v>
      </c>
      <c r="D201" s="1" t="s">
        <v>14</v>
      </c>
      <c r="E201" s="1">
        <v>0.3</v>
      </c>
      <c r="F201" s="1">
        <v>0</v>
      </c>
      <c r="G201" s="1">
        <v>0.7</v>
      </c>
      <c r="H201" s="1">
        <v>0</v>
      </c>
      <c r="I201" s="1" t="s">
        <v>12</v>
      </c>
      <c r="J201" s="1" t="s">
        <v>13</v>
      </c>
      <c r="K201" s="1">
        <v>5000</v>
      </c>
      <c r="L201" s="3">
        <v>1000</v>
      </c>
      <c r="M201" t="str">
        <f t="shared" si="25"/>
        <v>C</v>
      </c>
      <c r="N201" t="str">
        <f t="shared" si="26"/>
        <v>C4</v>
      </c>
      <c r="O201" t="str">
        <f>VLOOKUP(N201,'Design - US'!$H$3:$M$50,2,FALSE)</f>
        <v>Profile A</v>
      </c>
      <c r="P201" t="str">
        <f>VLOOKUP($N201,'Design - US'!$H$3:$M$50,3,FALSE)</f>
        <v>$60 USD / mo (T3)</v>
      </c>
      <c r="Q201" t="str">
        <f>VLOOKUP($N201,'Design - US'!$H$3:$M$50,4,FALSE)</f>
        <v>$5.36 USD / day</v>
      </c>
      <c r="R201" t="str">
        <f>VLOOKUP($N201,'Design - US'!$H$3:$M$50,5,FALSE)</f>
        <v>Open access within label indication (use after failure of allopurinol or febuxostat)</v>
      </c>
      <c r="S201" t="str">
        <f>VLOOKUP($N201,'Design - US'!$H$3:$M$50,6,FALSE)</f>
        <v>Requires prior authorization</v>
      </c>
      <c r="T201">
        <f t="shared" si="27"/>
        <v>1000</v>
      </c>
      <c r="U201">
        <f t="shared" si="21"/>
        <v>300</v>
      </c>
      <c r="V201">
        <f t="shared" si="22"/>
        <v>0</v>
      </c>
      <c r="W201">
        <f t="shared" si="23"/>
        <v>700</v>
      </c>
      <c r="X201">
        <f t="shared" si="24"/>
        <v>0</v>
      </c>
    </row>
    <row r="202" spans="1:24">
      <c r="A202" s="2">
        <v>29</v>
      </c>
      <c r="B202" s="1" t="s">
        <v>18</v>
      </c>
      <c r="C202" s="1">
        <v>5</v>
      </c>
      <c r="D202" s="1" t="s">
        <v>11</v>
      </c>
      <c r="E202" s="1">
        <v>0.2</v>
      </c>
      <c r="F202" s="1">
        <v>0.2</v>
      </c>
      <c r="G202" s="1">
        <v>0.6</v>
      </c>
      <c r="H202" s="1">
        <v>0</v>
      </c>
      <c r="I202" s="1" t="s">
        <v>12</v>
      </c>
      <c r="J202" s="1" t="s">
        <v>13</v>
      </c>
      <c r="K202" s="1">
        <v>5000</v>
      </c>
      <c r="L202" s="3">
        <v>1000</v>
      </c>
      <c r="M202" t="str">
        <f t="shared" si="25"/>
        <v>C</v>
      </c>
      <c r="N202" t="str">
        <f t="shared" si="26"/>
        <v>C5</v>
      </c>
      <c r="O202" t="str">
        <f>VLOOKUP(N202,'Design - US'!$H$3:$M$50,2,FALSE)</f>
        <v>Profile C</v>
      </c>
      <c r="P202" t="str">
        <f>VLOOKUP($N202,'Design - US'!$H$3:$M$50,3,FALSE)</f>
        <v>$30 USD / mo (T2)</v>
      </c>
      <c r="Q202" t="str">
        <f>VLOOKUP($N202,'Design - US'!$H$3:$M$50,4,FALSE)</f>
        <v>$7.14 USD / day</v>
      </c>
      <c r="R202" t="str">
        <f>VLOOKUP($N202,'Design - US'!$H$3:$M$50,5,FALSE)</f>
        <v>Open access within label indication (use after failure of allopurinol or febuxostat)</v>
      </c>
      <c r="S202" t="str">
        <f>VLOOKUP($N202,'Design - US'!$H$3:$M$50,6,FALSE)</f>
        <v>Requires prior authorization</v>
      </c>
      <c r="T202">
        <f t="shared" si="27"/>
        <v>5000</v>
      </c>
      <c r="U202">
        <f t="shared" si="21"/>
        <v>1000</v>
      </c>
      <c r="V202">
        <f t="shared" si="22"/>
        <v>1000</v>
      </c>
      <c r="W202">
        <f t="shared" si="23"/>
        <v>3000</v>
      </c>
      <c r="X202">
        <f t="shared" si="24"/>
        <v>0</v>
      </c>
    </row>
    <row r="203" spans="1:24">
      <c r="A203" s="2">
        <v>29</v>
      </c>
      <c r="B203" s="1" t="s">
        <v>18</v>
      </c>
      <c r="C203" s="1">
        <v>5</v>
      </c>
      <c r="D203" s="1" t="s">
        <v>14</v>
      </c>
      <c r="E203" s="1">
        <v>0.2</v>
      </c>
      <c r="F203" s="1">
        <v>0</v>
      </c>
      <c r="G203" s="1">
        <v>0.8</v>
      </c>
      <c r="H203" s="1">
        <v>0</v>
      </c>
      <c r="I203" s="1" t="s">
        <v>12</v>
      </c>
      <c r="J203" s="1" t="s">
        <v>13</v>
      </c>
      <c r="K203" s="1">
        <v>5000</v>
      </c>
      <c r="L203" s="3">
        <v>1000</v>
      </c>
      <c r="M203" t="str">
        <f t="shared" si="25"/>
        <v>C</v>
      </c>
      <c r="N203" t="str">
        <f t="shared" si="26"/>
        <v>C5</v>
      </c>
      <c r="O203" t="str">
        <f>VLOOKUP(N203,'Design - US'!$H$3:$M$50,2,FALSE)</f>
        <v>Profile C</v>
      </c>
      <c r="P203" t="str">
        <f>VLOOKUP($N203,'Design - US'!$H$3:$M$50,3,FALSE)</f>
        <v>$30 USD / mo (T2)</v>
      </c>
      <c r="Q203" t="str">
        <f>VLOOKUP($N203,'Design - US'!$H$3:$M$50,4,FALSE)</f>
        <v>$7.14 USD / day</v>
      </c>
      <c r="R203" t="str">
        <f>VLOOKUP($N203,'Design - US'!$H$3:$M$50,5,FALSE)</f>
        <v>Open access within label indication (use after failure of allopurinol or febuxostat)</v>
      </c>
      <c r="S203" t="str">
        <f>VLOOKUP($N203,'Design - US'!$H$3:$M$50,6,FALSE)</f>
        <v>Requires prior authorization</v>
      </c>
      <c r="T203">
        <f t="shared" si="27"/>
        <v>1000</v>
      </c>
      <c r="U203">
        <f t="shared" si="21"/>
        <v>200</v>
      </c>
      <c r="V203">
        <f t="shared" si="22"/>
        <v>0</v>
      </c>
      <c r="W203">
        <f t="shared" si="23"/>
        <v>800</v>
      </c>
      <c r="X203">
        <f t="shared" si="24"/>
        <v>0</v>
      </c>
    </row>
    <row r="204" spans="1:24">
      <c r="A204" s="2">
        <v>29</v>
      </c>
      <c r="B204" s="1" t="s">
        <v>18</v>
      </c>
      <c r="C204" s="1">
        <v>6</v>
      </c>
      <c r="D204" s="1" t="s">
        <v>11</v>
      </c>
      <c r="E204" s="1">
        <v>0.3</v>
      </c>
      <c r="F204" s="1">
        <v>0.3</v>
      </c>
      <c r="G204" s="1">
        <v>0.4</v>
      </c>
      <c r="H204" s="1">
        <v>0</v>
      </c>
      <c r="I204" s="1" t="s">
        <v>12</v>
      </c>
      <c r="J204" s="1" t="s">
        <v>13</v>
      </c>
      <c r="K204" s="1">
        <v>5000</v>
      </c>
      <c r="L204" s="3">
        <v>1000</v>
      </c>
      <c r="M204" t="str">
        <f t="shared" si="25"/>
        <v>C</v>
      </c>
      <c r="N204" t="str">
        <f t="shared" si="26"/>
        <v>C6</v>
      </c>
      <c r="O204" t="str">
        <f>VLOOKUP(N204,'Design - US'!$H$3:$M$50,2,FALSE)</f>
        <v>Profile A</v>
      </c>
      <c r="P204" t="str">
        <f>VLOOKUP($N204,'Design - US'!$H$3:$M$50,3,FALSE)</f>
        <v>$60 USD / mo (T3)</v>
      </c>
      <c r="Q204" t="str">
        <f>VLOOKUP($N204,'Design - US'!$H$3:$M$50,4,FALSE)</f>
        <v>$7.14 USD / day</v>
      </c>
      <c r="R204" t="str">
        <f>VLOOKUP($N204,'Design - US'!$H$3:$M$50,5,FALSE)</f>
        <v>Open access within label indication (use after failure of allopurinol or febuxostat)</v>
      </c>
      <c r="S204" t="str">
        <f>VLOOKUP($N204,'Design - US'!$H$3:$M$50,6,FALSE)</f>
        <v>Requires prior authorization</v>
      </c>
      <c r="T204">
        <f t="shared" si="27"/>
        <v>5000</v>
      </c>
      <c r="U204">
        <f t="shared" si="21"/>
        <v>1500</v>
      </c>
      <c r="V204">
        <f t="shared" si="22"/>
        <v>1500</v>
      </c>
      <c r="W204">
        <f t="shared" si="23"/>
        <v>2000</v>
      </c>
      <c r="X204">
        <f t="shared" si="24"/>
        <v>0</v>
      </c>
    </row>
    <row r="205" spans="1:24">
      <c r="A205" s="2">
        <v>29</v>
      </c>
      <c r="B205" s="1" t="s">
        <v>18</v>
      </c>
      <c r="C205" s="1">
        <v>6</v>
      </c>
      <c r="D205" s="1" t="s">
        <v>14</v>
      </c>
      <c r="E205" s="1">
        <v>0.3</v>
      </c>
      <c r="F205" s="1">
        <v>0</v>
      </c>
      <c r="G205" s="1">
        <v>0.7</v>
      </c>
      <c r="H205" s="1">
        <v>0</v>
      </c>
      <c r="I205" s="1" t="s">
        <v>12</v>
      </c>
      <c r="J205" s="1" t="s">
        <v>13</v>
      </c>
      <c r="K205" s="1">
        <v>5000</v>
      </c>
      <c r="L205" s="3">
        <v>1000</v>
      </c>
      <c r="M205" t="str">
        <f t="shared" si="25"/>
        <v>C</v>
      </c>
      <c r="N205" t="str">
        <f t="shared" si="26"/>
        <v>C6</v>
      </c>
      <c r="O205" t="str">
        <f>VLOOKUP(N205,'Design - US'!$H$3:$M$50,2,FALSE)</f>
        <v>Profile A</v>
      </c>
      <c r="P205" t="str">
        <f>VLOOKUP($N205,'Design - US'!$H$3:$M$50,3,FALSE)</f>
        <v>$60 USD / mo (T3)</v>
      </c>
      <c r="Q205" t="str">
        <f>VLOOKUP($N205,'Design - US'!$H$3:$M$50,4,FALSE)</f>
        <v>$7.14 USD / day</v>
      </c>
      <c r="R205" t="str">
        <f>VLOOKUP($N205,'Design - US'!$H$3:$M$50,5,FALSE)</f>
        <v>Open access within label indication (use after failure of allopurinol or febuxostat)</v>
      </c>
      <c r="S205" t="str">
        <f>VLOOKUP($N205,'Design - US'!$H$3:$M$50,6,FALSE)</f>
        <v>Requires prior authorization</v>
      </c>
      <c r="T205">
        <f t="shared" si="27"/>
        <v>1000</v>
      </c>
      <c r="U205">
        <f t="shared" si="21"/>
        <v>300</v>
      </c>
      <c r="V205">
        <f t="shared" si="22"/>
        <v>0</v>
      </c>
      <c r="W205">
        <f t="shared" si="23"/>
        <v>700</v>
      </c>
      <c r="X205">
        <f t="shared" si="24"/>
        <v>0</v>
      </c>
    </row>
    <row r="206" spans="1:24">
      <c r="A206" s="2">
        <v>29</v>
      </c>
      <c r="B206" s="1" t="s">
        <v>18</v>
      </c>
      <c r="C206" s="1">
        <v>7</v>
      </c>
      <c r="D206" s="1" t="s">
        <v>11</v>
      </c>
      <c r="E206" s="1">
        <v>0.2</v>
      </c>
      <c r="F206" s="1">
        <v>0.2</v>
      </c>
      <c r="G206" s="1">
        <v>0.6</v>
      </c>
      <c r="H206" s="1">
        <v>0</v>
      </c>
      <c r="I206" s="1" t="s">
        <v>12</v>
      </c>
      <c r="J206" s="1" t="s">
        <v>13</v>
      </c>
      <c r="K206" s="1">
        <v>5000</v>
      </c>
      <c r="L206" s="3">
        <v>1000</v>
      </c>
      <c r="M206" t="str">
        <f t="shared" si="25"/>
        <v>C</v>
      </c>
      <c r="N206" t="str">
        <f t="shared" si="26"/>
        <v>C7</v>
      </c>
      <c r="O206" t="str">
        <f>VLOOKUP(N206,'Design - US'!$H$3:$M$50,2,FALSE)</f>
        <v>Profile D</v>
      </c>
      <c r="P206" t="str">
        <f>VLOOKUP($N206,'Design - US'!$H$3:$M$50,3,FALSE)</f>
        <v>$60 USD / mo (T3)</v>
      </c>
      <c r="Q206" t="str">
        <f>VLOOKUP($N206,'Design - US'!$H$3:$M$50,4,FALSE)</f>
        <v>$7.14 USD / day</v>
      </c>
      <c r="R206" t="str">
        <f>VLOOKUP($N206,'Design - US'!$H$3:$M$50,5,FALSE)</f>
        <v>Open access within label indication (use after failure of allopurinol or febuxostat)</v>
      </c>
      <c r="S206" t="str">
        <f>VLOOKUP($N206,'Design - US'!$H$3:$M$50,6,FALSE)</f>
        <v>Requires prior authorization</v>
      </c>
      <c r="T206">
        <f t="shared" si="27"/>
        <v>5000</v>
      </c>
      <c r="U206">
        <f t="shared" si="21"/>
        <v>1000</v>
      </c>
      <c r="V206">
        <f t="shared" si="22"/>
        <v>1000</v>
      </c>
      <c r="W206">
        <f t="shared" si="23"/>
        <v>3000</v>
      </c>
      <c r="X206">
        <f t="shared" si="24"/>
        <v>0</v>
      </c>
    </row>
    <row r="207" spans="1:24">
      <c r="A207" s="2">
        <v>29</v>
      </c>
      <c r="B207" s="1" t="s">
        <v>18</v>
      </c>
      <c r="C207" s="1">
        <v>7</v>
      </c>
      <c r="D207" s="1" t="s">
        <v>14</v>
      </c>
      <c r="E207" s="1">
        <v>0.2</v>
      </c>
      <c r="F207" s="1">
        <v>0</v>
      </c>
      <c r="G207" s="1">
        <v>0.8</v>
      </c>
      <c r="H207" s="1">
        <v>0</v>
      </c>
      <c r="I207" s="1" t="s">
        <v>12</v>
      </c>
      <c r="J207" s="1" t="s">
        <v>13</v>
      </c>
      <c r="K207" s="1">
        <v>5000</v>
      </c>
      <c r="L207" s="3">
        <v>1000</v>
      </c>
      <c r="M207" t="str">
        <f t="shared" si="25"/>
        <v>C</v>
      </c>
      <c r="N207" t="str">
        <f t="shared" si="26"/>
        <v>C7</v>
      </c>
      <c r="O207" t="str">
        <f>VLOOKUP(N207,'Design - US'!$H$3:$M$50,2,FALSE)</f>
        <v>Profile D</v>
      </c>
      <c r="P207" t="str">
        <f>VLOOKUP($N207,'Design - US'!$H$3:$M$50,3,FALSE)</f>
        <v>$60 USD / mo (T3)</v>
      </c>
      <c r="Q207" t="str">
        <f>VLOOKUP($N207,'Design - US'!$H$3:$M$50,4,FALSE)</f>
        <v>$7.14 USD / day</v>
      </c>
      <c r="R207" t="str">
        <f>VLOOKUP($N207,'Design - US'!$H$3:$M$50,5,FALSE)</f>
        <v>Open access within label indication (use after failure of allopurinol or febuxostat)</v>
      </c>
      <c r="S207" t="str">
        <f>VLOOKUP($N207,'Design - US'!$H$3:$M$50,6,FALSE)</f>
        <v>Requires prior authorization</v>
      </c>
      <c r="T207">
        <f t="shared" si="27"/>
        <v>1000</v>
      </c>
      <c r="U207">
        <f t="shared" si="21"/>
        <v>200</v>
      </c>
      <c r="V207">
        <f t="shared" si="22"/>
        <v>0</v>
      </c>
      <c r="W207">
        <f t="shared" si="23"/>
        <v>800</v>
      </c>
      <c r="X207">
        <f t="shared" si="24"/>
        <v>0</v>
      </c>
    </row>
    <row r="208" spans="1:24">
      <c r="A208" s="2">
        <v>29</v>
      </c>
      <c r="B208" s="1" t="s">
        <v>18</v>
      </c>
      <c r="C208" s="1">
        <v>8</v>
      </c>
      <c r="D208" s="1" t="s">
        <v>11</v>
      </c>
      <c r="E208" s="1">
        <v>0.3</v>
      </c>
      <c r="F208" s="1">
        <v>0.4</v>
      </c>
      <c r="G208" s="1">
        <v>0.3</v>
      </c>
      <c r="H208" s="1">
        <v>0</v>
      </c>
      <c r="I208" s="1" t="s">
        <v>12</v>
      </c>
      <c r="J208" s="1" t="s">
        <v>13</v>
      </c>
      <c r="K208" s="1">
        <v>5000</v>
      </c>
      <c r="L208" s="3">
        <v>1000</v>
      </c>
      <c r="M208" t="str">
        <f t="shared" si="25"/>
        <v>C</v>
      </c>
      <c r="N208" t="str">
        <f t="shared" si="26"/>
        <v>C8</v>
      </c>
      <c r="O208" t="str">
        <f>VLOOKUP(N208,'Design - US'!$H$3:$M$50,2,FALSE)</f>
        <v>Profile B</v>
      </c>
      <c r="P208" t="str">
        <f>VLOOKUP($N208,'Design - US'!$H$3:$M$50,3,FALSE)</f>
        <v>$60 USD / mo (T3)</v>
      </c>
      <c r="Q208" t="str">
        <f>VLOOKUP($N208,'Design - US'!$H$3:$M$50,4,FALSE)</f>
        <v>$12.06 USD / day</v>
      </c>
      <c r="R208" t="str">
        <f>VLOOKUP($N208,'Design - US'!$H$3:$M$50,5,FALSE)</f>
        <v>Access restricted beyond label indication (use only after failure of both allopurinol AND febuxostat)</v>
      </c>
      <c r="S208" t="str">
        <f>VLOOKUP($N208,'Design - US'!$H$3:$M$50,6,FALSE)</f>
        <v>Requires prior authorization</v>
      </c>
      <c r="T208">
        <f t="shared" si="27"/>
        <v>5000</v>
      </c>
      <c r="U208">
        <f t="shared" si="21"/>
        <v>1500</v>
      </c>
      <c r="V208">
        <f t="shared" si="22"/>
        <v>2000</v>
      </c>
      <c r="W208">
        <f t="shared" si="23"/>
        <v>1500</v>
      </c>
      <c r="X208">
        <f t="shared" si="24"/>
        <v>0</v>
      </c>
    </row>
    <row r="209" spans="1:24">
      <c r="A209" s="2">
        <v>29</v>
      </c>
      <c r="B209" s="1" t="s">
        <v>18</v>
      </c>
      <c r="C209" s="1">
        <v>8</v>
      </c>
      <c r="D209" s="1" t="s">
        <v>14</v>
      </c>
      <c r="E209" s="1">
        <v>0.3</v>
      </c>
      <c r="F209" s="1">
        <v>0</v>
      </c>
      <c r="G209" s="1">
        <v>0.7</v>
      </c>
      <c r="H209" s="1">
        <v>0</v>
      </c>
      <c r="I209" s="1" t="s">
        <v>12</v>
      </c>
      <c r="J209" s="1" t="s">
        <v>13</v>
      </c>
      <c r="K209" s="1">
        <v>5000</v>
      </c>
      <c r="L209" s="3">
        <v>1000</v>
      </c>
      <c r="M209" t="str">
        <f t="shared" si="25"/>
        <v>C</v>
      </c>
      <c r="N209" t="str">
        <f t="shared" si="26"/>
        <v>C8</v>
      </c>
      <c r="O209" t="str">
        <f>VLOOKUP(N209,'Design - US'!$H$3:$M$50,2,FALSE)</f>
        <v>Profile B</v>
      </c>
      <c r="P209" t="str">
        <f>VLOOKUP($N209,'Design - US'!$H$3:$M$50,3,FALSE)</f>
        <v>$60 USD / mo (T3)</v>
      </c>
      <c r="Q209" t="str">
        <f>VLOOKUP($N209,'Design - US'!$H$3:$M$50,4,FALSE)</f>
        <v>$12.06 USD / day</v>
      </c>
      <c r="R209" t="str">
        <f>VLOOKUP($N209,'Design - US'!$H$3:$M$50,5,FALSE)</f>
        <v>Access restricted beyond label indication (use only after failure of both allopurinol AND febuxostat)</v>
      </c>
      <c r="S209" t="str">
        <f>VLOOKUP($N209,'Design - US'!$H$3:$M$50,6,FALSE)</f>
        <v>Requires prior authorization</v>
      </c>
      <c r="T209">
        <f t="shared" si="27"/>
        <v>1000</v>
      </c>
      <c r="U209">
        <f t="shared" si="21"/>
        <v>300</v>
      </c>
      <c r="V209">
        <f t="shared" si="22"/>
        <v>0</v>
      </c>
      <c r="W209">
        <f t="shared" si="23"/>
        <v>700</v>
      </c>
      <c r="X209">
        <f t="shared" si="24"/>
        <v>0</v>
      </c>
    </row>
    <row r="210" spans="1:24">
      <c r="A210" s="2">
        <v>29</v>
      </c>
      <c r="B210" s="1" t="s">
        <v>18</v>
      </c>
      <c r="C210" s="1">
        <v>9</v>
      </c>
      <c r="D210" s="1" t="s">
        <v>11</v>
      </c>
      <c r="E210" s="1">
        <v>0.3</v>
      </c>
      <c r="F210" s="1">
        <v>0.3</v>
      </c>
      <c r="G210" s="1">
        <v>0.4</v>
      </c>
      <c r="H210" s="1">
        <v>0</v>
      </c>
      <c r="I210" s="1" t="s">
        <v>12</v>
      </c>
      <c r="J210" s="1" t="s">
        <v>13</v>
      </c>
      <c r="K210" s="1">
        <v>5000</v>
      </c>
      <c r="L210" s="3">
        <v>1000</v>
      </c>
      <c r="M210" t="str">
        <f t="shared" si="25"/>
        <v>C</v>
      </c>
      <c r="N210" t="str">
        <f t="shared" si="26"/>
        <v>C9</v>
      </c>
      <c r="O210" t="str">
        <f>VLOOKUP(N210,'Design - US'!$H$3:$M$50,2,FALSE)</f>
        <v>Profile D</v>
      </c>
      <c r="P210" t="str">
        <f>VLOOKUP($N210,'Design - US'!$H$3:$M$50,3,FALSE)</f>
        <v>$60 USD / mo (T3)</v>
      </c>
      <c r="Q210" t="str">
        <f>VLOOKUP($N210,'Design - US'!$H$3:$M$50,4,FALSE)</f>
        <v>$12.06 USD / day</v>
      </c>
      <c r="R210" t="str">
        <f>VLOOKUP($N210,'Design - US'!$H$3:$M$50,5,FALSE)</f>
        <v>Open access within label indication (use after failure of allopurinol or febuxostat)</v>
      </c>
      <c r="S210" t="str">
        <f>VLOOKUP($N210,'Design - US'!$H$3:$M$50,6,FALSE)</f>
        <v>No prior authorization</v>
      </c>
      <c r="T210">
        <f t="shared" si="27"/>
        <v>5000</v>
      </c>
      <c r="U210">
        <f t="shared" si="21"/>
        <v>1500</v>
      </c>
      <c r="V210">
        <f t="shared" si="22"/>
        <v>1500</v>
      </c>
      <c r="W210">
        <f t="shared" si="23"/>
        <v>2000</v>
      </c>
      <c r="X210">
        <f t="shared" si="24"/>
        <v>0</v>
      </c>
    </row>
    <row r="211" spans="1:24">
      <c r="A211" s="2">
        <v>29</v>
      </c>
      <c r="B211" s="1" t="s">
        <v>18</v>
      </c>
      <c r="C211" s="1">
        <v>9</v>
      </c>
      <c r="D211" s="1" t="s">
        <v>14</v>
      </c>
      <c r="E211" s="1">
        <v>0.3</v>
      </c>
      <c r="F211" s="1">
        <v>0</v>
      </c>
      <c r="G211" s="1">
        <v>0.7</v>
      </c>
      <c r="H211" s="1">
        <v>0</v>
      </c>
      <c r="I211" s="1" t="s">
        <v>12</v>
      </c>
      <c r="J211" s="1" t="s">
        <v>13</v>
      </c>
      <c r="K211" s="1">
        <v>5000</v>
      </c>
      <c r="L211" s="3">
        <v>1000</v>
      </c>
      <c r="M211" t="str">
        <f t="shared" si="25"/>
        <v>C</v>
      </c>
      <c r="N211" t="str">
        <f t="shared" si="26"/>
        <v>C9</v>
      </c>
      <c r="O211" t="str">
        <f>VLOOKUP(N211,'Design - US'!$H$3:$M$50,2,FALSE)</f>
        <v>Profile D</v>
      </c>
      <c r="P211" t="str">
        <f>VLOOKUP($N211,'Design - US'!$H$3:$M$50,3,FALSE)</f>
        <v>$60 USD / mo (T3)</v>
      </c>
      <c r="Q211" t="str">
        <f>VLOOKUP($N211,'Design - US'!$H$3:$M$50,4,FALSE)</f>
        <v>$12.06 USD / day</v>
      </c>
      <c r="R211" t="str">
        <f>VLOOKUP($N211,'Design - US'!$H$3:$M$50,5,FALSE)</f>
        <v>Open access within label indication (use after failure of allopurinol or febuxostat)</v>
      </c>
      <c r="S211" t="str">
        <f>VLOOKUP($N211,'Design - US'!$H$3:$M$50,6,FALSE)</f>
        <v>No prior authorization</v>
      </c>
      <c r="T211">
        <f t="shared" si="27"/>
        <v>1000</v>
      </c>
      <c r="U211">
        <f t="shared" si="21"/>
        <v>300</v>
      </c>
      <c r="V211">
        <f t="shared" si="22"/>
        <v>0</v>
      </c>
      <c r="W211">
        <f t="shared" si="23"/>
        <v>700</v>
      </c>
      <c r="X211">
        <f t="shared" si="24"/>
        <v>0</v>
      </c>
    </row>
    <row r="212" spans="1:24">
      <c r="A212" s="2">
        <v>29</v>
      </c>
      <c r="B212" s="1" t="s">
        <v>18</v>
      </c>
      <c r="C212" s="1">
        <v>10</v>
      </c>
      <c r="D212" s="1" t="s">
        <v>11</v>
      </c>
      <c r="E212" s="1">
        <v>0.3</v>
      </c>
      <c r="F212" s="1">
        <v>0.3</v>
      </c>
      <c r="G212" s="1">
        <v>0.4</v>
      </c>
      <c r="H212" s="1">
        <v>0</v>
      </c>
      <c r="I212" s="1" t="s">
        <v>12</v>
      </c>
      <c r="J212" s="1" t="s">
        <v>13</v>
      </c>
      <c r="K212" s="1">
        <v>5000</v>
      </c>
      <c r="L212" s="3">
        <v>1000</v>
      </c>
      <c r="M212" t="str">
        <f t="shared" si="25"/>
        <v>C</v>
      </c>
      <c r="N212" t="str">
        <f t="shared" si="26"/>
        <v>C10</v>
      </c>
      <c r="O212" t="str">
        <f>VLOOKUP(N212,'Design - US'!$H$3:$M$50,2,FALSE)</f>
        <v>Profile A</v>
      </c>
      <c r="P212" t="str">
        <f>VLOOKUP($N212,'Design - US'!$H$3:$M$50,3,FALSE)</f>
        <v>$60 USD / mo (T3)</v>
      </c>
      <c r="Q212" t="str">
        <f>VLOOKUP($N212,'Design - US'!$H$3:$M$50,4,FALSE)</f>
        <v>$12.06 USD / day</v>
      </c>
      <c r="R212" t="str">
        <f>VLOOKUP($N212,'Design - US'!$H$3:$M$50,5,FALSE)</f>
        <v>Open access within label indication (use after failure of allopurinol or febuxostat)</v>
      </c>
      <c r="S212" t="str">
        <f>VLOOKUP($N212,'Design - US'!$H$3:$M$50,6,FALSE)</f>
        <v>No prior authorization</v>
      </c>
      <c r="T212">
        <f t="shared" si="27"/>
        <v>5000</v>
      </c>
      <c r="U212">
        <f t="shared" si="21"/>
        <v>1500</v>
      </c>
      <c r="V212">
        <f t="shared" si="22"/>
        <v>1500</v>
      </c>
      <c r="W212">
        <f t="shared" si="23"/>
        <v>2000</v>
      </c>
      <c r="X212">
        <f t="shared" si="24"/>
        <v>0</v>
      </c>
    </row>
    <row r="213" spans="1:24">
      <c r="A213" s="2">
        <v>29</v>
      </c>
      <c r="B213" s="1" t="s">
        <v>18</v>
      </c>
      <c r="C213" s="1">
        <v>10</v>
      </c>
      <c r="D213" s="1" t="s">
        <v>14</v>
      </c>
      <c r="E213" s="1">
        <v>0.3</v>
      </c>
      <c r="F213" s="1">
        <v>0</v>
      </c>
      <c r="G213" s="1">
        <v>0.7</v>
      </c>
      <c r="H213" s="1">
        <v>0</v>
      </c>
      <c r="I213" s="1" t="s">
        <v>12</v>
      </c>
      <c r="J213" s="1" t="s">
        <v>13</v>
      </c>
      <c r="K213" s="1">
        <v>5000</v>
      </c>
      <c r="L213" s="3">
        <v>1000</v>
      </c>
      <c r="M213" t="str">
        <f t="shared" si="25"/>
        <v>C</v>
      </c>
      <c r="N213" t="str">
        <f t="shared" si="26"/>
        <v>C10</v>
      </c>
      <c r="O213" t="str">
        <f>VLOOKUP(N213,'Design - US'!$H$3:$M$50,2,FALSE)</f>
        <v>Profile A</v>
      </c>
      <c r="P213" t="str">
        <f>VLOOKUP($N213,'Design - US'!$H$3:$M$50,3,FALSE)</f>
        <v>$60 USD / mo (T3)</v>
      </c>
      <c r="Q213" t="str">
        <f>VLOOKUP($N213,'Design - US'!$H$3:$M$50,4,FALSE)</f>
        <v>$12.06 USD / day</v>
      </c>
      <c r="R213" t="str">
        <f>VLOOKUP($N213,'Design - US'!$H$3:$M$50,5,FALSE)</f>
        <v>Open access within label indication (use after failure of allopurinol or febuxostat)</v>
      </c>
      <c r="S213" t="str">
        <f>VLOOKUP($N213,'Design - US'!$H$3:$M$50,6,FALSE)</f>
        <v>No prior authorization</v>
      </c>
      <c r="T213">
        <f t="shared" si="27"/>
        <v>1000</v>
      </c>
      <c r="U213">
        <f t="shared" si="21"/>
        <v>300</v>
      </c>
      <c r="V213">
        <f t="shared" si="22"/>
        <v>0</v>
      </c>
      <c r="W213">
        <f t="shared" si="23"/>
        <v>700</v>
      </c>
      <c r="X213">
        <f t="shared" si="24"/>
        <v>0</v>
      </c>
    </row>
    <row r="214" spans="1:24">
      <c r="A214" s="2">
        <v>29</v>
      </c>
      <c r="B214" s="1" t="s">
        <v>18</v>
      </c>
      <c r="C214" s="1">
        <v>11</v>
      </c>
      <c r="D214" s="1" t="s">
        <v>11</v>
      </c>
      <c r="E214" s="1">
        <v>0.3</v>
      </c>
      <c r="F214" s="1">
        <v>0.3</v>
      </c>
      <c r="G214" s="1">
        <v>0.4</v>
      </c>
      <c r="H214" s="1">
        <v>0</v>
      </c>
      <c r="I214" s="1" t="s">
        <v>12</v>
      </c>
      <c r="J214" s="1" t="s">
        <v>13</v>
      </c>
      <c r="K214" s="1">
        <v>5000</v>
      </c>
      <c r="L214" s="3">
        <v>1000</v>
      </c>
      <c r="M214" t="str">
        <f t="shared" si="25"/>
        <v>C</v>
      </c>
      <c r="N214" t="str">
        <f t="shared" si="26"/>
        <v>C11</v>
      </c>
      <c r="O214" t="str">
        <f>VLOOKUP(N214,'Design - US'!$H$3:$M$50,2,FALSE)</f>
        <v>Profile B</v>
      </c>
      <c r="P214" t="str">
        <f>VLOOKUP($N214,'Design - US'!$H$3:$M$50,3,FALSE)</f>
        <v>$60 USD / mo (T3)</v>
      </c>
      <c r="Q214" t="str">
        <f>VLOOKUP($N214,'Design - US'!$H$3:$M$50,4,FALSE)</f>
        <v>$12.06 USD / day</v>
      </c>
      <c r="R214" t="str">
        <f>VLOOKUP($N214,'Design - US'!$H$3:$M$50,5,FALSE)</f>
        <v>Open access within label indication (use after failure of allopurinol or febuxostat)</v>
      </c>
      <c r="S214" t="str">
        <f>VLOOKUP($N214,'Design - US'!$H$3:$M$50,6,FALSE)</f>
        <v>No prior authorization</v>
      </c>
      <c r="T214">
        <f t="shared" si="27"/>
        <v>5000</v>
      </c>
      <c r="U214">
        <f t="shared" si="21"/>
        <v>1500</v>
      </c>
      <c r="V214">
        <f t="shared" si="22"/>
        <v>1500</v>
      </c>
      <c r="W214">
        <f t="shared" si="23"/>
        <v>2000</v>
      </c>
      <c r="X214">
        <f t="shared" si="24"/>
        <v>0</v>
      </c>
    </row>
    <row r="215" spans="1:24">
      <c r="A215" s="2">
        <v>29</v>
      </c>
      <c r="B215" s="1" t="s">
        <v>18</v>
      </c>
      <c r="C215" s="1">
        <v>11</v>
      </c>
      <c r="D215" s="1" t="s">
        <v>14</v>
      </c>
      <c r="E215" s="1">
        <v>0.5</v>
      </c>
      <c r="F215" s="1">
        <v>0</v>
      </c>
      <c r="G215" s="1">
        <v>0.5</v>
      </c>
      <c r="H215" s="1">
        <v>0</v>
      </c>
      <c r="I215" s="1" t="s">
        <v>12</v>
      </c>
      <c r="J215" s="1" t="s">
        <v>13</v>
      </c>
      <c r="K215" s="1">
        <v>5000</v>
      </c>
      <c r="L215" s="3">
        <v>1000</v>
      </c>
      <c r="M215" t="str">
        <f t="shared" si="25"/>
        <v>C</v>
      </c>
      <c r="N215" t="str">
        <f t="shared" si="26"/>
        <v>C11</v>
      </c>
      <c r="O215" t="str">
        <f>VLOOKUP(N215,'Design - US'!$H$3:$M$50,2,FALSE)</f>
        <v>Profile B</v>
      </c>
      <c r="P215" t="str">
        <f>VLOOKUP($N215,'Design - US'!$H$3:$M$50,3,FALSE)</f>
        <v>$60 USD / mo (T3)</v>
      </c>
      <c r="Q215" t="str">
        <f>VLOOKUP($N215,'Design - US'!$H$3:$M$50,4,FALSE)</f>
        <v>$12.06 USD / day</v>
      </c>
      <c r="R215" t="str">
        <f>VLOOKUP($N215,'Design - US'!$H$3:$M$50,5,FALSE)</f>
        <v>Open access within label indication (use after failure of allopurinol or febuxostat)</v>
      </c>
      <c r="S215" t="str">
        <f>VLOOKUP($N215,'Design - US'!$H$3:$M$50,6,FALSE)</f>
        <v>No prior authorization</v>
      </c>
      <c r="T215">
        <f t="shared" si="27"/>
        <v>1000</v>
      </c>
      <c r="U215">
        <f t="shared" si="21"/>
        <v>500</v>
      </c>
      <c r="V215">
        <f t="shared" si="22"/>
        <v>0</v>
      </c>
      <c r="W215">
        <f t="shared" si="23"/>
        <v>500</v>
      </c>
      <c r="X215">
        <f t="shared" si="24"/>
        <v>0</v>
      </c>
    </row>
    <row r="216" spans="1:24">
      <c r="A216" s="2">
        <v>29</v>
      </c>
      <c r="B216" s="1" t="s">
        <v>18</v>
      </c>
      <c r="C216" s="1">
        <v>12</v>
      </c>
      <c r="D216" s="1" t="s">
        <v>11</v>
      </c>
      <c r="E216" s="1">
        <v>0.2</v>
      </c>
      <c r="F216" s="1">
        <v>0.2</v>
      </c>
      <c r="G216" s="1">
        <v>0.6</v>
      </c>
      <c r="H216" s="1">
        <v>0</v>
      </c>
      <c r="I216" s="1" t="s">
        <v>12</v>
      </c>
      <c r="J216" s="1" t="s">
        <v>13</v>
      </c>
      <c r="K216" s="1">
        <v>5000</v>
      </c>
      <c r="L216" s="3">
        <v>1000</v>
      </c>
      <c r="M216" t="str">
        <f t="shared" si="25"/>
        <v>C</v>
      </c>
      <c r="N216" t="str">
        <f t="shared" si="26"/>
        <v>C12</v>
      </c>
      <c r="O216" t="str">
        <f>VLOOKUP(N216,'Design - US'!$H$3:$M$50,2,FALSE)</f>
        <v>Profile C</v>
      </c>
      <c r="P216" t="str">
        <f>VLOOKUP($N216,'Design - US'!$H$3:$M$50,3,FALSE)</f>
        <v>$60 USD / mo (T3)</v>
      </c>
      <c r="Q216" t="str">
        <f>VLOOKUP($N216,'Design - US'!$H$3:$M$50,4,FALSE)</f>
        <v>$5.36 USD / day</v>
      </c>
      <c r="R216" t="str">
        <f>VLOOKUP($N216,'Design - US'!$H$3:$M$50,5,FALSE)</f>
        <v>Open access within label indication (use after failure of allopurinol or febuxostat)</v>
      </c>
      <c r="S216" t="str">
        <f>VLOOKUP($N216,'Design - US'!$H$3:$M$50,6,FALSE)</f>
        <v>No prior authorization</v>
      </c>
      <c r="T216">
        <f t="shared" si="27"/>
        <v>5000</v>
      </c>
      <c r="U216">
        <f t="shared" si="21"/>
        <v>1000</v>
      </c>
      <c r="V216">
        <f t="shared" si="22"/>
        <v>1000</v>
      </c>
      <c r="W216">
        <f t="shared" si="23"/>
        <v>3000</v>
      </c>
      <c r="X216">
        <f t="shared" si="24"/>
        <v>0</v>
      </c>
    </row>
    <row r="217" spans="1:24">
      <c r="A217" s="2">
        <v>29</v>
      </c>
      <c r="B217" s="1" t="s">
        <v>18</v>
      </c>
      <c r="C217" s="1">
        <v>12</v>
      </c>
      <c r="D217" s="1" t="s">
        <v>14</v>
      </c>
      <c r="E217" s="1">
        <v>0.2</v>
      </c>
      <c r="F217" s="1">
        <v>0</v>
      </c>
      <c r="G217" s="1">
        <v>0.8</v>
      </c>
      <c r="H217" s="1">
        <v>0</v>
      </c>
      <c r="I217" s="1" t="s">
        <v>12</v>
      </c>
      <c r="J217" s="1" t="s">
        <v>13</v>
      </c>
      <c r="K217" s="1">
        <v>5000</v>
      </c>
      <c r="L217" s="3">
        <v>1000</v>
      </c>
      <c r="M217" t="str">
        <f t="shared" si="25"/>
        <v>C</v>
      </c>
      <c r="N217" t="str">
        <f t="shared" si="26"/>
        <v>C12</v>
      </c>
      <c r="O217" t="str">
        <f>VLOOKUP(N217,'Design - US'!$H$3:$M$50,2,FALSE)</f>
        <v>Profile C</v>
      </c>
      <c r="P217" t="str">
        <f>VLOOKUP($N217,'Design - US'!$H$3:$M$50,3,FALSE)</f>
        <v>$60 USD / mo (T3)</v>
      </c>
      <c r="Q217" t="str">
        <f>VLOOKUP($N217,'Design - US'!$H$3:$M$50,4,FALSE)</f>
        <v>$5.36 USD / day</v>
      </c>
      <c r="R217" t="str">
        <f>VLOOKUP($N217,'Design - US'!$H$3:$M$50,5,FALSE)</f>
        <v>Open access within label indication (use after failure of allopurinol or febuxostat)</v>
      </c>
      <c r="S217" t="str">
        <f>VLOOKUP($N217,'Design - US'!$H$3:$M$50,6,FALSE)</f>
        <v>No prior authorization</v>
      </c>
      <c r="T217">
        <f t="shared" si="27"/>
        <v>1000</v>
      </c>
      <c r="U217">
        <f t="shared" si="21"/>
        <v>200</v>
      </c>
      <c r="V217">
        <f t="shared" si="22"/>
        <v>0</v>
      </c>
      <c r="W217">
        <f t="shared" si="23"/>
        <v>800</v>
      </c>
      <c r="X217">
        <f t="shared" si="24"/>
        <v>0</v>
      </c>
    </row>
    <row r="218" spans="1:24">
      <c r="A218" s="2">
        <v>30</v>
      </c>
      <c r="B218" s="1" t="s">
        <v>10</v>
      </c>
      <c r="C218" s="1">
        <v>1</v>
      </c>
      <c r="D218" s="1" t="s">
        <v>11</v>
      </c>
      <c r="E218" s="1">
        <v>0.8</v>
      </c>
      <c r="F218" s="1">
        <v>0.1</v>
      </c>
      <c r="G218" s="1">
        <v>0.1</v>
      </c>
      <c r="H218" s="1">
        <v>0</v>
      </c>
      <c r="I218" s="1" t="s">
        <v>12</v>
      </c>
      <c r="J218" s="1" t="s">
        <v>13</v>
      </c>
      <c r="K218" s="1">
        <v>4000</v>
      </c>
      <c r="L218" s="3">
        <v>1000</v>
      </c>
      <c r="M218" t="str">
        <f t="shared" si="25"/>
        <v>A</v>
      </c>
      <c r="N218" t="str">
        <f t="shared" si="26"/>
        <v>A1</v>
      </c>
      <c r="O218" t="str">
        <f>VLOOKUP(N218,'Design - US'!$H$3:$M$50,2,FALSE)</f>
        <v>Profile D</v>
      </c>
      <c r="P218" t="str">
        <f>VLOOKUP($N218,'Design - US'!$H$3:$M$50,3,FALSE)</f>
        <v>$30 USD / mo (T2)</v>
      </c>
      <c r="Q218" t="str">
        <f>VLOOKUP($N218,'Design - US'!$H$3:$M$50,4,FALSE)</f>
        <v>$5.36 USD / day</v>
      </c>
      <c r="R218" t="str">
        <f>VLOOKUP($N218,'Design - US'!$H$3:$M$50,5,FALSE)</f>
        <v>Open access within label indication (use after failure of allopurinol or febuxostat)</v>
      </c>
      <c r="S218" t="str">
        <f>VLOOKUP($N218,'Design - US'!$H$3:$M$50,6,FALSE)</f>
        <v>Requires prior authorization</v>
      </c>
      <c r="T218">
        <f t="shared" si="27"/>
        <v>4000</v>
      </c>
      <c r="U218">
        <f t="shared" si="21"/>
        <v>3200</v>
      </c>
      <c r="V218">
        <f t="shared" si="22"/>
        <v>400</v>
      </c>
      <c r="W218">
        <f t="shared" si="23"/>
        <v>400</v>
      </c>
      <c r="X218">
        <f t="shared" si="24"/>
        <v>0</v>
      </c>
    </row>
    <row r="219" spans="1:24">
      <c r="A219" s="2">
        <v>30</v>
      </c>
      <c r="B219" s="1" t="s">
        <v>10</v>
      </c>
      <c r="C219" s="1">
        <v>1</v>
      </c>
      <c r="D219" s="1" t="s">
        <v>14</v>
      </c>
      <c r="E219" s="1">
        <v>0.8</v>
      </c>
      <c r="F219" s="1">
        <v>0.1</v>
      </c>
      <c r="G219" s="1">
        <v>0.1</v>
      </c>
      <c r="H219" s="1">
        <v>0</v>
      </c>
      <c r="I219" s="1" t="s">
        <v>12</v>
      </c>
      <c r="J219" s="1" t="s">
        <v>13</v>
      </c>
      <c r="K219" s="1">
        <v>4000</v>
      </c>
      <c r="L219" s="3">
        <v>1000</v>
      </c>
      <c r="M219" t="str">
        <f t="shared" si="25"/>
        <v>A</v>
      </c>
      <c r="N219" t="str">
        <f t="shared" si="26"/>
        <v>A1</v>
      </c>
      <c r="O219" t="str">
        <f>VLOOKUP(N219,'Design - US'!$H$3:$M$50,2,FALSE)</f>
        <v>Profile D</v>
      </c>
      <c r="P219" t="str">
        <f>VLOOKUP($N219,'Design - US'!$H$3:$M$50,3,FALSE)</f>
        <v>$30 USD / mo (T2)</v>
      </c>
      <c r="Q219" t="str">
        <f>VLOOKUP($N219,'Design - US'!$H$3:$M$50,4,FALSE)</f>
        <v>$5.36 USD / day</v>
      </c>
      <c r="R219" t="str">
        <f>VLOOKUP($N219,'Design - US'!$H$3:$M$50,5,FALSE)</f>
        <v>Open access within label indication (use after failure of allopurinol or febuxostat)</v>
      </c>
      <c r="S219" t="str">
        <f>VLOOKUP($N219,'Design - US'!$H$3:$M$50,6,FALSE)</f>
        <v>Requires prior authorization</v>
      </c>
      <c r="T219">
        <f t="shared" si="27"/>
        <v>1000</v>
      </c>
      <c r="U219">
        <f t="shared" si="21"/>
        <v>800</v>
      </c>
      <c r="V219">
        <f t="shared" si="22"/>
        <v>100</v>
      </c>
      <c r="W219">
        <f t="shared" si="23"/>
        <v>100</v>
      </c>
      <c r="X219">
        <f t="shared" si="24"/>
        <v>0</v>
      </c>
    </row>
    <row r="220" spans="1:24">
      <c r="A220" s="2">
        <v>30</v>
      </c>
      <c r="B220" s="1" t="s">
        <v>10</v>
      </c>
      <c r="C220" s="1">
        <v>2</v>
      </c>
      <c r="D220" s="1" t="s">
        <v>11</v>
      </c>
      <c r="E220" s="1">
        <v>0.8</v>
      </c>
      <c r="F220" s="1">
        <v>0.2</v>
      </c>
      <c r="G220" s="1">
        <v>0</v>
      </c>
      <c r="H220" s="1">
        <v>0</v>
      </c>
      <c r="I220" s="1" t="s">
        <v>12</v>
      </c>
      <c r="J220" s="1" t="s">
        <v>13</v>
      </c>
      <c r="K220" s="1">
        <v>4000</v>
      </c>
      <c r="L220" s="3">
        <v>1000</v>
      </c>
      <c r="M220" t="str">
        <f t="shared" si="25"/>
        <v>A</v>
      </c>
      <c r="N220" t="str">
        <f t="shared" si="26"/>
        <v>A2</v>
      </c>
      <c r="O220" t="str">
        <f>VLOOKUP(N220,'Design - US'!$H$3:$M$50,2,FALSE)</f>
        <v>Profile B</v>
      </c>
      <c r="P220" t="str">
        <f>VLOOKUP($N220,'Design - US'!$H$3:$M$50,3,FALSE)</f>
        <v>$60 USD / mo (T3)</v>
      </c>
      <c r="Q220" t="str">
        <f>VLOOKUP($N220,'Design - US'!$H$3:$M$50,4,FALSE)</f>
        <v>$7.14 USD / day</v>
      </c>
      <c r="R220" t="str">
        <f>VLOOKUP($N220,'Design - US'!$H$3:$M$50,5,FALSE)</f>
        <v>Open access within label indication (use after failure of allopurinol or febuxostat)</v>
      </c>
      <c r="S220" t="str">
        <f>VLOOKUP($N220,'Design - US'!$H$3:$M$50,6,FALSE)</f>
        <v>No prior authorization</v>
      </c>
      <c r="T220">
        <f t="shared" si="27"/>
        <v>4000</v>
      </c>
      <c r="U220">
        <f t="shared" si="21"/>
        <v>3200</v>
      </c>
      <c r="V220">
        <f t="shared" si="22"/>
        <v>800</v>
      </c>
      <c r="W220">
        <f t="shared" si="23"/>
        <v>0</v>
      </c>
      <c r="X220">
        <f t="shared" si="24"/>
        <v>0</v>
      </c>
    </row>
    <row r="221" spans="1:24">
      <c r="A221" s="2">
        <v>30</v>
      </c>
      <c r="B221" s="1" t="s">
        <v>10</v>
      </c>
      <c r="C221" s="1">
        <v>2</v>
      </c>
      <c r="D221" s="1" t="s">
        <v>14</v>
      </c>
      <c r="E221" s="1">
        <v>0.8</v>
      </c>
      <c r="F221" s="1">
        <v>0.2</v>
      </c>
      <c r="G221" s="1">
        <v>0</v>
      </c>
      <c r="H221" s="1">
        <v>0</v>
      </c>
      <c r="I221" s="1" t="s">
        <v>12</v>
      </c>
      <c r="J221" s="1" t="s">
        <v>13</v>
      </c>
      <c r="K221" s="1">
        <v>4000</v>
      </c>
      <c r="L221" s="3">
        <v>1000</v>
      </c>
      <c r="M221" t="str">
        <f t="shared" si="25"/>
        <v>A</v>
      </c>
      <c r="N221" t="str">
        <f t="shared" si="26"/>
        <v>A2</v>
      </c>
      <c r="O221" t="str">
        <f>VLOOKUP(N221,'Design - US'!$H$3:$M$50,2,FALSE)</f>
        <v>Profile B</v>
      </c>
      <c r="P221" t="str">
        <f>VLOOKUP($N221,'Design - US'!$H$3:$M$50,3,FALSE)</f>
        <v>$60 USD / mo (T3)</v>
      </c>
      <c r="Q221" t="str">
        <f>VLOOKUP($N221,'Design - US'!$H$3:$M$50,4,FALSE)</f>
        <v>$7.14 USD / day</v>
      </c>
      <c r="R221" t="str">
        <f>VLOOKUP($N221,'Design - US'!$H$3:$M$50,5,FALSE)</f>
        <v>Open access within label indication (use after failure of allopurinol or febuxostat)</v>
      </c>
      <c r="S221" t="str">
        <f>VLOOKUP($N221,'Design - US'!$H$3:$M$50,6,FALSE)</f>
        <v>No prior authorization</v>
      </c>
      <c r="T221">
        <f t="shared" si="27"/>
        <v>1000</v>
      </c>
      <c r="U221">
        <f t="shared" si="21"/>
        <v>800</v>
      </c>
      <c r="V221">
        <f t="shared" si="22"/>
        <v>200</v>
      </c>
      <c r="W221">
        <f t="shared" si="23"/>
        <v>0</v>
      </c>
      <c r="X221">
        <f t="shared" si="24"/>
        <v>0</v>
      </c>
    </row>
    <row r="222" spans="1:24">
      <c r="A222" s="2">
        <v>30</v>
      </c>
      <c r="B222" s="1" t="s">
        <v>10</v>
      </c>
      <c r="C222" s="1">
        <v>3</v>
      </c>
      <c r="D222" s="1" t="s">
        <v>11</v>
      </c>
      <c r="E222" s="1">
        <v>0.8</v>
      </c>
      <c r="F222" s="1">
        <v>0.2</v>
      </c>
      <c r="G222" s="1">
        <v>0</v>
      </c>
      <c r="H222" s="1">
        <v>0</v>
      </c>
      <c r="I222" s="1" t="s">
        <v>12</v>
      </c>
      <c r="J222" s="1" t="s">
        <v>13</v>
      </c>
      <c r="K222" s="1">
        <v>4000</v>
      </c>
      <c r="L222" s="3">
        <v>1000</v>
      </c>
      <c r="M222" t="str">
        <f t="shared" si="25"/>
        <v>A</v>
      </c>
      <c r="N222" t="str">
        <f t="shared" si="26"/>
        <v>A3</v>
      </c>
      <c r="O222" t="str">
        <f>VLOOKUP(N222,'Design - US'!$H$3:$M$50,2,FALSE)</f>
        <v>Profile C</v>
      </c>
      <c r="P222" t="str">
        <f>VLOOKUP($N222,'Design - US'!$H$3:$M$50,3,FALSE)</f>
        <v>$60 USD / mo (T3)</v>
      </c>
      <c r="Q222" t="str">
        <f>VLOOKUP($N222,'Design - US'!$H$3:$M$50,4,FALSE)</f>
        <v>$12.06 USD / day</v>
      </c>
      <c r="R222" t="str">
        <f>VLOOKUP($N222,'Design - US'!$H$3:$M$50,5,FALSE)</f>
        <v>Open access within label indication (use after failure of allopurinol or febuxostat)</v>
      </c>
      <c r="S222" t="str">
        <f>VLOOKUP($N222,'Design - US'!$H$3:$M$50,6,FALSE)</f>
        <v>No prior authorization</v>
      </c>
      <c r="T222">
        <f t="shared" si="27"/>
        <v>4000</v>
      </c>
      <c r="U222">
        <f t="shared" si="21"/>
        <v>3200</v>
      </c>
      <c r="V222">
        <f t="shared" si="22"/>
        <v>800</v>
      </c>
      <c r="W222">
        <f t="shared" si="23"/>
        <v>0</v>
      </c>
      <c r="X222">
        <f t="shared" si="24"/>
        <v>0</v>
      </c>
    </row>
    <row r="223" spans="1:24">
      <c r="A223" s="2">
        <v>30</v>
      </c>
      <c r="B223" s="1" t="s">
        <v>10</v>
      </c>
      <c r="C223" s="1">
        <v>3</v>
      </c>
      <c r="D223" s="1" t="s">
        <v>14</v>
      </c>
      <c r="E223" s="1">
        <v>0.8</v>
      </c>
      <c r="F223" s="1">
        <v>0.1</v>
      </c>
      <c r="G223" s="1">
        <v>0.1</v>
      </c>
      <c r="H223" s="1">
        <v>0</v>
      </c>
      <c r="I223" s="1" t="s">
        <v>12</v>
      </c>
      <c r="J223" s="1" t="s">
        <v>13</v>
      </c>
      <c r="K223" s="1">
        <v>4000</v>
      </c>
      <c r="L223" s="3">
        <v>1000</v>
      </c>
      <c r="M223" t="str">
        <f t="shared" si="25"/>
        <v>A</v>
      </c>
      <c r="N223" t="str">
        <f t="shared" si="26"/>
        <v>A3</v>
      </c>
      <c r="O223" t="str">
        <f>VLOOKUP(N223,'Design - US'!$H$3:$M$50,2,FALSE)</f>
        <v>Profile C</v>
      </c>
      <c r="P223" t="str">
        <f>VLOOKUP($N223,'Design - US'!$H$3:$M$50,3,FALSE)</f>
        <v>$60 USD / mo (T3)</v>
      </c>
      <c r="Q223" t="str">
        <f>VLOOKUP($N223,'Design - US'!$H$3:$M$50,4,FALSE)</f>
        <v>$12.06 USD / day</v>
      </c>
      <c r="R223" t="str">
        <f>VLOOKUP($N223,'Design - US'!$H$3:$M$50,5,FALSE)</f>
        <v>Open access within label indication (use after failure of allopurinol or febuxostat)</v>
      </c>
      <c r="S223" t="str">
        <f>VLOOKUP($N223,'Design - US'!$H$3:$M$50,6,FALSE)</f>
        <v>No prior authorization</v>
      </c>
      <c r="T223">
        <f t="shared" si="27"/>
        <v>1000</v>
      </c>
      <c r="U223">
        <f t="shared" si="21"/>
        <v>800</v>
      </c>
      <c r="V223">
        <f t="shared" si="22"/>
        <v>100</v>
      </c>
      <c r="W223">
        <f t="shared" si="23"/>
        <v>100</v>
      </c>
      <c r="X223">
        <f t="shared" si="24"/>
        <v>0</v>
      </c>
    </row>
    <row r="224" spans="1:24">
      <c r="A224" s="2">
        <v>30</v>
      </c>
      <c r="B224" s="1" t="s">
        <v>10</v>
      </c>
      <c r="C224" s="1">
        <v>4</v>
      </c>
      <c r="D224" s="1" t="s">
        <v>11</v>
      </c>
      <c r="E224" s="1">
        <v>0.6</v>
      </c>
      <c r="F224" s="1">
        <v>0.2</v>
      </c>
      <c r="G224" s="1">
        <v>0.2</v>
      </c>
      <c r="H224" s="1">
        <v>0</v>
      </c>
      <c r="I224" s="1" t="s">
        <v>12</v>
      </c>
      <c r="J224" s="1" t="s">
        <v>13</v>
      </c>
      <c r="K224" s="1">
        <v>4000</v>
      </c>
      <c r="L224" s="3">
        <v>1000</v>
      </c>
      <c r="M224" t="str">
        <f t="shared" si="25"/>
        <v>A</v>
      </c>
      <c r="N224" t="str">
        <f t="shared" si="26"/>
        <v>A4</v>
      </c>
      <c r="O224" t="str">
        <f>VLOOKUP(N224,'Design - US'!$H$3:$M$50,2,FALSE)</f>
        <v>Profile C</v>
      </c>
      <c r="P224" t="str">
        <f>VLOOKUP($N224,'Design - US'!$H$3:$M$50,3,FALSE)</f>
        <v>$30 USD / mo (T2)</v>
      </c>
      <c r="Q224" t="str">
        <f>VLOOKUP($N224,'Design - US'!$H$3:$M$50,4,FALSE)</f>
        <v>$5.36 USD / day</v>
      </c>
      <c r="R224" t="str">
        <f>VLOOKUP($N224,'Design - US'!$H$3:$M$50,5,FALSE)</f>
        <v>Open access within label indication (use after failure of allopurinol or febuxostat)</v>
      </c>
      <c r="S224" t="str">
        <f>VLOOKUP($N224,'Design - US'!$H$3:$M$50,6,FALSE)</f>
        <v>No prior authorization</v>
      </c>
      <c r="T224">
        <f t="shared" si="27"/>
        <v>4000</v>
      </c>
      <c r="U224">
        <f t="shared" si="21"/>
        <v>2400</v>
      </c>
      <c r="V224">
        <f t="shared" si="22"/>
        <v>800</v>
      </c>
      <c r="W224">
        <f t="shared" si="23"/>
        <v>800</v>
      </c>
      <c r="X224">
        <f t="shared" si="24"/>
        <v>0</v>
      </c>
    </row>
    <row r="225" spans="1:24">
      <c r="A225" s="2">
        <v>30</v>
      </c>
      <c r="B225" s="1" t="s">
        <v>10</v>
      </c>
      <c r="C225" s="1">
        <v>4</v>
      </c>
      <c r="D225" s="1" t="s">
        <v>14</v>
      </c>
      <c r="E225" s="1">
        <v>0.6</v>
      </c>
      <c r="F225" s="1">
        <v>0.2</v>
      </c>
      <c r="G225" s="1">
        <v>0.2</v>
      </c>
      <c r="H225" s="1">
        <v>0</v>
      </c>
      <c r="I225" s="1" t="s">
        <v>12</v>
      </c>
      <c r="J225" s="1" t="s">
        <v>13</v>
      </c>
      <c r="K225" s="1">
        <v>4000</v>
      </c>
      <c r="L225" s="3">
        <v>1000</v>
      </c>
      <c r="M225" t="str">
        <f t="shared" si="25"/>
        <v>A</v>
      </c>
      <c r="N225" t="str">
        <f t="shared" si="26"/>
        <v>A4</v>
      </c>
      <c r="O225" t="str">
        <f>VLOOKUP(N225,'Design - US'!$H$3:$M$50,2,FALSE)</f>
        <v>Profile C</v>
      </c>
      <c r="P225" t="str">
        <f>VLOOKUP($N225,'Design - US'!$H$3:$M$50,3,FALSE)</f>
        <v>$30 USD / mo (T2)</v>
      </c>
      <c r="Q225" t="str">
        <f>VLOOKUP($N225,'Design - US'!$H$3:$M$50,4,FALSE)</f>
        <v>$5.36 USD / day</v>
      </c>
      <c r="R225" t="str">
        <f>VLOOKUP($N225,'Design - US'!$H$3:$M$50,5,FALSE)</f>
        <v>Open access within label indication (use after failure of allopurinol or febuxostat)</v>
      </c>
      <c r="S225" t="str">
        <f>VLOOKUP($N225,'Design - US'!$H$3:$M$50,6,FALSE)</f>
        <v>No prior authorization</v>
      </c>
      <c r="T225">
        <f t="shared" si="27"/>
        <v>1000</v>
      </c>
      <c r="U225">
        <f t="shared" si="21"/>
        <v>600</v>
      </c>
      <c r="V225">
        <f t="shared" si="22"/>
        <v>200</v>
      </c>
      <c r="W225">
        <f t="shared" si="23"/>
        <v>200</v>
      </c>
      <c r="X225">
        <f t="shared" si="24"/>
        <v>0</v>
      </c>
    </row>
    <row r="226" spans="1:24">
      <c r="A226" s="2">
        <v>30</v>
      </c>
      <c r="B226" s="1" t="s">
        <v>10</v>
      </c>
      <c r="C226" s="1">
        <v>5</v>
      </c>
      <c r="D226" s="1" t="s">
        <v>11</v>
      </c>
      <c r="E226" s="1">
        <v>0.8</v>
      </c>
      <c r="F226" s="1">
        <v>0.2</v>
      </c>
      <c r="G226" s="1">
        <v>0</v>
      </c>
      <c r="H226" s="1">
        <v>0</v>
      </c>
      <c r="I226" s="1" t="s">
        <v>12</v>
      </c>
      <c r="J226" s="1" t="s">
        <v>13</v>
      </c>
      <c r="K226" s="1">
        <v>4000</v>
      </c>
      <c r="L226" s="3">
        <v>1000</v>
      </c>
      <c r="M226" t="str">
        <f t="shared" si="25"/>
        <v>A</v>
      </c>
      <c r="N226" t="str">
        <f t="shared" si="26"/>
        <v>A5</v>
      </c>
      <c r="O226" t="str">
        <f>VLOOKUP(N226,'Design - US'!$H$3:$M$50,2,FALSE)</f>
        <v>Profile C</v>
      </c>
      <c r="P226" t="str">
        <f>VLOOKUP($N226,'Design - US'!$H$3:$M$50,3,FALSE)</f>
        <v>$60 USD / mo (T3)</v>
      </c>
      <c r="Q226" t="str">
        <f>VLOOKUP($N226,'Design - US'!$H$3:$M$50,4,FALSE)</f>
        <v>$12.06 USD / day</v>
      </c>
      <c r="R226" t="str">
        <f>VLOOKUP($N226,'Design - US'!$H$3:$M$50,5,FALSE)</f>
        <v>Access restricted beyond label indication (use only after failure of both allopurinol AND febuxostat)</v>
      </c>
      <c r="S226" t="str">
        <f>VLOOKUP($N226,'Design - US'!$H$3:$M$50,6,FALSE)</f>
        <v>No prior authorization</v>
      </c>
      <c r="T226">
        <f t="shared" si="27"/>
        <v>4000</v>
      </c>
      <c r="U226">
        <f t="shared" si="21"/>
        <v>3200</v>
      </c>
      <c r="V226">
        <f t="shared" si="22"/>
        <v>800</v>
      </c>
      <c r="W226">
        <f t="shared" si="23"/>
        <v>0</v>
      </c>
      <c r="X226">
        <f t="shared" si="24"/>
        <v>0</v>
      </c>
    </row>
    <row r="227" spans="1:24">
      <c r="A227" s="2">
        <v>30</v>
      </c>
      <c r="B227" s="1" t="s">
        <v>10</v>
      </c>
      <c r="C227" s="1">
        <v>5</v>
      </c>
      <c r="D227" s="1" t="s">
        <v>14</v>
      </c>
      <c r="E227" s="1">
        <v>0.8</v>
      </c>
      <c r="F227" s="1">
        <v>0.2</v>
      </c>
      <c r="G227" s="1">
        <v>0</v>
      </c>
      <c r="H227" s="1">
        <v>0</v>
      </c>
      <c r="I227" s="1" t="s">
        <v>12</v>
      </c>
      <c r="J227" s="1" t="s">
        <v>13</v>
      </c>
      <c r="K227" s="1">
        <v>4000</v>
      </c>
      <c r="L227" s="3">
        <v>1000</v>
      </c>
      <c r="M227" t="str">
        <f t="shared" si="25"/>
        <v>A</v>
      </c>
      <c r="N227" t="str">
        <f t="shared" si="26"/>
        <v>A5</v>
      </c>
      <c r="O227" t="str">
        <f>VLOOKUP(N227,'Design - US'!$H$3:$M$50,2,FALSE)</f>
        <v>Profile C</v>
      </c>
      <c r="P227" t="str">
        <f>VLOOKUP($N227,'Design - US'!$H$3:$M$50,3,FALSE)</f>
        <v>$60 USD / mo (T3)</v>
      </c>
      <c r="Q227" t="str">
        <f>VLOOKUP($N227,'Design - US'!$H$3:$M$50,4,FALSE)</f>
        <v>$12.06 USD / day</v>
      </c>
      <c r="R227" t="str">
        <f>VLOOKUP($N227,'Design - US'!$H$3:$M$50,5,FALSE)</f>
        <v>Access restricted beyond label indication (use only after failure of both allopurinol AND febuxostat)</v>
      </c>
      <c r="S227" t="str">
        <f>VLOOKUP($N227,'Design - US'!$H$3:$M$50,6,FALSE)</f>
        <v>No prior authorization</v>
      </c>
      <c r="T227">
        <f t="shared" si="27"/>
        <v>1000</v>
      </c>
      <c r="U227">
        <f t="shared" si="21"/>
        <v>800</v>
      </c>
      <c r="V227">
        <f t="shared" si="22"/>
        <v>200</v>
      </c>
      <c r="W227">
        <f t="shared" si="23"/>
        <v>0</v>
      </c>
      <c r="X227">
        <f t="shared" si="24"/>
        <v>0</v>
      </c>
    </row>
    <row r="228" spans="1:24">
      <c r="A228" s="2">
        <v>30</v>
      </c>
      <c r="B228" s="1" t="s">
        <v>10</v>
      </c>
      <c r="C228" s="1">
        <v>6</v>
      </c>
      <c r="D228" s="1" t="s">
        <v>11</v>
      </c>
      <c r="E228" s="1">
        <v>0.6</v>
      </c>
      <c r="F228" s="1">
        <v>0.2</v>
      </c>
      <c r="G228" s="1">
        <v>0.2</v>
      </c>
      <c r="H228" s="1">
        <v>0</v>
      </c>
      <c r="I228" s="1" t="s">
        <v>12</v>
      </c>
      <c r="J228" s="1" t="s">
        <v>13</v>
      </c>
      <c r="K228" s="1">
        <v>4000</v>
      </c>
      <c r="L228" s="3">
        <v>1000</v>
      </c>
      <c r="M228" t="str">
        <f t="shared" si="25"/>
        <v>A</v>
      </c>
      <c r="N228" t="str">
        <f t="shared" si="26"/>
        <v>A6</v>
      </c>
      <c r="O228" t="str">
        <f>VLOOKUP(N228,'Design - US'!$H$3:$M$50,2,FALSE)</f>
        <v>Profile A</v>
      </c>
      <c r="P228" t="str">
        <f>VLOOKUP($N228,'Design - US'!$H$3:$M$50,3,FALSE)</f>
        <v>$30 USD / mo (T2)</v>
      </c>
      <c r="Q228" t="str">
        <f>VLOOKUP($N228,'Design - US'!$H$3:$M$50,4,FALSE)</f>
        <v>$5.36 USD / day</v>
      </c>
      <c r="R228" t="str">
        <f>VLOOKUP($N228,'Design - US'!$H$3:$M$50,5,FALSE)</f>
        <v>Open access within label indication (use after failure of allopurinol or febuxostat)</v>
      </c>
      <c r="S228" t="str">
        <f>VLOOKUP($N228,'Design - US'!$H$3:$M$50,6,FALSE)</f>
        <v>No prior authorization</v>
      </c>
      <c r="T228">
        <f t="shared" si="27"/>
        <v>4000</v>
      </c>
      <c r="U228">
        <f t="shared" si="21"/>
        <v>2400</v>
      </c>
      <c r="V228">
        <f t="shared" si="22"/>
        <v>800</v>
      </c>
      <c r="W228">
        <f t="shared" si="23"/>
        <v>800</v>
      </c>
      <c r="X228">
        <f t="shared" si="24"/>
        <v>0</v>
      </c>
    </row>
    <row r="229" spans="1:24">
      <c r="A229" s="2">
        <v>30</v>
      </c>
      <c r="B229" s="1" t="s">
        <v>10</v>
      </c>
      <c r="C229" s="1">
        <v>6</v>
      </c>
      <c r="D229" s="1" t="s">
        <v>14</v>
      </c>
      <c r="E229" s="1">
        <v>0.6</v>
      </c>
      <c r="F229" s="1">
        <v>0.2</v>
      </c>
      <c r="G229" s="1">
        <v>0.2</v>
      </c>
      <c r="H229" s="1">
        <v>0</v>
      </c>
      <c r="I229" s="1" t="s">
        <v>12</v>
      </c>
      <c r="J229" s="1" t="s">
        <v>13</v>
      </c>
      <c r="K229" s="1">
        <v>4000</v>
      </c>
      <c r="L229" s="3">
        <v>1000</v>
      </c>
      <c r="M229" t="str">
        <f t="shared" si="25"/>
        <v>A</v>
      </c>
      <c r="N229" t="str">
        <f t="shared" si="26"/>
        <v>A6</v>
      </c>
      <c r="O229" t="str">
        <f>VLOOKUP(N229,'Design - US'!$H$3:$M$50,2,FALSE)</f>
        <v>Profile A</v>
      </c>
      <c r="P229" t="str">
        <f>VLOOKUP($N229,'Design - US'!$H$3:$M$50,3,FALSE)</f>
        <v>$30 USD / mo (T2)</v>
      </c>
      <c r="Q229" t="str">
        <f>VLOOKUP($N229,'Design - US'!$H$3:$M$50,4,FALSE)</f>
        <v>$5.36 USD / day</v>
      </c>
      <c r="R229" t="str">
        <f>VLOOKUP($N229,'Design - US'!$H$3:$M$50,5,FALSE)</f>
        <v>Open access within label indication (use after failure of allopurinol or febuxostat)</v>
      </c>
      <c r="S229" t="str">
        <f>VLOOKUP($N229,'Design - US'!$H$3:$M$50,6,FALSE)</f>
        <v>No prior authorization</v>
      </c>
      <c r="T229">
        <f t="shared" si="27"/>
        <v>1000</v>
      </c>
      <c r="U229">
        <f t="shared" si="21"/>
        <v>600</v>
      </c>
      <c r="V229">
        <f t="shared" si="22"/>
        <v>200</v>
      </c>
      <c r="W229">
        <f t="shared" si="23"/>
        <v>200</v>
      </c>
      <c r="X229">
        <f t="shared" si="24"/>
        <v>0</v>
      </c>
    </row>
    <row r="230" spans="1:24">
      <c r="A230" s="2">
        <v>30</v>
      </c>
      <c r="B230" s="1" t="s">
        <v>10</v>
      </c>
      <c r="C230" s="1">
        <v>7</v>
      </c>
      <c r="D230" s="1" t="s">
        <v>11</v>
      </c>
      <c r="E230" s="1">
        <v>0.7</v>
      </c>
      <c r="F230" s="1">
        <v>0.2</v>
      </c>
      <c r="G230" s="1">
        <v>0.1</v>
      </c>
      <c r="H230" s="1">
        <v>0</v>
      </c>
      <c r="I230" s="1" t="s">
        <v>12</v>
      </c>
      <c r="J230" s="1" t="s">
        <v>13</v>
      </c>
      <c r="K230" s="1">
        <v>4000</v>
      </c>
      <c r="L230" s="3">
        <v>1000</v>
      </c>
      <c r="M230" t="str">
        <f t="shared" si="25"/>
        <v>A</v>
      </c>
      <c r="N230" t="str">
        <f t="shared" si="26"/>
        <v>A7</v>
      </c>
      <c r="O230" t="str">
        <f>VLOOKUP(N230,'Design - US'!$H$3:$M$50,2,FALSE)</f>
        <v>Profile B</v>
      </c>
      <c r="P230" t="str">
        <f>VLOOKUP($N230,'Design - US'!$H$3:$M$50,3,FALSE)</f>
        <v>$30 USD / mo (T2)</v>
      </c>
      <c r="Q230" t="str">
        <f>VLOOKUP($N230,'Design - US'!$H$3:$M$50,4,FALSE)</f>
        <v>$5.36 USD / day</v>
      </c>
      <c r="R230" t="str">
        <f>VLOOKUP($N230,'Design - US'!$H$3:$M$50,5,FALSE)</f>
        <v>Open access within label indication (use after failure of allopurinol or febuxostat)</v>
      </c>
      <c r="S230" t="str">
        <f>VLOOKUP($N230,'Design - US'!$H$3:$M$50,6,FALSE)</f>
        <v>No prior authorization</v>
      </c>
      <c r="T230">
        <f t="shared" si="27"/>
        <v>4000</v>
      </c>
      <c r="U230">
        <f t="shared" si="21"/>
        <v>2800</v>
      </c>
      <c r="V230">
        <f t="shared" si="22"/>
        <v>800</v>
      </c>
      <c r="W230">
        <f t="shared" si="23"/>
        <v>400</v>
      </c>
      <c r="X230">
        <f t="shared" si="24"/>
        <v>0</v>
      </c>
    </row>
    <row r="231" spans="1:24">
      <c r="A231" s="2">
        <v>30</v>
      </c>
      <c r="B231" s="1" t="s">
        <v>10</v>
      </c>
      <c r="C231" s="1">
        <v>7</v>
      </c>
      <c r="D231" s="1" t="s">
        <v>14</v>
      </c>
      <c r="E231" s="1">
        <v>0.7</v>
      </c>
      <c r="F231" s="1">
        <v>0.1</v>
      </c>
      <c r="G231" s="1">
        <v>0.2</v>
      </c>
      <c r="H231" s="1">
        <v>0</v>
      </c>
      <c r="I231" s="1" t="s">
        <v>12</v>
      </c>
      <c r="J231" s="1" t="s">
        <v>13</v>
      </c>
      <c r="K231" s="1">
        <v>4000</v>
      </c>
      <c r="L231" s="3">
        <v>1000</v>
      </c>
      <c r="M231" t="str">
        <f t="shared" si="25"/>
        <v>A</v>
      </c>
      <c r="N231" t="str">
        <f t="shared" si="26"/>
        <v>A7</v>
      </c>
      <c r="O231" t="str">
        <f>VLOOKUP(N231,'Design - US'!$H$3:$M$50,2,FALSE)</f>
        <v>Profile B</v>
      </c>
      <c r="P231" t="str">
        <f>VLOOKUP($N231,'Design - US'!$H$3:$M$50,3,FALSE)</f>
        <v>$30 USD / mo (T2)</v>
      </c>
      <c r="Q231" t="str">
        <f>VLOOKUP($N231,'Design - US'!$H$3:$M$50,4,FALSE)</f>
        <v>$5.36 USD / day</v>
      </c>
      <c r="R231" t="str">
        <f>VLOOKUP($N231,'Design - US'!$H$3:$M$50,5,FALSE)</f>
        <v>Open access within label indication (use after failure of allopurinol or febuxostat)</v>
      </c>
      <c r="S231" t="str">
        <f>VLOOKUP($N231,'Design - US'!$H$3:$M$50,6,FALSE)</f>
        <v>No prior authorization</v>
      </c>
      <c r="T231">
        <f t="shared" si="27"/>
        <v>1000</v>
      </c>
      <c r="U231">
        <f t="shared" si="21"/>
        <v>700</v>
      </c>
      <c r="V231">
        <f t="shared" si="22"/>
        <v>100</v>
      </c>
      <c r="W231">
        <f t="shared" si="23"/>
        <v>200</v>
      </c>
      <c r="X231">
        <f t="shared" si="24"/>
        <v>0</v>
      </c>
    </row>
    <row r="232" spans="1:24">
      <c r="A232" s="2">
        <v>30</v>
      </c>
      <c r="B232" s="1" t="s">
        <v>10</v>
      </c>
      <c r="C232" s="1">
        <v>8</v>
      </c>
      <c r="D232" s="1" t="s">
        <v>11</v>
      </c>
      <c r="E232" s="1">
        <v>0.8</v>
      </c>
      <c r="F232" s="1">
        <v>0.1</v>
      </c>
      <c r="G232" s="1">
        <v>0.1</v>
      </c>
      <c r="H232" s="1">
        <v>0</v>
      </c>
      <c r="I232" s="1" t="s">
        <v>12</v>
      </c>
      <c r="J232" s="1" t="s">
        <v>13</v>
      </c>
      <c r="K232" s="1">
        <v>4000</v>
      </c>
      <c r="L232" s="3">
        <v>1000</v>
      </c>
      <c r="M232" t="str">
        <f t="shared" si="25"/>
        <v>A</v>
      </c>
      <c r="N232" t="str">
        <f t="shared" si="26"/>
        <v>A8</v>
      </c>
      <c r="O232" t="str">
        <f>VLOOKUP(N232,'Design - US'!$H$3:$M$50,2,FALSE)</f>
        <v>Profile A</v>
      </c>
      <c r="P232" t="str">
        <f>VLOOKUP($N232,'Design - US'!$H$3:$M$50,3,FALSE)</f>
        <v>$30 USD / mo (T2)</v>
      </c>
      <c r="Q232" t="str">
        <f>VLOOKUP($N232,'Design - US'!$H$3:$M$50,4,FALSE)</f>
        <v>$5.36 USD / day</v>
      </c>
      <c r="R232" t="str">
        <f>VLOOKUP($N232,'Design - US'!$H$3:$M$50,5,FALSE)</f>
        <v>Open access within label indication (use after failure of allopurinol or febuxostat)</v>
      </c>
      <c r="S232" t="str">
        <f>VLOOKUP($N232,'Design - US'!$H$3:$M$50,6,FALSE)</f>
        <v>Requires prior authorization</v>
      </c>
      <c r="T232">
        <f t="shared" si="27"/>
        <v>4000</v>
      </c>
      <c r="U232">
        <f t="shared" si="21"/>
        <v>3200</v>
      </c>
      <c r="V232">
        <f t="shared" si="22"/>
        <v>400</v>
      </c>
      <c r="W232">
        <f t="shared" si="23"/>
        <v>400</v>
      </c>
      <c r="X232">
        <f t="shared" si="24"/>
        <v>0</v>
      </c>
    </row>
    <row r="233" spans="1:24">
      <c r="A233" s="2">
        <v>30</v>
      </c>
      <c r="B233" s="1" t="s">
        <v>10</v>
      </c>
      <c r="C233" s="1">
        <v>8</v>
      </c>
      <c r="D233" s="1" t="s">
        <v>14</v>
      </c>
      <c r="E233" s="1">
        <v>0.9</v>
      </c>
      <c r="F233" s="1">
        <v>0</v>
      </c>
      <c r="G233" s="1">
        <v>0.1</v>
      </c>
      <c r="H233" s="1">
        <v>0</v>
      </c>
      <c r="I233" s="1" t="s">
        <v>12</v>
      </c>
      <c r="J233" s="1" t="s">
        <v>13</v>
      </c>
      <c r="K233" s="1">
        <v>4000</v>
      </c>
      <c r="L233" s="3">
        <v>1000</v>
      </c>
      <c r="M233" t="str">
        <f t="shared" si="25"/>
        <v>A</v>
      </c>
      <c r="N233" t="str">
        <f t="shared" si="26"/>
        <v>A8</v>
      </c>
      <c r="O233" t="str">
        <f>VLOOKUP(N233,'Design - US'!$H$3:$M$50,2,FALSE)</f>
        <v>Profile A</v>
      </c>
      <c r="P233" t="str">
        <f>VLOOKUP($N233,'Design - US'!$H$3:$M$50,3,FALSE)</f>
        <v>$30 USD / mo (T2)</v>
      </c>
      <c r="Q233" t="str">
        <f>VLOOKUP($N233,'Design - US'!$H$3:$M$50,4,FALSE)</f>
        <v>$5.36 USD / day</v>
      </c>
      <c r="R233" t="str">
        <f>VLOOKUP($N233,'Design - US'!$H$3:$M$50,5,FALSE)</f>
        <v>Open access within label indication (use after failure of allopurinol or febuxostat)</v>
      </c>
      <c r="S233" t="str">
        <f>VLOOKUP($N233,'Design - US'!$H$3:$M$50,6,FALSE)</f>
        <v>Requires prior authorization</v>
      </c>
      <c r="T233">
        <f t="shared" si="27"/>
        <v>1000</v>
      </c>
      <c r="U233">
        <f t="shared" si="21"/>
        <v>900</v>
      </c>
      <c r="V233">
        <f t="shared" si="22"/>
        <v>0</v>
      </c>
      <c r="W233">
        <f t="shared" si="23"/>
        <v>100</v>
      </c>
      <c r="X233">
        <f t="shared" si="24"/>
        <v>0</v>
      </c>
    </row>
    <row r="234" spans="1:24">
      <c r="A234" s="2">
        <v>30</v>
      </c>
      <c r="B234" s="1" t="s">
        <v>10</v>
      </c>
      <c r="C234" s="1">
        <v>9</v>
      </c>
      <c r="D234" s="1" t="s">
        <v>11</v>
      </c>
      <c r="E234" s="1">
        <v>0.8</v>
      </c>
      <c r="F234" s="1">
        <v>0.2</v>
      </c>
      <c r="G234" s="1">
        <v>0</v>
      </c>
      <c r="H234" s="1">
        <v>0</v>
      </c>
      <c r="I234" s="1" t="s">
        <v>12</v>
      </c>
      <c r="J234" s="1" t="s">
        <v>13</v>
      </c>
      <c r="K234" s="1">
        <v>4000</v>
      </c>
      <c r="L234" s="3">
        <v>1000</v>
      </c>
      <c r="M234" t="str">
        <f t="shared" si="25"/>
        <v>A</v>
      </c>
      <c r="N234" t="str">
        <f t="shared" si="26"/>
        <v>A9</v>
      </c>
      <c r="O234" t="str">
        <f>VLOOKUP(N234,'Design - US'!$H$3:$M$50,2,FALSE)</f>
        <v>Profile B</v>
      </c>
      <c r="P234" t="str">
        <f>VLOOKUP($N234,'Design - US'!$H$3:$M$50,3,FALSE)</f>
        <v>$60 USD / mo (T3)</v>
      </c>
      <c r="Q234" t="str">
        <f>VLOOKUP($N234,'Design - US'!$H$3:$M$50,4,FALSE)</f>
        <v>$12.06 USD / day</v>
      </c>
      <c r="R234" t="str">
        <f>VLOOKUP($N234,'Design - US'!$H$3:$M$50,5,FALSE)</f>
        <v>Access restricted beyond label indication (use only after failure of both allopurinol AND febuxostat)</v>
      </c>
      <c r="S234" t="str">
        <f>VLOOKUP($N234,'Design - US'!$H$3:$M$50,6,FALSE)</f>
        <v>No prior authorization</v>
      </c>
      <c r="T234">
        <f t="shared" si="27"/>
        <v>4000</v>
      </c>
      <c r="U234">
        <f t="shared" si="21"/>
        <v>3200</v>
      </c>
      <c r="V234">
        <f t="shared" si="22"/>
        <v>800</v>
      </c>
      <c r="W234">
        <f t="shared" si="23"/>
        <v>0</v>
      </c>
      <c r="X234">
        <f t="shared" si="24"/>
        <v>0</v>
      </c>
    </row>
    <row r="235" spans="1:24">
      <c r="A235" s="2">
        <v>30</v>
      </c>
      <c r="B235" s="1" t="s">
        <v>10</v>
      </c>
      <c r="C235" s="1">
        <v>9</v>
      </c>
      <c r="D235" s="1" t="s">
        <v>14</v>
      </c>
      <c r="E235" s="1">
        <v>0.7</v>
      </c>
      <c r="F235" s="1">
        <v>0.1</v>
      </c>
      <c r="G235" s="1">
        <v>0.2</v>
      </c>
      <c r="H235" s="1">
        <v>0</v>
      </c>
      <c r="I235" s="1" t="s">
        <v>12</v>
      </c>
      <c r="J235" s="1" t="s">
        <v>13</v>
      </c>
      <c r="K235" s="1">
        <v>4000</v>
      </c>
      <c r="L235" s="3">
        <v>1000</v>
      </c>
      <c r="M235" t="str">
        <f t="shared" si="25"/>
        <v>A</v>
      </c>
      <c r="N235" t="str">
        <f t="shared" si="26"/>
        <v>A9</v>
      </c>
      <c r="O235" t="str">
        <f>VLOOKUP(N235,'Design - US'!$H$3:$M$50,2,FALSE)</f>
        <v>Profile B</v>
      </c>
      <c r="P235" t="str">
        <f>VLOOKUP($N235,'Design - US'!$H$3:$M$50,3,FALSE)</f>
        <v>$60 USD / mo (T3)</v>
      </c>
      <c r="Q235" t="str">
        <f>VLOOKUP($N235,'Design - US'!$H$3:$M$50,4,FALSE)</f>
        <v>$12.06 USD / day</v>
      </c>
      <c r="R235" t="str">
        <f>VLOOKUP($N235,'Design - US'!$H$3:$M$50,5,FALSE)</f>
        <v>Access restricted beyond label indication (use only after failure of both allopurinol AND febuxostat)</v>
      </c>
      <c r="S235" t="str">
        <f>VLOOKUP($N235,'Design - US'!$H$3:$M$50,6,FALSE)</f>
        <v>No prior authorization</v>
      </c>
      <c r="T235">
        <f t="shared" si="27"/>
        <v>1000</v>
      </c>
      <c r="U235">
        <f t="shared" si="21"/>
        <v>700</v>
      </c>
      <c r="V235">
        <f t="shared" si="22"/>
        <v>100</v>
      </c>
      <c r="W235">
        <f t="shared" si="23"/>
        <v>200</v>
      </c>
      <c r="X235">
        <f t="shared" si="24"/>
        <v>0</v>
      </c>
    </row>
    <row r="236" spans="1:24">
      <c r="A236" s="2">
        <v>30</v>
      </c>
      <c r="B236" s="1" t="s">
        <v>10</v>
      </c>
      <c r="C236" s="1">
        <v>10</v>
      </c>
      <c r="D236" s="1" t="s">
        <v>11</v>
      </c>
      <c r="E236" s="1">
        <v>0.7</v>
      </c>
      <c r="F236" s="1">
        <v>0.2</v>
      </c>
      <c r="G236" s="1">
        <v>0.1</v>
      </c>
      <c r="H236" s="1">
        <v>0</v>
      </c>
      <c r="I236" s="1" t="s">
        <v>12</v>
      </c>
      <c r="J236" s="1" t="s">
        <v>13</v>
      </c>
      <c r="K236" s="1">
        <v>4000</v>
      </c>
      <c r="L236" s="3">
        <v>1000</v>
      </c>
      <c r="M236" t="str">
        <f t="shared" si="25"/>
        <v>A</v>
      </c>
      <c r="N236" t="str">
        <f t="shared" si="26"/>
        <v>A10</v>
      </c>
      <c r="O236" t="str">
        <f>VLOOKUP(N236,'Design - US'!$H$3:$M$50,2,FALSE)</f>
        <v>Profile C</v>
      </c>
      <c r="P236" t="str">
        <f>VLOOKUP($N236,'Design - US'!$H$3:$M$50,3,FALSE)</f>
        <v>$60 USD / mo (T3)</v>
      </c>
      <c r="Q236" t="str">
        <f>VLOOKUP($N236,'Design - US'!$H$3:$M$50,4,FALSE)</f>
        <v>$5.36 USD / day</v>
      </c>
      <c r="R236" t="str">
        <f>VLOOKUP($N236,'Design - US'!$H$3:$M$50,5,FALSE)</f>
        <v>Open access within label indication (use after failure of allopurinol or febuxostat)</v>
      </c>
      <c r="S236" t="str">
        <f>VLOOKUP($N236,'Design - US'!$H$3:$M$50,6,FALSE)</f>
        <v>Requires prior authorization</v>
      </c>
      <c r="T236">
        <f t="shared" si="27"/>
        <v>4000</v>
      </c>
      <c r="U236">
        <f t="shared" si="21"/>
        <v>2800</v>
      </c>
      <c r="V236">
        <f t="shared" si="22"/>
        <v>800</v>
      </c>
      <c r="W236">
        <f t="shared" si="23"/>
        <v>400</v>
      </c>
      <c r="X236">
        <f t="shared" si="24"/>
        <v>0</v>
      </c>
    </row>
    <row r="237" spans="1:24">
      <c r="A237" s="2">
        <v>30</v>
      </c>
      <c r="B237" s="1" t="s">
        <v>10</v>
      </c>
      <c r="C237" s="1">
        <v>10</v>
      </c>
      <c r="D237" s="1" t="s">
        <v>14</v>
      </c>
      <c r="E237" s="1">
        <v>0.7</v>
      </c>
      <c r="F237" s="1">
        <v>0.2</v>
      </c>
      <c r="G237" s="1">
        <v>0.1</v>
      </c>
      <c r="H237" s="1">
        <v>0</v>
      </c>
      <c r="I237" s="1" t="s">
        <v>12</v>
      </c>
      <c r="J237" s="1" t="s">
        <v>13</v>
      </c>
      <c r="K237" s="1">
        <v>4000</v>
      </c>
      <c r="L237" s="3">
        <v>1000</v>
      </c>
      <c r="M237" t="str">
        <f t="shared" si="25"/>
        <v>A</v>
      </c>
      <c r="N237" t="str">
        <f t="shared" si="26"/>
        <v>A10</v>
      </c>
      <c r="O237" t="str">
        <f>VLOOKUP(N237,'Design - US'!$H$3:$M$50,2,FALSE)</f>
        <v>Profile C</v>
      </c>
      <c r="P237" t="str">
        <f>VLOOKUP($N237,'Design - US'!$H$3:$M$50,3,FALSE)</f>
        <v>$60 USD / mo (T3)</v>
      </c>
      <c r="Q237" t="str">
        <f>VLOOKUP($N237,'Design - US'!$H$3:$M$50,4,FALSE)</f>
        <v>$5.36 USD / day</v>
      </c>
      <c r="R237" t="str">
        <f>VLOOKUP($N237,'Design - US'!$H$3:$M$50,5,FALSE)</f>
        <v>Open access within label indication (use after failure of allopurinol or febuxostat)</v>
      </c>
      <c r="S237" t="str">
        <f>VLOOKUP($N237,'Design - US'!$H$3:$M$50,6,FALSE)</f>
        <v>Requires prior authorization</v>
      </c>
      <c r="T237">
        <f t="shared" si="27"/>
        <v>1000</v>
      </c>
      <c r="U237">
        <f t="shared" si="21"/>
        <v>700</v>
      </c>
      <c r="V237">
        <f t="shared" si="22"/>
        <v>200</v>
      </c>
      <c r="W237">
        <f t="shared" si="23"/>
        <v>100</v>
      </c>
      <c r="X237">
        <f t="shared" si="24"/>
        <v>0</v>
      </c>
    </row>
    <row r="238" spans="1:24">
      <c r="A238" s="2">
        <v>30</v>
      </c>
      <c r="B238" s="1" t="s">
        <v>10</v>
      </c>
      <c r="C238" s="1">
        <v>11</v>
      </c>
      <c r="D238" s="1" t="s">
        <v>11</v>
      </c>
      <c r="E238" s="1">
        <v>0.8</v>
      </c>
      <c r="F238" s="1">
        <v>0.1</v>
      </c>
      <c r="G238" s="1">
        <v>0.1</v>
      </c>
      <c r="H238" s="1">
        <v>0</v>
      </c>
      <c r="I238" s="1" t="s">
        <v>12</v>
      </c>
      <c r="J238" s="1" t="s">
        <v>13</v>
      </c>
      <c r="K238" s="1">
        <v>4000</v>
      </c>
      <c r="L238" s="3">
        <v>1000</v>
      </c>
      <c r="M238" t="str">
        <f t="shared" si="25"/>
        <v>A</v>
      </c>
      <c r="N238" t="str">
        <f t="shared" si="26"/>
        <v>A11</v>
      </c>
      <c r="O238" t="str">
        <f>VLOOKUP(N238,'Design - US'!$H$3:$M$50,2,FALSE)</f>
        <v>Profile D</v>
      </c>
      <c r="P238" t="str">
        <f>VLOOKUP($N238,'Design - US'!$H$3:$M$50,3,FALSE)</f>
        <v>$30 USD / mo (T2)</v>
      </c>
      <c r="Q238" t="str">
        <f>VLOOKUP($N238,'Design - US'!$H$3:$M$50,4,FALSE)</f>
        <v>$5.36 USD / day</v>
      </c>
      <c r="R238" t="str">
        <f>VLOOKUP($N238,'Design - US'!$H$3:$M$50,5,FALSE)</f>
        <v>Open access within label indication (use after failure of allopurinol or febuxostat)</v>
      </c>
      <c r="S238" t="str">
        <f>VLOOKUP($N238,'Design - US'!$H$3:$M$50,6,FALSE)</f>
        <v>No prior authorization</v>
      </c>
      <c r="T238">
        <f t="shared" si="27"/>
        <v>4000</v>
      </c>
      <c r="U238">
        <f t="shared" si="21"/>
        <v>3200</v>
      </c>
      <c r="V238">
        <f t="shared" si="22"/>
        <v>400</v>
      </c>
      <c r="W238">
        <f t="shared" si="23"/>
        <v>400</v>
      </c>
      <c r="X238">
        <f t="shared" si="24"/>
        <v>0</v>
      </c>
    </row>
    <row r="239" spans="1:24">
      <c r="A239" s="2">
        <v>30</v>
      </c>
      <c r="B239" s="1" t="s">
        <v>10</v>
      </c>
      <c r="C239" s="1">
        <v>11</v>
      </c>
      <c r="D239" s="1" t="s">
        <v>14</v>
      </c>
      <c r="E239" s="1">
        <v>0.8</v>
      </c>
      <c r="F239" s="1">
        <v>0.1</v>
      </c>
      <c r="G239" s="1">
        <v>0.1</v>
      </c>
      <c r="H239" s="1">
        <v>0</v>
      </c>
      <c r="I239" s="1" t="s">
        <v>12</v>
      </c>
      <c r="J239" s="1" t="s">
        <v>13</v>
      </c>
      <c r="K239" s="1">
        <v>4000</v>
      </c>
      <c r="L239" s="3">
        <v>1000</v>
      </c>
      <c r="M239" t="str">
        <f t="shared" si="25"/>
        <v>A</v>
      </c>
      <c r="N239" t="str">
        <f t="shared" si="26"/>
        <v>A11</v>
      </c>
      <c r="O239" t="str">
        <f>VLOOKUP(N239,'Design - US'!$H$3:$M$50,2,FALSE)</f>
        <v>Profile D</v>
      </c>
      <c r="P239" t="str">
        <f>VLOOKUP($N239,'Design - US'!$H$3:$M$50,3,FALSE)</f>
        <v>$30 USD / mo (T2)</v>
      </c>
      <c r="Q239" t="str">
        <f>VLOOKUP($N239,'Design - US'!$H$3:$M$50,4,FALSE)</f>
        <v>$5.36 USD / day</v>
      </c>
      <c r="R239" t="str">
        <f>VLOOKUP($N239,'Design - US'!$H$3:$M$50,5,FALSE)</f>
        <v>Open access within label indication (use after failure of allopurinol or febuxostat)</v>
      </c>
      <c r="S239" t="str">
        <f>VLOOKUP($N239,'Design - US'!$H$3:$M$50,6,FALSE)</f>
        <v>No prior authorization</v>
      </c>
      <c r="T239">
        <f t="shared" si="27"/>
        <v>1000</v>
      </c>
      <c r="U239">
        <f t="shared" si="21"/>
        <v>800</v>
      </c>
      <c r="V239">
        <f t="shared" si="22"/>
        <v>100</v>
      </c>
      <c r="W239">
        <f t="shared" si="23"/>
        <v>100</v>
      </c>
      <c r="X239">
        <f t="shared" si="24"/>
        <v>0</v>
      </c>
    </row>
    <row r="240" spans="1:24">
      <c r="A240" s="2">
        <v>30</v>
      </c>
      <c r="B240" s="1" t="s">
        <v>10</v>
      </c>
      <c r="C240" s="1">
        <v>12</v>
      </c>
      <c r="D240" s="1" t="s">
        <v>11</v>
      </c>
      <c r="E240" s="1">
        <v>0.8</v>
      </c>
      <c r="F240" s="1">
        <v>0.1</v>
      </c>
      <c r="G240" s="1">
        <v>0.1</v>
      </c>
      <c r="H240" s="1">
        <v>0</v>
      </c>
      <c r="I240" s="1" t="s">
        <v>12</v>
      </c>
      <c r="J240" s="1" t="s">
        <v>13</v>
      </c>
      <c r="K240" s="1">
        <v>4000</v>
      </c>
      <c r="L240" s="3">
        <v>1000</v>
      </c>
      <c r="M240" t="str">
        <f t="shared" si="25"/>
        <v>A</v>
      </c>
      <c r="N240" t="str">
        <f t="shared" si="26"/>
        <v>A12</v>
      </c>
      <c r="O240" t="str">
        <f>VLOOKUP(N240,'Design - US'!$H$3:$M$50,2,FALSE)</f>
        <v>Profile B</v>
      </c>
      <c r="P240" t="str">
        <f>VLOOKUP($N240,'Design - US'!$H$3:$M$50,3,FALSE)</f>
        <v>$30 USD / mo (T2)</v>
      </c>
      <c r="Q240" t="str">
        <f>VLOOKUP($N240,'Design - US'!$H$3:$M$50,4,FALSE)</f>
        <v>$5.36 USD / day</v>
      </c>
      <c r="R240" t="str">
        <f>VLOOKUP($N240,'Design - US'!$H$3:$M$50,5,FALSE)</f>
        <v>Open access within label indication (use after failure of allopurinol or febuxostat)</v>
      </c>
      <c r="S240" t="str">
        <f>VLOOKUP($N240,'Design - US'!$H$3:$M$50,6,FALSE)</f>
        <v>Requires prior authorization</v>
      </c>
      <c r="T240">
        <f t="shared" si="27"/>
        <v>4000</v>
      </c>
      <c r="U240">
        <f t="shared" si="21"/>
        <v>3200</v>
      </c>
      <c r="V240">
        <f t="shared" si="22"/>
        <v>400</v>
      </c>
      <c r="W240">
        <f t="shared" si="23"/>
        <v>400</v>
      </c>
      <c r="X240">
        <f t="shared" si="24"/>
        <v>0</v>
      </c>
    </row>
    <row r="241" spans="1:24">
      <c r="A241" s="2">
        <v>30</v>
      </c>
      <c r="B241" s="1" t="s">
        <v>10</v>
      </c>
      <c r="C241" s="1">
        <v>12</v>
      </c>
      <c r="D241" s="1" t="s">
        <v>14</v>
      </c>
      <c r="E241" s="1">
        <v>0.8</v>
      </c>
      <c r="F241" s="1">
        <v>0.1</v>
      </c>
      <c r="G241" s="1">
        <v>0.1</v>
      </c>
      <c r="H241" s="1">
        <v>0</v>
      </c>
      <c r="I241" s="1" t="s">
        <v>12</v>
      </c>
      <c r="J241" s="1" t="s">
        <v>13</v>
      </c>
      <c r="K241" s="1">
        <v>4000</v>
      </c>
      <c r="L241" s="3">
        <v>1000</v>
      </c>
      <c r="M241" t="str">
        <f t="shared" si="25"/>
        <v>A</v>
      </c>
      <c r="N241" t="str">
        <f t="shared" si="26"/>
        <v>A12</v>
      </c>
      <c r="O241" t="str">
        <f>VLOOKUP(N241,'Design - US'!$H$3:$M$50,2,FALSE)</f>
        <v>Profile B</v>
      </c>
      <c r="P241" t="str">
        <f>VLOOKUP($N241,'Design - US'!$H$3:$M$50,3,FALSE)</f>
        <v>$30 USD / mo (T2)</v>
      </c>
      <c r="Q241" t="str">
        <f>VLOOKUP($N241,'Design - US'!$H$3:$M$50,4,FALSE)</f>
        <v>$5.36 USD / day</v>
      </c>
      <c r="R241" t="str">
        <f>VLOOKUP($N241,'Design - US'!$H$3:$M$50,5,FALSE)</f>
        <v>Open access within label indication (use after failure of allopurinol or febuxostat)</v>
      </c>
      <c r="S241" t="str">
        <f>VLOOKUP($N241,'Design - US'!$H$3:$M$50,6,FALSE)</f>
        <v>Requires prior authorization</v>
      </c>
      <c r="T241">
        <f t="shared" si="27"/>
        <v>1000</v>
      </c>
      <c r="U241">
        <f t="shared" si="21"/>
        <v>800</v>
      </c>
      <c r="V241">
        <f t="shared" si="22"/>
        <v>100</v>
      </c>
      <c r="W241">
        <f t="shared" si="23"/>
        <v>100</v>
      </c>
      <c r="X241">
        <f t="shared" si="24"/>
        <v>0</v>
      </c>
    </row>
    <row r="242" spans="1:24">
      <c r="A242" s="2">
        <v>32</v>
      </c>
      <c r="B242" s="1" t="s">
        <v>17</v>
      </c>
      <c r="C242" s="1">
        <v>1</v>
      </c>
      <c r="D242" s="1" t="s">
        <v>11</v>
      </c>
      <c r="E242" s="1">
        <v>1</v>
      </c>
      <c r="F242" s="1">
        <v>0</v>
      </c>
      <c r="G242" s="1">
        <v>0</v>
      </c>
      <c r="H242" s="1">
        <v>0</v>
      </c>
      <c r="I242" s="1" t="s">
        <v>12</v>
      </c>
      <c r="J242" s="1" t="s">
        <v>16</v>
      </c>
      <c r="K242" s="1">
        <v>2500</v>
      </c>
      <c r="L242" s="3">
        <v>2500</v>
      </c>
      <c r="M242" t="str">
        <f t="shared" si="25"/>
        <v>B</v>
      </c>
      <c r="N242" t="str">
        <f t="shared" si="26"/>
        <v>B1</v>
      </c>
      <c r="O242" t="str">
        <f>VLOOKUP(N242,'Design - US'!$H$3:$M$50,2,FALSE)</f>
        <v>Profile B</v>
      </c>
      <c r="P242" t="str">
        <f>VLOOKUP($N242,'Design - US'!$H$3:$M$50,3,FALSE)</f>
        <v>$60 USD / mo (T3)</v>
      </c>
      <c r="Q242" t="str">
        <f>VLOOKUP($N242,'Design - US'!$H$3:$M$50,4,FALSE)</f>
        <v>$7.14 USD / day</v>
      </c>
      <c r="R242" t="str">
        <f>VLOOKUP($N242,'Design - US'!$H$3:$M$50,5,FALSE)</f>
        <v>Open access within label indication (use after failure of allopurinol or febuxostat)</v>
      </c>
      <c r="S242" t="str">
        <f>VLOOKUP($N242,'Design - US'!$H$3:$M$50,6,FALSE)</f>
        <v>Requires prior authorization</v>
      </c>
      <c r="T242">
        <f t="shared" si="27"/>
        <v>2500</v>
      </c>
      <c r="U242">
        <f t="shared" si="21"/>
        <v>2500</v>
      </c>
      <c r="V242">
        <f t="shared" si="22"/>
        <v>0</v>
      </c>
      <c r="W242">
        <f t="shared" si="23"/>
        <v>0</v>
      </c>
      <c r="X242">
        <f t="shared" si="24"/>
        <v>0</v>
      </c>
    </row>
    <row r="243" spans="1:24">
      <c r="A243" s="2">
        <v>32</v>
      </c>
      <c r="B243" s="1" t="s">
        <v>17</v>
      </c>
      <c r="C243" s="1">
        <v>1</v>
      </c>
      <c r="D243" s="1" t="s">
        <v>14</v>
      </c>
      <c r="E243" s="1">
        <v>0</v>
      </c>
      <c r="F243" s="1">
        <v>1</v>
      </c>
      <c r="G243" s="1">
        <v>0</v>
      </c>
      <c r="H243" s="1">
        <v>0</v>
      </c>
      <c r="I243" s="1" t="s">
        <v>12</v>
      </c>
      <c r="J243" s="1" t="s">
        <v>16</v>
      </c>
      <c r="K243" s="1">
        <v>2500</v>
      </c>
      <c r="L243" s="3">
        <v>2500</v>
      </c>
      <c r="M243" t="str">
        <f t="shared" si="25"/>
        <v>B</v>
      </c>
      <c r="N243" t="str">
        <f t="shared" si="26"/>
        <v>B1</v>
      </c>
      <c r="O243" t="str">
        <f>VLOOKUP(N243,'Design - US'!$H$3:$M$50,2,FALSE)</f>
        <v>Profile B</v>
      </c>
      <c r="P243" t="str">
        <f>VLOOKUP($N243,'Design - US'!$H$3:$M$50,3,FALSE)</f>
        <v>$60 USD / mo (T3)</v>
      </c>
      <c r="Q243" t="str">
        <f>VLOOKUP($N243,'Design - US'!$H$3:$M$50,4,FALSE)</f>
        <v>$7.14 USD / day</v>
      </c>
      <c r="R243" t="str">
        <f>VLOOKUP($N243,'Design - US'!$H$3:$M$50,5,FALSE)</f>
        <v>Open access within label indication (use after failure of allopurinol or febuxostat)</v>
      </c>
      <c r="S243" t="str">
        <f>VLOOKUP($N243,'Design - US'!$H$3:$M$50,6,FALSE)</f>
        <v>Requires prior authorization</v>
      </c>
      <c r="T243">
        <f t="shared" si="27"/>
        <v>2500</v>
      </c>
      <c r="U243">
        <f t="shared" si="21"/>
        <v>0</v>
      </c>
      <c r="V243">
        <f t="shared" si="22"/>
        <v>2500</v>
      </c>
      <c r="W243">
        <f t="shared" si="23"/>
        <v>0</v>
      </c>
      <c r="X243">
        <f t="shared" si="24"/>
        <v>0</v>
      </c>
    </row>
    <row r="244" spans="1:24">
      <c r="A244" s="2">
        <v>32</v>
      </c>
      <c r="B244" s="1" t="s">
        <v>17</v>
      </c>
      <c r="C244" s="1">
        <v>2</v>
      </c>
      <c r="D244" s="1" t="s">
        <v>11</v>
      </c>
      <c r="E244" s="1">
        <v>1</v>
      </c>
      <c r="F244" s="1">
        <v>0</v>
      </c>
      <c r="G244" s="1">
        <v>0</v>
      </c>
      <c r="H244" s="1">
        <v>0</v>
      </c>
      <c r="I244" s="1" t="s">
        <v>12</v>
      </c>
      <c r="J244" s="1" t="s">
        <v>16</v>
      </c>
      <c r="K244" s="1">
        <v>2500</v>
      </c>
      <c r="L244" s="3">
        <v>2500</v>
      </c>
      <c r="M244" t="str">
        <f t="shared" si="25"/>
        <v>B</v>
      </c>
      <c r="N244" t="str">
        <f t="shared" si="26"/>
        <v>B2</v>
      </c>
      <c r="O244" t="str">
        <f>VLOOKUP(N244,'Design - US'!$H$3:$M$50,2,FALSE)</f>
        <v>Profile D</v>
      </c>
      <c r="P244" t="str">
        <f>VLOOKUP($N244,'Design - US'!$H$3:$M$50,3,FALSE)</f>
        <v>$60 USD / mo (T3)</v>
      </c>
      <c r="Q244" t="str">
        <f>VLOOKUP($N244,'Design - US'!$H$3:$M$50,4,FALSE)</f>
        <v>$5.36 USD / day</v>
      </c>
      <c r="R244" t="str">
        <f>VLOOKUP($N244,'Design - US'!$H$3:$M$50,5,FALSE)</f>
        <v>Open access within label indication (use after failure of allopurinol or febuxostat)</v>
      </c>
      <c r="S244" t="str">
        <f>VLOOKUP($N244,'Design - US'!$H$3:$M$50,6,FALSE)</f>
        <v>Requires prior authorization</v>
      </c>
      <c r="T244">
        <f t="shared" si="27"/>
        <v>2500</v>
      </c>
      <c r="U244">
        <f t="shared" si="21"/>
        <v>2500</v>
      </c>
      <c r="V244">
        <f t="shared" si="22"/>
        <v>0</v>
      </c>
      <c r="W244">
        <f t="shared" si="23"/>
        <v>0</v>
      </c>
      <c r="X244">
        <f t="shared" si="24"/>
        <v>0</v>
      </c>
    </row>
    <row r="245" spans="1:24">
      <c r="A245" s="2">
        <v>32</v>
      </c>
      <c r="B245" s="1" t="s">
        <v>17</v>
      </c>
      <c r="C245" s="1">
        <v>2</v>
      </c>
      <c r="D245" s="1" t="s">
        <v>14</v>
      </c>
      <c r="E245" s="1">
        <v>0</v>
      </c>
      <c r="F245" s="1">
        <v>1</v>
      </c>
      <c r="G245" s="1">
        <v>0</v>
      </c>
      <c r="H245" s="1">
        <v>0</v>
      </c>
      <c r="I245" s="1" t="s">
        <v>12</v>
      </c>
      <c r="J245" s="1" t="s">
        <v>16</v>
      </c>
      <c r="K245" s="1">
        <v>2500</v>
      </c>
      <c r="L245" s="3">
        <v>2500</v>
      </c>
      <c r="M245" t="str">
        <f t="shared" si="25"/>
        <v>B</v>
      </c>
      <c r="N245" t="str">
        <f t="shared" si="26"/>
        <v>B2</v>
      </c>
      <c r="O245" t="str">
        <f>VLOOKUP(N245,'Design - US'!$H$3:$M$50,2,FALSE)</f>
        <v>Profile D</v>
      </c>
      <c r="P245" t="str">
        <f>VLOOKUP($N245,'Design - US'!$H$3:$M$50,3,FALSE)</f>
        <v>$60 USD / mo (T3)</v>
      </c>
      <c r="Q245" t="str">
        <f>VLOOKUP($N245,'Design - US'!$H$3:$M$50,4,FALSE)</f>
        <v>$5.36 USD / day</v>
      </c>
      <c r="R245" t="str">
        <f>VLOOKUP($N245,'Design - US'!$H$3:$M$50,5,FALSE)</f>
        <v>Open access within label indication (use after failure of allopurinol or febuxostat)</v>
      </c>
      <c r="S245" t="str">
        <f>VLOOKUP($N245,'Design - US'!$H$3:$M$50,6,FALSE)</f>
        <v>Requires prior authorization</v>
      </c>
      <c r="T245">
        <f t="shared" si="27"/>
        <v>2500</v>
      </c>
      <c r="U245">
        <f t="shared" si="21"/>
        <v>0</v>
      </c>
      <c r="V245">
        <f t="shared" si="22"/>
        <v>2500</v>
      </c>
      <c r="W245">
        <f t="shared" si="23"/>
        <v>0</v>
      </c>
      <c r="X245">
        <f t="shared" si="24"/>
        <v>0</v>
      </c>
    </row>
    <row r="246" spans="1:24">
      <c r="A246" s="2">
        <v>32</v>
      </c>
      <c r="B246" s="1" t="s">
        <v>17</v>
      </c>
      <c r="C246" s="1">
        <v>3</v>
      </c>
      <c r="D246" s="1" t="s">
        <v>11</v>
      </c>
      <c r="E246" s="1">
        <v>1</v>
      </c>
      <c r="F246" s="1">
        <v>0</v>
      </c>
      <c r="G246" s="1">
        <v>0</v>
      </c>
      <c r="H246" s="1">
        <v>0</v>
      </c>
      <c r="I246" s="1" t="s">
        <v>12</v>
      </c>
      <c r="J246" s="1" t="s">
        <v>16</v>
      </c>
      <c r="K246" s="1">
        <v>2500</v>
      </c>
      <c r="L246" s="3">
        <v>2500</v>
      </c>
      <c r="M246" t="str">
        <f t="shared" si="25"/>
        <v>B</v>
      </c>
      <c r="N246" t="str">
        <f t="shared" si="26"/>
        <v>B3</v>
      </c>
      <c r="O246" t="str">
        <f>VLOOKUP(N246,'Design - US'!$H$3:$M$50,2,FALSE)</f>
        <v>Profile C</v>
      </c>
      <c r="P246" t="str">
        <f>VLOOKUP($N246,'Design - US'!$H$3:$M$50,3,FALSE)</f>
        <v>$60 USD / mo (T3)</v>
      </c>
      <c r="Q246" t="str">
        <f>VLOOKUP($N246,'Design - US'!$H$3:$M$50,4,FALSE)</f>
        <v>$12.06 USD / day</v>
      </c>
      <c r="R246" t="str">
        <f>VLOOKUP($N246,'Design - US'!$H$3:$M$50,5,FALSE)</f>
        <v>Open access within label indication (use after failure of allopurinol or febuxostat)</v>
      </c>
      <c r="S246" t="str">
        <f>VLOOKUP($N246,'Design - US'!$H$3:$M$50,6,FALSE)</f>
        <v>Requires prior authorization</v>
      </c>
      <c r="T246">
        <f t="shared" si="27"/>
        <v>2500</v>
      </c>
      <c r="U246">
        <f t="shared" si="21"/>
        <v>2500</v>
      </c>
      <c r="V246">
        <f t="shared" si="22"/>
        <v>0</v>
      </c>
      <c r="W246">
        <f t="shared" si="23"/>
        <v>0</v>
      </c>
      <c r="X246">
        <f t="shared" si="24"/>
        <v>0</v>
      </c>
    </row>
    <row r="247" spans="1:24">
      <c r="A247" s="2">
        <v>32</v>
      </c>
      <c r="B247" s="1" t="s">
        <v>17</v>
      </c>
      <c r="C247" s="1">
        <v>3</v>
      </c>
      <c r="D247" s="1" t="s">
        <v>14</v>
      </c>
      <c r="E247" s="1">
        <v>0</v>
      </c>
      <c r="F247" s="1">
        <v>1</v>
      </c>
      <c r="G247" s="1">
        <v>0</v>
      </c>
      <c r="H247" s="1">
        <v>0</v>
      </c>
      <c r="I247" s="1" t="s">
        <v>12</v>
      </c>
      <c r="J247" s="1" t="s">
        <v>16</v>
      </c>
      <c r="K247" s="1">
        <v>2500</v>
      </c>
      <c r="L247" s="3">
        <v>2500</v>
      </c>
      <c r="M247" t="str">
        <f t="shared" si="25"/>
        <v>B</v>
      </c>
      <c r="N247" t="str">
        <f t="shared" si="26"/>
        <v>B3</v>
      </c>
      <c r="O247" t="str">
        <f>VLOOKUP(N247,'Design - US'!$H$3:$M$50,2,FALSE)</f>
        <v>Profile C</v>
      </c>
      <c r="P247" t="str">
        <f>VLOOKUP($N247,'Design - US'!$H$3:$M$50,3,FALSE)</f>
        <v>$60 USD / mo (T3)</v>
      </c>
      <c r="Q247" t="str">
        <f>VLOOKUP($N247,'Design - US'!$H$3:$M$50,4,FALSE)</f>
        <v>$12.06 USD / day</v>
      </c>
      <c r="R247" t="str">
        <f>VLOOKUP($N247,'Design - US'!$H$3:$M$50,5,FALSE)</f>
        <v>Open access within label indication (use after failure of allopurinol or febuxostat)</v>
      </c>
      <c r="S247" t="str">
        <f>VLOOKUP($N247,'Design - US'!$H$3:$M$50,6,FALSE)</f>
        <v>Requires prior authorization</v>
      </c>
      <c r="T247">
        <f t="shared" si="27"/>
        <v>2500</v>
      </c>
      <c r="U247">
        <f t="shared" si="21"/>
        <v>0</v>
      </c>
      <c r="V247">
        <f t="shared" si="22"/>
        <v>2500</v>
      </c>
      <c r="W247">
        <f t="shared" si="23"/>
        <v>0</v>
      </c>
      <c r="X247">
        <f t="shared" si="24"/>
        <v>0</v>
      </c>
    </row>
    <row r="248" spans="1:24">
      <c r="A248" s="2">
        <v>32</v>
      </c>
      <c r="B248" s="1" t="s">
        <v>17</v>
      </c>
      <c r="C248" s="1">
        <v>4</v>
      </c>
      <c r="D248" s="1" t="s">
        <v>11</v>
      </c>
      <c r="E248" s="1">
        <v>1</v>
      </c>
      <c r="F248" s="1">
        <v>0</v>
      </c>
      <c r="G248" s="1">
        <v>0</v>
      </c>
      <c r="H248" s="1">
        <v>0</v>
      </c>
      <c r="I248" s="1" t="s">
        <v>12</v>
      </c>
      <c r="J248" s="1" t="s">
        <v>16</v>
      </c>
      <c r="K248" s="1">
        <v>2500</v>
      </c>
      <c r="L248" s="3">
        <v>2500</v>
      </c>
      <c r="M248" t="str">
        <f t="shared" si="25"/>
        <v>B</v>
      </c>
      <c r="N248" t="str">
        <f t="shared" si="26"/>
        <v>B4</v>
      </c>
      <c r="O248" t="str">
        <f>VLOOKUP(N248,'Design - US'!$H$3:$M$50,2,FALSE)</f>
        <v>Profile B</v>
      </c>
      <c r="P248" t="str">
        <f>VLOOKUP($N248,'Design - US'!$H$3:$M$50,3,FALSE)</f>
        <v>$60 USD / mo (T3)</v>
      </c>
      <c r="Q248" t="str">
        <f>VLOOKUP($N248,'Design - US'!$H$3:$M$50,4,FALSE)</f>
        <v>$5.36 USD / day</v>
      </c>
      <c r="R248" t="str">
        <f>VLOOKUP($N248,'Design - US'!$H$3:$M$50,5,FALSE)</f>
        <v>Open access within label indication (use after failure of allopurinol or febuxostat)</v>
      </c>
      <c r="S248" t="str">
        <f>VLOOKUP($N248,'Design - US'!$H$3:$M$50,6,FALSE)</f>
        <v>No prior authorization</v>
      </c>
      <c r="T248">
        <f t="shared" si="27"/>
        <v>2500</v>
      </c>
      <c r="U248">
        <f t="shared" si="21"/>
        <v>2500</v>
      </c>
      <c r="V248">
        <f t="shared" si="22"/>
        <v>0</v>
      </c>
      <c r="W248">
        <f t="shared" si="23"/>
        <v>0</v>
      </c>
      <c r="X248">
        <f t="shared" si="24"/>
        <v>0</v>
      </c>
    </row>
    <row r="249" spans="1:24">
      <c r="A249" s="2">
        <v>32</v>
      </c>
      <c r="B249" s="1" t="s">
        <v>17</v>
      </c>
      <c r="C249" s="1">
        <v>4</v>
      </c>
      <c r="D249" s="1" t="s">
        <v>14</v>
      </c>
      <c r="E249" s="1">
        <v>0</v>
      </c>
      <c r="F249" s="1">
        <v>1</v>
      </c>
      <c r="G249" s="1">
        <v>0</v>
      </c>
      <c r="H249" s="1">
        <v>0</v>
      </c>
      <c r="I249" s="1" t="s">
        <v>12</v>
      </c>
      <c r="J249" s="1" t="s">
        <v>16</v>
      </c>
      <c r="K249" s="1">
        <v>2500</v>
      </c>
      <c r="L249" s="3">
        <v>2500</v>
      </c>
      <c r="M249" t="str">
        <f t="shared" si="25"/>
        <v>B</v>
      </c>
      <c r="N249" t="str">
        <f t="shared" si="26"/>
        <v>B4</v>
      </c>
      <c r="O249" t="str">
        <f>VLOOKUP(N249,'Design - US'!$H$3:$M$50,2,FALSE)</f>
        <v>Profile B</v>
      </c>
      <c r="P249" t="str">
        <f>VLOOKUP($N249,'Design - US'!$H$3:$M$50,3,FALSE)</f>
        <v>$60 USD / mo (T3)</v>
      </c>
      <c r="Q249" t="str">
        <f>VLOOKUP($N249,'Design - US'!$H$3:$M$50,4,FALSE)</f>
        <v>$5.36 USD / day</v>
      </c>
      <c r="R249" t="str">
        <f>VLOOKUP($N249,'Design - US'!$H$3:$M$50,5,FALSE)</f>
        <v>Open access within label indication (use after failure of allopurinol or febuxostat)</v>
      </c>
      <c r="S249" t="str">
        <f>VLOOKUP($N249,'Design - US'!$H$3:$M$50,6,FALSE)</f>
        <v>No prior authorization</v>
      </c>
      <c r="T249">
        <f t="shared" si="27"/>
        <v>2500</v>
      </c>
      <c r="U249">
        <f t="shared" si="21"/>
        <v>0</v>
      </c>
      <c r="V249">
        <f t="shared" si="22"/>
        <v>2500</v>
      </c>
      <c r="W249">
        <f t="shared" si="23"/>
        <v>0</v>
      </c>
      <c r="X249">
        <f t="shared" si="24"/>
        <v>0</v>
      </c>
    </row>
    <row r="250" spans="1:24">
      <c r="A250" s="2">
        <v>32</v>
      </c>
      <c r="B250" s="1" t="s">
        <v>17</v>
      </c>
      <c r="C250" s="1">
        <v>5</v>
      </c>
      <c r="D250" s="1" t="s">
        <v>11</v>
      </c>
      <c r="E250" s="1">
        <v>1</v>
      </c>
      <c r="F250" s="1">
        <v>0</v>
      </c>
      <c r="G250" s="1">
        <v>0</v>
      </c>
      <c r="H250" s="1">
        <v>0</v>
      </c>
      <c r="I250" s="1" t="s">
        <v>12</v>
      </c>
      <c r="J250" s="1" t="s">
        <v>16</v>
      </c>
      <c r="K250" s="1">
        <v>2500</v>
      </c>
      <c r="L250" s="3">
        <v>2500</v>
      </c>
      <c r="M250" t="str">
        <f t="shared" si="25"/>
        <v>B</v>
      </c>
      <c r="N250" t="str">
        <f t="shared" si="26"/>
        <v>B5</v>
      </c>
      <c r="O250" t="str">
        <f>VLOOKUP(N250,'Design - US'!$H$3:$M$50,2,FALSE)</f>
        <v>Profile D</v>
      </c>
      <c r="P250" t="str">
        <f>VLOOKUP($N250,'Design - US'!$H$3:$M$50,3,FALSE)</f>
        <v>$60 USD / mo (T3)</v>
      </c>
      <c r="Q250" t="str">
        <f>VLOOKUP($N250,'Design - US'!$H$3:$M$50,4,FALSE)</f>
        <v>$5.36 USD / day</v>
      </c>
      <c r="R250" t="str">
        <f>VLOOKUP($N250,'Design - US'!$H$3:$M$50,5,FALSE)</f>
        <v>Open access within label indication (use after failure of allopurinol or febuxostat)</v>
      </c>
      <c r="S250" t="str">
        <f>VLOOKUP($N250,'Design - US'!$H$3:$M$50,6,FALSE)</f>
        <v>No prior authorization</v>
      </c>
      <c r="T250">
        <f t="shared" si="27"/>
        <v>2500</v>
      </c>
      <c r="U250">
        <f t="shared" si="21"/>
        <v>2500</v>
      </c>
      <c r="V250">
        <f t="shared" si="22"/>
        <v>0</v>
      </c>
      <c r="W250">
        <f t="shared" si="23"/>
        <v>0</v>
      </c>
      <c r="X250">
        <f t="shared" si="24"/>
        <v>0</v>
      </c>
    </row>
    <row r="251" spans="1:24">
      <c r="A251" s="2">
        <v>32</v>
      </c>
      <c r="B251" s="1" t="s">
        <v>17</v>
      </c>
      <c r="C251" s="1">
        <v>5</v>
      </c>
      <c r="D251" s="1" t="s">
        <v>14</v>
      </c>
      <c r="E251" s="1">
        <v>0</v>
      </c>
      <c r="F251" s="1">
        <v>1</v>
      </c>
      <c r="G251" s="1">
        <v>0</v>
      </c>
      <c r="H251" s="1">
        <v>0</v>
      </c>
      <c r="I251" s="1" t="s">
        <v>12</v>
      </c>
      <c r="J251" s="1" t="s">
        <v>16</v>
      </c>
      <c r="K251" s="1">
        <v>2500</v>
      </c>
      <c r="L251" s="3">
        <v>2500</v>
      </c>
      <c r="M251" t="str">
        <f t="shared" si="25"/>
        <v>B</v>
      </c>
      <c r="N251" t="str">
        <f t="shared" si="26"/>
        <v>B5</v>
      </c>
      <c r="O251" t="str">
        <f>VLOOKUP(N251,'Design - US'!$H$3:$M$50,2,FALSE)</f>
        <v>Profile D</v>
      </c>
      <c r="P251" t="str">
        <f>VLOOKUP($N251,'Design - US'!$H$3:$M$50,3,FALSE)</f>
        <v>$60 USD / mo (T3)</v>
      </c>
      <c r="Q251" t="str">
        <f>VLOOKUP($N251,'Design - US'!$H$3:$M$50,4,FALSE)</f>
        <v>$5.36 USD / day</v>
      </c>
      <c r="R251" t="str">
        <f>VLOOKUP($N251,'Design - US'!$H$3:$M$50,5,FALSE)</f>
        <v>Open access within label indication (use after failure of allopurinol or febuxostat)</v>
      </c>
      <c r="S251" t="str">
        <f>VLOOKUP($N251,'Design - US'!$H$3:$M$50,6,FALSE)</f>
        <v>No prior authorization</v>
      </c>
      <c r="T251">
        <f t="shared" si="27"/>
        <v>2500</v>
      </c>
      <c r="U251">
        <f t="shared" si="21"/>
        <v>0</v>
      </c>
      <c r="V251">
        <f t="shared" si="22"/>
        <v>2500</v>
      </c>
      <c r="W251">
        <f t="shared" si="23"/>
        <v>0</v>
      </c>
      <c r="X251">
        <f t="shared" si="24"/>
        <v>0</v>
      </c>
    </row>
    <row r="252" spans="1:24">
      <c r="A252" s="2">
        <v>32</v>
      </c>
      <c r="B252" s="1" t="s">
        <v>17</v>
      </c>
      <c r="C252" s="1">
        <v>6</v>
      </c>
      <c r="D252" s="1" t="s">
        <v>11</v>
      </c>
      <c r="E252" s="1">
        <v>1</v>
      </c>
      <c r="F252" s="1">
        <v>0</v>
      </c>
      <c r="G252" s="1">
        <v>0</v>
      </c>
      <c r="H252" s="1">
        <v>0</v>
      </c>
      <c r="I252" s="1" t="s">
        <v>12</v>
      </c>
      <c r="J252" s="1" t="s">
        <v>16</v>
      </c>
      <c r="K252" s="1">
        <v>2500</v>
      </c>
      <c r="L252" s="3">
        <v>2500</v>
      </c>
      <c r="M252" t="str">
        <f t="shared" si="25"/>
        <v>B</v>
      </c>
      <c r="N252" t="str">
        <f t="shared" si="26"/>
        <v>B6</v>
      </c>
      <c r="O252" t="str">
        <f>VLOOKUP(N252,'Design - US'!$H$3:$M$50,2,FALSE)</f>
        <v>Profile D</v>
      </c>
      <c r="P252" t="str">
        <f>VLOOKUP($N252,'Design - US'!$H$3:$M$50,3,FALSE)</f>
        <v>$60 USD / mo (T3)</v>
      </c>
      <c r="Q252" t="str">
        <f>VLOOKUP($N252,'Design - US'!$H$3:$M$50,4,FALSE)</f>
        <v>$7.14 USD / day</v>
      </c>
      <c r="R252" t="str">
        <f>VLOOKUP($N252,'Design - US'!$H$3:$M$50,5,FALSE)</f>
        <v>Open access within label indication (use after failure of allopurinol or febuxostat)</v>
      </c>
      <c r="S252" t="str">
        <f>VLOOKUP($N252,'Design - US'!$H$3:$M$50,6,FALSE)</f>
        <v>No prior authorization</v>
      </c>
      <c r="T252">
        <f t="shared" si="27"/>
        <v>2500</v>
      </c>
      <c r="U252">
        <f t="shared" si="21"/>
        <v>2500</v>
      </c>
      <c r="V252">
        <f t="shared" si="22"/>
        <v>0</v>
      </c>
      <c r="W252">
        <f t="shared" si="23"/>
        <v>0</v>
      </c>
      <c r="X252">
        <f t="shared" si="24"/>
        <v>0</v>
      </c>
    </row>
    <row r="253" spans="1:24">
      <c r="A253" s="2">
        <v>32</v>
      </c>
      <c r="B253" s="1" t="s">
        <v>17</v>
      </c>
      <c r="C253" s="1">
        <v>6</v>
      </c>
      <c r="D253" s="1" t="s">
        <v>14</v>
      </c>
      <c r="E253" s="1">
        <v>0</v>
      </c>
      <c r="F253" s="1">
        <v>1</v>
      </c>
      <c r="G253" s="1">
        <v>0</v>
      </c>
      <c r="H253" s="1">
        <v>0</v>
      </c>
      <c r="I253" s="1" t="s">
        <v>12</v>
      </c>
      <c r="J253" s="1" t="s">
        <v>16</v>
      </c>
      <c r="K253" s="1">
        <v>2500</v>
      </c>
      <c r="L253" s="3">
        <v>2500</v>
      </c>
      <c r="M253" t="str">
        <f t="shared" si="25"/>
        <v>B</v>
      </c>
      <c r="N253" t="str">
        <f t="shared" si="26"/>
        <v>B6</v>
      </c>
      <c r="O253" t="str">
        <f>VLOOKUP(N253,'Design - US'!$H$3:$M$50,2,FALSE)</f>
        <v>Profile D</v>
      </c>
      <c r="P253" t="str">
        <f>VLOOKUP($N253,'Design - US'!$H$3:$M$50,3,FALSE)</f>
        <v>$60 USD / mo (T3)</v>
      </c>
      <c r="Q253" t="str">
        <f>VLOOKUP($N253,'Design - US'!$H$3:$M$50,4,FALSE)</f>
        <v>$7.14 USD / day</v>
      </c>
      <c r="R253" t="str">
        <f>VLOOKUP($N253,'Design - US'!$H$3:$M$50,5,FALSE)</f>
        <v>Open access within label indication (use after failure of allopurinol or febuxostat)</v>
      </c>
      <c r="S253" t="str">
        <f>VLOOKUP($N253,'Design - US'!$H$3:$M$50,6,FALSE)</f>
        <v>No prior authorization</v>
      </c>
      <c r="T253">
        <f t="shared" si="27"/>
        <v>2500</v>
      </c>
      <c r="U253">
        <f t="shared" si="21"/>
        <v>0</v>
      </c>
      <c r="V253">
        <f t="shared" si="22"/>
        <v>2500</v>
      </c>
      <c r="W253">
        <f t="shared" si="23"/>
        <v>0</v>
      </c>
      <c r="X253">
        <f t="shared" si="24"/>
        <v>0</v>
      </c>
    </row>
    <row r="254" spans="1:24">
      <c r="A254" s="2">
        <v>32</v>
      </c>
      <c r="B254" s="1" t="s">
        <v>17</v>
      </c>
      <c r="C254" s="1">
        <v>7</v>
      </c>
      <c r="D254" s="1" t="s">
        <v>11</v>
      </c>
      <c r="E254" s="1">
        <v>1</v>
      </c>
      <c r="F254" s="1">
        <v>0</v>
      </c>
      <c r="G254" s="1">
        <v>0</v>
      </c>
      <c r="H254" s="1">
        <v>0</v>
      </c>
      <c r="I254" s="1" t="s">
        <v>12</v>
      </c>
      <c r="J254" s="1" t="s">
        <v>16</v>
      </c>
      <c r="K254" s="1">
        <v>2500</v>
      </c>
      <c r="L254" s="3">
        <v>2500</v>
      </c>
      <c r="M254" t="str">
        <f t="shared" si="25"/>
        <v>B</v>
      </c>
      <c r="N254" t="str">
        <f t="shared" si="26"/>
        <v>B7</v>
      </c>
      <c r="O254" t="str">
        <f>VLOOKUP(N254,'Design - US'!$H$3:$M$50,2,FALSE)</f>
        <v>Profile D</v>
      </c>
      <c r="P254" t="str">
        <f>VLOOKUP($N254,'Design - US'!$H$3:$M$50,3,FALSE)</f>
        <v>$60 USD / mo (T3)</v>
      </c>
      <c r="Q254" t="str">
        <f>VLOOKUP($N254,'Design - US'!$H$3:$M$50,4,FALSE)</f>
        <v>$12.06 USD / day</v>
      </c>
      <c r="R254" t="str">
        <f>VLOOKUP($N254,'Design - US'!$H$3:$M$50,5,FALSE)</f>
        <v>Open access within label indication (use after failure of allopurinol or febuxostat)</v>
      </c>
      <c r="S254" t="str">
        <f>VLOOKUP($N254,'Design - US'!$H$3:$M$50,6,FALSE)</f>
        <v>Requires prior authorization</v>
      </c>
      <c r="T254">
        <f t="shared" si="27"/>
        <v>2500</v>
      </c>
      <c r="U254">
        <f t="shared" si="21"/>
        <v>2500</v>
      </c>
      <c r="V254">
        <f t="shared" si="22"/>
        <v>0</v>
      </c>
      <c r="W254">
        <f t="shared" si="23"/>
        <v>0</v>
      </c>
      <c r="X254">
        <f t="shared" si="24"/>
        <v>0</v>
      </c>
    </row>
    <row r="255" spans="1:24">
      <c r="A255" s="2">
        <v>32</v>
      </c>
      <c r="B255" s="1" t="s">
        <v>17</v>
      </c>
      <c r="C255" s="1">
        <v>7</v>
      </c>
      <c r="D255" s="1" t="s">
        <v>14</v>
      </c>
      <c r="E255" s="1">
        <v>0</v>
      </c>
      <c r="F255" s="1">
        <v>1</v>
      </c>
      <c r="G255" s="1">
        <v>0</v>
      </c>
      <c r="H255" s="1">
        <v>0</v>
      </c>
      <c r="I255" s="1" t="s">
        <v>12</v>
      </c>
      <c r="J255" s="1" t="s">
        <v>16</v>
      </c>
      <c r="K255" s="1">
        <v>2500</v>
      </c>
      <c r="L255" s="3">
        <v>2500</v>
      </c>
      <c r="M255" t="str">
        <f t="shared" si="25"/>
        <v>B</v>
      </c>
      <c r="N255" t="str">
        <f t="shared" si="26"/>
        <v>B7</v>
      </c>
      <c r="O255" t="str">
        <f>VLOOKUP(N255,'Design - US'!$H$3:$M$50,2,FALSE)</f>
        <v>Profile D</v>
      </c>
      <c r="P255" t="str">
        <f>VLOOKUP($N255,'Design - US'!$H$3:$M$50,3,FALSE)</f>
        <v>$60 USD / mo (T3)</v>
      </c>
      <c r="Q255" t="str">
        <f>VLOOKUP($N255,'Design - US'!$H$3:$M$50,4,FALSE)</f>
        <v>$12.06 USD / day</v>
      </c>
      <c r="R255" t="str">
        <f>VLOOKUP($N255,'Design - US'!$H$3:$M$50,5,FALSE)</f>
        <v>Open access within label indication (use after failure of allopurinol or febuxostat)</v>
      </c>
      <c r="S255" t="str">
        <f>VLOOKUP($N255,'Design - US'!$H$3:$M$50,6,FALSE)</f>
        <v>Requires prior authorization</v>
      </c>
      <c r="T255">
        <f t="shared" si="27"/>
        <v>2500</v>
      </c>
      <c r="U255">
        <f t="shared" si="21"/>
        <v>0</v>
      </c>
      <c r="V255">
        <f t="shared" si="22"/>
        <v>2500</v>
      </c>
      <c r="W255">
        <f t="shared" si="23"/>
        <v>0</v>
      </c>
      <c r="X255">
        <f t="shared" si="24"/>
        <v>0</v>
      </c>
    </row>
    <row r="256" spans="1:24">
      <c r="A256" s="2">
        <v>32</v>
      </c>
      <c r="B256" s="1" t="s">
        <v>17</v>
      </c>
      <c r="C256" s="1">
        <v>8</v>
      </c>
      <c r="D256" s="1" t="s">
        <v>11</v>
      </c>
      <c r="E256" s="1">
        <v>1</v>
      </c>
      <c r="F256" s="1">
        <v>0</v>
      </c>
      <c r="G256" s="1">
        <v>0</v>
      </c>
      <c r="H256" s="1">
        <v>0</v>
      </c>
      <c r="I256" s="1" t="s">
        <v>12</v>
      </c>
      <c r="J256" s="1" t="s">
        <v>16</v>
      </c>
      <c r="K256" s="1">
        <v>2500</v>
      </c>
      <c r="L256" s="3">
        <v>2500</v>
      </c>
      <c r="M256" t="str">
        <f t="shared" si="25"/>
        <v>B</v>
      </c>
      <c r="N256" t="str">
        <f t="shared" si="26"/>
        <v>B8</v>
      </c>
      <c r="O256" t="str">
        <f>VLOOKUP(N256,'Design - US'!$H$3:$M$50,2,FALSE)</f>
        <v>Profile C</v>
      </c>
      <c r="P256" t="str">
        <f>VLOOKUP($N256,'Design - US'!$H$3:$M$50,3,FALSE)</f>
        <v>$60 USD / mo (T3)</v>
      </c>
      <c r="Q256" t="str">
        <f>VLOOKUP($N256,'Design - US'!$H$3:$M$50,4,FALSE)</f>
        <v>$7.14 USD / day</v>
      </c>
      <c r="R256" t="str">
        <f>VLOOKUP($N256,'Design - US'!$H$3:$M$50,5,FALSE)</f>
        <v>Open access within label indication (use after failure of allopurinol or febuxostat)</v>
      </c>
      <c r="S256" t="str">
        <f>VLOOKUP($N256,'Design - US'!$H$3:$M$50,6,FALSE)</f>
        <v>No prior authorization</v>
      </c>
      <c r="T256">
        <f t="shared" si="27"/>
        <v>2500</v>
      </c>
      <c r="U256">
        <f t="shared" si="21"/>
        <v>2500</v>
      </c>
      <c r="V256">
        <f t="shared" si="22"/>
        <v>0</v>
      </c>
      <c r="W256">
        <f t="shared" si="23"/>
        <v>0</v>
      </c>
      <c r="X256">
        <f t="shared" si="24"/>
        <v>0</v>
      </c>
    </row>
    <row r="257" spans="1:24">
      <c r="A257" s="2">
        <v>32</v>
      </c>
      <c r="B257" s="1" t="s">
        <v>17</v>
      </c>
      <c r="C257" s="1">
        <v>8</v>
      </c>
      <c r="D257" s="1" t="s">
        <v>14</v>
      </c>
      <c r="E257" s="1">
        <v>0</v>
      </c>
      <c r="F257" s="1">
        <v>1</v>
      </c>
      <c r="G257" s="1">
        <v>0</v>
      </c>
      <c r="H257" s="1">
        <v>0</v>
      </c>
      <c r="I257" s="1" t="s">
        <v>12</v>
      </c>
      <c r="J257" s="1" t="s">
        <v>16</v>
      </c>
      <c r="K257" s="1">
        <v>2500</v>
      </c>
      <c r="L257" s="3">
        <v>2500</v>
      </c>
      <c r="M257" t="str">
        <f t="shared" si="25"/>
        <v>B</v>
      </c>
      <c r="N257" t="str">
        <f t="shared" si="26"/>
        <v>B8</v>
      </c>
      <c r="O257" t="str">
        <f>VLOOKUP(N257,'Design - US'!$H$3:$M$50,2,FALSE)</f>
        <v>Profile C</v>
      </c>
      <c r="P257" t="str">
        <f>VLOOKUP($N257,'Design - US'!$H$3:$M$50,3,FALSE)</f>
        <v>$60 USD / mo (T3)</v>
      </c>
      <c r="Q257" t="str">
        <f>VLOOKUP($N257,'Design - US'!$H$3:$M$50,4,FALSE)</f>
        <v>$7.14 USD / day</v>
      </c>
      <c r="R257" t="str">
        <f>VLOOKUP($N257,'Design - US'!$H$3:$M$50,5,FALSE)</f>
        <v>Open access within label indication (use after failure of allopurinol or febuxostat)</v>
      </c>
      <c r="S257" t="str">
        <f>VLOOKUP($N257,'Design - US'!$H$3:$M$50,6,FALSE)</f>
        <v>No prior authorization</v>
      </c>
      <c r="T257">
        <f t="shared" si="27"/>
        <v>2500</v>
      </c>
      <c r="U257">
        <f t="shared" si="21"/>
        <v>0</v>
      </c>
      <c r="V257">
        <f t="shared" si="22"/>
        <v>2500</v>
      </c>
      <c r="W257">
        <f t="shared" si="23"/>
        <v>0</v>
      </c>
      <c r="X257">
        <f t="shared" si="24"/>
        <v>0</v>
      </c>
    </row>
    <row r="258" spans="1:24">
      <c r="A258" s="2">
        <v>32</v>
      </c>
      <c r="B258" s="1" t="s">
        <v>17</v>
      </c>
      <c r="C258" s="1">
        <v>9</v>
      </c>
      <c r="D258" s="1" t="s">
        <v>11</v>
      </c>
      <c r="E258" s="1">
        <v>1</v>
      </c>
      <c r="F258" s="1">
        <v>0</v>
      </c>
      <c r="G258" s="1">
        <v>0</v>
      </c>
      <c r="H258" s="1">
        <v>0</v>
      </c>
      <c r="I258" s="1" t="s">
        <v>12</v>
      </c>
      <c r="J258" s="1" t="s">
        <v>16</v>
      </c>
      <c r="K258" s="1">
        <v>2500</v>
      </c>
      <c r="L258" s="3">
        <v>2500</v>
      </c>
      <c r="M258" t="str">
        <f t="shared" si="25"/>
        <v>B</v>
      </c>
      <c r="N258" t="str">
        <f t="shared" si="26"/>
        <v>B9</v>
      </c>
      <c r="O258" t="str">
        <f>VLOOKUP(N258,'Design - US'!$H$3:$M$50,2,FALSE)</f>
        <v>Profile B</v>
      </c>
      <c r="P258" t="str">
        <f>VLOOKUP($N258,'Design - US'!$H$3:$M$50,3,FALSE)</f>
        <v>$60 USD / mo (T3)</v>
      </c>
      <c r="Q258" t="str">
        <f>VLOOKUP($N258,'Design - US'!$H$3:$M$50,4,FALSE)</f>
        <v>$12.06 USD / day</v>
      </c>
      <c r="R258" t="str">
        <f>VLOOKUP($N258,'Design - US'!$H$3:$M$50,5,FALSE)</f>
        <v>Open access within label indication (use after failure of allopurinol or febuxostat)</v>
      </c>
      <c r="S258" t="str">
        <f>VLOOKUP($N258,'Design - US'!$H$3:$M$50,6,FALSE)</f>
        <v>Requires prior authorization</v>
      </c>
      <c r="T258">
        <f t="shared" si="27"/>
        <v>2500</v>
      </c>
      <c r="U258">
        <f t="shared" ref="U258:U321" si="28">$T258*E258</f>
        <v>2500</v>
      </c>
      <c r="V258">
        <f t="shared" ref="V258:V321" si="29">$T258*F258</f>
        <v>0</v>
      </c>
      <c r="W258">
        <f t="shared" ref="W258:W321" si="30">$T258*G258</f>
        <v>0</v>
      </c>
      <c r="X258">
        <f t="shared" ref="X258:X321" si="31">$T258*H258</f>
        <v>0</v>
      </c>
    </row>
    <row r="259" spans="1:24">
      <c r="A259" s="2">
        <v>32</v>
      </c>
      <c r="B259" s="1" t="s">
        <v>17</v>
      </c>
      <c r="C259" s="1">
        <v>9</v>
      </c>
      <c r="D259" s="1" t="s">
        <v>14</v>
      </c>
      <c r="E259" s="1">
        <v>0</v>
      </c>
      <c r="F259" s="1">
        <v>1</v>
      </c>
      <c r="G259" s="1">
        <v>0</v>
      </c>
      <c r="H259" s="1">
        <v>0</v>
      </c>
      <c r="I259" s="1" t="s">
        <v>12</v>
      </c>
      <c r="J259" s="1" t="s">
        <v>16</v>
      </c>
      <c r="K259" s="1">
        <v>2500</v>
      </c>
      <c r="L259" s="3">
        <v>2500</v>
      </c>
      <c r="M259" t="str">
        <f t="shared" ref="M259:M322" si="32">RIGHT(B259,1)</f>
        <v>B</v>
      </c>
      <c r="N259" t="str">
        <f t="shared" ref="N259:N322" si="33">M259&amp;C259</f>
        <v>B9</v>
      </c>
      <c r="O259" t="str">
        <f>VLOOKUP(N259,'Design - US'!$H$3:$M$50,2,FALSE)</f>
        <v>Profile B</v>
      </c>
      <c r="P259" t="str">
        <f>VLOOKUP($N259,'Design - US'!$H$3:$M$50,3,FALSE)</f>
        <v>$60 USD / mo (T3)</v>
      </c>
      <c r="Q259" t="str">
        <f>VLOOKUP($N259,'Design - US'!$H$3:$M$50,4,FALSE)</f>
        <v>$12.06 USD / day</v>
      </c>
      <c r="R259" t="str">
        <f>VLOOKUP($N259,'Design - US'!$H$3:$M$50,5,FALSE)</f>
        <v>Open access within label indication (use after failure of allopurinol or febuxostat)</v>
      </c>
      <c r="S259" t="str">
        <f>VLOOKUP($N259,'Design - US'!$H$3:$M$50,6,FALSE)</f>
        <v>Requires prior authorization</v>
      </c>
      <c r="T259">
        <f t="shared" ref="T259:T322" si="34">IF(D259="A",K259,L259)</f>
        <v>2500</v>
      </c>
      <c r="U259">
        <f t="shared" si="28"/>
        <v>0</v>
      </c>
      <c r="V259">
        <f t="shared" si="29"/>
        <v>2500</v>
      </c>
      <c r="W259">
        <f t="shared" si="30"/>
        <v>0</v>
      </c>
      <c r="X259">
        <f t="shared" si="31"/>
        <v>0</v>
      </c>
    </row>
    <row r="260" spans="1:24">
      <c r="A260" s="2">
        <v>32</v>
      </c>
      <c r="B260" s="1" t="s">
        <v>17</v>
      </c>
      <c r="C260" s="1">
        <v>10</v>
      </c>
      <c r="D260" s="1" t="s">
        <v>11</v>
      </c>
      <c r="E260" s="1">
        <v>1</v>
      </c>
      <c r="F260" s="1">
        <v>0</v>
      </c>
      <c r="G260" s="1">
        <v>0</v>
      </c>
      <c r="H260" s="1">
        <v>0</v>
      </c>
      <c r="I260" s="1" t="s">
        <v>12</v>
      </c>
      <c r="J260" s="1" t="s">
        <v>16</v>
      </c>
      <c r="K260" s="1">
        <v>2500</v>
      </c>
      <c r="L260" s="3">
        <v>2500</v>
      </c>
      <c r="M260" t="str">
        <f t="shared" si="32"/>
        <v>B</v>
      </c>
      <c r="N260" t="str">
        <f t="shared" si="33"/>
        <v>B10</v>
      </c>
      <c r="O260" t="str">
        <f>VLOOKUP(N260,'Design - US'!$H$3:$M$50,2,FALSE)</f>
        <v>Profile D</v>
      </c>
      <c r="P260" t="str">
        <f>VLOOKUP($N260,'Design - US'!$H$3:$M$50,3,FALSE)</f>
        <v>$60 USD / mo (T3)</v>
      </c>
      <c r="Q260" t="str">
        <f>VLOOKUP($N260,'Design - US'!$H$3:$M$50,4,FALSE)</f>
        <v>$12.06 USD / day</v>
      </c>
      <c r="R260" t="str">
        <f>VLOOKUP($N260,'Design - US'!$H$3:$M$50,5,FALSE)</f>
        <v>Access restricted beyond label indication (use only after failure of both allopurinol AND febuxostat)</v>
      </c>
      <c r="S260" t="str">
        <f>VLOOKUP($N260,'Design - US'!$H$3:$M$50,6,FALSE)</f>
        <v>No prior authorization</v>
      </c>
      <c r="T260">
        <f t="shared" si="34"/>
        <v>2500</v>
      </c>
      <c r="U260">
        <f t="shared" si="28"/>
        <v>2500</v>
      </c>
      <c r="V260">
        <f t="shared" si="29"/>
        <v>0</v>
      </c>
      <c r="W260">
        <f t="shared" si="30"/>
        <v>0</v>
      </c>
      <c r="X260">
        <f t="shared" si="31"/>
        <v>0</v>
      </c>
    </row>
    <row r="261" spans="1:24">
      <c r="A261" s="2">
        <v>32</v>
      </c>
      <c r="B261" s="1" t="s">
        <v>17</v>
      </c>
      <c r="C261" s="1">
        <v>10</v>
      </c>
      <c r="D261" s="1" t="s">
        <v>14</v>
      </c>
      <c r="E261" s="1">
        <v>0</v>
      </c>
      <c r="F261" s="1">
        <v>1</v>
      </c>
      <c r="G261" s="1">
        <v>0</v>
      </c>
      <c r="H261" s="1">
        <v>0</v>
      </c>
      <c r="I261" s="1" t="s">
        <v>12</v>
      </c>
      <c r="J261" s="1" t="s">
        <v>16</v>
      </c>
      <c r="K261" s="1">
        <v>2500</v>
      </c>
      <c r="L261" s="3">
        <v>2500</v>
      </c>
      <c r="M261" t="str">
        <f t="shared" si="32"/>
        <v>B</v>
      </c>
      <c r="N261" t="str">
        <f t="shared" si="33"/>
        <v>B10</v>
      </c>
      <c r="O261" t="str">
        <f>VLOOKUP(N261,'Design - US'!$H$3:$M$50,2,FALSE)</f>
        <v>Profile D</v>
      </c>
      <c r="P261" t="str">
        <f>VLOOKUP($N261,'Design - US'!$H$3:$M$50,3,FALSE)</f>
        <v>$60 USD / mo (T3)</v>
      </c>
      <c r="Q261" t="str">
        <f>VLOOKUP($N261,'Design - US'!$H$3:$M$50,4,FALSE)</f>
        <v>$12.06 USD / day</v>
      </c>
      <c r="R261" t="str">
        <f>VLOOKUP($N261,'Design - US'!$H$3:$M$50,5,FALSE)</f>
        <v>Access restricted beyond label indication (use only after failure of both allopurinol AND febuxostat)</v>
      </c>
      <c r="S261" t="str">
        <f>VLOOKUP($N261,'Design - US'!$H$3:$M$50,6,FALSE)</f>
        <v>No prior authorization</v>
      </c>
      <c r="T261">
        <f t="shared" si="34"/>
        <v>2500</v>
      </c>
      <c r="U261">
        <f t="shared" si="28"/>
        <v>0</v>
      </c>
      <c r="V261">
        <f t="shared" si="29"/>
        <v>2500</v>
      </c>
      <c r="W261">
        <f t="shared" si="30"/>
        <v>0</v>
      </c>
      <c r="X261">
        <f t="shared" si="31"/>
        <v>0</v>
      </c>
    </row>
    <row r="262" spans="1:24">
      <c r="A262" s="2">
        <v>32</v>
      </c>
      <c r="B262" s="1" t="s">
        <v>17</v>
      </c>
      <c r="C262" s="1">
        <v>11</v>
      </c>
      <c r="D262" s="1" t="s">
        <v>11</v>
      </c>
      <c r="E262" s="1">
        <v>1</v>
      </c>
      <c r="F262" s="1">
        <v>0</v>
      </c>
      <c r="G262" s="1">
        <v>0</v>
      </c>
      <c r="H262" s="1">
        <v>0</v>
      </c>
      <c r="I262" s="1" t="s">
        <v>12</v>
      </c>
      <c r="J262" s="1" t="s">
        <v>16</v>
      </c>
      <c r="K262" s="1">
        <v>2500</v>
      </c>
      <c r="L262" s="3">
        <v>2500</v>
      </c>
      <c r="M262" t="str">
        <f t="shared" si="32"/>
        <v>B</v>
      </c>
      <c r="N262" t="str">
        <f t="shared" si="33"/>
        <v>B11</v>
      </c>
      <c r="O262" t="str">
        <f>VLOOKUP(N262,'Design - US'!$H$3:$M$50,2,FALSE)</f>
        <v>Profile A</v>
      </c>
      <c r="P262" t="str">
        <f>VLOOKUP($N262,'Design - US'!$H$3:$M$50,3,FALSE)</f>
        <v>$60 USD / mo (T3)</v>
      </c>
      <c r="Q262" t="str">
        <f>VLOOKUP($N262,'Design - US'!$H$3:$M$50,4,FALSE)</f>
        <v>$12.06 USD / day</v>
      </c>
      <c r="R262" t="str">
        <f>VLOOKUP($N262,'Design - US'!$H$3:$M$50,5,FALSE)</f>
        <v>Access restricted beyond label indication (use only after failure of both allopurinol AND febuxostat)</v>
      </c>
      <c r="S262" t="str">
        <f>VLOOKUP($N262,'Design - US'!$H$3:$M$50,6,FALSE)</f>
        <v>Requires prior authorization</v>
      </c>
      <c r="T262">
        <f t="shared" si="34"/>
        <v>2500</v>
      </c>
      <c r="U262">
        <f t="shared" si="28"/>
        <v>2500</v>
      </c>
      <c r="V262">
        <f t="shared" si="29"/>
        <v>0</v>
      </c>
      <c r="W262">
        <f t="shared" si="30"/>
        <v>0</v>
      </c>
      <c r="X262">
        <f t="shared" si="31"/>
        <v>0</v>
      </c>
    </row>
    <row r="263" spans="1:24">
      <c r="A263" s="2">
        <v>32</v>
      </c>
      <c r="B263" s="1" t="s">
        <v>17</v>
      </c>
      <c r="C263" s="1">
        <v>11</v>
      </c>
      <c r="D263" s="1" t="s">
        <v>14</v>
      </c>
      <c r="E263" s="1">
        <v>0</v>
      </c>
      <c r="F263" s="1">
        <v>1</v>
      </c>
      <c r="G263" s="1">
        <v>0</v>
      </c>
      <c r="H263" s="1">
        <v>0</v>
      </c>
      <c r="I263" s="1" t="s">
        <v>12</v>
      </c>
      <c r="J263" s="1" t="s">
        <v>16</v>
      </c>
      <c r="K263" s="1">
        <v>2500</v>
      </c>
      <c r="L263" s="3">
        <v>2500</v>
      </c>
      <c r="M263" t="str">
        <f t="shared" si="32"/>
        <v>B</v>
      </c>
      <c r="N263" t="str">
        <f t="shared" si="33"/>
        <v>B11</v>
      </c>
      <c r="O263" t="str">
        <f>VLOOKUP(N263,'Design - US'!$H$3:$M$50,2,FALSE)</f>
        <v>Profile A</v>
      </c>
      <c r="P263" t="str">
        <f>VLOOKUP($N263,'Design - US'!$H$3:$M$50,3,FALSE)</f>
        <v>$60 USD / mo (T3)</v>
      </c>
      <c r="Q263" t="str">
        <f>VLOOKUP($N263,'Design - US'!$H$3:$M$50,4,FALSE)</f>
        <v>$12.06 USD / day</v>
      </c>
      <c r="R263" t="str">
        <f>VLOOKUP($N263,'Design - US'!$H$3:$M$50,5,FALSE)</f>
        <v>Access restricted beyond label indication (use only after failure of both allopurinol AND febuxostat)</v>
      </c>
      <c r="S263" t="str">
        <f>VLOOKUP($N263,'Design - US'!$H$3:$M$50,6,FALSE)</f>
        <v>Requires prior authorization</v>
      </c>
      <c r="T263">
        <f t="shared" si="34"/>
        <v>2500</v>
      </c>
      <c r="U263">
        <f t="shared" si="28"/>
        <v>0</v>
      </c>
      <c r="V263">
        <f t="shared" si="29"/>
        <v>2500</v>
      </c>
      <c r="W263">
        <f t="shared" si="30"/>
        <v>0</v>
      </c>
      <c r="X263">
        <f t="shared" si="31"/>
        <v>0</v>
      </c>
    </row>
    <row r="264" spans="1:24">
      <c r="A264" s="2">
        <v>32</v>
      </c>
      <c r="B264" s="1" t="s">
        <v>17</v>
      </c>
      <c r="C264" s="1">
        <v>12</v>
      </c>
      <c r="D264" s="1" t="s">
        <v>11</v>
      </c>
      <c r="E264" s="1">
        <v>1</v>
      </c>
      <c r="F264" s="1">
        <v>0</v>
      </c>
      <c r="G264" s="1">
        <v>0</v>
      </c>
      <c r="H264" s="1">
        <v>0</v>
      </c>
      <c r="I264" s="1" t="s">
        <v>12</v>
      </c>
      <c r="J264" s="1" t="s">
        <v>16</v>
      </c>
      <c r="K264" s="1">
        <v>2500</v>
      </c>
      <c r="L264" s="3">
        <v>2500</v>
      </c>
      <c r="M264" t="str">
        <f t="shared" si="32"/>
        <v>B</v>
      </c>
      <c r="N264" t="str">
        <f t="shared" si="33"/>
        <v>B12</v>
      </c>
      <c r="O264" t="str">
        <f>VLOOKUP(N264,'Design - US'!$H$3:$M$50,2,FALSE)</f>
        <v>Profile A</v>
      </c>
      <c r="P264" t="str">
        <f>VLOOKUP($N264,'Design - US'!$H$3:$M$50,3,FALSE)</f>
        <v>$60 USD / mo (T3)</v>
      </c>
      <c r="Q264" t="str">
        <f>VLOOKUP($N264,'Design - US'!$H$3:$M$50,4,FALSE)</f>
        <v>$7.14 USD / day</v>
      </c>
      <c r="R264" t="str">
        <f>VLOOKUP($N264,'Design - US'!$H$3:$M$50,5,FALSE)</f>
        <v>Open access within label indication (use after failure of allopurinol or febuxostat)</v>
      </c>
      <c r="S264" t="str">
        <f>VLOOKUP($N264,'Design - US'!$H$3:$M$50,6,FALSE)</f>
        <v>No prior authorization</v>
      </c>
      <c r="T264">
        <f t="shared" si="34"/>
        <v>2500</v>
      </c>
      <c r="U264">
        <f t="shared" si="28"/>
        <v>2500</v>
      </c>
      <c r="V264">
        <f t="shared" si="29"/>
        <v>0</v>
      </c>
      <c r="W264">
        <f t="shared" si="30"/>
        <v>0</v>
      </c>
      <c r="X264">
        <f t="shared" si="31"/>
        <v>0</v>
      </c>
    </row>
    <row r="265" spans="1:24">
      <c r="A265" s="2">
        <v>32</v>
      </c>
      <c r="B265" s="1" t="s">
        <v>17</v>
      </c>
      <c r="C265" s="1">
        <v>12</v>
      </c>
      <c r="D265" s="1" t="s">
        <v>14</v>
      </c>
      <c r="E265" s="1">
        <v>0</v>
      </c>
      <c r="F265" s="1">
        <v>1</v>
      </c>
      <c r="G265" s="1">
        <v>0</v>
      </c>
      <c r="H265" s="1">
        <v>0</v>
      </c>
      <c r="I265" s="1" t="s">
        <v>12</v>
      </c>
      <c r="J265" s="1" t="s">
        <v>16</v>
      </c>
      <c r="K265" s="1">
        <v>2500</v>
      </c>
      <c r="L265" s="3">
        <v>2500</v>
      </c>
      <c r="M265" t="str">
        <f t="shared" si="32"/>
        <v>B</v>
      </c>
      <c r="N265" t="str">
        <f t="shared" si="33"/>
        <v>B12</v>
      </c>
      <c r="O265" t="str">
        <f>VLOOKUP(N265,'Design - US'!$H$3:$M$50,2,FALSE)</f>
        <v>Profile A</v>
      </c>
      <c r="P265" t="str">
        <f>VLOOKUP($N265,'Design - US'!$H$3:$M$50,3,FALSE)</f>
        <v>$60 USD / mo (T3)</v>
      </c>
      <c r="Q265" t="str">
        <f>VLOOKUP($N265,'Design - US'!$H$3:$M$50,4,FALSE)</f>
        <v>$7.14 USD / day</v>
      </c>
      <c r="R265" t="str">
        <f>VLOOKUP($N265,'Design - US'!$H$3:$M$50,5,FALSE)</f>
        <v>Open access within label indication (use after failure of allopurinol or febuxostat)</v>
      </c>
      <c r="S265" t="str">
        <f>VLOOKUP($N265,'Design - US'!$H$3:$M$50,6,FALSE)</f>
        <v>No prior authorization</v>
      </c>
      <c r="T265">
        <f t="shared" si="34"/>
        <v>2500</v>
      </c>
      <c r="U265">
        <f t="shared" si="28"/>
        <v>0</v>
      </c>
      <c r="V265">
        <f t="shared" si="29"/>
        <v>2500</v>
      </c>
      <c r="W265">
        <f t="shared" si="30"/>
        <v>0</v>
      </c>
      <c r="X265">
        <f t="shared" si="31"/>
        <v>0</v>
      </c>
    </row>
    <row r="266" spans="1:24">
      <c r="A266" s="2">
        <v>33</v>
      </c>
      <c r="B266" s="1" t="s">
        <v>10</v>
      </c>
      <c r="C266" s="1">
        <v>1</v>
      </c>
      <c r="D266" s="1" t="s">
        <v>11</v>
      </c>
      <c r="E266" s="1">
        <v>1</v>
      </c>
      <c r="F266" s="1">
        <v>0</v>
      </c>
      <c r="G266" s="1">
        <v>0</v>
      </c>
      <c r="H266" s="1">
        <v>0</v>
      </c>
      <c r="I266" s="1" t="s">
        <v>12</v>
      </c>
      <c r="J266" s="1" t="s">
        <v>16</v>
      </c>
      <c r="K266" s="1">
        <v>1125</v>
      </c>
      <c r="L266" s="3">
        <v>375</v>
      </c>
      <c r="M266" t="str">
        <f t="shared" si="32"/>
        <v>A</v>
      </c>
      <c r="N266" t="str">
        <f t="shared" si="33"/>
        <v>A1</v>
      </c>
      <c r="O266" t="str">
        <f>VLOOKUP(N266,'Design - US'!$H$3:$M$50,2,FALSE)</f>
        <v>Profile D</v>
      </c>
      <c r="P266" t="str">
        <f>VLOOKUP($N266,'Design - US'!$H$3:$M$50,3,FALSE)</f>
        <v>$30 USD / mo (T2)</v>
      </c>
      <c r="Q266" t="str">
        <f>VLOOKUP($N266,'Design - US'!$H$3:$M$50,4,FALSE)</f>
        <v>$5.36 USD / day</v>
      </c>
      <c r="R266" t="str">
        <f>VLOOKUP($N266,'Design - US'!$H$3:$M$50,5,FALSE)</f>
        <v>Open access within label indication (use after failure of allopurinol or febuxostat)</v>
      </c>
      <c r="S266" t="str">
        <f>VLOOKUP($N266,'Design - US'!$H$3:$M$50,6,FALSE)</f>
        <v>Requires prior authorization</v>
      </c>
      <c r="T266">
        <f t="shared" si="34"/>
        <v>1125</v>
      </c>
      <c r="U266">
        <f t="shared" si="28"/>
        <v>1125</v>
      </c>
      <c r="V266">
        <f t="shared" si="29"/>
        <v>0</v>
      </c>
      <c r="W266">
        <f t="shared" si="30"/>
        <v>0</v>
      </c>
      <c r="X266">
        <f t="shared" si="31"/>
        <v>0</v>
      </c>
    </row>
    <row r="267" spans="1:24">
      <c r="A267" s="2">
        <v>33</v>
      </c>
      <c r="B267" s="1" t="s">
        <v>10</v>
      </c>
      <c r="C267" s="1">
        <v>1</v>
      </c>
      <c r="D267" s="1" t="s">
        <v>14</v>
      </c>
      <c r="E267" s="1">
        <v>1</v>
      </c>
      <c r="F267" s="1">
        <v>0</v>
      </c>
      <c r="G267" s="1">
        <v>0</v>
      </c>
      <c r="H267" s="1">
        <v>0</v>
      </c>
      <c r="I267" s="1" t="s">
        <v>12</v>
      </c>
      <c r="J267" s="1" t="s">
        <v>16</v>
      </c>
      <c r="K267" s="1">
        <v>1125</v>
      </c>
      <c r="L267" s="3">
        <v>375</v>
      </c>
      <c r="M267" t="str">
        <f t="shared" si="32"/>
        <v>A</v>
      </c>
      <c r="N267" t="str">
        <f t="shared" si="33"/>
        <v>A1</v>
      </c>
      <c r="O267" t="str">
        <f>VLOOKUP(N267,'Design - US'!$H$3:$M$50,2,FALSE)</f>
        <v>Profile D</v>
      </c>
      <c r="P267" t="str">
        <f>VLOOKUP($N267,'Design - US'!$H$3:$M$50,3,FALSE)</f>
        <v>$30 USD / mo (T2)</v>
      </c>
      <c r="Q267" t="str">
        <f>VLOOKUP($N267,'Design - US'!$H$3:$M$50,4,FALSE)</f>
        <v>$5.36 USD / day</v>
      </c>
      <c r="R267" t="str">
        <f>VLOOKUP($N267,'Design - US'!$H$3:$M$50,5,FALSE)</f>
        <v>Open access within label indication (use after failure of allopurinol or febuxostat)</v>
      </c>
      <c r="S267" t="str">
        <f>VLOOKUP($N267,'Design - US'!$H$3:$M$50,6,FALSE)</f>
        <v>Requires prior authorization</v>
      </c>
      <c r="T267">
        <f t="shared" si="34"/>
        <v>375</v>
      </c>
      <c r="U267">
        <f t="shared" si="28"/>
        <v>375</v>
      </c>
      <c r="V267">
        <f t="shared" si="29"/>
        <v>0</v>
      </c>
      <c r="W267">
        <f t="shared" si="30"/>
        <v>0</v>
      </c>
      <c r="X267">
        <f t="shared" si="31"/>
        <v>0</v>
      </c>
    </row>
    <row r="268" spans="1:24">
      <c r="A268" s="2">
        <v>33</v>
      </c>
      <c r="B268" s="1" t="s">
        <v>10</v>
      </c>
      <c r="C268" s="1">
        <v>2</v>
      </c>
      <c r="D268" s="1" t="s">
        <v>11</v>
      </c>
      <c r="E268" s="1">
        <v>1</v>
      </c>
      <c r="F268" s="1">
        <v>0</v>
      </c>
      <c r="G268" s="1">
        <v>0</v>
      </c>
      <c r="H268" s="1">
        <v>0</v>
      </c>
      <c r="I268" s="1" t="s">
        <v>12</v>
      </c>
      <c r="J268" s="1" t="s">
        <v>16</v>
      </c>
      <c r="K268" s="1">
        <v>1125</v>
      </c>
      <c r="L268" s="3">
        <v>375</v>
      </c>
      <c r="M268" t="str">
        <f t="shared" si="32"/>
        <v>A</v>
      </c>
      <c r="N268" t="str">
        <f t="shared" si="33"/>
        <v>A2</v>
      </c>
      <c r="O268" t="str">
        <f>VLOOKUP(N268,'Design - US'!$H$3:$M$50,2,FALSE)</f>
        <v>Profile B</v>
      </c>
      <c r="P268" t="str">
        <f>VLOOKUP($N268,'Design - US'!$H$3:$M$50,3,FALSE)</f>
        <v>$60 USD / mo (T3)</v>
      </c>
      <c r="Q268" t="str">
        <f>VLOOKUP($N268,'Design - US'!$H$3:$M$50,4,FALSE)</f>
        <v>$7.14 USD / day</v>
      </c>
      <c r="R268" t="str">
        <f>VLOOKUP($N268,'Design - US'!$H$3:$M$50,5,FALSE)</f>
        <v>Open access within label indication (use after failure of allopurinol or febuxostat)</v>
      </c>
      <c r="S268" t="str">
        <f>VLOOKUP($N268,'Design - US'!$H$3:$M$50,6,FALSE)</f>
        <v>No prior authorization</v>
      </c>
      <c r="T268">
        <f t="shared" si="34"/>
        <v>1125</v>
      </c>
      <c r="U268">
        <f t="shared" si="28"/>
        <v>1125</v>
      </c>
      <c r="V268">
        <f t="shared" si="29"/>
        <v>0</v>
      </c>
      <c r="W268">
        <f t="shared" si="30"/>
        <v>0</v>
      </c>
      <c r="X268">
        <f t="shared" si="31"/>
        <v>0</v>
      </c>
    </row>
    <row r="269" spans="1:24">
      <c r="A269" s="2">
        <v>33</v>
      </c>
      <c r="B269" s="1" t="s">
        <v>10</v>
      </c>
      <c r="C269" s="1">
        <v>2</v>
      </c>
      <c r="D269" s="1" t="s">
        <v>14</v>
      </c>
      <c r="E269" s="1">
        <v>1</v>
      </c>
      <c r="F269" s="1">
        <v>0</v>
      </c>
      <c r="G269" s="1">
        <v>0</v>
      </c>
      <c r="H269" s="1">
        <v>0</v>
      </c>
      <c r="I269" s="1" t="s">
        <v>12</v>
      </c>
      <c r="J269" s="1" t="s">
        <v>16</v>
      </c>
      <c r="K269" s="1">
        <v>1125</v>
      </c>
      <c r="L269" s="3">
        <v>375</v>
      </c>
      <c r="M269" t="str">
        <f t="shared" si="32"/>
        <v>A</v>
      </c>
      <c r="N269" t="str">
        <f t="shared" si="33"/>
        <v>A2</v>
      </c>
      <c r="O269" t="str">
        <f>VLOOKUP(N269,'Design - US'!$H$3:$M$50,2,FALSE)</f>
        <v>Profile B</v>
      </c>
      <c r="P269" t="str">
        <f>VLOOKUP($N269,'Design - US'!$H$3:$M$50,3,FALSE)</f>
        <v>$60 USD / mo (T3)</v>
      </c>
      <c r="Q269" t="str">
        <f>VLOOKUP($N269,'Design - US'!$H$3:$M$50,4,FALSE)</f>
        <v>$7.14 USD / day</v>
      </c>
      <c r="R269" t="str">
        <f>VLOOKUP($N269,'Design - US'!$H$3:$M$50,5,FALSE)</f>
        <v>Open access within label indication (use after failure of allopurinol or febuxostat)</v>
      </c>
      <c r="S269" t="str">
        <f>VLOOKUP($N269,'Design - US'!$H$3:$M$50,6,FALSE)</f>
        <v>No prior authorization</v>
      </c>
      <c r="T269">
        <f t="shared" si="34"/>
        <v>375</v>
      </c>
      <c r="U269">
        <f t="shared" si="28"/>
        <v>375</v>
      </c>
      <c r="V269">
        <f t="shared" si="29"/>
        <v>0</v>
      </c>
      <c r="W269">
        <f t="shared" si="30"/>
        <v>0</v>
      </c>
      <c r="X269">
        <f t="shared" si="31"/>
        <v>0</v>
      </c>
    </row>
    <row r="270" spans="1:24">
      <c r="A270" s="2">
        <v>33</v>
      </c>
      <c r="B270" s="1" t="s">
        <v>10</v>
      </c>
      <c r="C270" s="1">
        <v>3</v>
      </c>
      <c r="D270" s="1" t="s">
        <v>11</v>
      </c>
      <c r="E270" s="1">
        <v>1</v>
      </c>
      <c r="F270" s="1">
        <v>0</v>
      </c>
      <c r="G270" s="1">
        <v>0</v>
      </c>
      <c r="H270" s="1">
        <v>0</v>
      </c>
      <c r="I270" s="1" t="s">
        <v>12</v>
      </c>
      <c r="J270" s="1" t="s">
        <v>16</v>
      </c>
      <c r="K270" s="1">
        <v>1125</v>
      </c>
      <c r="L270" s="3">
        <v>375</v>
      </c>
      <c r="M270" t="str">
        <f t="shared" si="32"/>
        <v>A</v>
      </c>
      <c r="N270" t="str">
        <f t="shared" si="33"/>
        <v>A3</v>
      </c>
      <c r="O270" t="str">
        <f>VLOOKUP(N270,'Design - US'!$H$3:$M$50,2,FALSE)</f>
        <v>Profile C</v>
      </c>
      <c r="P270" t="str">
        <f>VLOOKUP($N270,'Design - US'!$H$3:$M$50,3,FALSE)</f>
        <v>$60 USD / mo (T3)</v>
      </c>
      <c r="Q270" t="str">
        <f>VLOOKUP($N270,'Design - US'!$H$3:$M$50,4,FALSE)</f>
        <v>$12.06 USD / day</v>
      </c>
      <c r="R270" t="str">
        <f>VLOOKUP($N270,'Design - US'!$H$3:$M$50,5,FALSE)</f>
        <v>Open access within label indication (use after failure of allopurinol or febuxostat)</v>
      </c>
      <c r="S270" t="str">
        <f>VLOOKUP($N270,'Design - US'!$H$3:$M$50,6,FALSE)</f>
        <v>No prior authorization</v>
      </c>
      <c r="T270">
        <f t="shared" si="34"/>
        <v>1125</v>
      </c>
      <c r="U270">
        <f t="shared" si="28"/>
        <v>1125</v>
      </c>
      <c r="V270">
        <f t="shared" si="29"/>
        <v>0</v>
      </c>
      <c r="W270">
        <f t="shared" si="30"/>
        <v>0</v>
      </c>
      <c r="X270">
        <f t="shared" si="31"/>
        <v>0</v>
      </c>
    </row>
    <row r="271" spans="1:24">
      <c r="A271" s="2">
        <v>33</v>
      </c>
      <c r="B271" s="1" t="s">
        <v>10</v>
      </c>
      <c r="C271" s="1">
        <v>3</v>
      </c>
      <c r="D271" s="1" t="s">
        <v>14</v>
      </c>
      <c r="E271" s="1">
        <v>1</v>
      </c>
      <c r="F271" s="1">
        <v>0</v>
      </c>
      <c r="G271" s="1">
        <v>0</v>
      </c>
      <c r="H271" s="1">
        <v>0</v>
      </c>
      <c r="I271" s="1" t="s">
        <v>12</v>
      </c>
      <c r="J271" s="1" t="s">
        <v>16</v>
      </c>
      <c r="K271" s="1">
        <v>1125</v>
      </c>
      <c r="L271" s="3">
        <v>375</v>
      </c>
      <c r="M271" t="str">
        <f t="shared" si="32"/>
        <v>A</v>
      </c>
      <c r="N271" t="str">
        <f t="shared" si="33"/>
        <v>A3</v>
      </c>
      <c r="O271" t="str">
        <f>VLOOKUP(N271,'Design - US'!$H$3:$M$50,2,FALSE)</f>
        <v>Profile C</v>
      </c>
      <c r="P271" t="str">
        <f>VLOOKUP($N271,'Design - US'!$H$3:$M$50,3,FALSE)</f>
        <v>$60 USD / mo (T3)</v>
      </c>
      <c r="Q271" t="str">
        <f>VLOOKUP($N271,'Design - US'!$H$3:$M$50,4,FALSE)</f>
        <v>$12.06 USD / day</v>
      </c>
      <c r="R271" t="str">
        <f>VLOOKUP($N271,'Design - US'!$H$3:$M$50,5,FALSE)</f>
        <v>Open access within label indication (use after failure of allopurinol or febuxostat)</v>
      </c>
      <c r="S271" t="str">
        <f>VLOOKUP($N271,'Design - US'!$H$3:$M$50,6,FALSE)</f>
        <v>No prior authorization</v>
      </c>
      <c r="T271">
        <f t="shared" si="34"/>
        <v>375</v>
      </c>
      <c r="U271">
        <f t="shared" si="28"/>
        <v>375</v>
      </c>
      <c r="V271">
        <f t="shared" si="29"/>
        <v>0</v>
      </c>
      <c r="W271">
        <f t="shared" si="30"/>
        <v>0</v>
      </c>
      <c r="X271">
        <f t="shared" si="31"/>
        <v>0</v>
      </c>
    </row>
    <row r="272" spans="1:24">
      <c r="A272" s="2">
        <v>33</v>
      </c>
      <c r="B272" s="1" t="s">
        <v>10</v>
      </c>
      <c r="C272" s="1">
        <v>4</v>
      </c>
      <c r="D272" s="1" t="s">
        <v>11</v>
      </c>
      <c r="E272" s="1">
        <v>1</v>
      </c>
      <c r="F272" s="1">
        <v>0</v>
      </c>
      <c r="G272" s="1">
        <v>0</v>
      </c>
      <c r="H272" s="1">
        <v>0</v>
      </c>
      <c r="I272" s="1" t="s">
        <v>12</v>
      </c>
      <c r="J272" s="1" t="s">
        <v>16</v>
      </c>
      <c r="K272" s="1">
        <v>1125</v>
      </c>
      <c r="L272" s="3">
        <v>375</v>
      </c>
      <c r="M272" t="str">
        <f t="shared" si="32"/>
        <v>A</v>
      </c>
      <c r="N272" t="str">
        <f t="shared" si="33"/>
        <v>A4</v>
      </c>
      <c r="O272" t="str">
        <f>VLOOKUP(N272,'Design - US'!$H$3:$M$50,2,FALSE)</f>
        <v>Profile C</v>
      </c>
      <c r="P272" t="str">
        <f>VLOOKUP($N272,'Design - US'!$H$3:$M$50,3,FALSE)</f>
        <v>$30 USD / mo (T2)</v>
      </c>
      <c r="Q272" t="str">
        <f>VLOOKUP($N272,'Design - US'!$H$3:$M$50,4,FALSE)</f>
        <v>$5.36 USD / day</v>
      </c>
      <c r="R272" t="str">
        <f>VLOOKUP($N272,'Design - US'!$H$3:$M$50,5,FALSE)</f>
        <v>Open access within label indication (use after failure of allopurinol or febuxostat)</v>
      </c>
      <c r="S272" t="str">
        <f>VLOOKUP($N272,'Design - US'!$H$3:$M$50,6,FALSE)</f>
        <v>No prior authorization</v>
      </c>
      <c r="T272">
        <f t="shared" si="34"/>
        <v>1125</v>
      </c>
      <c r="U272">
        <f t="shared" si="28"/>
        <v>1125</v>
      </c>
      <c r="V272">
        <f t="shared" si="29"/>
        <v>0</v>
      </c>
      <c r="W272">
        <f t="shared" si="30"/>
        <v>0</v>
      </c>
      <c r="X272">
        <f t="shared" si="31"/>
        <v>0</v>
      </c>
    </row>
    <row r="273" spans="1:24">
      <c r="A273" s="2">
        <v>33</v>
      </c>
      <c r="B273" s="1" t="s">
        <v>10</v>
      </c>
      <c r="C273" s="1">
        <v>4</v>
      </c>
      <c r="D273" s="1" t="s">
        <v>14</v>
      </c>
      <c r="E273" s="1">
        <v>1</v>
      </c>
      <c r="F273" s="1">
        <v>0</v>
      </c>
      <c r="G273" s="1">
        <v>0</v>
      </c>
      <c r="H273" s="1">
        <v>0</v>
      </c>
      <c r="I273" s="1" t="s">
        <v>12</v>
      </c>
      <c r="J273" s="1" t="s">
        <v>16</v>
      </c>
      <c r="K273" s="1">
        <v>1125</v>
      </c>
      <c r="L273" s="3">
        <v>375</v>
      </c>
      <c r="M273" t="str">
        <f t="shared" si="32"/>
        <v>A</v>
      </c>
      <c r="N273" t="str">
        <f t="shared" si="33"/>
        <v>A4</v>
      </c>
      <c r="O273" t="str">
        <f>VLOOKUP(N273,'Design - US'!$H$3:$M$50,2,FALSE)</f>
        <v>Profile C</v>
      </c>
      <c r="P273" t="str">
        <f>VLOOKUP($N273,'Design - US'!$H$3:$M$50,3,FALSE)</f>
        <v>$30 USD / mo (T2)</v>
      </c>
      <c r="Q273" t="str">
        <f>VLOOKUP($N273,'Design - US'!$H$3:$M$50,4,FALSE)</f>
        <v>$5.36 USD / day</v>
      </c>
      <c r="R273" t="str">
        <f>VLOOKUP($N273,'Design - US'!$H$3:$M$50,5,FALSE)</f>
        <v>Open access within label indication (use after failure of allopurinol or febuxostat)</v>
      </c>
      <c r="S273" t="str">
        <f>VLOOKUP($N273,'Design - US'!$H$3:$M$50,6,FALSE)</f>
        <v>No prior authorization</v>
      </c>
      <c r="T273">
        <f t="shared" si="34"/>
        <v>375</v>
      </c>
      <c r="U273">
        <f t="shared" si="28"/>
        <v>375</v>
      </c>
      <c r="V273">
        <f t="shared" si="29"/>
        <v>0</v>
      </c>
      <c r="W273">
        <f t="shared" si="30"/>
        <v>0</v>
      </c>
      <c r="X273">
        <f t="shared" si="31"/>
        <v>0</v>
      </c>
    </row>
    <row r="274" spans="1:24">
      <c r="A274" s="2">
        <v>33</v>
      </c>
      <c r="B274" s="1" t="s">
        <v>10</v>
      </c>
      <c r="C274" s="1">
        <v>5</v>
      </c>
      <c r="D274" s="1" t="s">
        <v>11</v>
      </c>
      <c r="E274" s="1">
        <v>1</v>
      </c>
      <c r="F274" s="1">
        <v>0</v>
      </c>
      <c r="G274" s="1">
        <v>0</v>
      </c>
      <c r="H274" s="1">
        <v>0</v>
      </c>
      <c r="I274" s="1" t="s">
        <v>12</v>
      </c>
      <c r="J274" s="1" t="s">
        <v>16</v>
      </c>
      <c r="K274" s="1">
        <v>1125</v>
      </c>
      <c r="L274" s="3">
        <v>375</v>
      </c>
      <c r="M274" t="str">
        <f t="shared" si="32"/>
        <v>A</v>
      </c>
      <c r="N274" t="str">
        <f t="shared" si="33"/>
        <v>A5</v>
      </c>
      <c r="O274" t="str">
        <f>VLOOKUP(N274,'Design - US'!$H$3:$M$50,2,FALSE)</f>
        <v>Profile C</v>
      </c>
      <c r="P274" t="str">
        <f>VLOOKUP($N274,'Design - US'!$H$3:$M$50,3,FALSE)</f>
        <v>$60 USD / mo (T3)</v>
      </c>
      <c r="Q274" t="str">
        <f>VLOOKUP($N274,'Design - US'!$H$3:$M$50,4,FALSE)</f>
        <v>$12.06 USD / day</v>
      </c>
      <c r="R274" t="str">
        <f>VLOOKUP($N274,'Design - US'!$H$3:$M$50,5,FALSE)</f>
        <v>Access restricted beyond label indication (use only after failure of both allopurinol AND febuxostat)</v>
      </c>
      <c r="S274" t="str">
        <f>VLOOKUP($N274,'Design - US'!$H$3:$M$50,6,FALSE)</f>
        <v>No prior authorization</v>
      </c>
      <c r="T274">
        <f t="shared" si="34"/>
        <v>1125</v>
      </c>
      <c r="U274">
        <f t="shared" si="28"/>
        <v>1125</v>
      </c>
      <c r="V274">
        <f t="shared" si="29"/>
        <v>0</v>
      </c>
      <c r="W274">
        <f t="shared" si="30"/>
        <v>0</v>
      </c>
      <c r="X274">
        <f t="shared" si="31"/>
        <v>0</v>
      </c>
    </row>
    <row r="275" spans="1:24">
      <c r="A275" s="2">
        <v>33</v>
      </c>
      <c r="B275" s="1" t="s">
        <v>10</v>
      </c>
      <c r="C275" s="1">
        <v>5</v>
      </c>
      <c r="D275" s="1" t="s">
        <v>14</v>
      </c>
      <c r="E275" s="1">
        <v>1</v>
      </c>
      <c r="F275" s="1">
        <v>0</v>
      </c>
      <c r="G275" s="1">
        <v>0</v>
      </c>
      <c r="H275" s="1">
        <v>0</v>
      </c>
      <c r="I275" s="1" t="s">
        <v>12</v>
      </c>
      <c r="J275" s="1" t="s">
        <v>16</v>
      </c>
      <c r="K275" s="1">
        <v>1125</v>
      </c>
      <c r="L275" s="3">
        <v>375</v>
      </c>
      <c r="M275" t="str">
        <f t="shared" si="32"/>
        <v>A</v>
      </c>
      <c r="N275" t="str">
        <f t="shared" si="33"/>
        <v>A5</v>
      </c>
      <c r="O275" t="str">
        <f>VLOOKUP(N275,'Design - US'!$H$3:$M$50,2,FALSE)</f>
        <v>Profile C</v>
      </c>
      <c r="P275" t="str">
        <f>VLOOKUP($N275,'Design - US'!$H$3:$M$50,3,FALSE)</f>
        <v>$60 USD / mo (T3)</v>
      </c>
      <c r="Q275" t="str">
        <f>VLOOKUP($N275,'Design - US'!$H$3:$M$50,4,FALSE)</f>
        <v>$12.06 USD / day</v>
      </c>
      <c r="R275" t="str">
        <f>VLOOKUP($N275,'Design - US'!$H$3:$M$50,5,FALSE)</f>
        <v>Access restricted beyond label indication (use only after failure of both allopurinol AND febuxostat)</v>
      </c>
      <c r="S275" t="str">
        <f>VLOOKUP($N275,'Design - US'!$H$3:$M$50,6,FALSE)</f>
        <v>No prior authorization</v>
      </c>
      <c r="T275">
        <f t="shared" si="34"/>
        <v>375</v>
      </c>
      <c r="U275">
        <f t="shared" si="28"/>
        <v>375</v>
      </c>
      <c r="V275">
        <f t="shared" si="29"/>
        <v>0</v>
      </c>
      <c r="W275">
        <f t="shared" si="30"/>
        <v>0</v>
      </c>
      <c r="X275">
        <f t="shared" si="31"/>
        <v>0</v>
      </c>
    </row>
    <row r="276" spans="1:24">
      <c r="A276" s="2">
        <v>33</v>
      </c>
      <c r="B276" s="1" t="s">
        <v>10</v>
      </c>
      <c r="C276" s="1">
        <v>6</v>
      </c>
      <c r="D276" s="1" t="s">
        <v>11</v>
      </c>
      <c r="E276" s="1">
        <v>0.9</v>
      </c>
      <c r="F276" s="1">
        <v>0</v>
      </c>
      <c r="G276" s="1">
        <v>0.1</v>
      </c>
      <c r="H276" s="1">
        <v>0</v>
      </c>
      <c r="I276" s="1" t="s">
        <v>12</v>
      </c>
      <c r="J276" s="1" t="s">
        <v>16</v>
      </c>
      <c r="K276" s="1">
        <v>1125</v>
      </c>
      <c r="L276" s="3">
        <v>375</v>
      </c>
      <c r="M276" t="str">
        <f t="shared" si="32"/>
        <v>A</v>
      </c>
      <c r="N276" t="str">
        <f t="shared" si="33"/>
        <v>A6</v>
      </c>
      <c r="O276" t="str">
        <f>VLOOKUP(N276,'Design - US'!$H$3:$M$50,2,FALSE)</f>
        <v>Profile A</v>
      </c>
      <c r="P276" t="str">
        <f>VLOOKUP($N276,'Design - US'!$H$3:$M$50,3,FALSE)</f>
        <v>$30 USD / mo (T2)</v>
      </c>
      <c r="Q276" t="str">
        <f>VLOOKUP($N276,'Design - US'!$H$3:$M$50,4,FALSE)</f>
        <v>$5.36 USD / day</v>
      </c>
      <c r="R276" t="str">
        <f>VLOOKUP($N276,'Design - US'!$H$3:$M$50,5,FALSE)</f>
        <v>Open access within label indication (use after failure of allopurinol or febuxostat)</v>
      </c>
      <c r="S276" t="str">
        <f>VLOOKUP($N276,'Design - US'!$H$3:$M$50,6,FALSE)</f>
        <v>No prior authorization</v>
      </c>
      <c r="T276">
        <f t="shared" si="34"/>
        <v>1125</v>
      </c>
      <c r="U276">
        <f t="shared" si="28"/>
        <v>1012.5</v>
      </c>
      <c r="V276">
        <f t="shared" si="29"/>
        <v>0</v>
      </c>
      <c r="W276">
        <f t="shared" si="30"/>
        <v>112.5</v>
      </c>
      <c r="X276">
        <f t="shared" si="31"/>
        <v>0</v>
      </c>
    </row>
    <row r="277" spans="1:24">
      <c r="A277" s="2">
        <v>33</v>
      </c>
      <c r="B277" s="1" t="s">
        <v>10</v>
      </c>
      <c r="C277" s="1">
        <v>6</v>
      </c>
      <c r="D277" s="1" t="s">
        <v>14</v>
      </c>
      <c r="E277" s="1">
        <v>0.9</v>
      </c>
      <c r="F277" s="1">
        <v>0</v>
      </c>
      <c r="G277" s="1">
        <v>0.1</v>
      </c>
      <c r="H277" s="1">
        <v>0</v>
      </c>
      <c r="I277" s="1" t="s">
        <v>12</v>
      </c>
      <c r="J277" s="1" t="s">
        <v>16</v>
      </c>
      <c r="K277" s="1">
        <v>1125</v>
      </c>
      <c r="L277" s="3">
        <v>375</v>
      </c>
      <c r="M277" t="str">
        <f t="shared" si="32"/>
        <v>A</v>
      </c>
      <c r="N277" t="str">
        <f t="shared" si="33"/>
        <v>A6</v>
      </c>
      <c r="O277" t="str">
        <f>VLOOKUP(N277,'Design - US'!$H$3:$M$50,2,FALSE)</f>
        <v>Profile A</v>
      </c>
      <c r="P277" t="str">
        <f>VLOOKUP($N277,'Design - US'!$H$3:$M$50,3,FALSE)</f>
        <v>$30 USD / mo (T2)</v>
      </c>
      <c r="Q277" t="str">
        <f>VLOOKUP($N277,'Design - US'!$H$3:$M$50,4,FALSE)</f>
        <v>$5.36 USD / day</v>
      </c>
      <c r="R277" t="str">
        <f>VLOOKUP($N277,'Design - US'!$H$3:$M$50,5,FALSE)</f>
        <v>Open access within label indication (use after failure of allopurinol or febuxostat)</v>
      </c>
      <c r="S277" t="str">
        <f>VLOOKUP($N277,'Design - US'!$H$3:$M$50,6,FALSE)</f>
        <v>No prior authorization</v>
      </c>
      <c r="T277">
        <f t="shared" si="34"/>
        <v>375</v>
      </c>
      <c r="U277">
        <f t="shared" si="28"/>
        <v>337.5</v>
      </c>
      <c r="V277">
        <f t="shared" si="29"/>
        <v>0</v>
      </c>
      <c r="W277">
        <f t="shared" si="30"/>
        <v>37.5</v>
      </c>
      <c r="X277">
        <f t="shared" si="31"/>
        <v>0</v>
      </c>
    </row>
    <row r="278" spans="1:24">
      <c r="A278" s="2">
        <v>33</v>
      </c>
      <c r="B278" s="1" t="s">
        <v>10</v>
      </c>
      <c r="C278" s="1">
        <v>7</v>
      </c>
      <c r="D278" s="1" t="s">
        <v>11</v>
      </c>
      <c r="E278" s="1">
        <v>1</v>
      </c>
      <c r="F278" s="1">
        <v>0</v>
      </c>
      <c r="G278" s="1">
        <v>0</v>
      </c>
      <c r="H278" s="1">
        <v>0</v>
      </c>
      <c r="I278" s="1" t="s">
        <v>12</v>
      </c>
      <c r="J278" s="1" t="s">
        <v>16</v>
      </c>
      <c r="K278" s="1">
        <v>1125</v>
      </c>
      <c r="L278" s="3">
        <v>375</v>
      </c>
      <c r="M278" t="str">
        <f t="shared" si="32"/>
        <v>A</v>
      </c>
      <c r="N278" t="str">
        <f t="shared" si="33"/>
        <v>A7</v>
      </c>
      <c r="O278" t="str">
        <f>VLOOKUP(N278,'Design - US'!$H$3:$M$50,2,FALSE)</f>
        <v>Profile B</v>
      </c>
      <c r="P278" t="str">
        <f>VLOOKUP($N278,'Design - US'!$H$3:$M$50,3,FALSE)</f>
        <v>$30 USD / mo (T2)</v>
      </c>
      <c r="Q278" t="str">
        <f>VLOOKUP($N278,'Design - US'!$H$3:$M$50,4,FALSE)</f>
        <v>$5.36 USD / day</v>
      </c>
      <c r="R278" t="str">
        <f>VLOOKUP($N278,'Design - US'!$H$3:$M$50,5,FALSE)</f>
        <v>Open access within label indication (use after failure of allopurinol or febuxostat)</v>
      </c>
      <c r="S278" t="str">
        <f>VLOOKUP($N278,'Design - US'!$H$3:$M$50,6,FALSE)</f>
        <v>No prior authorization</v>
      </c>
      <c r="T278">
        <f t="shared" si="34"/>
        <v>1125</v>
      </c>
      <c r="U278">
        <f t="shared" si="28"/>
        <v>1125</v>
      </c>
      <c r="V278">
        <f t="shared" si="29"/>
        <v>0</v>
      </c>
      <c r="W278">
        <f t="shared" si="30"/>
        <v>0</v>
      </c>
      <c r="X278">
        <f t="shared" si="31"/>
        <v>0</v>
      </c>
    </row>
    <row r="279" spans="1:24">
      <c r="A279" s="2">
        <v>33</v>
      </c>
      <c r="B279" s="1" t="s">
        <v>10</v>
      </c>
      <c r="C279" s="1">
        <v>7</v>
      </c>
      <c r="D279" s="1" t="s">
        <v>14</v>
      </c>
      <c r="E279" s="1">
        <v>1</v>
      </c>
      <c r="F279" s="1">
        <v>0</v>
      </c>
      <c r="G279" s="1">
        <v>0</v>
      </c>
      <c r="H279" s="1">
        <v>0</v>
      </c>
      <c r="I279" s="1" t="s">
        <v>12</v>
      </c>
      <c r="J279" s="1" t="s">
        <v>16</v>
      </c>
      <c r="K279" s="1">
        <v>1125</v>
      </c>
      <c r="L279" s="3">
        <v>375</v>
      </c>
      <c r="M279" t="str">
        <f t="shared" si="32"/>
        <v>A</v>
      </c>
      <c r="N279" t="str">
        <f t="shared" si="33"/>
        <v>A7</v>
      </c>
      <c r="O279" t="str">
        <f>VLOOKUP(N279,'Design - US'!$H$3:$M$50,2,FALSE)</f>
        <v>Profile B</v>
      </c>
      <c r="P279" t="str">
        <f>VLOOKUP($N279,'Design - US'!$H$3:$M$50,3,FALSE)</f>
        <v>$30 USD / mo (T2)</v>
      </c>
      <c r="Q279" t="str">
        <f>VLOOKUP($N279,'Design - US'!$H$3:$M$50,4,FALSE)</f>
        <v>$5.36 USD / day</v>
      </c>
      <c r="R279" t="str">
        <f>VLOOKUP($N279,'Design - US'!$H$3:$M$50,5,FALSE)</f>
        <v>Open access within label indication (use after failure of allopurinol or febuxostat)</v>
      </c>
      <c r="S279" t="str">
        <f>VLOOKUP($N279,'Design - US'!$H$3:$M$50,6,FALSE)</f>
        <v>No prior authorization</v>
      </c>
      <c r="T279">
        <f t="shared" si="34"/>
        <v>375</v>
      </c>
      <c r="U279">
        <f t="shared" si="28"/>
        <v>375</v>
      </c>
      <c r="V279">
        <f t="shared" si="29"/>
        <v>0</v>
      </c>
      <c r="W279">
        <f t="shared" si="30"/>
        <v>0</v>
      </c>
      <c r="X279">
        <f t="shared" si="31"/>
        <v>0</v>
      </c>
    </row>
    <row r="280" spans="1:24">
      <c r="A280" s="2">
        <v>33</v>
      </c>
      <c r="B280" s="1" t="s">
        <v>10</v>
      </c>
      <c r="C280" s="1">
        <v>8</v>
      </c>
      <c r="D280" s="1" t="s">
        <v>11</v>
      </c>
      <c r="E280" s="1">
        <v>1</v>
      </c>
      <c r="F280" s="1">
        <v>0</v>
      </c>
      <c r="G280" s="1">
        <v>0</v>
      </c>
      <c r="H280" s="1">
        <v>0</v>
      </c>
      <c r="I280" s="1" t="s">
        <v>12</v>
      </c>
      <c r="J280" s="1" t="s">
        <v>16</v>
      </c>
      <c r="K280" s="1">
        <v>1125</v>
      </c>
      <c r="L280" s="3">
        <v>375</v>
      </c>
      <c r="M280" t="str">
        <f t="shared" si="32"/>
        <v>A</v>
      </c>
      <c r="N280" t="str">
        <f t="shared" si="33"/>
        <v>A8</v>
      </c>
      <c r="O280" t="str">
        <f>VLOOKUP(N280,'Design - US'!$H$3:$M$50,2,FALSE)</f>
        <v>Profile A</v>
      </c>
      <c r="P280" t="str">
        <f>VLOOKUP($N280,'Design - US'!$H$3:$M$50,3,FALSE)</f>
        <v>$30 USD / mo (T2)</v>
      </c>
      <c r="Q280" t="str">
        <f>VLOOKUP($N280,'Design - US'!$H$3:$M$50,4,FALSE)</f>
        <v>$5.36 USD / day</v>
      </c>
      <c r="R280" t="str">
        <f>VLOOKUP($N280,'Design - US'!$H$3:$M$50,5,FALSE)</f>
        <v>Open access within label indication (use after failure of allopurinol or febuxostat)</v>
      </c>
      <c r="S280" t="str">
        <f>VLOOKUP($N280,'Design - US'!$H$3:$M$50,6,FALSE)</f>
        <v>Requires prior authorization</v>
      </c>
      <c r="T280">
        <f t="shared" si="34"/>
        <v>1125</v>
      </c>
      <c r="U280">
        <f t="shared" si="28"/>
        <v>1125</v>
      </c>
      <c r="V280">
        <f t="shared" si="29"/>
        <v>0</v>
      </c>
      <c r="W280">
        <f t="shared" si="30"/>
        <v>0</v>
      </c>
      <c r="X280">
        <f t="shared" si="31"/>
        <v>0</v>
      </c>
    </row>
    <row r="281" spans="1:24">
      <c r="A281" s="2">
        <v>33</v>
      </c>
      <c r="B281" s="1" t="s">
        <v>10</v>
      </c>
      <c r="C281" s="1">
        <v>8</v>
      </c>
      <c r="D281" s="1" t="s">
        <v>14</v>
      </c>
      <c r="E281" s="1">
        <v>1</v>
      </c>
      <c r="F281" s="1">
        <v>0</v>
      </c>
      <c r="G281" s="1">
        <v>0</v>
      </c>
      <c r="H281" s="1">
        <v>0</v>
      </c>
      <c r="I281" s="1" t="s">
        <v>12</v>
      </c>
      <c r="J281" s="1" t="s">
        <v>16</v>
      </c>
      <c r="K281" s="1">
        <v>1125</v>
      </c>
      <c r="L281" s="3">
        <v>375</v>
      </c>
      <c r="M281" t="str">
        <f t="shared" si="32"/>
        <v>A</v>
      </c>
      <c r="N281" t="str">
        <f t="shared" si="33"/>
        <v>A8</v>
      </c>
      <c r="O281" t="str">
        <f>VLOOKUP(N281,'Design - US'!$H$3:$M$50,2,FALSE)</f>
        <v>Profile A</v>
      </c>
      <c r="P281" t="str">
        <f>VLOOKUP($N281,'Design - US'!$H$3:$M$50,3,FALSE)</f>
        <v>$30 USD / mo (T2)</v>
      </c>
      <c r="Q281" t="str">
        <f>VLOOKUP($N281,'Design - US'!$H$3:$M$50,4,FALSE)</f>
        <v>$5.36 USD / day</v>
      </c>
      <c r="R281" t="str">
        <f>VLOOKUP($N281,'Design - US'!$H$3:$M$50,5,FALSE)</f>
        <v>Open access within label indication (use after failure of allopurinol or febuxostat)</v>
      </c>
      <c r="S281" t="str">
        <f>VLOOKUP($N281,'Design - US'!$H$3:$M$50,6,FALSE)</f>
        <v>Requires prior authorization</v>
      </c>
      <c r="T281">
        <f t="shared" si="34"/>
        <v>375</v>
      </c>
      <c r="U281">
        <f t="shared" si="28"/>
        <v>375</v>
      </c>
      <c r="V281">
        <f t="shared" si="29"/>
        <v>0</v>
      </c>
      <c r="W281">
        <f t="shared" si="30"/>
        <v>0</v>
      </c>
      <c r="X281">
        <f t="shared" si="31"/>
        <v>0</v>
      </c>
    </row>
    <row r="282" spans="1:24">
      <c r="A282" s="2">
        <v>33</v>
      </c>
      <c r="B282" s="1" t="s">
        <v>10</v>
      </c>
      <c r="C282" s="1">
        <v>9</v>
      </c>
      <c r="D282" s="1" t="s">
        <v>11</v>
      </c>
      <c r="E282" s="1">
        <v>1</v>
      </c>
      <c r="F282" s="1">
        <v>0</v>
      </c>
      <c r="G282" s="1">
        <v>0</v>
      </c>
      <c r="H282" s="1">
        <v>0</v>
      </c>
      <c r="I282" s="1" t="s">
        <v>12</v>
      </c>
      <c r="J282" s="1" t="s">
        <v>16</v>
      </c>
      <c r="K282" s="1">
        <v>1125</v>
      </c>
      <c r="L282" s="3">
        <v>375</v>
      </c>
      <c r="M282" t="str">
        <f t="shared" si="32"/>
        <v>A</v>
      </c>
      <c r="N282" t="str">
        <f t="shared" si="33"/>
        <v>A9</v>
      </c>
      <c r="O282" t="str">
        <f>VLOOKUP(N282,'Design - US'!$H$3:$M$50,2,FALSE)</f>
        <v>Profile B</v>
      </c>
      <c r="P282" t="str">
        <f>VLOOKUP($N282,'Design - US'!$H$3:$M$50,3,FALSE)</f>
        <v>$60 USD / mo (T3)</v>
      </c>
      <c r="Q282" t="str">
        <f>VLOOKUP($N282,'Design - US'!$H$3:$M$50,4,FALSE)</f>
        <v>$12.06 USD / day</v>
      </c>
      <c r="R282" t="str">
        <f>VLOOKUP($N282,'Design - US'!$H$3:$M$50,5,FALSE)</f>
        <v>Access restricted beyond label indication (use only after failure of both allopurinol AND febuxostat)</v>
      </c>
      <c r="S282" t="str">
        <f>VLOOKUP($N282,'Design - US'!$H$3:$M$50,6,FALSE)</f>
        <v>No prior authorization</v>
      </c>
      <c r="T282">
        <f t="shared" si="34"/>
        <v>1125</v>
      </c>
      <c r="U282">
        <f t="shared" si="28"/>
        <v>1125</v>
      </c>
      <c r="V282">
        <f t="shared" si="29"/>
        <v>0</v>
      </c>
      <c r="W282">
        <f t="shared" si="30"/>
        <v>0</v>
      </c>
      <c r="X282">
        <f t="shared" si="31"/>
        <v>0</v>
      </c>
    </row>
    <row r="283" spans="1:24">
      <c r="A283" s="2">
        <v>33</v>
      </c>
      <c r="B283" s="1" t="s">
        <v>10</v>
      </c>
      <c r="C283" s="1">
        <v>9</v>
      </c>
      <c r="D283" s="1" t="s">
        <v>14</v>
      </c>
      <c r="E283" s="1">
        <v>1</v>
      </c>
      <c r="F283" s="1">
        <v>0</v>
      </c>
      <c r="G283" s="1">
        <v>0</v>
      </c>
      <c r="H283" s="1">
        <v>0</v>
      </c>
      <c r="I283" s="1" t="s">
        <v>12</v>
      </c>
      <c r="J283" s="1" t="s">
        <v>16</v>
      </c>
      <c r="K283" s="1">
        <v>1125</v>
      </c>
      <c r="L283" s="3">
        <v>375</v>
      </c>
      <c r="M283" t="str">
        <f t="shared" si="32"/>
        <v>A</v>
      </c>
      <c r="N283" t="str">
        <f t="shared" si="33"/>
        <v>A9</v>
      </c>
      <c r="O283" t="str">
        <f>VLOOKUP(N283,'Design - US'!$H$3:$M$50,2,FALSE)</f>
        <v>Profile B</v>
      </c>
      <c r="P283" t="str">
        <f>VLOOKUP($N283,'Design - US'!$H$3:$M$50,3,FALSE)</f>
        <v>$60 USD / mo (T3)</v>
      </c>
      <c r="Q283" t="str">
        <f>VLOOKUP($N283,'Design - US'!$H$3:$M$50,4,FALSE)</f>
        <v>$12.06 USD / day</v>
      </c>
      <c r="R283" t="str">
        <f>VLOOKUP($N283,'Design - US'!$H$3:$M$50,5,FALSE)</f>
        <v>Access restricted beyond label indication (use only after failure of both allopurinol AND febuxostat)</v>
      </c>
      <c r="S283" t="str">
        <f>VLOOKUP($N283,'Design - US'!$H$3:$M$50,6,FALSE)</f>
        <v>No prior authorization</v>
      </c>
      <c r="T283">
        <f t="shared" si="34"/>
        <v>375</v>
      </c>
      <c r="U283">
        <f t="shared" si="28"/>
        <v>375</v>
      </c>
      <c r="V283">
        <f t="shared" si="29"/>
        <v>0</v>
      </c>
      <c r="W283">
        <f t="shared" si="30"/>
        <v>0</v>
      </c>
      <c r="X283">
        <f t="shared" si="31"/>
        <v>0</v>
      </c>
    </row>
    <row r="284" spans="1:24">
      <c r="A284" s="2">
        <v>33</v>
      </c>
      <c r="B284" s="1" t="s">
        <v>10</v>
      </c>
      <c r="C284" s="1">
        <v>10</v>
      </c>
      <c r="D284" s="1" t="s">
        <v>11</v>
      </c>
      <c r="E284" s="1">
        <v>1</v>
      </c>
      <c r="F284" s="1">
        <v>0</v>
      </c>
      <c r="G284" s="1">
        <v>0</v>
      </c>
      <c r="H284" s="1">
        <v>0</v>
      </c>
      <c r="I284" s="1" t="s">
        <v>12</v>
      </c>
      <c r="J284" s="1" t="s">
        <v>16</v>
      </c>
      <c r="K284" s="1">
        <v>1125</v>
      </c>
      <c r="L284" s="3">
        <v>375</v>
      </c>
      <c r="M284" t="str">
        <f t="shared" si="32"/>
        <v>A</v>
      </c>
      <c r="N284" t="str">
        <f t="shared" si="33"/>
        <v>A10</v>
      </c>
      <c r="O284" t="str">
        <f>VLOOKUP(N284,'Design - US'!$H$3:$M$50,2,FALSE)</f>
        <v>Profile C</v>
      </c>
      <c r="P284" t="str">
        <f>VLOOKUP($N284,'Design - US'!$H$3:$M$50,3,FALSE)</f>
        <v>$60 USD / mo (T3)</v>
      </c>
      <c r="Q284" t="str">
        <f>VLOOKUP($N284,'Design - US'!$H$3:$M$50,4,FALSE)</f>
        <v>$5.36 USD / day</v>
      </c>
      <c r="R284" t="str">
        <f>VLOOKUP($N284,'Design - US'!$H$3:$M$50,5,FALSE)</f>
        <v>Open access within label indication (use after failure of allopurinol or febuxostat)</v>
      </c>
      <c r="S284" t="str">
        <f>VLOOKUP($N284,'Design - US'!$H$3:$M$50,6,FALSE)</f>
        <v>Requires prior authorization</v>
      </c>
      <c r="T284">
        <f t="shared" si="34"/>
        <v>1125</v>
      </c>
      <c r="U284">
        <f t="shared" si="28"/>
        <v>1125</v>
      </c>
      <c r="V284">
        <f t="shared" si="29"/>
        <v>0</v>
      </c>
      <c r="W284">
        <f t="shared" si="30"/>
        <v>0</v>
      </c>
      <c r="X284">
        <f t="shared" si="31"/>
        <v>0</v>
      </c>
    </row>
    <row r="285" spans="1:24">
      <c r="A285" s="2">
        <v>33</v>
      </c>
      <c r="B285" s="1" t="s">
        <v>10</v>
      </c>
      <c r="C285" s="1">
        <v>10</v>
      </c>
      <c r="D285" s="1" t="s">
        <v>14</v>
      </c>
      <c r="E285" s="1">
        <v>1</v>
      </c>
      <c r="F285" s="1">
        <v>0</v>
      </c>
      <c r="G285" s="1">
        <v>0</v>
      </c>
      <c r="H285" s="1">
        <v>0</v>
      </c>
      <c r="I285" s="1" t="s">
        <v>12</v>
      </c>
      <c r="J285" s="1" t="s">
        <v>16</v>
      </c>
      <c r="K285" s="1">
        <v>1125</v>
      </c>
      <c r="L285" s="3">
        <v>375</v>
      </c>
      <c r="M285" t="str">
        <f t="shared" si="32"/>
        <v>A</v>
      </c>
      <c r="N285" t="str">
        <f t="shared" si="33"/>
        <v>A10</v>
      </c>
      <c r="O285" t="str">
        <f>VLOOKUP(N285,'Design - US'!$H$3:$M$50,2,FALSE)</f>
        <v>Profile C</v>
      </c>
      <c r="P285" t="str">
        <f>VLOOKUP($N285,'Design - US'!$H$3:$M$50,3,FALSE)</f>
        <v>$60 USD / mo (T3)</v>
      </c>
      <c r="Q285" t="str">
        <f>VLOOKUP($N285,'Design - US'!$H$3:$M$50,4,FALSE)</f>
        <v>$5.36 USD / day</v>
      </c>
      <c r="R285" t="str">
        <f>VLOOKUP($N285,'Design - US'!$H$3:$M$50,5,FALSE)</f>
        <v>Open access within label indication (use after failure of allopurinol or febuxostat)</v>
      </c>
      <c r="S285" t="str">
        <f>VLOOKUP($N285,'Design - US'!$H$3:$M$50,6,FALSE)</f>
        <v>Requires prior authorization</v>
      </c>
      <c r="T285">
        <f t="shared" si="34"/>
        <v>375</v>
      </c>
      <c r="U285">
        <f t="shared" si="28"/>
        <v>375</v>
      </c>
      <c r="V285">
        <f t="shared" si="29"/>
        <v>0</v>
      </c>
      <c r="W285">
        <f t="shared" si="30"/>
        <v>0</v>
      </c>
      <c r="X285">
        <f t="shared" si="31"/>
        <v>0</v>
      </c>
    </row>
    <row r="286" spans="1:24">
      <c r="A286" s="2">
        <v>33</v>
      </c>
      <c r="B286" s="1" t="s">
        <v>10</v>
      </c>
      <c r="C286" s="1">
        <v>11</v>
      </c>
      <c r="D286" s="1" t="s">
        <v>11</v>
      </c>
      <c r="E286" s="1">
        <v>1</v>
      </c>
      <c r="F286" s="1">
        <v>0</v>
      </c>
      <c r="G286" s="1">
        <v>0</v>
      </c>
      <c r="H286" s="1">
        <v>0</v>
      </c>
      <c r="I286" s="1" t="s">
        <v>12</v>
      </c>
      <c r="J286" s="1" t="s">
        <v>16</v>
      </c>
      <c r="K286" s="1">
        <v>1125</v>
      </c>
      <c r="L286" s="3">
        <v>375</v>
      </c>
      <c r="M286" t="str">
        <f t="shared" si="32"/>
        <v>A</v>
      </c>
      <c r="N286" t="str">
        <f t="shared" si="33"/>
        <v>A11</v>
      </c>
      <c r="O286" t="str">
        <f>VLOOKUP(N286,'Design - US'!$H$3:$M$50,2,FALSE)</f>
        <v>Profile D</v>
      </c>
      <c r="P286" t="str">
        <f>VLOOKUP($N286,'Design - US'!$H$3:$M$50,3,FALSE)</f>
        <v>$30 USD / mo (T2)</v>
      </c>
      <c r="Q286" t="str">
        <f>VLOOKUP($N286,'Design - US'!$H$3:$M$50,4,FALSE)</f>
        <v>$5.36 USD / day</v>
      </c>
      <c r="R286" t="str">
        <f>VLOOKUP($N286,'Design - US'!$H$3:$M$50,5,FALSE)</f>
        <v>Open access within label indication (use after failure of allopurinol or febuxostat)</v>
      </c>
      <c r="S286" t="str">
        <f>VLOOKUP($N286,'Design - US'!$H$3:$M$50,6,FALSE)</f>
        <v>No prior authorization</v>
      </c>
      <c r="T286">
        <f t="shared" si="34"/>
        <v>1125</v>
      </c>
      <c r="U286">
        <f t="shared" si="28"/>
        <v>1125</v>
      </c>
      <c r="V286">
        <f t="shared" si="29"/>
        <v>0</v>
      </c>
      <c r="W286">
        <f t="shared" si="30"/>
        <v>0</v>
      </c>
      <c r="X286">
        <f t="shared" si="31"/>
        <v>0</v>
      </c>
    </row>
    <row r="287" spans="1:24">
      <c r="A287" s="2">
        <v>33</v>
      </c>
      <c r="B287" s="1" t="s">
        <v>10</v>
      </c>
      <c r="C287" s="1">
        <v>11</v>
      </c>
      <c r="D287" s="1" t="s">
        <v>14</v>
      </c>
      <c r="E287" s="1">
        <v>1</v>
      </c>
      <c r="F287" s="1">
        <v>0</v>
      </c>
      <c r="G287" s="1">
        <v>0</v>
      </c>
      <c r="H287" s="1">
        <v>0</v>
      </c>
      <c r="I287" s="1" t="s">
        <v>12</v>
      </c>
      <c r="J287" s="1" t="s">
        <v>16</v>
      </c>
      <c r="K287" s="1">
        <v>1125</v>
      </c>
      <c r="L287" s="3">
        <v>375</v>
      </c>
      <c r="M287" t="str">
        <f t="shared" si="32"/>
        <v>A</v>
      </c>
      <c r="N287" t="str">
        <f t="shared" si="33"/>
        <v>A11</v>
      </c>
      <c r="O287" t="str">
        <f>VLOOKUP(N287,'Design - US'!$H$3:$M$50,2,FALSE)</f>
        <v>Profile D</v>
      </c>
      <c r="P287" t="str">
        <f>VLOOKUP($N287,'Design - US'!$H$3:$M$50,3,FALSE)</f>
        <v>$30 USD / mo (T2)</v>
      </c>
      <c r="Q287" t="str">
        <f>VLOOKUP($N287,'Design - US'!$H$3:$M$50,4,FALSE)</f>
        <v>$5.36 USD / day</v>
      </c>
      <c r="R287" t="str">
        <f>VLOOKUP($N287,'Design - US'!$H$3:$M$50,5,FALSE)</f>
        <v>Open access within label indication (use after failure of allopurinol or febuxostat)</v>
      </c>
      <c r="S287" t="str">
        <f>VLOOKUP($N287,'Design - US'!$H$3:$M$50,6,FALSE)</f>
        <v>No prior authorization</v>
      </c>
      <c r="T287">
        <f t="shared" si="34"/>
        <v>375</v>
      </c>
      <c r="U287">
        <f t="shared" si="28"/>
        <v>375</v>
      </c>
      <c r="V287">
        <f t="shared" si="29"/>
        <v>0</v>
      </c>
      <c r="W287">
        <f t="shared" si="30"/>
        <v>0</v>
      </c>
      <c r="X287">
        <f t="shared" si="31"/>
        <v>0</v>
      </c>
    </row>
    <row r="288" spans="1:24">
      <c r="A288" s="2">
        <v>33</v>
      </c>
      <c r="B288" s="1" t="s">
        <v>10</v>
      </c>
      <c r="C288" s="1">
        <v>12</v>
      </c>
      <c r="D288" s="1" t="s">
        <v>11</v>
      </c>
      <c r="E288" s="1">
        <v>1</v>
      </c>
      <c r="F288" s="1">
        <v>0</v>
      </c>
      <c r="G288" s="1">
        <v>0</v>
      </c>
      <c r="H288" s="1">
        <v>0</v>
      </c>
      <c r="I288" s="1" t="s">
        <v>12</v>
      </c>
      <c r="J288" s="1" t="s">
        <v>16</v>
      </c>
      <c r="K288" s="1">
        <v>1125</v>
      </c>
      <c r="L288" s="3">
        <v>375</v>
      </c>
      <c r="M288" t="str">
        <f t="shared" si="32"/>
        <v>A</v>
      </c>
      <c r="N288" t="str">
        <f t="shared" si="33"/>
        <v>A12</v>
      </c>
      <c r="O288" t="str">
        <f>VLOOKUP(N288,'Design - US'!$H$3:$M$50,2,FALSE)</f>
        <v>Profile B</v>
      </c>
      <c r="P288" t="str">
        <f>VLOOKUP($N288,'Design - US'!$H$3:$M$50,3,FALSE)</f>
        <v>$30 USD / mo (T2)</v>
      </c>
      <c r="Q288" t="str">
        <f>VLOOKUP($N288,'Design - US'!$H$3:$M$50,4,FALSE)</f>
        <v>$5.36 USD / day</v>
      </c>
      <c r="R288" t="str">
        <f>VLOOKUP($N288,'Design - US'!$H$3:$M$50,5,FALSE)</f>
        <v>Open access within label indication (use after failure of allopurinol or febuxostat)</v>
      </c>
      <c r="S288" t="str">
        <f>VLOOKUP($N288,'Design - US'!$H$3:$M$50,6,FALSE)</f>
        <v>Requires prior authorization</v>
      </c>
      <c r="T288">
        <f t="shared" si="34"/>
        <v>1125</v>
      </c>
      <c r="U288">
        <f t="shared" si="28"/>
        <v>1125</v>
      </c>
      <c r="V288">
        <f t="shared" si="29"/>
        <v>0</v>
      </c>
      <c r="W288">
        <f t="shared" si="30"/>
        <v>0</v>
      </c>
      <c r="X288">
        <f t="shared" si="31"/>
        <v>0</v>
      </c>
    </row>
    <row r="289" spans="1:24">
      <c r="A289" s="2">
        <v>33</v>
      </c>
      <c r="B289" s="1" t="s">
        <v>10</v>
      </c>
      <c r="C289" s="1">
        <v>12</v>
      </c>
      <c r="D289" s="1" t="s">
        <v>14</v>
      </c>
      <c r="E289" s="1">
        <v>1</v>
      </c>
      <c r="F289" s="1">
        <v>0</v>
      </c>
      <c r="G289" s="1">
        <v>0</v>
      </c>
      <c r="H289" s="1">
        <v>0</v>
      </c>
      <c r="I289" s="1" t="s">
        <v>12</v>
      </c>
      <c r="J289" s="1" t="s">
        <v>16</v>
      </c>
      <c r="K289" s="1">
        <v>1125</v>
      </c>
      <c r="L289" s="3">
        <v>375</v>
      </c>
      <c r="M289" t="str">
        <f t="shared" si="32"/>
        <v>A</v>
      </c>
      <c r="N289" t="str">
        <f t="shared" si="33"/>
        <v>A12</v>
      </c>
      <c r="O289" t="str">
        <f>VLOOKUP(N289,'Design - US'!$H$3:$M$50,2,FALSE)</f>
        <v>Profile B</v>
      </c>
      <c r="P289" t="str">
        <f>VLOOKUP($N289,'Design - US'!$H$3:$M$50,3,FALSE)</f>
        <v>$30 USD / mo (T2)</v>
      </c>
      <c r="Q289" t="str">
        <f>VLOOKUP($N289,'Design - US'!$H$3:$M$50,4,FALSE)</f>
        <v>$5.36 USD / day</v>
      </c>
      <c r="R289" t="str">
        <f>VLOOKUP($N289,'Design - US'!$H$3:$M$50,5,FALSE)</f>
        <v>Open access within label indication (use after failure of allopurinol or febuxostat)</v>
      </c>
      <c r="S289" t="str">
        <f>VLOOKUP($N289,'Design - US'!$H$3:$M$50,6,FALSE)</f>
        <v>Requires prior authorization</v>
      </c>
      <c r="T289">
        <f t="shared" si="34"/>
        <v>375</v>
      </c>
      <c r="U289">
        <f t="shared" si="28"/>
        <v>375</v>
      </c>
      <c r="V289">
        <f t="shared" si="29"/>
        <v>0</v>
      </c>
      <c r="W289">
        <f t="shared" si="30"/>
        <v>0</v>
      </c>
      <c r="X289">
        <f t="shared" si="31"/>
        <v>0</v>
      </c>
    </row>
    <row r="290" spans="1:24">
      <c r="A290" s="2">
        <v>34</v>
      </c>
      <c r="B290" s="1" t="s">
        <v>15</v>
      </c>
      <c r="C290" s="1">
        <v>1</v>
      </c>
      <c r="D290" s="1" t="s">
        <v>11</v>
      </c>
      <c r="E290" s="1">
        <v>0.4</v>
      </c>
      <c r="F290" s="1">
        <v>0.3</v>
      </c>
      <c r="G290" s="1">
        <v>0.3</v>
      </c>
      <c r="H290" s="1">
        <v>0</v>
      </c>
      <c r="I290" s="1" t="s">
        <v>12</v>
      </c>
      <c r="J290" s="1" t="s">
        <v>13</v>
      </c>
      <c r="K290" s="1">
        <v>1800</v>
      </c>
      <c r="L290" s="3">
        <v>600</v>
      </c>
      <c r="M290" t="str">
        <f t="shared" si="32"/>
        <v>D</v>
      </c>
      <c r="N290" t="str">
        <f t="shared" si="33"/>
        <v>D1</v>
      </c>
      <c r="O290" t="str">
        <f>VLOOKUP(N290,'Design - US'!$H$3:$M$50,2,FALSE)</f>
        <v>Profile C</v>
      </c>
      <c r="P290" t="str">
        <f>VLOOKUP($N290,'Design - US'!$H$3:$M$50,3,FALSE)</f>
        <v>$30 USD / mo (T2)</v>
      </c>
      <c r="Q290" t="str">
        <f>VLOOKUP($N290,'Design - US'!$H$3:$M$50,4,FALSE)</f>
        <v>$5.36 USD / day</v>
      </c>
      <c r="R290" t="str">
        <f>VLOOKUP($N290,'Design - US'!$H$3:$M$50,5,FALSE)</f>
        <v>Open access within label indication (use after failure of allopurinol or febuxostat)</v>
      </c>
      <c r="S290" t="str">
        <f>VLOOKUP($N290,'Design - US'!$H$3:$M$50,6,FALSE)</f>
        <v>Requires prior authorization</v>
      </c>
      <c r="T290">
        <f t="shared" si="34"/>
        <v>1800</v>
      </c>
      <c r="U290">
        <f t="shared" si="28"/>
        <v>720</v>
      </c>
      <c r="V290">
        <f t="shared" si="29"/>
        <v>540</v>
      </c>
      <c r="W290">
        <f t="shared" si="30"/>
        <v>540</v>
      </c>
      <c r="X290">
        <f t="shared" si="31"/>
        <v>0</v>
      </c>
    </row>
    <row r="291" spans="1:24">
      <c r="A291" s="2">
        <v>34</v>
      </c>
      <c r="B291" s="1" t="s">
        <v>15</v>
      </c>
      <c r="C291" s="1">
        <v>1</v>
      </c>
      <c r="D291" s="1" t="s">
        <v>14</v>
      </c>
      <c r="E291" s="1">
        <v>0.2</v>
      </c>
      <c r="F291" s="1">
        <v>0.4</v>
      </c>
      <c r="G291" s="1">
        <v>0.4</v>
      </c>
      <c r="H291" s="1">
        <v>0</v>
      </c>
      <c r="I291" s="1" t="s">
        <v>12</v>
      </c>
      <c r="J291" s="1" t="s">
        <v>13</v>
      </c>
      <c r="K291" s="1">
        <v>1800</v>
      </c>
      <c r="L291" s="3">
        <v>600</v>
      </c>
      <c r="M291" t="str">
        <f t="shared" si="32"/>
        <v>D</v>
      </c>
      <c r="N291" t="str">
        <f t="shared" si="33"/>
        <v>D1</v>
      </c>
      <c r="O291" t="str">
        <f>VLOOKUP(N291,'Design - US'!$H$3:$M$50,2,FALSE)</f>
        <v>Profile C</v>
      </c>
      <c r="P291" t="str">
        <f>VLOOKUP($N291,'Design - US'!$H$3:$M$50,3,FALSE)</f>
        <v>$30 USD / mo (T2)</v>
      </c>
      <c r="Q291" t="str">
        <f>VLOOKUP($N291,'Design - US'!$H$3:$M$50,4,FALSE)</f>
        <v>$5.36 USD / day</v>
      </c>
      <c r="R291" t="str">
        <f>VLOOKUP($N291,'Design - US'!$H$3:$M$50,5,FALSE)</f>
        <v>Open access within label indication (use after failure of allopurinol or febuxostat)</v>
      </c>
      <c r="S291" t="str">
        <f>VLOOKUP($N291,'Design - US'!$H$3:$M$50,6,FALSE)</f>
        <v>Requires prior authorization</v>
      </c>
      <c r="T291">
        <f t="shared" si="34"/>
        <v>600</v>
      </c>
      <c r="U291">
        <f t="shared" si="28"/>
        <v>120</v>
      </c>
      <c r="V291">
        <f t="shared" si="29"/>
        <v>240</v>
      </c>
      <c r="W291">
        <f t="shared" si="30"/>
        <v>240</v>
      </c>
      <c r="X291">
        <f t="shared" si="31"/>
        <v>0</v>
      </c>
    </row>
    <row r="292" spans="1:24">
      <c r="A292" s="2">
        <v>34</v>
      </c>
      <c r="B292" s="1" t="s">
        <v>15</v>
      </c>
      <c r="C292" s="1">
        <v>2</v>
      </c>
      <c r="D292" s="1" t="s">
        <v>11</v>
      </c>
      <c r="E292" s="1">
        <v>0.5</v>
      </c>
      <c r="F292" s="1">
        <v>0.4</v>
      </c>
      <c r="G292" s="1">
        <v>0.1</v>
      </c>
      <c r="H292" s="1">
        <v>0</v>
      </c>
      <c r="I292" s="1" t="s">
        <v>12</v>
      </c>
      <c r="J292" s="1" t="s">
        <v>13</v>
      </c>
      <c r="K292" s="1">
        <v>1800</v>
      </c>
      <c r="L292" s="3">
        <v>600</v>
      </c>
      <c r="M292" t="str">
        <f t="shared" si="32"/>
        <v>D</v>
      </c>
      <c r="N292" t="str">
        <f t="shared" si="33"/>
        <v>D2</v>
      </c>
      <c r="O292" t="str">
        <f>VLOOKUP(N292,'Design - US'!$H$3:$M$50,2,FALSE)</f>
        <v>Profile B</v>
      </c>
      <c r="P292" t="str">
        <f>VLOOKUP($N292,'Design - US'!$H$3:$M$50,3,FALSE)</f>
        <v>$30 USD / mo (T2)</v>
      </c>
      <c r="Q292" t="str">
        <f>VLOOKUP($N292,'Design - US'!$H$3:$M$50,4,FALSE)</f>
        <v>$7.14 USD / day</v>
      </c>
      <c r="R292" t="str">
        <f>VLOOKUP($N292,'Design - US'!$H$3:$M$50,5,FALSE)</f>
        <v>Open access within label indication (use after failure of allopurinol or febuxostat)</v>
      </c>
      <c r="S292" t="str">
        <f>VLOOKUP($N292,'Design - US'!$H$3:$M$50,6,FALSE)</f>
        <v>No prior authorization</v>
      </c>
      <c r="T292">
        <f t="shared" si="34"/>
        <v>1800</v>
      </c>
      <c r="U292">
        <f t="shared" si="28"/>
        <v>900</v>
      </c>
      <c r="V292">
        <f t="shared" si="29"/>
        <v>720</v>
      </c>
      <c r="W292">
        <f t="shared" si="30"/>
        <v>180</v>
      </c>
      <c r="X292">
        <f t="shared" si="31"/>
        <v>0</v>
      </c>
    </row>
    <row r="293" spans="1:24">
      <c r="A293" s="2">
        <v>34</v>
      </c>
      <c r="B293" s="1" t="s">
        <v>15</v>
      </c>
      <c r="C293" s="1">
        <v>2</v>
      </c>
      <c r="D293" s="1" t="s">
        <v>14</v>
      </c>
      <c r="E293" s="1">
        <v>0.3</v>
      </c>
      <c r="F293" s="1">
        <v>0.5</v>
      </c>
      <c r="G293" s="1">
        <v>0.2</v>
      </c>
      <c r="H293" s="1">
        <v>0</v>
      </c>
      <c r="I293" s="1" t="s">
        <v>12</v>
      </c>
      <c r="J293" s="1" t="s">
        <v>13</v>
      </c>
      <c r="K293" s="1">
        <v>1800</v>
      </c>
      <c r="L293" s="3">
        <v>600</v>
      </c>
      <c r="M293" t="str">
        <f t="shared" si="32"/>
        <v>D</v>
      </c>
      <c r="N293" t="str">
        <f t="shared" si="33"/>
        <v>D2</v>
      </c>
      <c r="O293" t="str">
        <f>VLOOKUP(N293,'Design - US'!$H$3:$M$50,2,FALSE)</f>
        <v>Profile B</v>
      </c>
      <c r="P293" t="str">
        <f>VLOOKUP($N293,'Design - US'!$H$3:$M$50,3,FALSE)</f>
        <v>$30 USD / mo (T2)</v>
      </c>
      <c r="Q293" t="str">
        <f>VLOOKUP($N293,'Design - US'!$H$3:$M$50,4,FALSE)</f>
        <v>$7.14 USD / day</v>
      </c>
      <c r="R293" t="str">
        <f>VLOOKUP($N293,'Design - US'!$H$3:$M$50,5,FALSE)</f>
        <v>Open access within label indication (use after failure of allopurinol or febuxostat)</v>
      </c>
      <c r="S293" t="str">
        <f>VLOOKUP($N293,'Design - US'!$H$3:$M$50,6,FALSE)</f>
        <v>No prior authorization</v>
      </c>
      <c r="T293">
        <f t="shared" si="34"/>
        <v>600</v>
      </c>
      <c r="U293">
        <f t="shared" si="28"/>
        <v>180</v>
      </c>
      <c r="V293">
        <f t="shared" si="29"/>
        <v>300</v>
      </c>
      <c r="W293">
        <f t="shared" si="30"/>
        <v>120</v>
      </c>
      <c r="X293">
        <f t="shared" si="31"/>
        <v>0</v>
      </c>
    </row>
    <row r="294" spans="1:24">
      <c r="A294" s="2">
        <v>34</v>
      </c>
      <c r="B294" s="1" t="s">
        <v>15</v>
      </c>
      <c r="C294" s="1">
        <v>3</v>
      </c>
      <c r="D294" s="1" t="s">
        <v>11</v>
      </c>
      <c r="E294" s="1">
        <v>0.4</v>
      </c>
      <c r="F294" s="1">
        <v>0.4</v>
      </c>
      <c r="G294" s="1">
        <v>0.2</v>
      </c>
      <c r="H294" s="1">
        <v>0</v>
      </c>
      <c r="I294" s="1" t="s">
        <v>12</v>
      </c>
      <c r="J294" s="1" t="s">
        <v>13</v>
      </c>
      <c r="K294" s="1">
        <v>1800</v>
      </c>
      <c r="L294" s="3">
        <v>600</v>
      </c>
      <c r="M294" t="str">
        <f t="shared" si="32"/>
        <v>D</v>
      </c>
      <c r="N294" t="str">
        <f t="shared" si="33"/>
        <v>D3</v>
      </c>
      <c r="O294" t="str">
        <f>VLOOKUP(N294,'Design - US'!$H$3:$M$50,2,FALSE)</f>
        <v>Profile A</v>
      </c>
      <c r="P294" t="str">
        <f>VLOOKUP($N294,'Design - US'!$H$3:$M$50,3,FALSE)</f>
        <v>$30 USD / mo (T2)</v>
      </c>
      <c r="Q294" t="str">
        <f>VLOOKUP($N294,'Design - US'!$H$3:$M$50,4,FALSE)</f>
        <v>$7.14 USD / day</v>
      </c>
      <c r="R294" t="str">
        <f>VLOOKUP($N294,'Design - US'!$H$3:$M$50,5,FALSE)</f>
        <v>Open access within label indication (use after failure of allopurinol or febuxostat)</v>
      </c>
      <c r="S294" t="str">
        <f>VLOOKUP($N294,'Design - US'!$H$3:$M$50,6,FALSE)</f>
        <v>Requires prior authorization</v>
      </c>
      <c r="T294">
        <f t="shared" si="34"/>
        <v>1800</v>
      </c>
      <c r="U294">
        <f t="shared" si="28"/>
        <v>720</v>
      </c>
      <c r="V294">
        <f t="shared" si="29"/>
        <v>720</v>
      </c>
      <c r="W294">
        <f t="shared" si="30"/>
        <v>360</v>
      </c>
      <c r="X294">
        <f t="shared" si="31"/>
        <v>0</v>
      </c>
    </row>
    <row r="295" spans="1:24">
      <c r="A295" s="2">
        <v>34</v>
      </c>
      <c r="B295" s="1" t="s">
        <v>15</v>
      </c>
      <c r="C295" s="1">
        <v>3</v>
      </c>
      <c r="D295" s="1" t="s">
        <v>14</v>
      </c>
      <c r="E295" s="1">
        <v>0.3</v>
      </c>
      <c r="F295" s="1">
        <v>0.4</v>
      </c>
      <c r="G295" s="1">
        <v>0.3</v>
      </c>
      <c r="H295" s="1">
        <v>0</v>
      </c>
      <c r="I295" s="1" t="s">
        <v>12</v>
      </c>
      <c r="J295" s="1" t="s">
        <v>13</v>
      </c>
      <c r="K295" s="1">
        <v>1800</v>
      </c>
      <c r="L295" s="3">
        <v>600</v>
      </c>
      <c r="M295" t="str">
        <f t="shared" si="32"/>
        <v>D</v>
      </c>
      <c r="N295" t="str">
        <f t="shared" si="33"/>
        <v>D3</v>
      </c>
      <c r="O295" t="str">
        <f>VLOOKUP(N295,'Design - US'!$H$3:$M$50,2,FALSE)</f>
        <v>Profile A</v>
      </c>
      <c r="P295" t="str">
        <f>VLOOKUP($N295,'Design - US'!$H$3:$M$50,3,FALSE)</f>
        <v>$30 USD / mo (T2)</v>
      </c>
      <c r="Q295" t="str">
        <f>VLOOKUP($N295,'Design - US'!$H$3:$M$50,4,FALSE)</f>
        <v>$7.14 USD / day</v>
      </c>
      <c r="R295" t="str">
        <f>VLOOKUP($N295,'Design - US'!$H$3:$M$50,5,FALSE)</f>
        <v>Open access within label indication (use after failure of allopurinol or febuxostat)</v>
      </c>
      <c r="S295" t="str">
        <f>VLOOKUP($N295,'Design - US'!$H$3:$M$50,6,FALSE)</f>
        <v>Requires prior authorization</v>
      </c>
      <c r="T295">
        <f t="shared" si="34"/>
        <v>600</v>
      </c>
      <c r="U295">
        <f t="shared" si="28"/>
        <v>180</v>
      </c>
      <c r="V295">
        <f t="shared" si="29"/>
        <v>240</v>
      </c>
      <c r="W295">
        <f t="shared" si="30"/>
        <v>180</v>
      </c>
      <c r="X295">
        <f t="shared" si="31"/>
        <v>0</v>
      </c>
    </row>
    <row r="296" spans="1:24">
      <c r="A296" s="2">
        <v>34</v>
      </c>
      <c r="B296" s="1" t="s">
        <v>15</v>
      </c>
      <c r="C296" s="1">
        <v>4</v>
      </c>
      <c r="D296" s="1" t="s">
        <v>11</v>
      </c>
      <c r="E296" s="1">
        <v>0.6</v>
      </c>
      <c r="F296" s="1">
        <v>0.3</v>
      </c>
      <c r="G296" s="1">
        <v>0.1</v>
      </c>
      <c r="H296" s="1">
        <v>0</v>
      </c>
      <c r="I296" s="1" t="s">
        <v>12</v>
      </c>
      <c r="J296" s="1" t="s">
        <v>13</v>
      </c>
      <c r="K296" s="1">
        <v>1800</v>
      </c>
      <c r="L296" s="3">
        <v>600</v>
      </c>
      <c r="M296" t="str">
        <f t="shared" si="32"/>
        <v>D</v>
      </c>
      <c r="N296" t="str">
        <f t="shared" si="33"/>
        <v>D4</v>
      </c>
      <c r="O296" t="str">
        <f>VLOOKUP(N296,'Design - US'!$H$3:$M$50,2,FALSE)</f>
        <v>Profile A</v>
      </c>
      <c r="P296" t="str">
        <f>VLOOKUP($N296,'Design - US'!$H$3:$M$50,3,FALSE)</f>
        <v>$60 USD / mo (T3)</v>
      </c>
      <c r="Q296" t="str">
        <f>VLOOKUP($N296,'Design - US'!$H$3:$M$50,4,FALSE)</f>
        <v>$5.36 USD / day</v>
      </c>
      <c r="R296" t="str">
        <f>VLOOKUP($N296,'Design - US'!$H$3:$M$50,5,FALSE)</f>
        <v>Open access within label indication (use after failure of allopurinol or febuxostat)</v>
      </c>
      <c r="S296" t="str">
        <f>VLOOKUP($N296,'Design - US'!$H$3:$M$50,6,FALSE)</f>
        <v>No prior authorization</v>
      </c>
      <c r="T296">
        <f t="shared" si="34"/>
        <v>1800</v>
      </c>
      <c r="U296">
        <f t="shared" si="28"/>
        <v>1080</v>
      </c>
      <c r="V296">
        <f t="shared" si="29"/>
        <v>540</v>
      </c>
      <c r="W296">
        <f t="shared" si="30"/>
        <v>180</v>
      </c>
      <c r="X296">
        <f t="shared" si="31"/>
        <v>0</v>
      </c>
    </row>
    <row r="297" spans="1:24">
      <c r="A297" s="2">
        <v>34</v>
      </c>
      <c r="B297" s="1" t="s">
        <v>15</v>
      </c>
      <c r="C297" s="1">
        <v>4</v>
      </c>
      <c r="D297" s="1" t="s">
        <v>14</v>
      </c>
      <c r="E297" s="1">
        <v>0.3</v>
      </c>
      <c r="F297" s="1">
        <v>0.4</v>
      </c>
      <c r="G297" s="1">
        <v>0.3</v>
      </c>
      <c r="H297" s="1">
        <v>0</v>
      </c>
      <c r="I297" s="1" t="s">
        <v>12</v>
      </c>
      <c r="J297" s="1" t="s">
        <v>13</v>
      </c>
      <c r="K297" s="1">
        <v>1800</v>
      </c>
      <c r="L297" s="3">
        <v>600</v>
      </c>
      <c r="M297" t="str">
        <f t="shared" si="32"/>
        <v>D</v>
      </c>
      <c r="N297" t="str">
        <f t="shared" si="33"/>
        <v>D4</v>
      </c>
      <c r="O297" t="str">
        <f>VLOOKUP(N297,'Design - US'!$H$3:$M$50,2,FALSE)</f>
        <v>Profile A</v>
      </c>
      <c r="P297" t="str">
        <f>VLOOKUP($N297,'Design - US'!$H$3:$M$50,3,FALSE)</f>
        <v>$60 USD / mo (T3)</v>
      </c>
      <c r="Q297" t="str">
        <f>VLOOKUP($N297,'Design - US'!$H$3:$M$50,4,FALSE)</f>
        <v>$5.36 USD / day</v>
      </c>
      <c r="R297" t="str">
        <f>VLOOKUP($N297,'Design - US'!$H$3:$M$50,5,FALSE)</f>
        <v>Open access within label indication (use after failure of allopurinol or febuxostat)</v>
      </c>
      <c r="S297" t="str">
        <f>VLOOKUP($N297,'Design - US'!$H$3:$M$50,6,FALSE)</f>
        <v>No prior authorization</v>
      </c>
      <c r="T297">
        <f t="shared" si="34"/>
        <v>600</v>
      </c>
      <c r="U297">
        <f t="shared" si="28"/>
        <v>180</v>
      </c>
      <c r="V297">
        <f t="shared" si="29"/>
        <v>240</v>
      </c>
      <c r="W297">
        <f t="shared" si="30"/>
        <v>180</v>
      </c>
      <c r="X297">
        <f t="shared" si="31"/>
        <v>0</v>
      </c>
    </row>
    <row r="298" spans="1:24">
      <c r="A298" s="2">
        <v>34</v>
      </c>
      <c r="B298" s="1" t="s">
        <v>15</v>
      </c>
      <c r="C298" s="1">
        <v>5</v>
      </c>
      <c r="D298" s="1" t="s">
        <v>11</v>
      </c>
      <c r="E298" s="1">
        <v>0.5</v>
      </c>
      <c r="F298" s="1">
        <v>0.3</v>
      </c>
      <c r="G298" s="1">
        <v>0.2</v>
      </c>
      <c r="H298" s="1">
        <v>0</v>
      </c>
      <c r="I298" s="1" t="s">
        <v>12</v>
      </c>
      <c r="J298" s="1" t="s">
        <v>13</v>
      </c>
      <c r="K298" s="1">
        <v>1800</v>
      </c>
      <c r="L298" s="3">
        <v>600</v>
      </c>
      <c r="M298" t="str">
        <f t="shared" si="32"/>
        <v>D</v>
      </c>
      <c r="N298" t="str">
        <f t="shared" si="33"/>
        <v>D5</v>
      </c>
      <c r="O298" t="str">
        <f>VLOOKUP(N298,'Design - US'!$H$3:$M$50,2,FALSE)</f>
        <v>Profile A</v>
      </c>
      <c r="P298" t="str">
        <f>VLOOKUP($N298,'Design - US'!$H$3:$M$50,3,FALSE)</f>
        <v>$60 USD / mo (T3)</v>
      </c>
      <c r="Q298" t="str">
        <f>VLOOKUP($N298,'Design - US'!$H$3:$M$50,4,FALSE)</f>
        <v>$12.06 USD / day</v>
      </c>
      <c r="R298" t="str">
        <f>VLOOKUP($N298,'Design - US'!$H$3:$M$50,5,FALSE)</f>
        <v>Access restricted beyond label indication (use only after failure of both allopurinol AND febuxostat)</v>
      </c>
      <c r="S298" t="str">
        <f>VLOOKUP($N298,'Design - US'!$H$3:$M$50,6,FALSE)</f>
        <v>No prior authorization</v>
      </c>
      <c r="T298">
        <f t="shared" si="34"/>
        <v>1800</v>
      </c>
      <c r="U298">
        <f t="shared" si="28"/>
        <v>900</v>
      </c>
      <c r="V298">
        <f t="shared" si="29"/>
        <v>540</v>
      </c>
      <c r="W298">
        <f t="shared" si="30"/>
        <v>360</v>
      </c>
      <c r="X298">
        <f t="shared" si="31"/>
        <v>0</v>
      </c>
    </row>
    <row r="299" spans="1:24">
      <c r="A299" s="2">
        <v>34</v>
      </c>
      <c r="B299" s="1" t="s">
        <v>15</v>
      </c>
      <c r="C299" s="1">
        <v>5</v>
      </c>
      <c r="D299" s="1" t="s">
        <v>14</v>
      </c>
      <c r="E299" s="1">
        <v>0.3</v>
      </c>
      <c r="F299" s="1">
        <v>0.4</v>
      </c>
      <c r="G299" s="1">
        <v>0.3</v>
      </c>
      <c r="H299" s="1">
        <v>0</v>
      </c>
      <c r="I299" s="1" t="s">
        <v>12</v>
      </c>
      <c r="J299" s="1" t="s">
        <v>13</v>
      </c>
      <c r="K299" s="1">
        <v>1800</v>
      </c>
      <c r="L299" s="3">
        <v>600</v>
      </c>
      <c r="M299" t="str">
        <f t="shared" si="32"/>
        <v>D</v>
      </c>
      <c r="N299" t="str">
        <f t="shared" si="33"/>
        <v>D5</v>
      </c>
      <c r="O299" t="str">
        <f>VLOOKUP(N299,'Design - US'!$H$3:$M$50,2,FALSE)</f>
        <v>Profile A</v>
      </c>
      <c r="P299" t="str">
        <f>VLOOKUP($N299,'Design - US'!$H$3:$M$50,3,FALSE)</f>
        <v>$60 USD / mo (T3)</v>
      </c>
      <c r="Q299" t="str">
        <f>VLOOKUP($N299,'Design - US'!$H$3:$M$50,4,FALSE)</f>
        <v>$12.06 USD / day</v>
      </c>
      <c r="R299" t="str">
        <f>VLOOKUP($N299,'Design - US'!$H$3:$M$50,5,FALSE)</f>
        <v>Access restricted beyond label indication (use only after failure of both allopurinol AND febuxostat)</v>
      </c>
      <c r="S299" t="str">
        <f>VLOOKUP($N299,'Design - US'!$H$3:$M$50,6,FALSE)</f>
        <v>No prior authorization</v>
      </c>
      <c r="T299">
        <f t="shared" si="34"/>
        <v>600</v>
      </c>
      <c r="U299">
        <f t="shared" si="28"/>
        <v>180</v>
      </c>
      <c r="V299">
        <f t="shared" si="29"/>
        <v>240</v>
      </c>
      <c r="W299">
        <f t="shared" si="30"/>
        <v>180</v>
      </c>
      <c r="X299">
        <f t="shared" si="31"/>
        <v>0</v>
      </c>
    </row>
    <row r="300" spans="1:24">
      <c r="A300" s="2">
        <v>34</v>
      </c>
      <c r="B300" s="1" t="s">
        <v>15</v>
      </c>
      <c r="C300" s="1">
        <v>6</v>
      </c>
      <c r="D300" s="1" t="s">
        <v>11</v>
      </c>
      <c r="E300" s="1">
        <v>0.4</v>
      </c>
      <c r="F300" s="1">
        <v>0.3</v>
      </c>
      <c r="G300" s="1">
        <v>0.3</v>
      </c>
      <c r="H300" s="1">
        <v>0</v>
      </c>
      <c r="I300" s="1" t="s">
        <v>12</v>
      </c>
      <c r="J300" s="1" t="s">
        <v>13</v>
      </c>
      <c r="K300" s="1">
        <v>1800</v>
      </c>
      <c r="L300" s="3">
        <v>600</v>
      </c>
      <c r="M300" t="str">
        <f t="shared" si="32"/>
        <v>D</v>
      </c>
      <c r="N300" t="str">
        <f t="shared" si="33"/>
        <v>D6</v>
      </c>
      <c r="O300" t="str">
        <f>VLOOKUP(N300,'Design - US'!$H$3:$M$50,2,FALSE)</f>
        <v>Profile C</v>
      </c>
      <c r="P300" t="str">
        <f>VLOOKUP($N300,'Design - US'!$H$3:$M$50,3,FALSE)</f>
        <v>$60 USD / mo (T3)</v>
      </c>
      <c r="Q300" t="str">
        <f>VLOOKUP($N300,'Design - US'!$H$3:$M$50,4,FALSE)</f>
        <v>$7.14 USD / day</v>
      </c>
      <c r="R300" t="str">
        <f>VLOOKUP($N300,'Design - US'!$H$3:$M$50,5,FALSE)</f>
        <v>Open access within label indication (use after failure of allopurinol or febuxostat)</v>
      </c>
      <c r="S300" t="str">
        <f>VLOOKUP($N300,'Design - US'!$H$3:$M$50,6,FALSE)</f>
        <v>Requires prior authorization</v>
      </c>
      <c r="T300">
        <f t="shared" si="34"/>
        <v>1800</v>
      </c>
      <c r="U300">
        <f t="shared" si="28"/>
        <v>720</v>
      </c>
      <c r="V300">
        <f t="shared" si="29"/>
        <v>540</v>
      </c>
      <c r="W300">
        <f t="shared" si="30"/>
        <v>540</v>
      </c>
      <c r="X300">
        <f t="shared" si="31"/>
        <v>0</v>
      </c>
    </row>
    <row r="301" spans="1:24">
      <c r="A301" s="2">
        <v>34</v>
      </c>
      <c r="B301" s="1" t="s">
        <v>15</v>
      </c>
      <c r="C301" s="1">
        <v>6</v>
      </c>
      <c r="D301" s="1" t="s">
        <v>14</v>
      </c>
      <c r="E301" s="1">
        <v>0.2</v>
      </c>
      <c r="F301" s="1">
        <v>0.4</v>
      </c>
      <c r="G301" s="1">
        <v>0.4</v>
      </c>
      <c r="H301" s="1">
        <v>0</v>
      </c>
      <c r="I301" s="1" t="s">
        <v>12</v>
      </c>
      <c r="J301" s="1" t="s">
        <v>13</v>
      </c>
      <c r="K301" s="1">
        <v>1800</v>
      </c>
      <c r="L301" s="3">
        <v>600</v>
      </c>
      <c r="M301" t="str">
        <f t="shared" si="32"/>
        <v>D</v>
      </c>
      <c r="N301" t="str">
        <f t="shared" si="33"/>
        <v>D6</v>
      </c>
      <c r="O301" t="str">
        <f>VLOOKUP(N301,'Design - US'!$H$3:$M$50,2,FALSE)</f>
        <v>Profile C</v>
      </c>
      <c r="P301" t="str">
        <f>VLOOKUP($N301,'Design - US'!$H$3:$M$50,3,FALSE)</f>
        <v>$60 USD / mo (T3)</v>
      </c>
      <c r="Q301" t="str">
        <f>VLOOKUP($N301,'Design - US'!$H$3:$M$50,4,FALSE)</f>
        <v>$7.14 USD / day</v>
      </c>
      <c r="R301" t="str">
        <f>VLOOKUP($N301,'Design - US'!$H$3:$M$50,5,FALSE)</f>
        <v>Open access within label indication (use after failure of allopurinol or febuxostat)</v>
      </c>
      <c r="S301" t="str">
        <f>VLOOKUP($N301,'Design - US'!$H$3:$M$50,6,FALSE)</f>
        <v>Requires prior authorization</v>
      </c>
      <c r="T301">
        <f t="shared" si="34"/>
        <v>600</v>
      </c>
      <c r="U301">
        <f t="shared" si="28"/>
        <v>120</v>
      </c>
      <c r="V301">
        <f t="shared" si="29"/>
        <v>240</v>
      </c>
      <c r="W301">
        <f t="shared" si="30"/>
        <v>240</v>
      </c>
      <c r="X301">
        <f t="shared" si="31"/>
        <v>0</v>
      </c>
    </row>
    <row r="302" spans="1:24">
      <c r="A302" s="2">
        <v>34</v>
      </c>
      <c r="B302" s="1" t="s">
        <v>15</v>
      </c>
      <c r="C302" s="1">
        <v>7</v>
      </c>
      <c r="D302" s="1" t="s">
        <v>11</v>
      </c>
      <c r="E302" s="1">
        <v>0.6</v>
      </c>
      <c r="F302" s="1">
        <v>0.3</v>
      </c>
      <c r="G302" s="1">
        <v>0.1</v>
      </c>
      <c r="H302" s="1">
        <v>0</v>
      </c>
      <c r="I302" s="1" t="s">
        <v>12</v>
      </c>
      <c r="J302" s="1" t="s">
        <v>13</v>
      </c>
      <c r="K302" s="1">
        <v>1800</v>
      </c>
      <c r="L302" s="3">
        <v>600</v>
      </c>
      <c r="M302" t="str">
        <f t="shared" si="32"/>
        <v>D</v>
      </c>
      <c r="N302" t="str">
        <f t="shared" si="33"/>
        <v>D7</v>
      </c>
      <c r="O302" t="str">
        <f>VLOOKUP(N302,'Design - US'!$H$3:$M$50,2,FALSE)</f>
        <v>Profile B</v>
      </c>
      <c r="P302" t="str">
        <f>VLOOKUP($N302,'Design - US'!$H$3:$M$50,3,FALSE)</f>
        <v>$60 USD / mo (T3)</v>
      </c>
      <c r="Q302" t="str">
        <f>VLOOKUP($N302,'Design - US'!$H$3:$M$50,4,FALSE)</f>
        <v>$5.36 USD / day</v>
      </c>
      <c r="R302" t="str">
        <f>VLOOKUP($N302,'Design - US'!$H$3:$M$50,5,FALSE)</f>
        <v>Open access within label indication (use after failure of allopurinol or febuxostat)</v>
      </c>
      <c r="S302" t="str">
        <f>VLOOKUP($N302,'Design - US'!$H$3:$M$50,6,FALSE)</f>
        <v>Requires prior authorization</v>
      </c>
      <c r="T302">
        <f t="shared" si="34"/>
        <v>1800</v>
      </c>
      <c r="U302">
        <f t="shared" si="28"/>
        <v>1080</v>
      </c>
      <c r="V302">
        <f t="shared" si="29"/>
        <v>540</v>
      </c>
      <c r="W302">
        <f t="shared" si="30"/>
        <v>180</v>
      </c>
      <c r="X302">
        <f t="shared" si="31"/>
        <v>0</v>
      </c>
    </row>
    <row r="303" spans="1:24">
      <c r="A303" s="2">
        <v>34</v>
      </c>
      <c r="B303" s="1" t="s">
        <v>15</v>
      </c>
      <c r="C303" s="1">
        <v>7</v>
      </c>
      <c r="D303" s="1" t="s">
        <v>14</v>
      </c>
      <c r="E303" s="1">
        <v>0.3</v>
      </c>
      <c r="F303" s="1">
        <v>0.5</v>
      </c>
      <c r="G303" s="1">
        <v>0.2</v>
      </c>
      <c r="H303" s="1">
        <v>0</v>
      </c>
      <c r="I303" s="1" t="s">
        <v>12</v>
      </c>
      <c r="J303" s="1" t="s">
        <v>13</v>
      </c>
      <c r="K303" s="1">
        <v>1800</v>
      </c>
      <c r="L303" s="3">
        <v>600</v>
      </c>
      <c r="M303" t="str">
        <f t="shared" si="32"/>
        <v>D</v>
      </c>
      <c r="N303" t="str">
        <f t="shared" si="33"/>
        <v>D7</v>
      </c>
      <c r="O303" t="str">
        <f>VLOOKUP(N303,'Design - US'!$H$3:$M$50,2,FALSE)</f>
        <v>Profile B</v>
      </c>
      <c r="P303" t="str">
        <f>VLOOKUP($N303,'Design - US'!$H$3:$M$50,3,FALSE)</f>
        <v>$60 USD / mo (T3)</v>
      </c>
      <c r="Q303" t="str">
        <f>VLOOKUP($N303,'Design - US'!$H$3:$M$50,4,FALSE)</f>
        <v>$5.36 USD / day</v>
      </c>
      <c r="R303" t="str">
        <f>VLOOKUP($N303,'Design - US'!$H$3:$M$50,5,FALSE)</f>
        <v>Open access within label indication (use after failure of allopurinol or febuxostat)</v>
      </c>
      <c r="S303" t="str">
        <f>VLOOKUP($N303,'Design - US'!$H$3:$M$50,6,FALSE)</f>
        <v>Requires prior authorization</v>
      </c>
      <c r="T303">
        <f t="shared" si="34"/>
        <v>600</v>
      </c>
      <c r="U303">
        <f t="shared" si="28"/>
        <v>180</v>
      </c>
      <c r="V303">
        <f t="shared" si="29"/>
        <v>300</v>
      </c>
      <c r="W303">
        <f t="shared" si="30"/>
        <v>120</v>
      </c>
      <c r="X303">
        <f t="shared" si="31"/>
        <v>0</v>
      </c>
    </row>
    <row r="304" spans="1:24">
      <c r="A304" s="2">
        <v>34</v>
      </c>
      <c r="B304" s="1" t="s">
        <v>15</v>
      </c>
      <c r="C304" s="1">
        <v>8</v>
      </c>
      <c r="D304" s="1" t="s">
        <v>11</v>
      </c>
      <c r="E304" s="1">
        <v>0.3</v>
      </c>
      <c r="F304" s="1">
        <v>0.4</v>
      </c>
      <c r="G304" s="1">
        <v>0.3</v>
      </c>
      <c r="H304" s="1">
        <v>0</v>
      </c>
      <c r="I304" s="1" t="s">
        <v>12</v>
      </c>
      <c r="J304" s="1" t="s">
        <v>13</v>
      </c>
      <c r="K304" s="1">
        <v>1800</v>
      </c>
      <c r="L304" s="3">
        <v>600</v>
      </c>
      <c r="M304" t="str">
        <f t="shared" si="32"/>
        <v>D</v>
      </c>
      <c r="N304" t="str">
        <f t="shared" si="33"/>
        <v>D8</v>
      </c>
      <c r="O304" t="str">
        <f>VLOOKUP(N304,'Design - US'!$H$3:$M$50,2,FALSE)</f>
        <v>Profile D</v>
      </c>
      <c r="P304" t="str">
        <f>VLOOKUP($N304,'Design - US'!$H$3:$M$50,3,FALSE)</f>
        <v>$30 USD / mo (T2)</v>
      </c>
      <c r="Q304" t="str">
        <f>VLOOKUP($N304,'Design - US'!$H$3:$M$50,4,FALSE)</f>
        <v>$7.14 USD / day</v>
      </c>
      <c r="R304" t="str">
        <f>VLOOKUP($N304,'Design - US'!$H$3:$M$50,5,FALSE)</f>
        <v>Open access within label indication (use after failure of allopurinol or febuxostat)</v>
      </c>
      <c r="S304" t="str">
        <f>VLOOKUP($N304,'Design - US'!$H$3:$M$50,6,FALSE)</f>
        <v>No prior authorization</v>
      </c>
      <c r="T304">
        <f t="shared" si="34"/>
        <v>1800</v>
      </c>
      <c r="U304">
        <f t="shared" si="28"/>
        <v>540</v>
      </c>
      <c r="V304">
        <f t="shared" si="29"/>
        <v>720</v>
      </c>
      <c r="W304">
        <f t="shared" si="30"/>
        <v>540</v>
      </c>
      <c r="X304">
        <f t="shared" si="31"/>
        <v>0</v>
      </c>
    </row>
    <row r="305" spans="1:24">
      <c r="A305" s="2">
        <v>34</v>
      </c>
      <c r="B305" s="1" t="s">
        <v>15</v>
      </c>
      <c r="C305" s="1">
        <v>8</v>
      </c>
      <c r="D305" s="1" t="s">
        <v>14</v>
      </c>
      <c r="E305" s="1">
        <v>0.3</v>
      </c>
      <c r="F305" s="1">
        <v>0.4</v>
      </c>
      <c r="G305" s="1">
        <v>0.3</v>
      </c>
      <c r="H305" s="1">
        <v>0</v>
      </c>
      <c r="I305" s="1" t="s">
        <v>12</v>
      </c>
      <c r="J305" s="1" t="s">
        <v>13</v>
      </c>
      <c r="K305" s="1">
        <v>1800</v>
      </c>
      <c r="L305" s="3">
        <v>600</v>
      </c>
      <c r="M305" t="str">
        <f t="shared" si="32"/>
        <v>D</v>
      </c>
      <c r="N305" t="str">
        <f t="shared" si="33"/>
        <v>D8</v>
      </c>
      <c r="O305" t="str">
        <f>VLOOKUP(N305,'Design - US'!$H$3:$M$50,2,FALSE)</f>
        <v>Profile D</v>
      </c>
      <c r="P305" t="str">
        <f>VLOOKUP($N305,'Design - US'!$H$3:$M$50,3,FALSE)</f>
        <v>$30 USD / mo (T2)</v>
      </c>
      <c r="Q305" t="str">
        <f>VLOOKUP($N305,'Design - US'!$H$3:$M$50,4,FALSE)</f>
        <v>$7.14 USD / day</v>
      </c>
      <c r="R305" t="str">
        <f>VLOOKUP($N305,'Design - US'!$H$3:$M$50,5,FALSE)</f>
        <v>Open access within label indication (use after failure of allopurinol or febuxostat)</v>
      </c>
      <c r="S305" t="str">
        <f>VLOOKUP($N305,'Design - US'!$H$3:$M$50,6,FALSE)</f>
        <v>No prior authorization</v>
      </c>
      <c r="T305">
        <f t="shared" si="34"/>
        <v>600</v>
      </c>
      <c r="U305">
        <f t="shared" si="28"/>
        <v>180</v>
      </c>
      <c r="V305">
        <f t="shared" si="29"/>
        <v>240</v>
      </c>
      <c r="W305">
        <f t="shared" si="30"/>
        <v>180</v>
      </c>
      <c r="X305">
        <f t="shared" si="31"/>
        <v>0</v>
      </c>
    </row>
    <row r="306" spans="1:24">
      <c r="A306" s="2">
        <v>34</v>
      </c>
      <c r="B306" s="1" t="s">
        <v>15</v>
      </c>
      <c r="C306" s="1">
        <v>9</v>
      </c>
      <c r="D306" s="1" t="s">
        <v>11</v>
      </c>
      <c r="E306" s="1">
        <v>0.5</v>
      </c>
      <c r="F306" s="1">
        <v>0.4</v>
      </c>
      <c r="G306" s="1">
        <v>0.1</v>
      </c>
      <c r="H306" s="1">
        <v>0</v>
      </c>
      <c r="I306" s="1" t="s">
        <v>12</v>
      </c>
      <c r="J306" s="1" t="s">
        <v>13</v>
      </c>
      <c r="K306" s="1">
        <v>1800</v>
      </c>
      <c r="L306" s="3">
        <v>600</v>
      </c>
      <c r="M306" t="str">
        <f t="shared" si="32"/>
        <v>D</v>
      </c>
      <c r="N306" t="str">
        <f t="shared" si="33"/>
        <v>D9</v>
      </c>
      <c r="O306" t="str">
        <f>VLOOKUP(N306,'Design - US'!$H$3:$M$50,2,FALSE)</f>
        <v>Profile A</v>
      </c>
      <c r="P306" t="str">
        <f>VLOOKUP($N306,'Design - US'!$H$3:$M$50,3,FALSE)</f>
        <v>$60 USD / mo (T3)</v>
      </c>
      <c r="Q306" t="str">
        <f>VLOOKUP($N306,'Design - US'!$H$3:$M$50,4,FALSE)</f>
        <v>$12.06 USD / day</v>
      </c>
      <c r="R306" t="str">
        <f>VLOOKUP($N306,'Design - US'!$H$3:$M$50,5,FALSE)</f>
        <v>Open access within label indication (use after failure of allopurinol or febuxostat)</v>
      </c>
      <c r="S306" t="str">
        <f>VLOOKUP($N306,'Design - US'!$H$3:$M$50,6,FALSE)</f>
        <v>Requires prior authorization</v>
      </c>
      <c r="T306">
        <f t="shared" si="34"/>
        <v>1800</v>
      </c>
      <c r="U306">
        <f t="shared" si="28"/>
        <v>900</v>
      </c>
      <c r="V306">
        <f t="shared" si="29"/>
        <v>720</v>
      </c>
      <c r="W306">
        <f t="shared" si="30"/>
        <v>180</v>
      </c>
      <c r="X306">
        <f t="shared" si="31"/>
        <v>0</v>
      </c>
    </row>
    <row r="307" spans="1:24">
      <c r="A307" s="2">
        <v>34</v>
      </c>
      <c r="B307" s="1" t="s">
        <v>15</v>
      </c>
      <c r="C307" s="1">
        <v>9</v>
      </c>
      <c r="D307" s="1" t="s">
        <v>14</v>
      </c>
      <c r="E307" s="1">
        <v>0.3</v>
      </c>
      <c r="F307" s="1">
        <v>0.4</v>
      </c>
      <c r="G307" s="1">
        <v>0.3</v>
      </c>
      <c r="H307" s="1">
        <v>0</v>
      </c>
      <c r="I307" s="1" t="s">
        <v>12</v>
      </c>
      <c r="J307" s="1" t="s">
        <v>13</v>
      </c>
      <c r="K307" s="1">
        <v>1800</v>
      </c>
      <c r="L307" s="3">
        <v>600</v>
      </c>
      <c r="M307" t="str">
        <f t="shared" si="32"/>
        <v>D</v>
      </c>
      <c r="N307" t="str">
        <f t="shared" si="33"/>
        <v>D9</v>
      </c>
      <c r="O307" t="str">
        <f>VLOOKUP(N307,'Design - US'!$H$3:$M$50,2,FALSE)</f>
        <v>Profile A</v>
      </c>
      <c r="P307" t="str">
        <f>VLOOKUP($N307,'Design - US'!$H$3:$M$50,3,FALSE)</f>
        <v>$60 USD / mo (T3)</v>
      </c>
      <c r="Q307" t="str">
        <f>VLOOKUP($N307,'Design - US'!$H$3:$M$50,4,FALSE)</f>
        <v>$12.06 USD / day</v>
      </c>
      <c r="R307" t="str">
        <f>VLOOKUP($N307,'Design - US'!$H$3:$M$50,5,FALSE)</f>
        <v>Open access within label indication (use after failure of allopurinol or febuxostat)</v>
      </c>
      <c r="S307" t="str">
        <f>VLOOKUP($N307,'Design - US'!$H$3:$M$50,6,FALSE)</f>
        <v>Requires prior authorization</v>
      </c>
      <c r="T307">
        <f t="shared" si="34"/>
        <v>600</v>
      </c>
      <c r="U307">
        <f t="shared" si="28"/>
        <v>180</v>
      </c>
      <c r="V307">
        <f t="shared" si="29"/>
        <v>240</v>
      </c>
      <c r="W307">
        <f t="shared" si="30"/>
        <v>180</v>
      </c>
      <c r="X307">
        <f t="shared" si="31"/>
        <v>0</v>
      </c>
    </row>
    <row r="308" spans="1:24">
      <c r="A308" s="2">
        <v>34</v>
      </c>
      <c r="B308" s="1" t="s">
        <v>15</v>
      </c>
      <c r="C308" s="1">
        <v>10</v>
      </c>
      <c r="D308" s="1" t="s">
        <v>11</v>
      </c>
      <c r="E308" s="1">
        <v>0.7</v>
      </c>
      <c r="F308" s="1">
        <v>0.3</v>
      </c>
      <c r="G308" s="1">
        <v>0</v>
      </c>
      <c r="H308" s="1">
        <v>0</v>
      </c>
      <c r="I308" s="1" t="s">
        <v>12</v>
      </c>
      <c r="J308" s="1" t="s">
        <v>13</v>
      </c>
      <c r="K308" s="1">
        <v>1800</v>
      </c>
      <c r="L308" s="3">
        <v>600</v>
      </c>
      <c r="M308" t="str">
        <f t="shared" si="32"/>
        <v>D</v>
      </c>
      <c r="N308" t="str">
        <f t="shared" si="33"/>
        <v>D10</v>
      </c>
      <c r="O308" t="str">
        <f>VLOOKUP(N308,'Design - US'!$H$3:$M$50,2,FALSE)</f>
        <v>Profile B</v>
      </c>
      <c r="P308" t="str">
        <f>VLOOKUP($N308,'Design - US'!$H$3:$M$50,3,FALSE)</f>
        <v>$30 USD / mo (T2)</v>
      </c>
      <c r="Q308" t="str">
        <f>VLOOKUP($N308,'Design - US'!$H$3:$M$50,4,FALSE)</f>
        <v>$7.14 USD / day</v>
      </c>
      <c r="R308" t="str">
        <f>VLOOKUP($N308,'Design - US'!$H$3:$M$50,5,FALSE)</f>
        <v>Open access within label indication (use after failure of allopurinol or febuxostat)</v>
      </c>
      <c r="S308" t="str">
        <f>VLOOKUP($N308,'Design - US'!$H$3:$M$50,6,FALSE)</f>
        <v>Requires prior authorization</v>
      </c>
      <c r="T308">
        <f t="shared" si="34"/>
        <v>1800</v>
      </c>
      <c r="U308">
        <f t="shared" si="28"/>
        <v>1260</v>
      </c>
      <c r="V308">
        <f t="shared" si="29"/>
        <v>540</v>
      </c>
      <c r="W308">
        <f t="shared" si="30"/>
        <v>0</v>
      </c>
      <c r="X308">
        <f t="shared" si="31"/>
        <v>0</v>
      </c>
    </row>
    <row r="309" spans="1:24">
      <c r="A309" s="2">
        <v>34</v>
      </c>
      <c r="B309" s="1" t="s">
        <v>15</v>
      </c>
      <c r="C309" s="1">
        <v>10</v>
      </c>
      <c r="D309" s="1" t="s">
        <v>14</v>
      </c>
      <c r="E309" s="1">
        <v>0.4</v>
      </c>
      <c r="F309" s="1">
        <v>0.5</v>
      </c>
      <c r="G309" s="1">
        <v>0.1</v>
      </c>
      <c r="H309" s="1">
        <v>0</v>
      </c>
      <c r="I309" s="1" t="s">
        <v>12</v>
      </c>
      <c r="J309" s="1" t="s">
        <v>13</v>
      </c>
      <c r="K309" s="1">
        <v>1800</v>
      </c>
      <c r="L309" s="3">
        <v>600</v>
      </c>
      <c r="M309" t="str">
        <f t="shared" si="32"/>
        <v>D</v>
      </c>
      <c r="N309" t="str">
        <f t="shared" si="33"/>
        <v>D10</v>
      </c>
      <c r="O309" t="str">
        <f>VLOOKUP(N309,'Design - US'!$H$3:$M$50,2,FALSE)</f>
        <v>Profile B</v>
      </c>
      <c r="P309" t="str">
        <f>VLOOKUP($N309,'Design - US'!$H$3:$M$50,3,FALSE)</f>
        <v>$30 USD / mo (T2)</v>
      </c>
      <c r="Q309" t="str">
        <f>VLOOKUP($N309,'Design - US'!$H$3:$M$50,4,FALSE)</f>
        <v>$7.14 USD / day</v>
      </c>
      <c r="R309" t="str">
        <f>VLOOKUP($N309,'Design - US'!$H$3:$M$50,5,FALSE)</f>
        <v>Open access within label indication (use after failure of allopurinol or febuxostat)</v>
      </c>
      <c r="S309" t="str">
        <f>VLOOKUP($N309,'Design - US'!$H$3:$M$50,6,FALSE)</f>
        <v>Requires prior authorization</v>
      </c>
      <c r="T309">
        <f t="shared" si="34"/>
        <v>600</v>
      </c>
      <c r="U309">
        <f t="shared" si="28"/>
        <v>240</v>
      </c>
      <c r="V309">
        <f t="shared" si="29"/>
        <v>300</v>
      </c>
      <c r="W309">
        <f t="shared" si="30"/>
        <v>60</v>
      </c>
      <c r="X309">
        <f t="shared" si="31"/>
        <v>0</v>
      </c>
    </row>
    <row r="310" spans="1:24">
      <c r="A310" s="2">
        <v>34</v>
      </c>
      <c r="B310" s="1" t="s">
        <v>15</v>
      </c>
      <c r="C310" s="1">
        <v>11</v>
      </c>
      <c r="D310" s="1" t="s">
        <v>11</v>
      </c>
      <c r="E310" s="1">
        <v>0.4</v>
      </c>
      <c r="F310" s="1">
        <v>0.4</v>
      </c>
      <c r="G310" s="1">
        <v>0.2</v>
      </c>
      <c r="H310" s="1">
        <v>0</v>
      </c>
      <c r="I310" s="1" t="s">
        <v>12</v>
      </c>
      <c r="J310" s="1" t="s">
        <v>13</v>
      </c>
      <c r="K310" s="1">
        <v>1800</v>
      </c>
      <c r="L310" s="3">
        <v>600</v>
      </c>
      <c r="M310" t="str">
        <f t="shared" si="32"/>
        <v>D</v>
      </c>
      <c r="N310" t="str">
        <f t="shared" si="33"/>
        <v>D11</v>
      </c>
      <c r="O310" t="str">
        <f>VLOOKUP(N310,'Design - US'!$H$3:$M$50,2,FALSE)</f>
        <v>Profile D</v>
      </c>
      <c r="P310" t="str">
        <f>VLOOKUP($N310,'Design - US'!$H$3:$M$50,3,FALSE)</f>
        <v>$60 USD / mo (T3)</v>
      </c>
      <c r="Q310" t="str">
        <f>VLOOKUP($N310,'Design - US'!$H$3:$M$50,4,FALSE)</f>
        <v>$12.06 USD / day</v>
      </c>
      <c r="R310" t="str">
        <f>VLOOKUP($N310,'Design - US'!$H$3:$M$50,5,FALSE)</f>
        <v>Access restricted beyond label indication (use only after failure of both allopurinol AND febuxostat)</v>
      </c>
      <c r="S310" t="str">
        <f>VLOOKUP($N310,'Design - US'!$H$3:$M$50,6,FALSE)</f>
        <v>Requires prior authorization</v>
      </c>
      <c r="T310">
        <f t="shared" si="34"/>
        <v>1800</v>
      </c>
      <c r="U310">
        <f t="shared" si="28"/>
        <v>720</v>
      </c>
      <c r="V310">
        <f t="shared" si="29"/>
        <v>720</v>
      </c>
      <c r="W310">
        <f t="shared" si="30"/>
        <v>360</v>
      </c>
      <c r="X310">
        <f t="shared" si="31"/>
        <v>0</v>
      </c>
    </row>
    <row r="311" spans="1:24">
      <c r="A311" s="2">
        <v>34</v>
      </c>
      <c r="B311" s="1" t="s">
        <v>15</v>
      </c>
      <c r="C311" s="1">
        <v>11</v>
      </c>
      <c r="D311" s="1" t="s">
        <v>14</v>
      </c>
      <c r="E311" s="1">
        <v>0.4</v>
      </c>
      <c r="F311" s="1">
        <v>0.3</v>
      </c>
      <c r="G311" s="1">
        <v>0.3</v>
      </c>
      <c r="H311" s="1">
        <v>0</v>
      </c>
      <c r="I311" s="1" t="s">
        <v>12</v>
      </c>
      <c r="J311" s="1" t="s">
        <v>13</v>
      </c>
      <c r="K311" s="1">
        <v>1800</v>
      </c>
      <c r="L311" s="3">
        <v>600</v>
      </c>
      <c r="M311" t="str">
        <f t="shared" si="32"/>
        <v>D</v>
      </c>
      <c r="N311" t="str">
        <f t="shared" si="33"/>
        <v>D11</v>
      </c>
      <c r="O311" t="str">
        <f>VLOOKUP(N311,'Design - US'!$H$3:$M$50,2,FALSE)</f>
        <v>Profile D</v>
      </c>
      <c r="P311" t="str">
        <f>VLOOKUP($N311,'Design - US'!$H$3:$M$50,3,FALSE)</f>
        <v>$60 USD / mo (T3)</v>
      </c>
      <c r="Q311" t="str">
        <f>VLOOKUP($N311,'Design - US'!$H$3:$M$50,4,FALSE)</f>
        <v>$12.06 USD / day</v>
      </c>
      <c r="R311" t="str">
        <f>VLOOKUP($N311,'Design - US'!$H$3:$M$50,5,FALSE)</f>
        <v>Access restricted beyond label indication (use only after failure of both allopurinol AND febuxostat)</v>
      </c>
      <c r="S311" t="str">
        <f>VLOOKUP($N311,'Design - US'!$H$3:$M$50,6,FALSE)</f>
        <v>Requires prior authorization</v>
      </c>
      <c r="T311">
        <f t="shared" si="34"/>
        <v>600</v>
      </c>
      <c r="U311">
        <f t="shared" si="28"/>
        <v>240</v>
      </c>
      <c r="V311">
        <f t="shared" si="29"/>
        <v>180</v>
      </c>
      <c r="W311">
        <f t="shared" si="30"/>
        <v>180</v>
      </c>
      <c r="X311">
        <f t="shared" si="31"/>
        <v>0</v>
      </c>
    </row>
    <row r="312" spans="1:24">
      <c r="A312" s="2">
        <v>34</v>
      </c>
      <c r="B312" s="1" t="s">
        <v>15</v>
      </c>
      <c r="C312" s="1">
        <v>12</v>
      </c>
      <c r="D312" s="1" t="s">
        <v>11</v>
      </c>
      <c r="E312" s="1">
        <v>0.4</v>
      </c>
      <c r="F312" s="1">
        <v>0.4</v>
      </c>
      <c r="G312" s="1">
        <v>0.2</v>
      </c>
      <c r="H312" s="1">
        <v>0</v>
      </c>
      <c r="I312" s="1" t="s">
        <v>12</v>
      </c>
      <c r="J312" s="1" t="s">
        <v>13</v>
      </c>
      <c r="K312" s="1">
        <v>1800</v>
      </c>
      <c r="L312" s="3">
        <v>600</v>
      </c>
      <c r="M312" t="str">
        <f t="shared" si="32"/>
        <v>D</v>
      </c>
      <c r="N312" t="str">
        <f t="shared" si="33"/>
        <v>D12</v>
      </c>
      <c r="O312" t="str">
        <f>VLOOKUP(N312,'Design - US'!$H$3:$M$50,2,FALSE)</f>
        <v>Profile D</v>
      </c>
      <c r="P312" t="str">
        <f>VLOOKUP($N312,'Design - US'!$H$3:$M$50,3,FALSE)</f>
        <v>$30 USD / mo (T2)</v>
      </c>
      <c r="Q312" t="str">
        <f>VLOOKUP($N312,'Design - US'!$H$3:$M$50,4,FALSE)</f>
        <v>$7.14 USD / day</v>
      </c>
      <c r="R312" t="str">
        <f>VLOOKUP($N312,'Design - US'!$H$3:$M$50,5,FALSE)</f>
        <v>Open access within label indication (use after failure of allopurinol or febuxostat)</v>
      </c>
      <c r="S312" t="str">
        <f>VLOOKUP($N312,'Design - US'!$H$3:$M$50,6,FALSE)</f>
        <v>Requires prior authorization</v>
      </c>
      <c r="T312">
        <f t="shared" si="34"/>
        <v>1800</v>
      </c>
      <c r="U312">
        <f t="shared" si="28"/>
        <v>720</v>
      </c>
      <c r="V312">
        <f t="shared" si="29"/>
        <v>720</v>
      </c>
      <c r="W312">
        <f t="shared" si="30"/>
        <v>360</v>
      </c>
      <c r="X312">
        <f t="shared" si="31"/>
        <v>0</v>
      </c>
    </row>
    <row r="313" spans="1:24">
      <c r="A313" s="2">
        <v>34</v>
      </c>
      <c r="B313" s="1" t="s">
        <v>15</v>
      </c>
      <c r="C313" s="1">
        <v>12</v>
      </c>
      <c r="D313" s="1" t="s">
        <v>14</v>
      </c>
      <c r="E313" s="1">
        <v>0.3</v>
      </c>
      <c r="F313" s="1">
        <v>0.5</v>
      </c>
      <c r="G313" s="1">
        <v>0.2</v>
      </c>
      <c r="H313" s="1">
        <v>0</v>
      </c>
      <c r="I313" s="1" t="s">
        <v>12</v>
      </c>
      <c r="J313" s="1" t="s">
        <v>13</v>
      </c>
      <c r="K313" s="1">
        <v>1800</v>
      </c>
      <c r="L313" s="3">
        <v>600</v>
      </c>
      <c r="M313" t="str">
        <f t="shared" si="32"/>
        <v>D</v>
      </c>
      <c r="N313" t="str">
        <f t="shared" si="33"/>
        <v>D12</v>
      </c>
      <c r="O313" t="str">
        <f>VLOOKUP(N313,'Design - US'!$H$3:$M$50,2,FALSE)</f>
        <v>Profile D</v>
      </c>
      <c r="P313" t="str">
        <f>VLOOKUP($N313,'Design - US'!$H$3:$M$50,3,FALSE)</f>
        <v>$30 USD / mo (T2)</v>
      </c>
      <c r="Q313" t="str">
        <f>VLOOKUP($N313,'Design - US'!$H$3:$M$50,4,FALSE)</f>
        <v>$7.14 USD / day</v>
      </c>
      <c r="R313" t="str">
        <f>VLOOKUP($N313,'Design - US'!$H$3:$M$50,5,FALSE)</f>
        <v>Open access within label indication (use after failure of allopurinol or febuxostat)</v>
      </c>
      <c r="S313" t="str">
        <f>VLOOKUP($N313,'Design - US'!$H$3:$M$50,6,FALSE)</f>
        <v>Requires prior authorization</v>
      </c>
      <c r="T313">
        <f t="shared" si="34"/>
        <v>600</v>
      </c>
      <c r="U313">
        <f t="shared" si="28"/>
        <v>180</v>
      </c>
      <c r="V313">
        <f t="shared" si="29"/>
        <v>300</v>
      </c>
      <c r="W313">
        <f t="shared" si="30"/>
        <v>120</v>
      </c>
      <c r="X313">
        <f t="shared" si="31"/>
        <v>0</v>
      </c>
    </row>
    <row r="314" spans="1:24">
      <c r="A314" s="2">
        <v>39</v>
      </c>
      <c r="B314" s="1" t="s">
        <v>17</v>
      </c>
      <c r="C314" s="1">
        <v>1</v>
      </c>
      <c r="D314" s="1" t="s">
        <v>11</v>
      </c>
      <c r="E314" s="1">
        <v>0.5</v>
      </c>
      <c r="F314" s="1">
        <v>0.5</v>
      </c>
      <c r="G314" s="1">
        <v>0</v>
      </c>
      <c r="H314" s="1">
        <v>0</v>
      </c>
      <c r="I314" s="1" t="s">
        <v>12</v>
      </c>
      <c r="J314" s="1" t="s">
        <v>13</v>
      </c>
      <c r="K314" s="1">
        <v>20000</v>
      </c>
      <c r="L314" s="3">
        <v>10000</v>
      </c>
      <c r="M314" t="str">
        <f t="shared" si="32"/>
        <v>B</v>
      </c>
      <c r="N314" t="str">
        <f t="shared" si="33"/>
        <v>B1</v>
      </c>
      <c r="O314" t="str">
        <f>VLOOKUP(N314,'Design - US'!$H$3:$M$50,2,FALSE)</f>
        <v>Profile B</v>
      </c>
      <c r="P314" t="str">
        <f>VLOOKUP($N314,'Design - US'!$H$3:$M$50,3,FALSE)</f>
        <v>$60 USD / mo (T3)</v>
      </c>
      <c r="Q314" t="str">
        <f>VLOOKUP($N314,'Design - US'!$H$3:$M$50,4,FALSE)</f>
        <v>$7.14 USD / day</v>
      </c>
      <c r="R314" t="str">
        <f>VLOOKUP($N314,'Design - US'!$H$3:$M$50,5,FALSE)</f>
        <v>Open access within label indication (use after failure of allopurinol or febuxostat)</v>
      </c>
      <c r="S314" t="str">
        <f>VLOOKUP($N314,'Design - US'!$H$3:$M$50,6,FALSE)</f>
        <v>Requires prior authorization</v>
      </c>
      <c r="T314">
        <f t="shared" si="34"/>
        <v>20000</v>
      </c>
      <c r="U314">
        <f t="shared" si="28"/>
        <v>10000</v>
      </c>
      <c r="V314">
        <f t="shared" si="29"/>
        <v>10000</v>
      </c>
      <c r="W314">
        <f t="shared" si="30"/>
        <v>0</v>
      </c>
      <c r="X314">
        <f t="shared" si="31"/>
        <v>0</v>
      </c>
    </row>
    <row r="315" spans="1:24">
      <c r="A315" s="2">
        <v>39</v>
      </c>
      <c r="B315" s="1" t="s">
        <v>17</v>
      </c>
      <c r="C315" s="1">
        <v>1</v>
      </c>
      <c r="D315" s="1" t="s">
        <v>14</v>
      </c>
      <c r="E315" s="1">
        <v>0.3</v>
      </c>
      <c r="F315" s="1">
        <v>0.5</v>
      </c>
      <c r="G315" s="1">
        <v>0.2</v>
      </c>
      <c r="H315" s="1">
        <v>0</v>
      </c>
      <c r="I315" s="1" t="s">
        <v>12</v>
      </c>
      <c r="J315" s="1" t="s">
        <v>13</v>
      </c>
      <c r="K315" s="1">
        <v>20000</v>
      </c>
      <c r="L315" s="3">
        <v>10000</v>
      </c>
      <c r="M315" t="str">
        <f t="shared" si="32"/>
        <v>B</v>
      </c>
      <c r="N315" t="str">
        <f t="shared" si="33"/>
        <v>B1</v>
      </c>
      <c r="O315" t="str">
        <f>VLOOKUP(N315,'Design - US'!$H$3:$M$50,2,FALSE)</f>
        <v>Profile B</v>
      </c>
      <c r="P315" t="str">
        <f>VLOOKUP($N315,'Design - US'!$H$3:$M$50,3,FALSE)</f>
        <v>$60 USD / mo (T3)</v>
      </c>
      <c r="Q315" t="str">
        <f>VLOOKUP($N315,'Design - US'!$H$3:$M$50,4,FALSE)</f>
        <v>$7.14 USD / day</v>
      </c>
      <c r="R315" t="str">
        <f>VLOOKUP($N315,'Design - US'!$H$3:$M$50,5,FALSE)</f>
        <v>Open access within label indication (use after failure of allopurinol or febuxostat)</v>
      </c>
      <c r="S315" t="str">
        <f>VLOOKUP($N315,'Design - US'!$H$3:$M$50,6,FALSE)</f>
        <v>Requires prior authorization</v>
      </c>
      <c r="T315">
        <f t="shared" si="34"/>
        <v>10000</v>
      </c>
      <c r="U315">
        <f t="shared" si="28"/>
        <v>3000</v>
      </c>
      <c r="V315">
        <f t="shared" si="29"/>
        <v>5000</v>
      </c>
      <c r="W315">
        <f t="shared" si="30"/>
        <v>2000</v>
      </c>
      <c r="X315">
        <f t="shared" si="31"/>
        <v>0</v>
      </c>
    </row>
    <row r="316" spans="1:24">
      <c r="A316" s="2">
        <v>39</v>
      </c>
      <c r="B316" s="1" t="s">
        <v>17</v>
      </c>
      <c r="C316" s="1">
        <v>2</v>
      </c>
      <c r="D316" s="1" t="s">
        <v>11</v>
      </c>
      <c r="E316" s="1">
        <v>0.5</v>
      </c>
      <c r="F316" s="1">
        <v>0.5</v>
      </c>
      <c r="G316" s="1">
        <v>0</v>
      </c>
      <c r="H316" s="1">
        <v>0</v>
      </c>
      <c r="I316" s="1" t="s">
        <v>12</v>
      </c>
      <c r="J316" s="1" t="s">
        <v>13</v>
      </c>
      <c r="K316" s="1">
        <v>20000</v>
      </c>
      <c r="L316" s="3">
        <v>10000</v>
      </c>
      <c r="M316" t="str">
        <f t="shared" si="32"/>
        <v>B</v>
      </c>
      <c r="N316" t="str">
        <f t="shared" si="33"/>
        <v>B2</v>
      </c>
      <c r="O316" t="str">
        <f>VLOOKUP(N316,'Design - US'!$H$3:$M$50,2,FALSE)</f>
        <v>Profile D</v>
      </c>
      <c r="P316" t="str">
        <f>VLOOKUP($N316,'Design - US'!$H$3:$M$50,3,FALSE)</f>
        <v>$60 USD / mo (T3)</v>
      </c>
      <c r="Q316" t="str">
        <f>VLOOKUP($N316,'Design - US'!$H$3:$M$50,4,FALSE)</f>
        <v>$5.36 USD / day</v>
      </c>
      <c r="R316" t="str">
        <f>VLOOKUP($N316,'Design - US'!$H$3:$M$50,5,FALSE)</f>
        <v>Open access within label indication (use after failure of allopurinol or febuxostat)</v>
      </c>
      <c r="S316" t="str">
        <f>VLOOKUP($N316,'Design - US'!$H$3:$M$50,6,FALSE)</f>
        <v>Requires prior authorization</v>
      </c>
      <c r="T316">
        <f t="shared" si="34"/>
        <v>20000</v>
      </c>
      <c r="U316">
        <f t="shared" si="28"/>
        <v>10000</v>
      </c>
      <c r="V316">
        <f t="shared" si="29"/>
        <v>10000</v>
      </c>
      <c r="W316">
        <f t="shared" si="30"/>
        <v>0</v>
      </c>
      <c r="X316">
        <f t="shared" si="31"/>
        <v>0</v>
      </c>
    </row>
    <row r="317" spans="1:24">
      <c r="A317" s="2">
        <v>39</v>
      </c>
      <c r="B317" s="1" t="s">
        <v>17</v>
      </c>
      <c r="C317" s="1">
        <v>2</v>
      </c>
      <c r="D317" s="1" t="s">
        <v>14</v>
      </c>
      <c r="E317" s="1">
        <v>0.3</v>
      </c>
      <c r="F317" s="1">
        <v>0.5</v>
      </c>
      <c r="G317" s="1">
        <v>0.2</v>
      </c>
      <c r="H317" s="1">
        <v>0</v>
      </c>
      <c r="I317" s="1" t="s">
        <v>12</v>
      </c>
      <c r="J317" s="1" t="s">
        <v>13</v>
      </c>
      <c r="K317" s="1">
        <v>20000</v>
      </c>
      <c r="L317" s="3">
        <v>10000</v>
      </c>
      <c r="M317" t="str">
        <f t="shared" si="32"/>
        <v>B</v>
      </c>
      <c r="N317" t="str">
        <f t="shared" si="33"/>
        <v>B2</v>
      </c>
      <c r="O317" t="str">
        <f>VLOOKUP(N317,'Design - US'!$H$3:$M$50,2,FALSE)</f>
        <v>Profile D</v>
      </c>
      <c r="P317" t="str">
        <f>VLOOKUP($N317,'Design - US'!$H$3:$M$50,3,FALSE)</f>
        <v>$60 USD / mo (T3)</v>
      </c>
      <c r="Q317" t="str">
        <f>VLOOKUP($N317,'Design - US'!$H$3:$M$50,4,FALSE)</f>
        <v>$5.36 USD / day</v>
      </c>
      <c r="R317" t="str">
        <f>VLOOKUP($N317,'Design - US'!$H$3:$M$50,5,FALSE)</f>
        <v>Open access within label indication (use after failure of allopurinol or febuxostat)</v>
      </c>
      <c r="S317" t="str">
        <f>VLOOKUP($N317,'Design - US'!$H$3:$M$50,6,FALSE)</f>
        <v>Requires prior authorization</v>
      </c>
      <c r="T317">
        <f t="shared" si="34"/>
        <v>10000</v>
      </c>
      <c r="U317">
        <f t="shared" si="28"/>
        <v>3000</v>
      </c>
      <c r="V317">
        <f t="shared" si="29"/>
        <v>5000</v>
      </c>
      <c r="W317">
        <f t="shared" si="30"/>
        <v>2000</v>
      </c>
      <c r="X317">
        <f t="shared" si="31"/>
        <v>0</v>
      </c>
    </row>
    <row r="318" spans="1:24">
      <c r="A318" s="2">
        <v>39</v>
      </c>
      <c r="B318" s="1" t="s">
        <v>17</v>
      </c>
      <c r="C318" s="1">
        <v>3</v>
      </c>
      <c r="D318" s="1" t="s">
        <v>11</v>
      </c>
      <c r="E318" s="1">
        <v>0.5</v>
      </c>
      <c r="F318" s="1">
        <v>0.5</v>
      </c>
      <c r="G318" s="1">
        <v>0</v>
      </c>
      <c r="H318" s="1">
        <v>0</v>
      </c>
      <c r="I318" s="1" t="s">
        <v>12</v>
      </c>
      <c r="J318" s="1" t="s">
        <v>13</v>
      </c>
      <c r="K318" s="1">
        <v>20000</v>
      </c>
      <c r="L318" s="3">
        <v>10000</v>
      </c>
      <c r="M318" t="str">
        <f t="shared" si="32"/>
        <v>B</v>
      </c>
      <c r="N318" t="str">
        <f t="shared" si="33"/>
        <v>B3</v>
      </c>
      <c r="O318" t="str">
        <f>VLOOKUP(N318,'Design - US'!$H$3:$M$50,2,FALSE)</f>
        <v>Profile C</v>
      </c>
      <c r="P318" t="str">
        <f>VLOOKUP($N318,'Design - US'!$H$3:$M$50,3,FALSE)</f>
        <v>$60 USD / mo (T3)</v>
      </c>
      <c r="Q318" t="str">
        <f>VLOOKUP($N318,'Design - US'!$H$3:$M$50,4,FALSE)</f>
        <v>$12.06 USD / day</v>
      </c>
      <c r="R318" t="str">
        <f>VLOOKUP($N318,'Design - US'!$H$3:$M$50,5,FALSE)</f>
        <v>Open access within label indication (use after failure of allopurinol or febuxostat)</v>
      </c>
      <c r="S318" t="str">
        <f>VLOOKUP($N318,'Design - US'!$H$3:$M$50,6,FALSE)</f>
        <v>Requires prior authorization</v>
      </c>
      <c r="T318">
        <f t="shared" si="34"/>
        <v>20000</v>
      </c>
      <c r="U318">
        <f t="shared" si="28"/>
        <v>10000</v>
      </c>
      <c r="V318">
        <f t="shared" si="29"/>
        <v>10000</v>
      </c>
      <c r="W318">
        <f t="shared" si="30"/>
        <v>0</v>
      </c>
      <c r="X318">
        <f t="shared" si="31"/>
        <v>0</v>
      </c>
    </row>
    <row r="319" spans="1:24">
      <c r="A319" s="2">
        <v>39</v>
      </c>
      <c r="B319" s="1" t="s">
        <v>17</v>
      </c>
      <c r="C319" s="1">
        <v>3</v>
      </c>
      <c r="D319" s="1" t="s">
        <v>14</v>
      </c>
      <c r="E319" s="1">
        <v>0.3</v>
      </c>
      <c r="F319" s="1">
        <v>0.5</v>
      </c>
      <c r="G319" s="1">
        <v>0.2</v>
      </c>
      <c r="H319" s="1">
        <v>0</v>
      </c>
      <c r="I319" s="1" t="s">
        <v>12</v>
      </c>
      <c r="J319" s="1" t="s">
        <v>13</v>
      </c>
      <c r="K319" s="1">
        <v>20000</v>
      </c>
      <c r="L319" s="3">
        <v>10000</v>
      </c>
      <c r="M319" t="str">
        <f t="shared" si="32"/>
        <v>B</v>
      </c>
      <c r="N319" t="str">
        <f t="shared" si="33"/>
        <v>B3</v>
      </c>
      <c r="O319" t="str">
        <f>VLOOKUP(N319,'Design - US'!$H$3:$M$50,2,FALSE)</f>
        <v>Profile C</v>
      </c>
      <c r="P319" t="str">
        <f>VLOOKUP($N319,'Design - US'!$H$3:$M$50,3,FALSE)</f>
        <v>$60 USD / mo (T3)</v>
      </c>
      <c r="Q319" t="str">
        <f>VLOOKUP($N319,'Design - US'!$H$3:$M$50,4,FALSE)</f>
        <v>$12.06 USD / day</v>
      </c>
      <c r="R319" t="str">
        <f>VLOOKUP($N319,'Design - US'!$H$3:$M$50,5,FALSE)</f>
        <v>Open access within label indication (use after failure of allopurinol or febuxostat)</v>
      </c>
      <c r="S319" t="str">
        <f>VLOOKUP($N319,'Design - US'!$H$3:$M$50,6,FALSE)</f>
        <v>Requires prior authorization</v>
      </c>
      <c r="T319">
        <f t="shared" si="34"/>
        <v>10000</v>
      </c>
      <c r="U319">
        <f t="shared" si="28"/>
        <v>3000</v>
      </c>
      <c r="V319">
        <f t="shared" si="29"/>
        <v>5000</v>
      </c>
      <c r="W319">
        <f t="shared" si="30"/>
        <v>2000</v>
      </c>
      <c r="X319">
        <f t="shared" si="31"/>
        <v>0</v>
      </c>
    </row>
    <row r="320" spans="1:24">
      <c r="A320" s="2">
        <v>39</v>
      </c>
      <c r="B320" s="1" t="s">
        <v>17</v>
      </c>
      <c r="C320" s="1">
        <v>4</v>
      </c>
      <c r="D320" s="1" t="s">
        <v>11</v>
      </c>
      <c r="E320" s="1">
        <v>0.5</v>
      </c>
      <c r="F320" s="1">
        <v>0.5</v>
      </c>
      <c r="G320" s="1">
        <v>0</v>
      </c>
      <c r="H320" s="1">
        <v>0</v>
      </c>
      <c r="I320" s="1" t="s">
        <v>12</v>
      </c>
      <c r="J320" s="1" t="s">
        <v>13</v>
      </c>
      <c r="K320" s="1">
        <v>20000</v>
      </c>
      <c r="L320" s="3">
        <v>10000</v>
      </c>
      <c r="M320" t="str">
        <f t="shared" si="32"/>
        <v>B</v>
      </c>
      <c r="N320" t="str">
        <f t="shared" si="33"/>
        <v>B4</v>
      </c>
      <c r="O320" t="str">
        <f>VLOOKUP(N320,'Design - US'!$H$3:$M$50,2,FALSE)</f>
        <v>Profile B</v>
      </c>
      <c r="P320" t="str">
        <f>VLOOKUP($N320,'Design - US'!$H$3:$M$50,3,FALSE)</f>
        <v>$60 USD / mo (T3)</v>
      </c>
      <c r="Q320" t="str">
        <f>VLOOKUP($N320,'Design - US'!$H$3:$M$50,4,FALSE)</f>
        <v>$5.36 USD / day</v>
      </c>
      <c r="R320" t="str">
        <f>VLOOKUP($N320,'Design - US'!$H$3:$M$50,5,FALSE)</f>
        <v>Open access within label indication (use after failure of allopurinol or febuxostat)</v>
      </c>
      <c r="S320" t="str">
        <f>VLOOKUP($N320,'Design - US'!$H$3:$M$50,6,FALSE)</f>
        <v>No prior authorization</v>
      </c>
      <c r="T320">
        <f t="shared" si="34"/>
        <v>20000</v>
      </c>
      <c r="U320">
        <f t="shared" si="28"/>
        <v>10000</v>
      </c>
      <c r="V320">
        <f t="shared" si="29"/>
        <v>10000</v>
      </c>
      <c r="W320">
        <f t="shared" si="30"/>
        <v>0</v>
      </c>
      <c r="X320">
        <f t="shared" si="31"/>
        <v>0</v>
      </c>
    </row>
    <row r="321" spans="1:24">
      <c r="A321" s="2">
        <v>39</v>
      </c>
      <c r="B321" s="1" t="s">
        <v>17</v>
      </c>
      <c r="C321" s="1">
        <v>4</v>
      </c>
      <c r="D321" s="1" t="s">
        <v>14</v>
      </c>
      <c r="E321" s="1">
        <v>0.3</v>
      </c>
      <c r="F321" s="1">
        <v>0.5</v>
      </c>
      <c r="G321" s="1">
        <v>0.2</v>
      </c>
      <c r="H321" s="1">
        <v>0</v>
      </c>
      <c r="I321" s="1" t="s">
        <v>12</v>
      </c>
      <c r="J321" s="1" t="s">
        <v>13</v>
      </c>
      <c r="K321" s="1">
        <v>20000</v>
      </c>
      <c r="L321" s="3">
        <v>10000</v>
      </c>
      <c r="M321" t="str">
        <f t="shared" si="32"/>
        <v>B</v>
      </c>
      <c r="N321" t="str">
        <f t="shared" si="33"/>
        <v>B4</v>
      </c>
      <c r="O321" t="str">
        <f>VLOOKUP(N321,'Design - US'!$H$3:$M$50,2,FALSE)</f>
        <v>Profile B</v>
      </c>
      <c r="P321" t="str">
        <f>VLOOKUP($N321,'Design - US'!$H$3:$M$50,3,FALSE)</f>
        <v>$60 USD / mo (T3)</v>
      </c>
      <c r="Q321" t="str">
        <f>VLOOKUP($N321,'Design - US'!$H$3:$M$50,4,FALSE)</f>
        <v>$5.36 USD / day</v>
      </c>
      <c r="R321" t="str">
        <f>VLOOKUP($N321,'Design - US'!$H$3:$M$50,5,FALSE)</f>
        <v>Open access within label indication (use after failure of allopurinol or febuxostat)</v>
      </c>
      <c r="S321" t="str">
        <f>VLOOKUP($N321,'Design - US'!$H$3:$M$50,6,FALSE)</f>
        <v>No prior authorization</v>
      </c>
      <c r="T321">
        <f t="shared" si="34"/>
        <v>10000</v>
      </c>
      <c r="U321">
        <f t="shared" si="28"/>
        <v>3000</v>
      </c>
      <c r="V321">
        <f t="shared" si="29"/>
        <v>5000</v>
      </c>
      <c r="W321">
        <f t="shared" si="30"/>
        <v>2000</v>
      </c>
      <c r="X321">
        <f t="shared" si="31"/>
        <v>0</v>
      </c>
    </row>
    <row r="322" spans="1:24">
      <c r="A322" s="2">
        <v>39</v>
      </c>
      <c r="B322" s="1" t="s">
        <v>17</v>
      </c>
      <c r="C322" s="1">
        <v>5</v>
      </c>
      <c r="D322" s="1" t="s">
        <v>11</v>
      </c>
      <c r="E322" s="1">
        <v>0.5</v>
      </c>
      <c r="F322" s="1">
        <v>0.5</v>
      </c>
      <c r="G322" s="1">
        <v>0</v>
      </c>
      <c r="H322" s="1">
        <v>0</v>
      </c>
      <c r="I322" s="1" t="s">
        <v>12</v>
      </c>
      <c r="J322" s="1" t="s">
        <v>13</v>
      </c>
      <c r="K322" s="1">
        <v>20000</v>
      </c>
      <c r="L322" s="3">
        <v>10000</v>
      </c>
      <c r="M322" t="str">
        <f t="shared" si="32"/>
        <v>B</v>
      </c>
      <c r="N322" t="str">
        <f t="shared" si="33"/>
        <v>B5</v>
      </c>
      <c r="O322" t="str">
        <f>VLOOKUP(N322,'Design - US'!$H$3:$M$50,2,FALSE)</f>
        <v>Profile D</v>
      </c>
      <c r="P322" t="str">
        <f>VLOOKUP($N322,'Design - US'!$H$3:$M$50,3,FALSE)</f>
        <v>$60 USD / mo (T3)</v>
      </c>
      <c r="Q322" t="str">
        <f>VLOOKUP($N322,'Design - US'!$H$3:$M$50,4,FALSE)</f>
        <v>$5.36 USD / day</v>
      </c>
      <c r="R322" t="str">
        <f>VLOOKUP($N322,'Design - US'!$H$3:$M$50,5,FALSE)</f>
        <v>Open access within label indication (use after failure of allopurinol or febuxostat)</v>
      </c>
      <c r="S322" t="str">
        <f>VLOOKUP($N322,'Design - US'!$H$3:$M$50,6,FALSE)</f>
        <v>No prior authorization</v>
      </c>
      <c r="T322">
        <f t="shared" si="34"/>
        <v>20000</v>
      </c>
      <c r="U322">
        <f t="shared" ref="U322:U385" si="35">$T322*E322</f>
        <v>10000</v>
      </c>
      <c r="V322">
        <f t="shared" ref="V322:V385" si="36">$T322*F322</f>
        <v>10000</v>
      </c>
      <c r="W322">
        <f t="shared" ref="W322:W385" si="37">$T322*G322</f>
        <v>0</v>
      </c>
      <c r="X322">
        <f t="shared" ref="X322:X385" si="38">$T322*H322</f>
        <v>0</v>
      </c>
    </row>
    <row r="323" spans="1:24">
      <c r="A323" s="2">
        <v>39</v>
      </c>
      <c r="B323" s="1" t="s">
        <v>17</v>
      </c>
      <c r="C323" s="1">
        <v>5</v>
      </c>
      <c r="D323" s="1" t="s">
        <v>14</v>
      </c>
      <c r="E323" s="1">
        <v>0.3</v>
      </c>
      <c r="F323" s="1">
        <v>0.5</v>
      </c>
      <c r="G323" s="1">
        <v>0.2</v>
      </c>
      <c r="H323" s="1">
        <v>0</v>
      </c>
      <c r="I323" s="1" t="s">
        <v>12</v>
      </c>
      <c r="J323" s="1" t="s">
        <v>13</v>
      </c>
      <c r="K323" s="1">
        <v>20000</v>
      </c>
      <c r="L323" s="3">
        <v>10000</v>
      </c>
      <c r="M323" t="str">
        <f t="shared" ref="M323:M386" si="39">RIGHT(B323,1)</f>
        <v>B</v>
      </c>
      <c r="N323" t="str">
        <f t="shared" ref="N323:N386" si="40">M323&amp;C323</f>
        <v>B5</v>
      </c>
      <c r="O323" t="str">
        <f>VLOOKUP(N323,'Design - US'!$H$3:$M$50,2,FALSE)</f>
        <v>Profile D</v>
      </c>
      <c r="P323" t="str">
        <f>VLOOKUP($N323,'Design - US'!$H$3:$M$50,3,FALSE)</f>
        <v>$60 USD / mo (T3)</v>
      </c>
      <c r="Q323" t="str">
        <f>VLOOKUP($N323,'Design - US'!$H$3:$M$50,4,FALSE)</f>
        <v>$5.36 USD / day</v>
      </c>
      <c r="R323" t="str">
        <f>VLOOKUP($N323,'Design - US'!$H$3:$M$50,5,FALSE)</f>
        <v>Open access within label indication (use after failure of allopurinol or febuxostat)</v>
      </c>
      <c r="S323" t="str">
        <f>VLOOKUP($N323,'Design - US'!$H$3:$M$50,6,FALSE)</f>
        <v>No prior authorization</v>
      </c>
      <c r="T323">
        <f t="shared" ref="T323:T386" si="41">IF(D323="A",K323,L323)</f>
        <v>10000</v>
      </c>
      <c r="U323">
        <f t="shared" si="35"/>
        <v>3000</v>
      </c>
      <c r="V323">
        <f t="shared" si="36"/>
        <v>5000</v>
      </c>
      <c r="W323">
        <f t="shared" si="37"/>
        <v>2000</v>
      </c>
      <c r="X323">
        <f t="shared" si="38"/>
        <v>0</v>
      </c>
    </row>
    <row r="324" spans="1:24">
      <c r="A324" s="2">
        <v>39</v>
      </c>
      <c r="B324" s="1" t="s">
        <v>17</v>
      </c>
      <c r="C324" s="1">
        <v>6</v>
      </c>
      <c r="D324" s="1" t="s">
        <v>11</v>
      </c>
      <c r="E324" s="1">
        <v>0.5</v>
      </c>
      <c r="F324" s="1">
        <v>0.5</v>
      </c>
      <c r="G324" s="1">
        <v>0</v>
      </c>
      <c r="H324" s="1">
        <v>0</v>
      </c>
      <c r="I324" s="1" t="s">
        <v>12</v>
      </c>
      <c r="J324" s="1" t="s">
        <v>13</v>
      </c>
      <c r="K324" s="1">
        <v>20000</v>
      </c>
      <c r="L324" s="3">
        <v>10000</v>
      </c>
      <c r="M324" t="str">
        <f t="shared" si="39"/>
        <v>B</v>
      </c>
      <c r="N324" t="str">
        <f t="shared" si="40"/>
        <v>B6</v>
      </c>
      <c r="O324" t="str">
        <f>VLOOKUP(N324,'Design - US'!$H$3:$M$50,2,FALSE)</f>
        <v>Profile D</v>
      </c>
      <c r="P324" t="str">
        <f>VLOOKUP($N324,'Design - US'!$H$3:$M$50,3,FALSE)</f>
        <v>$60 USD / mo (T3)</v>
      </c>
      <c r="Q324" t="str">
        <f>VLOOKUP($N324,'Design - US'!$H$3:$M$50,4,FALSE)</f>
        <v>$7.14 USD / day</v>
      </c>
      <c r="R324" t="str">
        <f>VLOOKUP($N324,'Design - US'!$H$3:$M$50,5,FALSE)</f>
        <v>Open access within label indication (use after failure of allopurinol or febuxostat)</v>
      </c>
      <c r="S324" t="str">
        <f>VLOOKUP($N324,'Design - US'!$H$3:$M$50,6,FALSE)</f>
        <v>No prior authorization</v>
      </c>
      <c r="T324">
        <f t="shared" si="41"/>
        <v>20000</v>
      </c>
      <c r="U324">
        <f t="shared" si="35"/>
        <v>10000</v>
      </c>
      <c r="V324">
        <f t="shared" si="36"/>
        <v>10000</v>
      </c>
      <c r="W324">
        <f t="shared" si="37"/>
        <v>0</v>
      </c>
      <c r="X324">
        <f t="shared" si="38"/>
        <v>0</v>
      </c>
    </row>
    <row r="325" spans="1:24">
      <c r="A325" s="2">
        <v>39</v>
      </c>
      <c r="B325" s="1" t="s">
        <v>17</v>
      </c>
      <c r="C325" s="1">
        <v>6</v>
      </c>
      <c r="D325" s="1" t="s">
        <v>14</v>
      </c>
      <c r="E325" s="1">
        <v>0.3</v>
      </c>
      <c r="F325" s="1">
        <v>0.5</v>
      </c>
      <c r="G325" s="1">
        <v>0.2</v>
      </c>
      <c r="H325" s="1">
        <v>0</v>
      </c>
      <c r="I325" s="1" t="s">
        <v>12</v>
      </c>
      <c r="J325" s="1" t="s">
        <v>13</v>
      </c>
      <c r="K325" s="1">
        <v>20000</v>
      </c>
      <c r="L325" s="3">
        <v>10000</v>
      </c>
      <c r="M325" t="str">
        <f t="shared" si="39"/>
        <v>B</v>
      </c>
      <c r="N325" t="str">
        <f t="shared" si="40"/>
        <v>B6</v>
      </c>
      <c r="O325" t="str">
        <f>VLOOKUP(N325,'Design - US'!$H$3:$M$50,2,FALSE)</f>
        <v>Profile D</v>
      </c>
      <c r="P325" t="str">
        <f>VLOOKUP($N325,'Design - US'!$H$3:$M$50,3,FALSE)</f>
        <v>$60 USD / mo (T3)</v>
      </c>
      <c r="Q325" t="str">
        <f>VLOOKUP($N325,'Design - US'!$H$3:$M$50,4,FALSE)</f>
        <v>$7.14 USD / day</v>
      </c>
      <c r="R325" t="str">
        <f>VLOOKUP($N325,'Design - US'!$H$3:$M$50,5,FALSE)</f>
        <v>Open access within label indication (use after failure of allopurinol or febuxostat)</v>
      </c>
      <c r="S325" t="str">
        <f>VLOOKUP($N325,'Design - US'!$H$3:$M$50,6,FALSE)</f>
        <v>No prior authorization</v>
      </c>
      <c r="T325">
        <f t="shared" si="41"/>
        <v>10000</v>
      </c>
      <c r="U325">
        <f t="shared" si="35"/>
        <v>3000</v>
      </c>
      <c r="V325">
        <f t="shared" si="36"/>
        <v>5000</v>
      </c>
      <c r="W325">
        <f t="shared" si="37"/>
        <v>2000</v>
      </c>
      <c r="X325">
        <f t="shared" si="38"/>
        <v>0</v>
      </c>
    </row>
    <row r="326" spans="1:24">
      <c r="A326" s="2">
        <v>39</v>
      </c>
      <c r="B326" s="1" t="s">
        <v>17</v>
      </c>
      <c r="C326" s="1">
        <v>7</v>
      </c>
      <c r="D326" s="1" t="s">
        <v>11</v>
      </c>
      <c r="E326" s="1">
        <v>0.5</v>
      </c>
      <c r="F326" s="1">
        <v>0.5</v>
      </c>
      <c r="G326" s="1">
        <v>0</v>
      </c>
      <c r="H326" s="1">
        <v>0</v>
      </c>
      <c r="I326" s="1" t="s">
        <v>12</v>
      </c>
      <c r="J326" s="1" t="s">
        <v>13</v>
      </c>
      <c r="K326" s="1">
        <v>20000</v>
      </c>
      <c r="L326" s="3">
        <v>10000</v>
      </c>
      <c r="M326" t="str">
        <f t="shared" si="39"/>
        <v>B</v>
      </c>
      <c r="N326" t="str">
        <f t="shared" si="40"/>
        <v>B7</v>
      </c>
      <c r="O326" t="str">
        <f>VLOOKUP(N326,'Design - US'!$H$3:$M$50,2,FALSE)</f>
        <v>Profile D</v>
      </c>
      <c r="P326" t="str">
        <f>VLOOKUP($N326,'Design - US'!$H$3:$M$50,3,FALSE)</f>
        <v>$60 USD / mo (T3)</v>
      </c>
      <c r="Q326" t="str">
        <f>VLOOKUP($N326,'Design - US'!$H$3:$M$50,4,FALSE)</f>
        <v>$12.06 USD / day</v>
      </c>
      <c r="R326" t="str">
        <f>VLOOKUP($N326,'Design - US'!$H$3:$M$50,5,FALSE)</f>
        <v>Open access within label indication (use after failure of allopurinol or febuxostat)</v>
      </c>
      <c r="S326" t="str">
        <f>VLOOKUP($N326,'Design - US'!$H$3:$M$50,6,FALSE)</f>
        <v>Requires prior authorization</v>
      </c>
      <c r="T326">
        <f t="shared" si="41"/>
        <v>20000</v>
      </c>
      <c r="U326">
        <f t="shared" si="35"/>
        <v>10000</v>
      </c>
      <c r="V326">
        <f t="shared" si="36"/>
        <v>10000</v>
      </c>
      <c r="W326">
        <f t="shared" si="37"/>
        <v>0</v>
      </c>
      <c r="X326">
        <f t="shared" si="38"/>
        <v>0</v>
      </c>
    </row>
    <row r="327" spans="1:24">
      <c r="A327" s="2">
        <v>39</v>
      </c>
      <c r="B327" s="1" t="s">
        <v>17</v>
      </c>
      <c r="C327" s="1">
        <v>7</v>
      </c>
      <c r="D327" s="1" t="s">
        <v>14</v>
      </c>
      <c r="E327" s="1">
        <v>0.3</v>
      </c>
      <c r="F327" s="1">
        <v>0.5</v>
      </c>
      <c r="G327" s="1">
        <v>0.2</v>
      </c>
      <c r="H327" s="1">
        <v>0</v>
      </c>
      <c r="I327" s="1" t="s">
        <v>12</v>
      </c>
      <c r="J327" s="1" t="s">
        <v>13</v>
      </c>
      <c r="K327" s="1">
        <v>20000</v>
      </c>
      <c r="L327" s="3">
        <v>10000</v>
      </c>
      <c r="M327" t="str">
        <f t="shared" si="39"/>
        <v>B</v>
      </c>
      <c r="N327" t="str">
        <f t="shared" si="40"/>
        <v>B7</v>
      </c>
      <c r="O327" t="str">
        <f>VLOOKUP(N327,'Design - US'!$H$3:$M$50,2,FALSE)</f>
        <v>Profile D</v>
      </c>
      <c r="P327" t="str">
        <f>VLOOKUP($N327,'Design - US'!$H$3:$M$50,3,FALSE)</f>
        <v>$60 USD / mo (T3)</v>
      </c>
      <c r="Q327" t="str">
        <f>VLOOKUP($N327,'Design - US'!$H$3:$M$50,4,FALSE)</f>
        <v>$12.06 USD / day</v>
      </c>
      <c r="R327" t="str">
        <f>VLOOKUP($N327,'Design - US'!$H$3:$M$50,5,FALSE)</f>
        <v>Open access within label indication (use after failure of allopurinol or febuxostat)</v>
      </c>
      <c r="S327" t="str">
        <f>VLOOKUP($N327,'Design - US'!$H$3:$M$50,6,FALSE)</f>
        <v>Requires prior authorization</v>
      </c>
      <c r="T327">
        <f t="shared" si="41"/>
        <v>10000</v>
      </c>
      <c r="U327">
        <f t="shared" si="35"/>
        <v>3000</v>
      </c>
      <c r="V327">
        <f t="shared" si="36"/>
        <v>5000</v>
      </c>
      <c r="W327">
        <f t="shared" si="37"/>
        <v>2000</v>
      </c>
      <c r="X327">
        <f t="shared" si="38"/>
        <v>0</v>
      </c>
    </row>
    <row r="328" spans="1:24">
      <c r="A328" s="2">
        <v>39</v>
      </c>
      <c r="B328" s="1" t="s">
        <v>17</v>
      </c>
      <c r="C328" s="1">
        <v>8</v>
      </c>
      <c r="D328" s="1" t="s">
        <v>11</v>
      </c>
      <c r="E328" s="1">
        <v>0.5</v>
      </c>
      <c r="F328" s="1">
        <v>0.5</v>
      </c>
      <c r="G328" s="1">
        <v>0</v>
      </c>
      <c r="H328" s="1">
        <v>0</v>
      </c>
      <c r="I328" s="1" t="s">
        <v>12</v>
      </c>
      <c r="J328" s="1" t="s">
        <v>13</v>
      </c>
      <c r="K328" s="1">
        <v>20000</v>
      </c>
      <c r="L328" s="3">
        <v>10000</v>
      </c>
      <c r="M328" t="str">
        <f t="shared" si="39"/>
        <v>B</v>
      </c>
      <c r="N328" t="str">
        <f t="shared" si="40"/>
        <v>B8</v>
      </c>
      <c r="O328" t="str">
        <f>VLOOKUP(N328,'Design - US'!$H$3:$M$50,2,FALSE)</f>
        <v>Profile C</v>
      </c>
      <c r="P328" t="str">
        <f>VLOOKUP($N328,'Design - US'!$H$3:$M$50,3,FALSE)</f>
        <v>$60 USD / mo (T3)</v>
      </c>
      <c r="Q328" t="str">
        <f>VLOOKUP($N328,'Design - US'!$H$3:$M$50,4,FALSE)</f>
        <v>$7.14 USD / day</v>
      </c>
      <c r="R328" t="str">
        <f>VLOOKUP($N328,'Design - US'!$H$3:$M$50,5,FALSE)</f>
        <v>Open access within label indication (use after failure of allopurinol or febuxostat)</v>
      </c>
      <c r="S328" t="str">
        <f>VLOOKUP($N328,'Design - US'!$H$3:$M$50,6,FALSE)</f>
        <v>No prior authorization</v>
      </c>
      <c r="T328">
        <f t="shared" si="41"/>
        <v>20000</v>
      </c>
      <c r="U328">
        <f t="shared" si="35"/>
        <v>10000</v>
      </c>
      <c r="V328">
        <f t="shared" si="36"/>
        <v>10000</v>
      </c>
      <c r="W328">
        <f t="shared" si="37"/>
        <v>0</v>
      </c>
      <c r="X328">
        <f t="shared" si="38"/>
        <v>0</v>
      </c>
    </row>
    <row r="329" spans="1:24">
      <c r="A329" s="2">
        <v>39</v>
      </c>
      <c r="B329" s="1" t="s">
        <v>17</v>
      </c>
      <c r="C329" s="1">
        <v>8</v>
      </c>
      <c r="D329" s="1" t="s">
        <v>14</v>
      </c>
      <c r="E329" s="1">
        <v>0.3</v>
      </c>
      <c r="F329" s="1">
        <v>0.5</v>
      </c>
      <c r="G329" s="1">
        <v>0.2</v>
      </c>
      <c r="H329" s="1">
        <v>0</v>
      </c>
      <c r="I329" s="1" t="s">
        <v>12</v>
      </c>
      <c r="J329" s="1" t="s">
        <v>13</v>
      </c>
      <c r="K329" s="1">
        <v>20000</v>
      </c>
      <c r="L329" s="3">
        <v>10000</v>
      </c>
      <c r="M329" t="str">
        <f t="shared" si="39"/>
        <v>B</v>
      </c>
      <c r="N329" t="str">
        <f t="shared" si="40"/>
        <v>B8</v>
      </c>
      <c r="O329" t="str">
        <f>VLOOKUP(N329,'Design - US'!$H$3:$M$50,2,FALSE)</f>
        <v>Profile C</v>
      </c>
      <c r="P329" t="str">
        <f>VLOOKUP($N329,'Design - US'!$H$3:$M$50,3,FALSE)</f>
        <v>$60 USD / mo (T3)</v>
      </c>
      <c r="Q329" t="str">
        <f>VLOOKUP($N329,'Design - US'!$H$3:$M$50,4,FALSE)</f>
        <v>$7.14 USD / day</v>
      </c>
      <c r="R329" t="str">
        <f>VLOOKUP($N329,'Design - US'!$H$3:$M$50,5,FALSE)</f>
        <v>Open access within label indication (use after failure of allopurinol or febuxostat)</v>
      </c>
      <c r="S329" t="str">
        <f>VLOOKUP($N329,'Design - US'!$H$3:$M$50,6,FALSE)</f>
        <v>No prior authorization</v>
      </c>
      <c r="T329">
        <f t="shared" si="41"/>
        <v>10000</v>
      </c>
      <c r="U329">
        <f t="shared" si="35"/>
        <v>3000</v>
      </c>
      <c r="V329">
        <f t="shared" si="36"/>
        <v>5000</v>
      </c>
      <c r="W329">
        <f t="shared" si="37"/>
        <v>2000</v>
      </c>
      <c r="X329">
        <f t="shared" si="38"/>
        <v>0</v>
      </c>
    </row>
    <row r="330" spans="1:24">
      <c r="A330" s="2">
        <v>39</v>
      </c>
      <c r="B330" s="1" t="s">
        <v>17</v>
      </c>
      <c r="C330" s="1">
        <v>9</v>
      </c>
      <c r="D330" s="1" t="s">
        <v>11</v>
      </c>
      <c r="E330" s="1">
        <v>0.5</v>
      </c>
      <c r="F330" s="1">
        <v>0.5</v>
      </c>
      <c r="G330" s="1">
        <v>0</v>
      </c>
      <c r="H330" s="1">
        <v>0</v>
      </c>
      <c r="I330" s="1" t="s">
        <v>12</v>
      </c>
      <c r="J330" s="1" t="s">
        <v>13</v>
      </c>
      <c r="K330" s="1">
        <v>20000</v>
      </c>
      <c r="L330" s="3">
        <v>10000</v>
      </c>
      <c r="M330" t="str">
        <f t="shared" si="39"/>
        <v>B</v>
      </c>
      <c r="N330" t="str">
        <f t="shared" si="40"/>
        <v>B9</v>
      </c>
      <c r="O330" t="str">
        <f>VLOOKUP(N330,'Design - US'!$H$3:$M$50,2,FALSE)</f>
        <v>Profile B</v>
      </c>
      <c r="P330" t="str">
        <f>VLOOKUP($N330,'Design - US'!$H$3:$M$50,3,FALSE)</f>
        <v>$60 USD / mo (T3)</v>
      </c>
      <c r="Q330" t="str">
        <f>VLOOKUP($N330,'Design - US'!$H$3:$M$50,4,FALSE)</f>
        <v>$12.06 USD / day</v>
      </c>
      <c r="R330" t="str">
        <f>VLOOKUP($N330,'Design - US'!$H$3:$M$50,5,FALSE)</f>
        <v>Open access within label indication (use after failure of allopurinol or febuxostat)</v>
      </c>
      <c r="S330" t="str">
        <f>VLOOKUP($N330,'Design - US'!$H$3:$M$50,6,FALSE)</f>
        <v>Requires prior authorization</v>
      </c>
      <c r="T330">
        <f t="shared" si="41"/>
        <v>20000</v>
      </c>
      <c r="U330">
        <f t="shared" si="35"/>
        <v>10000</v>
      </c>
      <c r="V330">
        <f t="shared" si="36"/>
        <v>10000</v>
      </c>
      <c r="W330">
        <f t="shared" si="37"/>
        <v>0</v>
      </c>
      <c r="X330">
        <f t="shared" si="38"/>
        <v>0</v>
      </c>
    </row>
    <row r="331" spans="1:24">
      <c r="A331" s="2">
        <v>39</v>
      </c>
      <c r="B331" s="1" t="s">
        <v>17</v>
      </c>
      <c r="C331" s="1">
        <v>9</v>
      </c>
      <c r="D331" s="1" t="s">
        <v>14</v>
      </c>
      <c r="E331" s="1">
        <v>0.3</v>
      </c>
      <c r="F331" s="1">
        <v>0.5</v>
      </c>
      <c r="G331" s="1">
        <v>0.2</v>
      </c>
      <c r="H331" s="1">
        <v>0</v>
      </c>
      <c r="I331" s="1" t="s">
        <v>12</v>
      </c>
      <c r="J331" s="1" t="s">
        <v>13</v>
      </c>
      <c r="K331" s="1">
        <v>20000</v>
      </c>
      <c r="L331" s="3">
        <v>10000</v>
      </c>
      <c r="M331" t="str">
        <f t="shared" si="39"/>
        <v>B</v>
      </c>
      <c r="N331" t="str">
        <f t="shared" si="40"/>
        <v>B9</v>
      </c>
      <c r="O331" t="str">
        <f>VLOOKUP(N331,'Design - US'!$H$3:$M$50,2,FALSE)</f>
        <v>Profile B</v>
      </c>
      <c r="P331" t="str">
        <f>VLOOKUP($N331,'Design - US'!$H$3:$M$50,3,FALSE)</f>
        <v>$60 USD / mo (T3)</v>
      </c>
      <c r="Q331" t="str">
        <f>VLOOKUP($N331,'Design - US'!$H$3:$M$50,4,FALSE)</f>
        <v>$12.06 USD / day</v>
      </c>
      <c r="R331" t="str">
        <f>VLOOKUP($N331,'Design - US'!$H$3:$M$50,5,FALSE)</f>
        <v>Open access within label indication (use after failure of allopurinol or febuxostat)</v>
      </c>
      <c r="S331" t="str">
        <f>VLOOKUP($N331,'Design - US'!$H$3:$M$50,6,FALSE)</f>
        <v>Requires prior authorization</v>
      </c>
      <c r="T331">
        <f t="shared" si="41"/>
        <v>10000</v>
      </c>
      <c r="U331">
        <f t="shared" si="35"/>
        <v>3000</v>
      </c>
      <c r="V331">
        <f t="shared" si="36"/>
        <v>5000</v>
      </c>
      <c r="W331">
        <f t="shared" si="37"/>
        <v>2000</v>
      </c>
      <c r="X331">
        <f t="shared" si="38"/>
        <v>0</v>
      </c>
    </row>
    <row r="332" spans="1:24">
      <c r="A332" s="2">
        <v>39</v>
      </c>
      <c r="B332" s="1" t="s">
        <v>17</v>
      </c>
      <c r="C332" s="1">
        <v>10</v>
      </c>
      <c r="D332" s="1" t="s">
        <v>11</v>
      </c>
      <c r="E332" s="1">
        <v>0.5</v>
      </c>
      <c r="F332" s="1">
        <v>0.5</v>
      </c>
      <c r="G332" s="1">
        <v>0</v>
      </c>
      <c r="H332" s="1">
        <v>0</v>
      </c>
      <c r="I332" s="1" t="s">
        <v>12</v>
      </c>
      <c r="J332" s="1" t="s">
        <v>13</v>
      </c>
      <c r="K332" s="1">
        <v>20000</v>
      </c>
      <c r="L332" s="3">
        <v>10000</v>
      </c>
      <c r="M332" t="str">
        <f t="shared" si="39"/>
        <v>B</v>
      </c>
      <c r="N332" t="str">
        <f t="shared" si="40"/>
        <v>B10</v>
      </c>
      <c r="O332" t="str">
        <f>VLOOKUP(N332,'Design - US'!$H$3:$M$50,2,FALSE)</f>
        <v>Profile D</v>
      </c>
      <c r="P332" t="str">
        <f>VLOOKUP($N332,'Design - US'!$H$3:$M$50,3,FALSE)</f>
        <v>$60 USD / mo (T3)</v>
      </c>
      <c r="Q332" t="str">
        <f>VLOOKUP($N332,'Design - US'!$H$3:$M$50,4,FALSE)</f>
        <v>$12.06 USD / day</v>
      </c>
      <c r="R332" t="str">
        <f>VLOOKUP($N332,'Design - US'!$H$3:$M$50,5,FALSE)</f>
        <v>Access restricted beyond label indication (use only after failure of both allopurinol AND febuxostat)</v>
      </c>
      <c r="S332" t="str">
        <f>VLOOKUP($N332,'Design - US'!$H$3:$M$50,6,FALSE)</f>
        <v>No prior authorization</v>
      </c>
      <c r="T332">
        <f t="shared" si="41"/>
        <v>20000</v>
      </c>
      <c r="U332">
        <f t="shared" si="35"/>
        <v>10000</v>
      </c>
      <c r="V332">
        <f t="shared" si="36"/>
        <v>10000</v>
      </c>
      <c r="W332">
        <f t="shared" si="37"/>
        <v>0</v>
      </c>
      <c r="X332">
        <f t="shared" si="38"/>
        <v>0</v>
      </c>
    </row>
    <row r="333" spans="1:24">
      <c r="A333" s="2">
        <v>39</v>
      </c>
      <c r="B333" s="1" t="s">
        <v>17</v>
      </c>
      <c r="C333" s="1">
        <v>10</v>
      </c>
      <c r="D333" s="1" t="s">
        <v>14</v>
      </c>
      <c r="E333" s="1">
        <v>0.3</v>
      </c>
      <c r="F333" s="1">
        <v>0.5</v>
      </c>
      <c r="G333" s="1">
        <v>0.2</v>
      </c>
      <c r="H333" s="1">
        <v>0</v>
      </c>
      <c r="I333" s="1" t="s">
        <v>12</v>
      </c>
      <c r="J333" s="1" t="s">
        <v>13</v>
      </c>
      <c r="K333" s="1">
        <v>20000</v>
      </c>
      <c r="L333" s="3">
        <v>10000</v>
      </c>
      <c r="M333" t="str">
        <f t="shared" si="39"/>
        <v>B</v>
      </c>
      <c r="N333" t="str">
        <f t="shared" si="40"/>
        <v>B10</v>
      </c>
      <c r="O333" t="str">
        <f>VLOOKUP(N333,'Design - US'!$H$3:$M$50,2,FALSE)</f>
        <v>Profile D</v>
      </c>
      <c r="P333" t="str">
        <f>VLOOKUP($N333,'Design - US'!$H$3:$M$50,3,FALSE)</f>
        <v>$60 USD / mo (T3)</v>
      </c>
      <c r="Q333" t="str">
        <f>VLOOKUP($N333,'Design - US'!$H$3:$M$50,4,FALSE)</f>
        <v>$12.06 USD / day</v>
      </c>
      <c r="R333" t="str">
        <f>VLOOKUP($N333,'Design - US'!$H$3:$M$50,5,FALSE)</f>
        <v>Access restricted beyond label indication (use only after failure of both allopurinol AND febuxostat)</v>
      </c>
      <c r="S333" t="str">
        <f>VLOOKUP($N333,'Design - US'!$H$3:$M$50,6,FALSE)</f>
        <v>No prior authorization</v>
      </c>
      <c r="T333">
        <f t="shared" si="41"/>
        <v>10000</v>
      </c>
      <c r="U333">
        <f t="shared" si="35"/>
        <v>3000</v>
      </c>
      <c r="V333">
        <f t="shared" si="36"/>
        <v>5000</v>
      </c>
      <c r="W333">
        <f t="shared" si="37"/>
        <v>2000</v>
      </c>
      <c r="X333">
        <f t="shared" si="38"/>
        <v>0</v>
      </c>
    </row>
    <row r="334" spans="1:24">
      <c r="A334" s="2">
        <v>39</v>
      </c>
      <c r="B334" s="1" t="s">
        <v>17</v>
      </c>
      <c r="C334" s="1">
        <v>11</v>
      </c>
      <c r="D334" s="1" t="s">
        <v>11</v>
      </c>
      <c r="E334" s="1">
        <v>0.5</v>
      </c>
      <c r="F334" s="1">
        <v>0.5</v>
      </c>
      <c r="G334" s="1">
        <v>0</v>
      </c>
      <c r="H334" s="1">
        <v>0</v>
      </c>
      <c r="I334" s="1" t="s">
        <v>12</v>
      </c>
      <c r="J334" s="1" t="s">
        <v>13</v>
      </c>
      <c r="K334" s="1">
        <v>20000</v>
      </c>
      <c r="L334" s="3">
        <v>10000</v>
      </c>
      <c r="M334" t="str">
        <f t="shared" si="39"/>
        <v>B</v>
      </c>
      <c r="N334" t="str">
        <f t="shared" si="40"/>
        <v>B11</v>
      </c>
      <c r="O334" t="str">
        <f>VLOOKUP(N334,'Design - US'!$H$3:$M$50,2,FALSE)</f>
        <v>Profile A</v>
      </c>
      <c r="P334" t="str">
        <f>VLOOKUP($N334,'Design - US'!$H$3:$M$50,3,FALSE)</f>
        <v>$60 USD / mo (T3)</v>
      </c>
      <c r="Q334" t="str">
        <f>VLOOKUP($N334,'Design - US'!$H$3:$M$50,4,FALSE)</f>
        <v>$12.06 USD / day</v>
      </c>
      <c r="R334" t="str">
        <f>VLOOKUP($N334,'Design - US'!$H$3:$M$50,5,FALSE)</f>
        <v>Access restricted beyond label indication (use only after failure of both allopurinol AND febuxostat)</v>
      </c>
      <c r="S334" t="str">
        <f>VLOOKUP($N334,'Design - US'!$H$3:$M$50,6,FALSE)</f>
        <v>Requires prior authorization</v>
      </c>
      <c r="T334">
        <f t="shared" si="41"/>
        <v>20000</v>
      </c>
      <c r="U334">
        <f t="shared" si="35"/>
        <v>10000</v>
      </c>
      <c r="V334">
        <f t="shared" si="36"/>
        <v>10000</v>
      </c>
      <c r="W334">
        <f t="shared" si="37"/>
        <v>0</v>
      </c>
      <c r="X334">
        <f t="shared" si="38"/>
        <v>0</v>
      </c>
    </row>
    <row r="335" spans="1:24">
      <c r="A335" s="2">
        <v>39</v>
      </c>
      <c r="B335" s="1" t="s">
        <v>17</v>
      </c>
      <c r="C335" s="1">
        <v>11</v>
      </c>
      <c r="D335" s="1" t="s">
        <v>14</v>
      </c>
      <c r="E335" s="1">
        <v>0.3</v>
      </c>
      <c r="F335" s="1">
        <v>0.5</v>
      </c>
      <c r="G335" s="1">
        <v>0.2</v>
      </c>
      <c r="H335" s="1">
        <v>0</v>
      </c>
      <c r="I335" s="1" t="s">
        <v>12</v>
      </c>
      <c r="J335" s="1" t="s">
        <v>13</v>
      </c>
      <c r="K335" s="1">
        <v>20000</v>
      </c>
      <c r="L335" s="3">
        <v>10000</v>
      </c>
      <c r="M335" t="str">
        <f t="shared" si="39"/>
        <v>B</v>
      </c>
      <c r="N335" t="str">
        <f t="shared" si="40"/>
        <v>B11</v>
      </c>
      <c r="O335" t="str">
        <f>VLOOKUP(N335,'Design - US'!$H$3:$M$50,2,FALSE)</f>
        <v>Profile A</v>
      </c>
      <c r="P335" t="str">
        <f>VLOOKUP($N335,'Design - US'!$H$3:$M$50,3,FALSE)</f>
        <v>$60 USD / mo (T3)</v>
      </c>
      <c r="Q335" t="str">
        <f>VLOOKUP($N335,'Design - US'!$H$3:$M$50,4,FALSE)</f>
        <v>$12.06 USD / day</v>
      </c>
      <c r="R335" t="str">
        <f>VLOOKUP($N335,'Design - US'!$H$3:$M$50,5,FALSE)</f>
        <v>Access restricted beyond label indication (use only after failure of both allopurinol AND febuxostat)</v>
      </c>
      <c r="S335" t="str">
        <f>VLOOKUP($N335,'Design - US'!$H$3:$M$50,6,FALSE)</f>
        <v>Requires prior authorization</v>
      </c>
      <c r="T335">
        <f t="shared" si="41"/>
        <v>10000</v>
      </c>
      <c r="U335">
        <f t="shared" si="35"/>
        <v>3000</v>
      </c>
      <c r="V335">
        <f t="shared" si="36"/>
        <v>5000</v>
      </c>
      <c r="W335">
        <f t="shared" si="37"/>
        <v>2000</v>
      </c>
      <c r="X335">
        <f t="shared" si="38"/>
        <v>0</v>
      </c>
    </row>
    <row r="336" spans="1:24">
      <c r="A336" s="2">
        <v>39</v>
      </c>
      <c r="B336" s="1" t="s">
        <v>17</v>
      </c>
      <c r="C336" s="1">
        <v>12</v>
      </c>
      <c r="D336" s="1" t="s">
        <v>11</v>
      </c>
      <c r="E336" s="1">
        <v>0.5</v>
      </c>
      <c r="F336" s="1">
        <v>0.5</v>
      </c>
      <c r="G336" s="1">
        <v>0</v>
      </c>
      <c r="H336" s="1">
        <v>0</v>
      </c>
      <c r="I336" s="1" t="s">
        <v>12</v>
      </c>
      <c r="J336" s="1" t="s">
        <v>13</v>
      </c>
      <c r="K336" s="1">
        <v>20000</v>
      </c>
      <c r="L336" s="3">
        <v>10000</v>
      </c>
      <c r="M336" t="str">
        <f t="shared" si="39"/>
        <v>B</v>
      </c>
      <c r="N336" t="str">
        <f t="shared" si="40"/>
        <v>B12</v>
      </c>
      <c r="O336" t="str">
        <f>VLOOKUP(N336,'Design - US'!$H$3:$M$50,2,FALSE)</f>
        <v>Profile A</v>
      </c>
      <c r="P336" t="str">
        <f>VLOOKUP($N336,'Design - US'!$H$3:$M$50,3,FALSE)</f>
        <v>$60 USD / mo (T3)</v>
      </c>
      <c r="Q336" t="str">
        <f>VLOOKUP($N336,'Design - US'!$H$3:$M$50,4,FALSE)</f>
        <v>$7.14 USD / day</v>
      </c>
      <c r="R336" t="str">
        <f>VLOOKUP($N336,'Design - US'!$H$3:$M$50,5,FALSE)</f>
        <v>Open access within label indication (use after failure of allopurinol or febuxostat)</v>
      </c>
      <c r="S336" t="str">
        <f>VLOOKUP($N336,'Design - US'!$H$3:$M$50,6,FALSE)</f>
        <v>No prior authorization</v>
      </c>
      <c r="T336">
        <f t="shared" si="41"/>
        <v>20000</v>
      </c>
      <c r="U336">
        <f t="shared" si="35"/>
        <v>10000</v>
      </c>
      <c r="V336">
        <f t="shared" si="36"/>
        <v>10000</v>
      </c>
      <c r="W336">
        <f t="shared" si="37"/>
        <v>0</v>
      </c>
      <c r="X336">
        <f t="shared" si="38"/>
        <v>0</v>
      </c>
    </row>
    <row r="337" spans="1:24">
      <c r="A337" s="2">
        <v>39</v>
      </c>
      <c r="B337" s="1" t="s">
        <v>17</v>
      </c>
      <c r="C337" s="1">
        <v>12</v>
      </c>
      <c r="D337" s="1" t="s">
        <v>14</v>
      </c>
      <c r="E337" s="1">
        <v>0.3</v>
      </c>
      <c r="F337" s="1">
        <v>0.5</v>
      </c>
      <c r="G337" s="1">
        <v>0.2</v>
      </c>
      <c r="H337" s="1">
        <v>0</v>
      </c>
      <c r="I337" s="1" t="s">
        <v>12</v>
      </c>
      <c r="J337" s="1" t="s">
        <v>13</v>
      </c>
      <c r="K337" s="1">
        <v>20000</v>
      </c>
      <c r="L337" s="3">
        <v>10000</v>
      </c>
      <c r="M337" t="str">
        <f t="shared" si="39"/>
        <v>B</v>
      </c>
      <c r="N337" t="str">
        <f t="shared" si="40"/>
        <v>B12</v>
      </c>
      <c r="O337" t="str">
        <f>VLOOKUP(N337,'Design - US'!$H$3:$M$50,2,FALSE)</f>
        <v>Profile A</v>
      </c>
      <c r="P337" t="str">
        <f>VLOOKUP($N337,'Design - US'!$H$3:$M$50,3,FALSE)</f>
        <v>$60 USD / mo (T3)</v>
      </c>
      <c r="Q337" t="str">
        <f>VLOOKUP($N337,'Design - US'!$H$3:$M$50,4,FALSE)</f>
        <v>$7.14 USD / day</v>
      </c>
      <c r="R337" t="str">
        <f>VLOOKUP($N337,'Design - US'!$H$3:$M$50,5,FALSE)</f>
        <v>Open access within label indication (use after failure of allopurinol or febuxostat)</v>
      </c>
      <c r="S337" t="str">
        <f>VLOOKUP($N337,'Design - US'!$H$3:$M$50,6,FALSE)</f>
        <v>No prior authorization</v>
      </c>
      <c r="T337">
        <f t="shared" si="41"/>
        <v>10000</v>
      </c>
      <c r="U337">
        <f t="shared" si="35"/>
        <v>3000</v>
      </c>
      <c r="V337">
        <f t="shared" si="36"/>
        <v>5000</v>
      </c>
      <c r="W337">
        <f t="shared" si="37"/>
        <v>2000</v>
      </c>
      <c r="X337">
        <f t="shared" si="38"/>
        <v>0</v>
      </c>
    </row>
    <row r="338" spans="1:24">
      <c r="A338" s="2">
        <v>43</v>
      </c>
      <c r="B338" s="1" t="s">
        <v>18</v>
      </c>
      <c r="C338" s="1">
        <v>1</v>
      </c>
      <c r="D338" s="1" t="s">
        <v>11</v>
      </c>
      <c r="E338" s="1">
        <v>1</v>
      </c>
      <c r="F338" s="1">
        <v>0</v>
      </c>
      <c r="G338" s="1">
        <v>0</v>
      </c>
      <c r="H338" s="1">
        <v>0</v>
      </c>
      <c r="I338" s="1" t="s">
        <v>12</v>
      </c>
      <c r="J338" s="1" t="s">
        <v>13</v>
      </c>
      <c r="K338" s="1">
        <v>3250</v>
      </c>
      <c r="L338" s="3">
        <v>250</v>
      </c>
      <c r="M338" t="str">
        <f t="shared" si="39"/>
        <v>C</v>
      </c>
      <c r="N338" t="str">
        <f t="shared" si="40"/>
        <v>C1</v>
      </c>
      <c r="O338" t="str">
        <f>VLOOKUP(N338,'Design - US'!$H$3:$M$50,2,FALSE)</f>
        <v>Profile C</v>
      </c>
      <c r="P338" t="str">
        <f>VLOOKUP($N338,'Design - US'!$H$3:$M$50,3,FALSE)</f>
        <v>$30 USD / mo (T2)</v>
      </c>
      <c r="Q338" t="str">
        <f>VLOOKUP($N338,'Design - US'!$H$3:$M$50,4,FALSE)</f>
        <v>$7.14 USD / day</v>
      </c>
      <c r="R338" t="str">
        <f>VLOOKUP($N338,'Design - US'!$H$3:$M$50,5,FALSE)</f>
        <v>Open access within label indication (use after failure of allopurinol or febuxostat)</v>
      </c>
      <c r="S338" t="str">
        <f>VLOOKUP($N338,'Design - US'!$H$3:$M$50,6,FALSE)</f>
        <v>No prior authorization</v>
      </c>
      <c r="T338">
        <f t="shared" si="41"/>
        <v>3250</v>
      </c>
      <c r="U338">
        <f t="shared" si="35"/>
        <v>3250</v>
      </c>
      <c r="V338">
        <f t="shared" si="36"/>
        <v>0</v>
      </c>
      <c r="W338">
        <f t="shared" si="37"/>
        <v>0</v>
      </c>
      <c r="X338">
        <f t="shared" si="38"/>
        <v>0</v>
      </c>
    </row>
    <row r="339" spans="1:24">
      <c r="A339" s="2">
        <v>43</v>
      </c>
      <c r="B339" s="1" t="s">
        <v>18</v>
      </c>
      <c r="C339" s="1">
        <v>1</v>
      </c>
      <c r="D339" s="1" t="s">
        <v>14</v>
      </c>
      <c r="E339" s="1">
        <v>0.7</v>
      </c>
      <c r="F339" s="1">
        <v>0.3</v>
      </c>
      <c r="G339" s="1">
        <v>0</v>
      </c>
      <c r="H339" s="1">
        <v>0</v>
      </c>
      <c r="I339" s="1" t="s">
        <v>12</v>
      </c>
      <c r="J339" s="1" t="s">
        <v>13</v>
      </c>
      <c r="K339" s="1">
        <v>3250</v>
      </c>
      <c r="L339" s="3">
        <v>250</v>
      </c>
      <c r="M339" t="str">
        <f t="shared" si="39"/>
        <v>C</v>
      </c>
      <c r="N339" t="str">
        <f t="shared" si="40"/>
        <v>C1</v>
      </c>
      <c r="O339" t="str">
        <f>VLOOKUP(N339,'Design - US'!$H$3:$M$50,2,FALSE)</f>
        <v>Profile C</v>
      </c>
      <c r="P339" t="str">
        <f>VLOOKUP($N339,'Design - US'!$H$3:$M$50,3,FALSE)</f>
        <v>$30 USD / mo (T2)</v>
      </c>
      <c r="Q339" t="str">
        <f>VLOOKUP($N339,'Design - US'!$H$3:$M$50,4,FALSE)</f>
        <v>$7.14 USD / day</v>
      </c>
      <c r="R339" t="str">
        <f>VLOOKUP($N339,'Design - US'!$H$3:$M$50,5,FALSE)</f>
        <v>Open access within label indication (use after failure of allopurinol or febuxostat)</v>
      </c>
      <c r="S339" t="str">
        <f>VLOOKUP($N339,'Design - US'!$H$3:$M$50,6,FALSE)</f>
        <v>No prior authorization</v>
      </c>
      <c r="T339">
        <f t="shared" si="41"/>
        <v>250</v>
      </c>
      <c r="U339">
        <f t="shared" si="35"/>
        <v>175</v>
      </c>
      <c r="V339">
        <f t="shared" si="36"/>
        <v>75</v>
      </c>
      <c r="W339">
        <f t="shared" si="37"/>
        <v>0</v>
      </c>
      <c r="X339">
        <f t="shared" si="38"/>
        <v>0</v>
      </c>
    </row>
    <row r="340" spans="1:24">
      <c r="A340" s="2">
        <v>43</v>
      </c>
      <c r="B340" s="1" t="s">
        <v>18</v>
      </c>
      <c r="C340" s="1">
        <v>2</v>
      </c>
      <c r="D340" s="1" t="s">
        <v>11</v>
      </c>
      <c r="E340" s="1">
        <v>1</v>
      </c>
      <c r="F340" s="1">
        <v>0</v>
      </c>
      <c r="G340" s="1">
        <v>0</v>
      </c>
      <c r="H340" s="1">
        <v>0</v>
      </c>
      <c r="I340" s="1" t="s">
        <v>12</v>
      </c>
      <c r="J340" s="1" t="s">
        <v>13</v>
      </c>
      <c r="K340" s="1">
        <v>3250</v>
      </c>
      <c r="L340" s="3">
        <v>250</v>
      </c>
      <c r="M340" t="str">
        <f t="shared" si="39"/>
        <v>C</v>
      </c>
      <c r="N340" t="str">
        <f t="shared" si="40"/>
        <v>C2</v>
      </c>
      <c r="O340" t="str">
        <f>VLOOKUP(N340,'Design - US'!$H$3:$M$50,2,FALSE)</f>
        <v>Profile C</v>
      </c>
      <c r="P340" t="str">
        <f>VLOOKUP($N340,'Design - US'!$H$3:$M$50,3,FALSE)</f>
        <v>$60 USD / mo (T3)</v>
      </c>
      <c r="Q340" t="str">
        <f>VLOOKUP($N340,'Design - US'!$H$3:$M$50,4,FALSE)</f>
        <v>$12.06 USD / day</v>
      </c>
      <c r="R340" t="str">
        <f>VLOOKUP($N340,'Design - US'!$H$3:$M$50,5,FALSE)</f>
        <v>Access restricted beyond label indication (use only after failure of both allopurinol AND febuxostat)</v>
      </c>
      <c r="S340" t="str">
        <f>VLOOKUP($N340,'Design - US'!$H$3:$M$50,6,FALSE)</f>
        <v>Requires prior authorization</v>
      </c>
      <c r="T340">
        <f t="shared" si="41"/>
        <v>3250</v>
      </c>
      <c r="U340">
        <f t="shared" si="35"/>
        <v>3250</v>
      </c>
      <c r="V340">
        <f t="shared" si="36"/>
        <v>0</v>
      </c>
      <c r="W340">
        <f t="shared" si="37"/>
        <v>0</v>
      </c>
      <c r="X340">
        <f t="shared" si="38"/>
        <v>0</v>
      </c>
    </row>
    <row r="341" spans="1:24">
      <c r="A341" s="2">
        <v>43</v>
      </c>
      <c r="B341" s="1" t="s">
        <v>18</v>
      </c>
      <c r="C341" s="1">
        <v>2</v>
      </c>
      <c r="D341" s="1" t="s">
        <v>14</v>
      </c>
      <c r="E341" s="1">
        <v>1</v>
      </c>
      <c r="F341" s="1">
        <v>0</v>
      </c>
      <c r="G341" s="1">
        <v>0</v>
      </c>
      <c r="H341" s="1">
        <v>0</v>
      </c>
      <c r="I341" s="1" t="s">
        <v>12</v>
      </c>
      <c r="J341" s="1" t="s">
        <v>13</v>
      </c>
      <c r="K341" s="1">
        <v>3250</v>
      </c>
      <c r="L341" s="3">
        <v>250</v>
      </c>
      <c r="M341" t="str">
        <f t="shared" si="39"/>
        <v>C</v>
      </c>
      <c r="N341" t="str">
        <f t="shared" si="40"/>
        <v>C2</v>
      </c>
      <c r="O341" t="str">
        <f>VLOOKUP(N341,'Design - US'!$H$3:$M$50,2,FALSE)</f>
        <v>Profile C</v>
      </c>
      <c r="P341" t="str">
        <f>VLOOKUP($N341,'Design - US'!$H$3:$M$50,3,FALSE)</f>
        <v>$60 USD / mo (T3)</v>
      </c>
      <c r="Q341" t="str">
        <f>VLOOKUP($N341,'Design - US'!$H$3:$M$50,4,FALSE)</f>
        <v>$12.06 USD / day</v>
      </c>
      <c r="R341" t="str">
        <f>VLOOKUP($N341,'Design - US'!$H$3:$M$50,5,FALSE)</f>
        <v>Access restricted beyond label indication (use only after failure of both allopurinol AND febuxostat)</v>
      </c>
      <c r="S341" t="str">
        <f>VLOOKUP($N341,'Design - US'!$H$3:$M$50,6,FALSE)</f>
        <v>Requires prior authorization</v>
      </c>
      <c r="T341">
        <f t="shared" si="41"/>
        <v>250</v>
      </c>
      <c r="U341">
        <f t="shared" si="35"/>
        <v>250</v>
      </c>
      <c r="V341">
        <f t="shared" si="36"/>
        <v>0</v>
      </c>
      <c r="W341">
        <f t="shared" si="37"/>
        <v>0</v>
      </c>
      <c r="X341">
        <f t="shared" si="38"/>
        <v>0</v>
      </c>
    </row>
    <row r="342" spans="1:24">
      <c r="A342" s="2">
        <v>43</v>
      </c>
      <c r="B342" s="1" t="s">
        <v>18</v>
      </c>
      <c r="C342" s="1">
        <v>3</v>
      </c>
      <c r="D342" s="1" t="s">
        <v>11</v>
      </c>
      <c r="E342" s="1">
        <v>1</v>
      </c>
      <c r="F342" s="1">
        <v>0</v>
      </c>
      <c r="G342" s="1">
        <v>0</v>
      </c>
      <c r="H342" s="1">
        <v>0</v>
      </c>
      <c r="I342" s="1" t="s">
        <v>12</v>
      </c>
      <c r="J342" s="1" t="s">
        <v>13</v>
      </c>
      <c r="K342" s="1">
        <v>3250</v>
      </c>
      <c r="L342" s="3">
        <v>250</v>
      </c>
      <c r="M342" t="str">
        <f t="shared" si="39"/>
        <v>C</v>
      </c>
      <c r="N342" t="str">
        <f t="shared" si="40"/>
        <v>C3</v>
      </c>
      <c r="O342" t="str">
        <f>VLOOKUP(N342,'Design - US'!$H$3:$M$50,2,FALSE)</f>
        <v>Profile A</v>
      </c>
      <c r="P342" t="str">
        <f>VLOOKUP($N342,'Design - US'!$H$3:$M$50,3,FALSE)</f>
        <v>$30 USD / mo (T2)</v>
      </c>
      <c r="Q342" t="str">
        <f>VLOOKUP($N342,'Design - US'!$H$3:$M$50,4,FALSE)</f>
        <v>$7.14 USD / day</v>
      </c>
      <c r="R342" t="str">
        <f>VLOOKUP($N342,'Design - US'!$H$3:$M$50,5,FALSE)</f>
        <v>Open access within label indication (use after failure of allopurinol or febuxostat)</v>
      </c>
      <c r="S342" t="str">
        <f>VLOOKUP($N342,'Design - US'!$H$3:$M$50,6,FALSE)</f>
        <v>No prior authorization</v>
      </c>
      <c r="T342">
        <f t="shared" si="41"/>
        <v>3250</v>
      </c>
      <c r="U342">
        <f t="shared" si="35"/>
        <v>3250</v>
      </c>
      <c r="V342">
        <f t="shared" si="36"/>
        <v>0</v>
      </c>
      <c r="W342">
        <f t="shared" si="37"/>
        <v>0</v>
      </c>
      <c r="X342">
        <f t="shared" si="38"/>
        <v>0</v>
      </c>
    </row>
    <row r="343" spans="1:24">
      <c r="A343" s="2">
        <v>43</v>
      </c>
      <c r="B343" s="1" t="s">
        <v>18</v>
      </c>
      <c r="C343" s="1">
        <v>3</v>
      </c>
      <c r="D343" s="1" t="s">
        <v>14</v>
      </c>
      <c r="E343" s="1">
        <v>1</v>
      </c>
      <c r="F343" s="1">
        <v>0</v>
      </c>
      <c r="G343" s="1">
        <v>0</v>
      </c>
      <c r="H343" s="1">
        <v>0</v>
      </c>
      <c r="I343" s="1" t="s">
        <v>12</v>
      </c>
      <c r="J343" s="1" t="s">
        <v>13</v>
      </c>
      <c r="K343" s="1">
        <v>3250</v>
      </c>
      <c r="L343" s="3">
        <v>250</v>
      </c>
      <c r="M343" t="str">
        <f t="shared" si="39"/>
        <v>C</v>
      </c>
      <c r="N343" t="str">
        <f t="shared" si="40"/>
        <v>C3</v>
      </c>
      <c r="O343" t="str">
        <f>VLOOKUP(N343,'Design - US'!$H$3:$M$50,2,FALSE)</f>
        <v>Profile A</v>
      </c>
      <c r="P343" t="str">
        <f>VLOOKUP($N343,'Design - US'!$H$3:$M$50,3,FALSE)</f>
        <v>$30 USD / mo (T2)</v>
      </c>
      <c r="Q343" t="str">
        <f>VLOOKUP($N343,'Design - US'!$H$3:$M$50,4,FALSE)</f>
        <v>$7.14 USD / day</v>
      </c>
      <c r="R343" t="str">
        <f>VLOOKUP($N343,'Design - US'!$H$3:$M$50,5,FALSE)</f>
        <v>Open access within label indication (use after failure of allopurinol or febuxostat)</v>
      </c>
      <c r="S343" t="str">
        <f>VLOOKUP($N343,'Design - US'!$H$3:$M$50,6,FALSE)</f>
        <v>No prior authorization</v>
      </c>
      <c r="T343">
        <f t="shared" si="41"/>
        <v>250</v>
      </c>
      <c r="U343">
        <f t="shared" si="35"/>
        <v>250</v>
      </c>
      <c r="V343">
        <f t="shared" si="36"/>
        <v>0</v>
      </c>
      <c r="W343">
        <f t="shared" si="37"/>
        <v>0</v>
      </c>
      <c r="X343">
        <f t="shared" si="38"/>
        <v>0</v>
      </c>
    </row>
    <row r="344" spans="1:24">
      <c r="A344" s="2">
        <v>43</v>
      </c>
      <c r="B344" s="1" t="s">
        <v>18</v>
      </c>
      <c r="C344" s="1">
        <v>4</v>
      </c>
      <c r="D344" s="1" t="s">
        <v>11</v>
      </c>
      <c r="E344" s="1">
        <v>1</v>
      </c>
      <c r="F344" s="1">
        <v>0</v>
      </c>
      <c r="G344" s="1">
        <v>0</v>
      </c>
      <c r="H344" s="1">
        <v>0</v>
      </c>
      <c r="I344" s="1" t="s">
        <v>12</v>
      </c>
      <c r="J344" s="1" t="s">
        <v>13</v>
      </c>
      <c r="K344" s="1">
        <v>3250</v>
      </c>
      <c r="L344" s="3">
        <v>250</v>
      </c>
      <c r="M344" t="str">
        <f t="shared" si="39"/>
        <v>C</v>
      </c>
      <c r="N344" t="str">
        <f t="shared" si="40"/>
        <v>C4</v>
      </c>
      <c r="O344" t="str">
        <f>VLOOKUP(N344,'Design - US'!$H$3:$M$50,2,FALSE)</f>
        <v>Profile A</v>
      </c>
      <c r="P344" t="str">
        <f>VLOOKUP($N344,'Design - US'!$H$3:$M$50,3,FALSE)</f>
        <v>$60 USD / mo (T3)</v>
      </c>
      <c r="Q344" t="str">
        <f>VLOOKUP($N344,'Design - US'!$H$3:$M$50,4,FALSE)</f>
        <v>$5.36 USD / day</v>
      </c>
      <c r="R344" t="str">
        <f>VLOOKUP($N344,'Design - US'!$H$3:$M$50,5,FALSE)</f>
        <v>Open access within label indication (use after failure of allopurinol or febuxostat)</v>
      </c>
      <c r="S344" t="str">
        <f>VLOOKUP($N344,'Design - US'!$H$3:$M$50,6,FALSE)</f>
        <v>Requires prior authorization</v>
      </c>
      <c r="T344">
        <f t="shared" si="41"/>
        <v>3250</v>
      </c>
      <c r="U344">
        <f t="shared" si="35"/>
        <v>3250</v>
      </c>
      <c r="V344">
        <f t="shared" si="36"/>
        <v>0</v>
      </c>
      <c r="W344">
        <f t="shared" si="37"/>
        <v>0</v>
      </c>
      <c r="X344">
        <f t="shared" si="38"/>
        <v>0</v>
      </c>
    </row>
    <row r="345" spans="1:24">
      <c r="A345" s="2">
        <v>43</v>
      </c>
      <c r="B345" s="1" t="s">
        <v>18</v>
      </c>
      <c r="C345" s="1">
        <v>4</v>
      </c>
      <c r="D345" s="1" t="s">
        <v>14</v>
      </c>
      <c r="E345" s="1">
        <v>0.5</v>
      </c>
      <c r="F345" s="1">
        <v>0</v>
      </c>
      <c r="G345" s="1">
        <v>0.5</v>
      </c>
      <c r="H345" s="1">
        <v>0</v>
      </c>
      <c r="I345" s="1" t="s">
        <v>12</v>
      </c>
      <c r="J345" s="1" t="s">
        <v>13</v>
      </c>
      <c r="K345" s="1">
        <v>3250</v>
      </c>
      <c r="L345" s="3">
        <v>250</v>
      </c>
      <c r="M345" t="str">
        <f t="shared" si="39"/>
        <v>C</v>
      </c>
      <c r="N345" t="str">
        <f t="shared" si="40"/>
        <v>C4</v>
      </c>
      <c r="O345" t="str">
        <f>VLOOKUP(N345,'Design - US'!$H$3:$M$50,2,FALSE)</f>
        <v>Profile A</v>
      </c>
      <c r="P345" t="str">
        <f>VLOOKUP($N345,'Design - US'!$H$3:$M$50,3,FALSE)</f>
        <v>$60 USD / mo (T3)</v>
      </c>
      <c r="Q345" t="str">
        <f>VLOOKUP($N345,'Design - US'!$H$3:$M$50,4,FALSE)</f>
        <v>$5.36 USD / day</v>
      </c>
      <c r="R345" t="str">
        <f>VLOOKUP($N345,'Design - US'!$H$3:$M$50,5,FALSE)</f>
        <v>Open access within label indication (use after failure of allopurinol or febuxostat)</v>
      </c>
      <c r="S345" t="str">
        <f>VLOOKUP($N345,'Design - US'!$H$3:$M$50,6,FALSE)</f>
        <v>Requires prior authorization</v>
      </c>
      <c r="T345">
        <f t="shared" si="41"/>
        <v>250</v>
      </c>
      <c r="U345">
        <f t="shared" si="35"/>
        <v>125</v>
      </c>
      <c r="V345">
        <f t="shared" si="36"/>
        <v>0</v>
      </c>
      <c r="W345">
        <f t="shared" si="37"/>
        <v>125</v>
      </c>
      <c r="X345">
        <f t="shared" si="38"/>
        <v>0</v>
      </c>
    </row>
    <row r="346" spans="1:24">
      <c r="A346" s="2">
        <v>43</v>
      </c>
      <c r="B346" s="1" t="s">
        <v>18</v>
      </c>
      <c r="C346" s="1">
        <v>5</v>
      </c>
      <c r="D346" s="1" t="s">
        <v>11</v>
      </c>
      <c r="E346" s="1">
        <v>1</v>
      </c>
      <c r="F346" s="1">
        <v>0</v>
      </c>
      <c r="G346" s="1">
        <v>0</v>
      </c>
      <c r="H346" s="1">
        <v>0</v>
      </c>
      <c r="I346" s="1" t="s">
        <v>12</v>
      </c>
      <c r="J346" s="1" t="s">
        <v>13</v>
      </c>
      <c r="K346" s="1">
        <v>3250</v>
      </c>
      <c r="L346" s="3">
        <v>250</v>
      </c>
      <c r="M346" t="str">
        <f t="shared" si="39"/>
        <v>C</v>
      </c>
      <c r="N346" t="str">
        <f t="shared" si="40"/>
        <v>C5</v>
      </c>
      <c r="O346" t="str">
        <f>VLOOKUP(N346,'Design - US'!$H$3:$M$50,2,FALSE)</f>
        <v>Profile C</v>
      </c>
      <c r="P346" t="str">
        <f>VLOOKUP($N346,'Design - US'!$H$3:$M$50,3,FALSE)</f>
        <v>$30 USD / mo (T2)</v>
      </c>
      <c r="Q346" t="str">
        <f>VLOOKUP($N346,'Design - US'!$H$3:$M$50,4,FALSE)</f>
        <v>$7.14 USD / day</v>
      </c>
      <c r="R346" t="str">
        <f>VLOOKUP($N346,'Design - US'!$H$3:$M$50,5,FALSE)</f>
        <v>Open access within label indication (use after failure of allopurinol or febuxostat)</v>
      </c>
      <c r="S346" t="str">
        <f>VLOOKUP($N346,'Design - US'!$H$3:$M$50,6,FALSE)</f>
        <v>Requires prior authorization</v>
      </c>
      <c r="T346">
        <f t="shared" si="41"/>
        <v>3250</v>
      </c>
      <c r="U346">
        <f t="shared" si="35"/>
        <v>3250</v>
      </c>
      <c r="V346">
        <f t="shared" si="36"/>
        <v>0</v>
      </c>
      <c r="W346">
        <f t="shared" si="37"/>
        <v>0</v>
      </c>
      <c r="X346">
        <f t="shared" si="38"/>
        <v>0</v>
      </c>
    </row>
    <row r="347" spans="1:24">
      <c r="A347" s="2">
        <v>43</v>
      </c>
      <c r="B347" s="1" t="s">
        <v>18</v>
      </c>
      <c r="C347" s="1">
        <v>5</v>
      </c>
      <c r="D347" s="1" t="s">
        <v>14</v>
      </c>
      <c r="E347" s="1">
        <v>1</v>
      </c>
      <c r="F347" s="1">
        <v>0</v>
      </c>
      <c r="G347" s="1">
        <v>0</v>
      </c>
      <c r="H347" s="1">
        <v>0</v>
      </c>
      <c r="I347" s="1" t="s">
        <v>12</v>
      </c>
      <c r="J347" s="1" t="s">
        <v>13</v>
      </c>
      <c r="K347" s="1">
        <v>3250</v>
      </c>
      <c r="L347" s="3">
        <v>250</v>
      </c>
      <c r="M347" t="str">
        <f t="shared" si="39"/>
        <v>C</v>
      </c>
      <c r="N347" t="str">
        <f t="shared" si="40"/>
        <v>C5</v>
      </c>
      <c r="O347" t="str">
        <f>VLOOKUP(N347,'Design - US'!$H$3:$M$50,2,FALSE)</f>
        <v>Profile C</v>
      </c>
      <c r="P347" t="str">
        <f>VLOOKUP($N347,'Design - US'!$H$3:$M$50,3,FALSE)</f>
        <v>$30 USD / mo (T2)</v>
      </c>
      <c r="Q347" t="str">
        <f>VLOOKUP($N347,'Design - US'!$H$3:$M$50,4,FALSE)</f>
        <v>$7.14 USD / day</v>
      </c>
      <c r="R347" t="str">
        <f>VLOOKUP($N347,'Design - US'!$H$3:$M$50,5,FALSE)</f>
        <v>Open access within label indication (use after failure of allopurinol or febuxostat)</v>
      </c>
      <c r="S347" t="str">
        <f>VLOOKUP($N347,'Design - US'!$H$3:$M$50,6,FALSE)</f>
        <v>Requires prior authorization</v>
      </c>
      <c r="T347">
        <f t="shared" si="41"/>
        <v>250</v>
      </c>
      <c r="U347">
        <f t="shared" si="35"/>
        <v>250</v>
      </c>
      <c r="V347">
        <f t="shared" si="36"/>
        <v>0</v>
      </c>
      <c r="W347">
        <f t="shared" si="37"/>
        <v>0</v>
      </c>
      <c r="X347">
        <f t="shared" si="38"/>
        <v>0</v>
      </c>
    </row>
    <row r="348" spans="1:24">
      <c r="A348" s="2">
        <v>43</v>
      </c>
      <c r="B348" s="1" t="s">
        <v>18</v>
      </c>
      <c r="C348" s="1">
        <v>6</v>
      </c>
      <c r="D348" s="1" t="s">
        <v>11</v>
      </c>
      <c r="E348" s="1">
        <v>1</v>
      </c>
      <c r="F348" s="1">
        <v>0</v>
      </c>
      <c r="G348" s="1">
        <v>0</v>
      </c>
      <c r="H348" s="1">
        <v>0</v>
      </c>
      <c r="I348" s="1" t="s">
        <v>12</v>
      </c>
      <c r="J348" s="1" t="s">
        <v>13</v>
      </c>
      <c r="K348" s="1">
        <v>3250</v>
      </c>
      <c r="L348" s="3">
        <v>250</v>
      </c>
      <c r="M348" t="str">
        <f t="shared" si="39"/>
        <v>C</v>
      </c>
      <c r="N348" t="str">
        <f t="shared" si="40"/>
        <v>C6</v>
      </c>
      <c r="O348" t="str">
        <f>VLOOKUP(N348,'Design - US'!$H$3:$M$50,2,FALSE)</f>
        <v>Profile A</v>
      </c>
      <c r="P348" t="str">
        <f>VLOOKUP($N348,'Design - US'!$H$3:$M$50,3,FALSE)</f>
        <v>$60 USD / mo (T3)</v>
      </c>
      <c r="Q348" t="str">
        <f>VLOOKUP($N348,'Design - US'!$H$3:$M$50,4,FALSE)</f>
        <v>$7.14 USD / day</v>
      </c>
      <c r="R348" t="str">
        <f>VLOOKUP($N348,'Design - US'!$H$3:$M$50,5,FALSE)</f>
        <v>Open access within label indication (use after failure of allopurinol or febuxostat)</v>
      </c>
      <c r="S348" t="str">
        <f>VLOOKUP($N348,'Design - US'!$H$3:$M$50,6,FALSE)</f>
        <v>Requires prior authorization</v>
      </c>
      <c r="T348">
        <f t="shared" si="41"/>
        <v>3250</v>
      </c>
      <c r="U348">
        <f t="shared" si="35"/>
        <v>3250</v>
      </c>
      <c r="V348">
        <f t="shared" si="36"/>
        <v>0</v>
      </c>
      <c r="W348">
        <f t="shared" si="37"/>
        <v>0</v>
      </c>
      <c r="X348">
        <f t="shared" si="38"/>
        <v>0</v>
      </c>
    </row>
    <row r="349" spans="1:24">
      <c r="A349" s="2">
        <v>43</v>
      </c>
      <c r="B349" s="1" t="s">
        <v>18</v>
      </c>
      <c r="C349" s="1">
        <v>6</v>
      </c>
      <c r="D349" s="1" t="s">
        <v>14</v>
      </c>
      <c r="E349" s="1">
        <v>1</v>
      </c>
      <c r="F349" s="1">
        <v>0</v>
      </c>
      <c r="G349" s="1">
        <v>0</v>
      </c>
      <c r="H349" s="1">
        <v>0</v>
      </c>
      <c r="I349" s="1" t="s">
        <v>12</v>
      </c>
      <c r="J349" s="1" t="s">
        <v>13</v>
      </c>
      <c r="K349" s="1">
        <v>3250</v>
      </c>
      <c r="L349" s="3">
        <v>250</v>
      </c>
      <c r="M349" t="str">
        <f t="shared" si="39"/>
        <v>C</v>
      </c>
      <c r="N349" t="str">
        <f t="shared" si="40"/>
        <v>C6</v>
      </c>
      <c r="O349" t="str">
        <f>VLOOKUP(N349,'Design - US'!$H$3:$M$50,2,FALSE)</f>
        <v>Profile A</v>
      </c>
      <c r="P349" t="str">
        <f>VLOOKUP($N349,'Design - US'!$H$3:$M$50,3,FALSE)</f>
        <v>$60 USD / mo (T3)</v>
      </c>
      <c r="Q349" t="str">
        <f>VLOOKUP($N349,'Design - US'!$H$3:$M$50,4,FALSE)</f>
        <v>$7.14 USD / day</v>
      </c>
      <c r="R349" t="str">
        <f>VLOOKUP($N349,'Design - US'!$H$3:$M$50,5,FALSE)</f>
        <v>Open access within label indication (use after failure of allopurinol or febuxostat)</v>
      </c>
      <c r="S349" t="str">
        <f>VLOOKUP($N349,'Design - US'!$H$3:$M$50,6,FALSE)</f>
        <v>Requires prior authorization</v>
      </c>
      <c r="T349">
        <f t="shared" si="41"/>
        <v>250</v>
      </c>
      <c r="U349">
        <f t="shared" si="35"/>
        <v>250</v>
      </c>
      <c r="V349">
        <f t="shared" si="36"/>
        <v>0</v>
      </c>
      <c r="W349">
        <f t="shared" si="37"/>
        <v>0</v>
      </c>
      <c r="X349">
        <f t="shared" si="38"/>
        <v>0</v>
      </c>
    </row>
    <row r="350" spans="1:24">
      <c r="A350" s="2">
        <v>43</v>
      </c>
      <c r="B350" s="1" t="s">
        <v>18</v>
      </c>
      <c r="C350" s="1">
        <v>7</v>
      </c>
      <c r="D350" s="1" t="s">
        <v>11</v>
      </c>
      <c r="E350" s="1">
        <v>1</v>
      </c>
      <c r="F350" s="1">
        <v>0</v>
      </c>
      <c r="G350" s="1">
        <v>0</v>
      </c>
      <c r="H350" s="1">
        <v>0</v>
      </c>
      <c r="I350" s="1" t="s">
        <v>12</v>
      </c>
      <c r="J350" s="1" t="s">
        <v>13</v>
      </c>
      <c r="K350" s="1">
        <v>3250</v>
      </c>
      <c r="L350" s="3">
        <v>250</v>
      </c>
      <c r="M350" t="str">
        <f t="shared" si="39"/>
        <v>C</v>
      </c>
      <c r="N350" t="str">
        <f t="shared" si="40"/>
        <v>C7</v>
      </c>
      <c r="O350" t="str">
        <f>VLOOKUP(N350,'Design - US'!$H$3:$M$50,2,FALSE)</f>
        <v>Profile D</v>
      </c>
      <c r="P350" t="str">
        <f>VLOOKUP($N350,'Design - US'!$H$3:$M$50,3,FALSE)</f>
        <v>$60 USD / mo (T3)</v>
      </c>
      <c r="Q350" t="str">
        <f>VLOOKUP($N350,'Design - US'!$H$3:$M$50,4,FALSE)</f>
        <v>$7.14 USD / day</v>
      </c>
      <c r="R350" t="str">
        <f>VLOOKUP($N350,'Design - US'!$H$3:$M$50,5,FALSE)</f>
        <v>Open access within label indication (use after failure of allopurinol or febuxostat)</v>
      </c>
      <c r="S350" t="str">
        <f>VLOOKUP($N350,'Design - US'!$H$3:$M$50,6,FALSE)</f>
        <v>Requires prior authorization</v>
      </c>
      <c r="T350">
        <f t="shared" si="41"/>
        <v>3250</v>
      </c>
      <c r="U350">
        <f t="shared" si="35"/>
        <v>3250</v>
      </c>
      <c r="V350">
        <f t="shared" si="36"/>
        <v>0</v>
      </c>
      <c r="W350">
        <f t="shared" si="37"/>
        <v>0</v>
      </c>
      <c r="X350">
        <f t="shared" si="38"/>
        <v>0</v>
      </c>
    </row>
    <row r="351" spans="1:24">
      <c r="A351" s="2">
        <v>43</v>
      </c>
      <c r="B351" s="1" t="s">
        <v>18</v>
      </c>
      <c r="C351" s="1">
        <v>7</v>
      </c>
      <c r="D351" s="1" t="s">
        <v>14</v>
      </c>
      <c r="E351" s="1">
        <v>1</v>
      </c>
      <c r="F351" s="1">
        <v>0</v>
      </c>
      <c r="G351" s="1">
        <v>0</v>
      </c>
      <c r="H351" s="1">
        <v>0</v>
      </c>
      <c r="I351" s="1" t="s">
        <v>12</v>
      </c>
      <c r="J351" s="1" t="s">
        <v>13</v>
      </c>
      <c r="K351" s="1">
        <v>3250</v>
      </c>
      <c r="L351" s="3">
        <v>250</v>
      </c>
      <c r="M351" t="str">
        <f t="shared" si="39"/>
        <v>C</v>
      </c>
      <c r="N351" t="str">
        <f t="shared" si="40"/>
        <v>C7</v>
      </c>
      <c r="O351" t="str">
        <f>VLOOKUP(N351,'Design - US'!$H$3:$M$50,2,FALSE)</f>
        <v>Profile D</v>
      </c>
      <c r="P351" t="str">
        <f>VLOOKUP($N351,'Design - US'!$H$3:$M$50,3,FALSE)</f>
        <v>$60 USD / mo (T3)</v>
      </c>
      <c r="Q351" t="str">
        <f>VLOOKUP($N351,'Design - US'!$H$3:$M$50,4,FALSE)</f>
        <v>$7.14 USD / day</v>
      </c>
      <c r="R351" t="str">
        <f>VLOOKUP($N351,'Design - US'!$H$3:$M$50,5,FALSE)</f>
        <v>Open access within label indication (use after failure of allopurinol or febuxostat)</v>
      </c>
      <c r="S351" t="str">
        <f>VLOOKUP($N351,'Design - US'!$H$3:$M$50,6,FALSE)</f>
        <v>Requires prior authorization</v>
      </c>
      <c r="T351">
        <f t="shared" si="41"/>
        <v>250</v>
      </c>
      <c r="U351">
        <f t="shared" si="35"/>
        <v>250</v>
      </c>
      <c r="V351">
        <f t="shared" si="36"/>
        <v>0</v>
      </c>
      <c r="W351">
        <f t="shared" si="37"/>
        <v>0</v>
      </c>
      <c r="X351">
        <f t="shared" si="38"/>
        <v>0</v>
      </c>
    </row>
    <row r="352" spans="1:24">
      <c r="A352" s="2">
        <v>43</v>
      </c>
      <c r="B352" s="1" t="s">
        <v>18</v>
      </c>
      <c r="C352" s="1">
        <v>8</v>
      </c>
      <c r="D352" s="1" t="s">
        <v>11</v>
      </c>
      <c r="E352" s="1">
        <v>1</v>
      </c>
      <c r="F352" s="1">
        <v>0</v>
      </c>
      <c r="G352" s="1">
        <v>0</v>
      </c>
      <c r="H352" s="1">
        <v>0</v>
      </c>
      <c r="I352" s="1" t="s">
        <v>12</v>
      </c>
      <c r="J352" s="1" t="s">
        <v>13</v>
      </c>
      <c r="K352" s="1">
        <v>3250</v>
      </c>
      <c r="L352" s="3">
        <v>250</v>
      </c>
      <c r="M352" t="str">
        <f t="shared" si="39"/>
        <v>C</v>
      </c>
      <c r="N352" t="str">
        <f t="shared" si="40"/>
        <v>C8</v>
      </c>
      <c r="O352" t="str">
        <f>VLOOKUP(N352,'Design - US'!$H$3:$M$50,2,FALSE)</f>
        <v>Profile B</v>
      </c>
      <c r="P352" t="str">
        <f>VLOOKUP($N352,'Design - US'!$H$3:$M$50,3,FALSE)</f>
        <v>$60 USD / mo (T3)</v>
      </c>
      <c r="Q352" t="str">
        <f>VLOOKUP($N352,'Design - US'!$H$3:$M$50,4,FALSE)</f>
        <v>$12.06 USD / day</v>
      </c>
      <c r="R352" t="str">
        <f>VLOOKUP($N352,'Design - US'!$H$3:$M$50,5,FALSE)</f>
        <v>Access restricted beyond label indication (use only after failure of both allopurinol AND febuxostat)</v>
      </c>
      <c r="S352" t="str">
        <f>VLOOKUP($N352,'Design - US'!$H$3:$M$50,6,FALSE)</f>
        <v>Requires prior authorization</v>
      </c>
      <c r="T352">
        <f t="shared" si="41"/>
        <v>3250</v>
      </c>
      <c r="U352">
        <f t="shared" si="35"/>
        <v>3250</v>
      </c>
      <c r="V352">
        <f t="shared" si="36"/>
        <v>0</v>
      </c>
      <c r="W352">
        <f t="shared" si="37"/>
        <v>0</v>
      </c>
      <c r="X352">
        <f t="shared" si="38"/>
        <v>0</v>
      </c>
    </row>
    <row r="353" spans="1:24">
      <c r="A353" s="2">
        <v>43</v>
      </c>
      <c r="B353" s="1" t="s">
        <v>18</v>
      </c>
      <c r="C353" s="1">
        <v>8</v>
      </c>
      <c r="D353" s="1" t="s">
        <v>14</v>
      </c>
      <c r="E353" s="1">
        <v>1</v>
      </c>
      <c r="F353" s="1">
        <v>0</v>
      </c>
      <c r="G353" s="1">
        <v>0</v>
      </c>
      <c r="H353" s="1">
        <v>0</v>
      </c>
      <c r="I353" s="1" t="s">
        <v>12</v>
      </c>
      <c r="J353" s="1" t="s">
        <v>13</v>
      </c>
      <c r="K353" s="1">
        <v>3250</v>
      </c>
      <c r="L353" s="3">
        <v>250</v>
      </c>
      <c r="M353" t="str">
        <f t="shared" si="39"/>
        <v>C</v>
      </c>
      <c r="N353" t="str">
        <f t="shared" si="40"/>
        <v>C8</v>
      </c>
      <c r="O353" t="str">
        <f>VLOOKUP(N353,'Design - US'!$H$3:$M$50,2,FALSE)</f>
        <v>Profile B</v>
      </c>
      <c r="P353" t="str">
        <f>VLOOKUP($N353,'Design - US'!$H$3:$M$50,3,FALSE)</f>
        <v>$60 USD / mo (T3)</v>
      </c>
      <c r="Q353" t="str">
        <f>VLOOKUP($N353,'Design - US'!$H$3:$M$50,4,FALSE)</f>
        <v>$12.06 USD / day</v>
      </c>
      <c r="R353" t="str">
        <f>VLOOKUP($N353,'Design - US'!$H$3:$M$50,5,FALSE)</f>
        <v>Access restricted beyond label indication (use only after failure of both allopurinol AND febuxostat)</v>
      </c>
      <c r="S353" t="str">
        <f>VLOOKUP($N353,'Design - US'!$H$3:$M$50,6,FALSE)</f>
        <v>Requires prior authorization</v>
      </c>
      <c r="T353">
        <f t="shared" si="41"/>
        <v>250</v>
      </c>
      <c r="U353">
        <f t="shared" si="35"/>
        <v>250</v>
      </c>
      <c r="V353">
        <f t="shared" si="36"/>
        <v>0</v>
      </c>
      <c r="W353">
        <f t="shared" si="37"/>
        <v>0</v>
      </c>
      <c r="X353">
        <f t="shared" si="38"/>
        <v>0</v>
      </c>
    </row>
    <row r="354" spans="1:24">
      <c r="A354" s="2">
        <v>43</v>
      </c>
      <c r="B354" s="1" t="s">
        <v>18</v>
      </c>
      <c r="C354" s="1">
        <v>9</v>
      </c>
      <c r="D354" s="1" t="s">
        <v>11</v>
      </c>
      <c r="E354" s="1">
        <v>1</v>
      </c>
      <c r="F354" s="1">
        <v>0</v>
      </c>
      <c r="G354" s="1">
        <v>0</v>
      </c>
      <c r="H354" s="1">
        <v>0</v>
      </c>
      <c r="I354" s="1" t="s">
        <v>12</v>
      </c>
      <c r="J354" s="1" t="s">
        <v>13</v>
      </c>
      <c r="K354" s="1">
        <v>3250</v>
      </c>
      <c r="L354" s="3">
        <v>250</v>
      </c>
      <c r="M354" t="str">
        <f t="shared" si="39"/>
        <v>C</v>
      </c>
      <c r="N354" t="str">
        <f t="shared" si="40"/>
        <v>C9</v>
      </c>
      <c r="O354" t="str">
        <f>VLOOKUP(N354,'Design - US'!$H$3:$M$50,2,FALSE)</f>
        <v>Profile D</v>
      </c>
      <c r="P354" t="str">
        <f>VLOOKUP($N354,'Design - US'!$H$3:$M$50,3,FALSE)</f>
        <v>$60 USD / mo (T3)</v>
      </c>
      <c r="Q354" t="str">
        <f>VLOOKUP($N354,'Design - US'!$H$3:$M$50,4,FALSE)</f>
        <v>$12.06 USD / day</v>
      </c>
      <c r="R354" t="str">
        <f>VLOOKUP($N354,'Design - US'!$H$3:$M$50,5,FALSE)</f>
        <v>Open access within label indication (use after failure of allopurinol or febuxostat)</v>
      </c>
      <c r="S354" t="str">
        <f>VLOOKUP($N354,'Design - US'!$H$3:$M$50,6,FALSE)</f>
        <v>No prior authorization</v>
      </c>
      <c r="T354">
        <f t="shared" si="41"/>
        <v>3250</v>
      </c>
      <c r="U354">
        <f t="shared" si="35"/>
        <v>3250</v>
      </c>
      <c r="V354">
        <f t="shared" si="36"/>
        <v>0</v>
      </c>
      <c r="W354">
        <f t="shared" si="37"/>
        <v>0</v>
      </c>
      <c r="X354">
        <f t="shared" si="38"/>
        <v>0</v>
      </c>
    </row>
    <row r="355" spans="1:24">
      <c r="A355" s="2">
        <v>43</v>
      </c>
      <c r="B355" s="1" t="s">
        <v>18</v>
      </c>
      <c r="C355" s="1">
        <v>9</v>
      </c>
      <c r="D355" s="1" t="s">
        <v>14</v>
      </c>
      <c r="E355" s="1">
        <v>1</v>
      </c>
      <c r="F355" s="1">
        <v>0</v>
      </c>
      <c r="G355" s="1">
        <v>0</v>
      </c>
      <c r="H355" s="1">
        <v>0</v>
      </c>
      <c r="I355" s="1" t="s">
        <v>12</v>
      </c>
      <c r="J355" s="1" t="s">
        <v>13</v>
      </c>
      <c r="K355" s="1">
        <v>3250</v>
      </c>
      <c r="L355" s="3">
        <v>250</v>
      </c>
      <c r="M355" t="str">
        <f t="shared" si="39"/>
        <v>C</v>
      </c>
      <c r="N355" t="str">
        <f t="shared" si="40"/>
        <v>C9</v>
      </c>
      <c r="O355" t="str">
        <f>VLOOKUP(N355,'Design - US'!$H$3:$M$50,2,FALSE)</f>
        <v>Profile D</v>
      </c>
      <c r="P355" t="str">
        <f>VLOOKUP($N355,'Design - US'!$H$3:$M$50,3,FALSE)</f>
        <v>$60 USD / mo (T3)</v>
      </c>
      <c r="Q355" t="str">
        <f>VLOOKUP($N355,'Design - US'!$H$3:$M$50,4,FALSE)</f>
        <v>$12.06 USD / day</v>
      </c>
      <c r="R355" t="str">
        <f>VLOOKUP($N355,'Design - US'!$H$3:$M$50,5,FALSE)</f>
        <v>Open access within label indication (use after failure of allopurinol or febuxostat)</v>
      </c>
      <c r="S355" t="str">
        <f>VLOOKUP($N355,'Design - US'!$H$3:$M$50,6,FALSE)</f>
        <v>No prior authorization</v>
      </c>
      <c r="T355">
        <f t="shared" si="41"/>
        <v>250</v>
      </c>
      <c r="U355">
        <f t="shared" si="35"/>
        <v>250</v>
      </c>
      <c r="V355">
        <f t="shared" si="36"/>
        <v>0</v>
      </c>
      <c r="W355">
        <f t="shared" si="37"/>
        <v>0</v>
      </c>
      <c r="X355">
        <f t="shared" si="38"/>
        <v>0</v>
      </c>
    </row>
    <row r="356" spans="1:24">
      <c r="A356" s="2">
        <v>43</v>
      </c>
      <c r="B356" s="1" t="s">
        <v>18</v>
      </c>
      <c r="C356" s="1">
        <v>10</v>
      </c>
      <c r="D356" s="1" t="s">
        <v>11</v>
      </c>
      <c r="E356" s="1">
        <v>1</v>
      </c>
      <c r="F356" s="1">
        <v>0</v>
      </c>
      <c r="G356" s="1">
        <v>0</v>
      </c>
      <c r="H356" s="1">
        <v>0</v>
      </c>
      <c r="I356" s="1" t="s">
        <v>12</v>
      </c>
      <c r="J356" s="1" t="s">
        <v>13</v>
      </c>
      <c r="K356" s="1">
        <v>3250</v>
      </c>
      <c r="L356" s="3">
        <v>250</v>
      </c>
      <c r="M356" t="str">
        <f t="shared" si="39"/>
        <v>C</v>
      </c>
      <c r="N356" t="str">
        <f t="shared" si="40"/>
        <v>C10</v>
      </c>
      <c r="O356" t="str">
        <f>VLOOKUP(N356,'Design - US'!$H$3:$M$50,2,FALSE)</f>
        <v>Profile A</v>
      </c>
      <c r="P356" t="str">
        <f>VLOOKUP($N356,'Design - US'!$H$3:$M$50,3,FALSE)</f>
        <v>$60 USD / mo (T3)</v>
      </c>
      <c r="Q356" t="str">
        <f>VLOOKUP($N356,'Design - US'!$H$3:$M$50,4,FALSE)</f>
        <v>$12.06 USD / day</v>
      </c>
      <c r="R356" t="str">
        <f>VLOOKUP($N356,'Design - US'!$H$3:$M$50,5,FALSE)</f>
        <v>Open access within label indication (use after failure of allopurinol or febuxostat)</v>
      </c>
      <c r="S356" t="str">
        <f>VLOOKUP($N356,'Design - US'!$H$3:$M$50,6,FALSE)</f>
        <v>No prior authorization</v>
      </c>
      <c r="T356">
        <f t="shared" si="41"/>
        <v>3250</v>
      </c>
      <c r="U356">
        <f t="shared" si="35"/>
        <v>3250</v>
      </c>
      <c r="V356">
        <f t="shared" si="36"/>
        <v>0</v>
      </c>
      <c r="W356">
        <f t="shared" si="37"/>
        <v>0</v>
      </c>
      <c r="X356">
        <f t="shared" si="38"/>
        <v>0</v>
      </c>
    </row>
    <row r="357" spans="1:24">
      <c r="A357" s="2">
        <v>43</v>
      </c>
      <c r="B357" s="1" t="s">
        <v>18</v>
      </c>
      <c r="C357" s="1">
        <v>10</v>
      </c>
      <c r="D357" s="1" t="s">
        <v>14</v>
      </c>
      <c r="E357" s="1">
        <v>0</v>
      </c>
      <c r="F357" s="1">
        <v>0.7</v>
      </c>
      <c r="G357" s="1">
        <v>0.3</v>
      </c>
      <c r="H357" s="1">
        <v>0</v>
      </c>
      <c r="I357" s="1" t="s">
        <v>12</v>
      </c>
      <c r="J357" s="1" t="s">
        <v>13</v>
      </c>
      <c r="K357" s="1">
        <v>3250</v>
      </c>
      <c r="L357" s="3">
        <v>250</v>
      </c>
      <c r="M357" t="str">
        <f t="shared" si="39"/>
        <v>C</v>
      </c>
      <c r="N357" t="str">
        <f t="shared" si="40"/>
        <v>C10</v>
      </c>
      <c r="O357" t="str">
        <f>VLOOKUP(N357,'Design - US'!$H$3:$M$50,2,FALSE)</f>
        <v>Profile A</v>
      </c>
      <c r="P357" t="str">
        <f>VLOOKUP($N357,'Design - US'!$H$3:$M$50,3,FALSE)</f>
        <v>$60 USD / mo (T3)</v>
      </c>
      <c r="Q357" t="str">
        <f>VLOOKUP($N357,'Design - US'!$H$3:$M$50,4,FALSE)</f>
        <v>$12.06 USD / day</v>
      </c>
      <c r="R357" t="str">
        <f>VLOOKUP($N357,'Design - US'!$H$3:$M$50,5,FALSE)</f>
        <v>Open access within label indication (use after failure of allopurinol or febuxostat)</v>
      </c>
      <c r="S357" t="str">
        <f>VLOOKUP($N357,'Design - US'!$H$3:$M$50,6,FALSE)</f>
        <v>No prior authorization</v>
      </c>
      <c r="T357">
        <f t="shared" si="41"/>
        <v>250</v>
      </c>
      <c r="U357">
        <f t="shared" si="35"/>
        <v>0</v>
      </c>
      <c r="V357">
        <f t="shared" si="36"/>
        <v>175</v>
      </c>
      <c r="W357">
        <f t="shared" si="37"/>
        <v>75</v>
      </c>
      <c r="X357">
        <f t="shared" si="38"/>
        <v>0</v>
      </c>
    </row>
    <row r="358" spans="1:24">
      <c r="A358" s="2">
        <v>43</v>
      </c>
      <c r="B358" s="1" t="s">
        <v>18</v>
      </c>
      <c r="C358" s="1">
        <v>11</v>
      </c>
      <c r="D358" s="1" t="s">
        <v>11</v>
      </c>
      <c r="E358" s="1">
        <v>1</v>
      </c>
      <c r="F358" s="1">
        <v>0</v>
      </c>
      <c r="G358" s="1">
        <v>0</v>
      </c>
      <c r="H358" s="1">
        <v>0</v>
      </c>
      <c r="I358" s="1" t="s">
        <v>12</v>
      </c>
      <c r="J358" s="1" t="s">
        <v>13</v>
      </c>
      <c r="K358" s="1">
        <v>3250</v>
      </c>
      <c r="L358" s="3">
        <v>250</v>
      </c>
      <c r="M358" t="str">
        <f t="shared" si="39"/>
        <v>C</v>
      </c>
      <c r="N358" t="str">
        <f t="shared" si="40"/>
        <v>C11</v>
      </c>
      <c r="O358" t="str">
        <f>VLOOKUP(N358,'Design - US'!$H$3:$M$50,2,FALSE)</f>
        <v>Profile B</v>
      </c>
      <c r="P358" t="str">
        <f>VLOOKUP($N358,'Design - US'!$H$3:$M$50,3,FALSE)</f>
        <v>$60 USD / mo (T3)</v>
      </c>
      <c r="Q358" t="str">
        <f>VLOOKUP($N358,'Design - US'!$H$3:$M$50,4,FALSE)</f>
        <v>$12.06 USD / day</v>
      </c>
      <c r="R358" t="str">
        <f>VLOOKUP($N358,'Design - US'!$H$3:$M$50,5,FALSE)</f>
        <v>Open access within label indication (use after failure of allopurinol or febuxostat)</v>
      </c>
      <c r="S358" t="str">
        <f>VLOOKUP($N358,'Design - US'!$H$3:$M$50,6,FALSE)</f>
        <v>No prior authorization</v>
      </c>
      <c r="T358">
        <f t="shared" si="41"/>
        <v>3250</v>
      </c>
      <c r="U358">
        <f t="shared" si="35"/>
        <v>3250</v>
      </c>
      <c r="V358">
        <f t="shared" si="36"/>
        <v>0</v>
      </c>
      <c r="W358">
        <f t="shared" si="37"/>
        <v>0</v>
      </c>
      <c r="X358">
        <f t="shared" si="38"/>
        <v>0</v>
      </c>
    </row>
    <row r="359" spans="1:24">
      <c r="A359" s="2">
        <v>43</v>
      </c>
      <c r="B359" s="1" t="s">
        <v>18</v>
      </c>
      <c r="C359" s="1">
        <v>11</v>
      </c>
      <c r="D359" s="1" t="s">
        <v>14</v>
      </c>
      <c r="E359" s="1">
        <v>1</v>
      </c>
      <c r="F359" s="1">
        <v>0</v>
      </c>
      <c r="G359" s="1">
        <v>0</v>
      </c>
      <c r="H359" s="1">
        <v>0</v>
      </c>
      <c r="I359" s="1" t="s">
        <v>12</v>
      </c>
      <c r="J359" s="1" t="s">
        <v>13</v>
      </c>
      <c r="K359" s="1">
        <v>3250</v>
      </c>
      <c r="L359" s="3">
        <v>250</v>
      </c>
      <c r="M359" t="str">
        <f t="shared" si="39"/>
        <v>C</v>
      </c>
      <c r="N359" t="str">
        <f t="shared" si="40"/>
        <v>C11</v>
      </c>
      <c r="O359" t="str">
        <f>VLOOKUP(N359,'Design - US'!$H$3:$M$50,2,FALSE)</f>
        <v>Profile B</v>
      </c>
      <c r="P359" t="str">
        <f>VLOOKUP($N359,'Design - US'!$H$3:$M$50,3,FALSE)</f>
        <v>$60 USD / mo (T3)</v>
      </c>
      <c r="Q359" t="str">
        <f>VLOOKUP($N359,'Design - US'!$H$3:$M$50,4,FALSE)</f>
        <v>$12.06 USD / day</v>
      </c>
      <c r="R359" t="str">
        <f>VLOOKUP($N359,'Design - US'!$H$3:$M$50,5,FALSE)</f>
        <v>Open access within label indication (use after failure of allopurinol or febuxostat)</v>
      </c>
      <c r="S359" t="str">
        <f>VLOOKUP($N359,'Design - US'!$H$3:$M$50,6,FALSE)</f>
        <v>No prior authorization</v>
      </c>
      <c r="T359">
        <f t="shared" si="41"/>
        <v>250</v>
      </c>
      <c r="U359">
        <f t="shared" si="35"/>
        <v>250</v>
      </c>
      <c r="V359">
        <f t="shared" si="36"/>
        <v>0</v>
      </c>
      <c r="W359">
        <f t="shared" si="37"/>
        <v>0</v>
      </c>
      <c r="X359">
        <f t="shared" si="38"/>
        <v>0</v>
      </c>
    </row>
    <row r="360" spans="1:24">
      <c r="A360" s="2">
        <v>43</v>
      </c>
      <c r="B360" s="1" t="s">
        <v>18</v>
      </c>
      <c r="C360" s="1">
        <v>12</v>
      </c>
      <c r="D360" s="1" t="s">
        <v>11</v>
      </c>
      <c r="E360" s="1">
        <v>1</v>
      </c>
      <c r="F360" s="1">
        <v>0</v>
      </c>
      <c r="G360" s="1">
        <v>0</v>
      </c>
      <c r="H360" s="1">
        <v>0</v>
      </c>
      <c r="I360" s="1" t="s">
        <v>12</v>
      </c>
      <c r="J360" s="1" t="s">
        <v>13</v>
      </c>
      <c r="K360" s="1">
        <v>3250</v>
      </c>
      <c r="L360" s="3">
        <v>250</v>
      </c>
      <c r="M360" t="str">
        <f t="shared" si="39"/>
        <v>C</v>
      </c>
      <c r="N360" t="str">
        <f t="shared" si="40"/>
        <v>C12</v>
      </c>
      <c r="O360" t="str">
        <f>VLOOKUP(N360,'Design - US'!$H$3:$M$50,2,FALSE)</f>
        <v>Profile C</v>
      </c>
      <c r="P360" t="str">
        <f>VLOOKUP($N360,'Design - US'!$H$3:$M$50,3,FALSE)</f>
        <v>$60 USD / mo (T3)</v>
      </c>
      <c r="Q360" t="str">
        <f>VLOOKUP($N360,'Design - US'!$H$3:$M$50,4,FALSE)</f>
        <v>$5.36 USD / day</v>
      </c>
      <c r="R360" t="str">
        <f>VLOOKUP($N360,'Design - US'!$H$3:$M$50,5,FALSE)</f>
        <v>Open access within label indication (use after failure of allopurinol or febuxostat)</v>
      </c>
      <c r="S360" t="str">
        <f>VLOOKUP($N360,'Design - US'!$H$3:$M$50,6,FALSE)</f>
        <v>No prior authorization</v>
      </c>
      <c r="T360">
        <f t="shared" si="41"/>
        <v>3250</v>
      </c>
      <c r="U360">
        <f t="shared" si="35"/>
        <v>3250</v>
      </c>
      <c r="V360">
        <f t="shared" si="36"/>
        <v>0</v>
      </c>
      <c r="W360">
        <f t="shared" si="37"/>
        <v>0</v>
      </c>
      <c r="X360">
        <f t="shared" si="38"/>
        <v>0</v>
      </c>
    </row>
    <row r="361" spans="1:24">
      <c r="A361" s="2">
        <v>43</v>
      </c>
      <c r="B361" s="1" t="s">
        <v>18</v>
      </c>
      <c r="C361" s="1">
        <v>12</v>
      </c>
      <c r="D361" s="1" t="s">
        <v>14</v>
      </c>
      <c r="E361" s="1">
        <v>0.7</v>
      </c>
      <c r="F361" s="1">
        <v>0.2</v>
      </c>
      <c r="G361" s="1">
        <v>0.1</v>
      </c>
      <c r="H361" s="1">
        <v>0</v>
      </c>
      <c r="I361" s="1" t="s">
        <v>12</v>
      </c>
      <c r="J361" s="1" t="s">
        <v>13</v>
      </c>
      <c r="K361" s="1">
        <v>3250</v>
      </c>
      <c r="L361" s="3">
        <v>250</v>
      </c>
      <c r="M361" t="str">
        <f t="shared" si="39"/>
        <v>C</v>
      </c>
      <c r="N361" t="str">
        <f t="shared" si="40"/>
        <v>C12</v>
      </c>
      <c r="O361" t="str">
        <f>VLOOKUP(N361,'Design - US'!$H$3:$M$50,2,FALSE)</f>
        <v>Profile C</v>
      </c>
      <c r="P361" t="str">
        <f>VLOOKUP($N361,'Design - US'!$H$3:$M$50,3,FALSE)</f>
        <v>$60 USD / mo (T3)</v>
      </c>
      <c r="Q361" t="str">
        <f>VLOOKUP($N361,'Design - US'!$H$3:$M$50,4,FALSE)</f>
        <v>$5.36 USD / day</v>
      </c>
      <c r="R361" t="str">
        <f>VLOOKUP($N361,'Design - US'!$H$3:$M$50,5,FALSE)</f>
        <v>Open access within label indication (use after failure of allopurinol or febuxostat)</v>
      </c>
      <c r="S361" t="str">
        <f>VLOOKUP($N361,'Design - US'!$H$3:$M$50,6,FALSE)</f>
        <v>No prior authorization</v>
      </c>
      <c r="T361">
        <f t="shared" si="41"/>
        <v>250</v>
      </c>
      <c r="U361">
        <f t="shared" si="35"/>
        <v>175</v>
      </c>
      <c r="V361">
        <f t="shared" si="36"/>
        <v>50</v>
      </c>
      <c r="W361">
        <f t="shared" si="37"/>
        <v>25</v>
      </c>
      <c r="X361">
        <f t="shared" si="38"/>
        <v>0</v>
      </c>
    </row>
    <row r="362" spans="1:24">
      <c r="A362" s="2">
        <v>49</v>
      </c>
      <c r="B362" s="1" t="s">
        <v>15</v>
      </c>
      <c r="C362" s="1">
        <v>1</v>
      </c>
      <c r="D362" s="1" t="s">
        <v>11</v>
      </c>
      <c r="E362" s="1">
        <v>0.6</v>
      </c>
      <c r="F362" s="1">
        <v>0.2</v>
      </c>
      <c r="G362" s="1">
        <v>0.2</v>
      </c>
      <c r="H362" s="1">
        <v>0</v>
      </c>
      <c r="I362" s="1" t="s">
        <v>12</v>
      </c>
      <c r="J362" s="1" t="s">
        <v>13</v>
      </c>
      <c r="K362" s="1">
        <v>22750</v>
      </c>
      <c r="L362" s="3">
        <v>3500</v>
      </c>
      <c r="M362" t="str">
        <f t="shared" si="39"/>
        <v>D</v>
      </c>
      <c r="N362" t="str">
        <f t="shared" si="40"/>
        <v>D1</v>
      </c>
      <c r="O362" t="str">
        <f>VLOOKUP(N362,'Design - US'!$H$3:$M$50,2,FALSE)</f>
        <v>Profile C</v>
      </c>
      <c r="P362" t="str">
        <f>VLOOKUP($N362,'Design - US'!$H$3:$M$50,3,FALSE)</f>
        <v>$30 USD / mo (T2)</v>
      </c>
      <c r="Q362" t="str">
        <f>VLOOKUP($N362,'Design - US'!$H$3:$M$50,4,FALSE)</f>
        <v>$5.36 USD / day</v>
      </c>
      <c r="R362" t="str">
        <f>VLOOKUP($N362,'Design - US'!$H$3:$M$50,5,FALSE)</f>
        <v>Open access within label indication (use after failure of allopurinol or febuxostat)</v>
      </c>
      <c r="S362" t="str">
        <f>VLOOKUP($N362,'Design - US'!$H$3:$M$50,6,FALSE)</f>
        <v>Requires prior authorization</v>
      </c>
      <c r="T362">
        <f t="shared" si="41"/>
        <v>22750</v>
      </c>
      <c r="U362">
        <f t="shared" si="35"/>
        <v>13650</v>
      </c>
      <c r="V362">
        <f t="shared" si="36"/>
        <v>4550</v>
      </c>
      <c r="W362">
        <f t="shared" si="37"/>
        <v>4550</v>
      </c>
      <c r="X362">
        <f t="shared" si="38"/>
        <v>0</v>
      </c>
    </row>
    <row r="363" spans="1:24">
      <c r="A363" s="2">
        <v>49</v>
      </c>
      <c r="B363" s="1" t="s">
        <v>15</v>
      </c>
      <c r="C363" s="1">
        <v>1</v>
      </c>
      <c r="D363" s="1" t="s">
        <v>14</v>
      </c>
      <c r="E363" s="1">
        <v>0.6</v>
      </c>
      <c r="F363" s="1">
        <v>0.2</v>
      </c>
      <c r="G363" s="1">
        <v>0.2</v>
      </c>
      <c r="H363" s="1">
        <v>0</v>
      </c>
      <c r="I363" s="1" t="s">
        <v>12</v>
      </c>
      <c r="J363" s="1" t="s">
        <v>13</v>
      </c>
      <c r="K363" s="1">
        <v>22750</v>
      </c>
      <c r="L363" s="3">
        <v>3500</v>
      </c>
      <c r="M363" t="str">
        <f t="shared" si="39"/>
        <v>D</v>
      </c>
      <c r="N363" t="str">
        <f t="shared" si="40"/>
        <v>D1</v>
      </c>
      <c r="O363" t="str">
        <f>VLOOKUP(N363,'Design - US'!$H$3:$M$50,2,FALSE)</f>
        <v>Profile C</v>
      </c>
      <c r="P363" t="str">
        <f>VLOOKUP($N363,'Design - US'!$H$3:$M$50,3,FALSE)</f>
        <v>$30 USD / mo (T2)</v>
      </c>
      <c r="Q363" t="str">
        <f>VLOOKUP($N363,'Design - US'!$H$3:$M$50,4,FALSE)</f>
        <v>$5.36 USD / day</v>
      </c>
      <c r="R363" t="str">
        <f>VLOOKUP($N363,'Design - US'!$H$3:$M$50,5,FALSE)</f>
        <v>Open access within label indication (use after failure of allopurinol or febuxostat)</v>
      </c>
      <c r="S363" t="str">
        <f>VLOOKUP($N363,'Design - US'!$H$3:$M$50,6,FALSE)</f>
        <v>Requires prior authorization</v>
      </c>
      <c r="T363">
        <f t="shared" si="41"/>
        <v>3500</v>
      </c>
      <c r="U363">
        <f t="shared" si="35"/>
        <v>2100</v>
      </c>
      <c r="V363">
        <f t="shared" si="36"/>
        <v>700</v>
      </c>
      <c r="W363">
        <f t="shared" si="37"/>
        <v>700</v>
      </c>
      <c r="X363">
        <f t="shared" si="38"/>
        <v>0</v>
      </c>
    </row>
    <row r="364" spans="1:24">
      <c r="A364" s="2">
        <v>49</v>
      </c>
      <c r="B364" s="1" t="s">
        <v>15</v>
      </c>
      <c r="C364" s="1">
        <v>2</v>
      </c>
      <c r="D364" s="1" t="s">
        <v>11</v>
      </c>
      <c r="E364" s="1">
        <v>0.4</v>
      </c>
      <c r="F364" s="1">
        <v>0.4</v>
      </c>
      <c r="G364" s="1">
        <v>0.2</v>
      </c>
      <c r="H364" s="1">
        <v>0</v>
      </c>
      <c r="I364" s="1" t="s">
        <v>12</v>
      </c>
      <c r="J364" s="1" t="s">
        <v>13</v>
      </c>
      <c r="K364" s="1">
        <v>22750</v>
      </c>
      <c r="L364" s="3">
        <v>3500</v>
      </c>
      <c r="M364" t="str">
        <f t="shared" si="39"/>
        <v>D</v>
      </c>
      <c r="N364" t="str">
        <f t="shared" si="40"/>
        <v>D2</v>
      </c>
      <c r="O364" t="str">
        <f>VLOOKUP(N364,'Design - US'!$H$3:$M$50,2,FALSE)</f>
        <v>Profile B</v>
      </c>
      <c r="P364" t="str">
        <f>VLOOKUP($N364,'Design - US'!$H$3:$M$50,3,FALSE)</f>
        <v>$30 USD / mo (T2)</v>
      </c>
      <c r="Q364" t="str">
        <f>VLOOKUP($N364,'Design - US'!$H$3:$M$50,4,FALSE)</f>
        <v>$7.14 USD / day</v>
      </c>
      <c r="R364" t="str">
        <f>VLOOKUP($N364,'Design - US'!$H$3:$M$50,5,FALSE)</f>
        <v>Open access within label indication (use after failure of allopurinol or febuxostat)</v>
      </c>
      <c r="S364" t="str">
        <f>VLOOKUP($N364,'Design - US'!$H$3:$M$50,6,FALSE)</f>
        <v>No prior authorization</v>
      </c>
      <c r="T364">
        <f t="shared" si="41"/>
        <v>22750</v>
      </c>
      <c r="U364">
        <f t="shared" si="35"/>
        <v>9100</v>
      </c>
      <c r="V364">
        <f t="shared" si="36"/>
        <v>9100</v>
      </c>
      <c r="W364">
        <f t="shared" si="37"/>
        <v>4550</v>
      </c>
      <c r="X364">
        <f t="shared" si="38"/>
        <v>0</v>
      </c>
    </row>
    <row r="365" spans="1:24">
      <c r="A365" s="2">
        <v>49</v>
      </c>
      <c r="B365" s="1" t="s">
        <v>15</v>
      </c>
      <c r="C365" s="1">
        <v>2</v>
      </c>
      <c r="D365" s="1" t="s">
        <v>14</v>
      </c>
      <c r="E365" s="1">
        <v>0.4</v>
      </c>
      <c r="F365" s="1">
        <v>0.4</v>
      </c>
      <c r="G365" s="1">
        <v>0.2</v>
      </c>
      <c r="H365" s="1">
        <v>0</v>
      </c>
      <c r="I365" s="1" t="s">
        <v>12</v>
      </c>
      <c r="J365" s="1" t="s">
        <v>13</v>
      </c>
      <c r="K365" s="1">
        <v>22750</v>
      </c>
      <c r="L365" s="3">
        <v>3500</v>
      </c>
      <c r="M365" t="str">
        <f t="shared" si="39"/>
        <v>D</v>
      </c>
      <c r="N365" t="str">
        <f t="shared" si="40"/>
        <v>D2</v>
      </c>
      <c r="O365" t="str">
        <f>VLOOKUP(N365,'Design - US'!$H$3:$M$50,2,FALSE)</f>
        <v>Profile B</v>
      </c>
      <c r="P365" t="str">
        <f>VLOOKUP($N365,'Design - US'!$H$3:$M$50,3,FALSE)</f>
        <v>$30 USD / mo (T2)</v>
      </c>
      <c r="Q365" t="str">
        <f>VLOOKUP($N365,'Design - US'!$H$3:$M$50,4,FALSE)</f>
        <v>$7.14 USD / day</v>
      </c>
      <c r="R365" t="str">
        <f>VLOOKUP($N365,'Design - US'!$H$3:$M$50,5,FALSE)</f>
        <v>Open access within label indication (use after failure of allopurinol or febuxostat)</v>
      </c>
      <c r="S365" t="str">
        <f>VLOOKUP($N365,'Design - US'!$H$3:$M$50,6,FALSE)</f>
        <v>No prior authorization</v>
      </c>
      <c r="T365">
        <f t="shared" si="41"/>
        <v>3500</v>
      </c>
      <c r="U365">
        <f t="shared" si="35"/>
        <v>1400</v>
      </c>
      <c r="V365">
        <f t="shared" si="36"/>
        <v>1400</v>
      </c>
      <c r="W365">
        <f t="shared" si="37"/>
        <v>700</v>
      </c>
      <c r="X365">
        <f t="shared" si="38"/>
        <v>0</v>
      </c>
    </row>
    <row r="366" spans="1:24">
      <c r="A366" s="2">
        <v>49</v>
      </c>
      <c r="B366" s="1" t="s">
        <v>15</v>
      </c>
      <c r="C366" s="1">
        <v>3</v>
      </c>
      <c r="D366" s="1" t="s">
        <v>11</v>
      </c>
      <c r="E366" s="1">
        <v>0.4</v>
      </c>
      <c r="F366" s="1">
        <v>0.2</v>
      </c>
      <c r="G366" s="1">
        <v>0.4</v>
      </c>
      <c r="H366" s="1">
        <v>0</v>
      </c>
      <c r="I366" s="1" t="s">
        <v>12</v>
      </c>
      <c r="J366" s="1" t="s">
        <v>13</v>
      </c>
      <c r="K366" s="1">
        <v>22750</v>
      </c>
      <c r="L366" s="3">
        <v>3500</v>
      </c>
      <c r="M366" t="str">
        <f t="shared" si="39"/>
        <v>D</v>
      </c>
      <c r="N366" t="str">
        <f t="shared" si="40"/>
        <v>D3</v>
      </c>
      <c r="O366" t="str">
        <f>VLOOKUP(N366,'Design - US'!$H$3:$M$50,2,FALSE)</f>
        <v>Profile A</v>
      </c>
      <c r="P366" t="str">
        <f>VLOOKUP($N366,'Design - US'!$H$3:$M$50,3,FALSE)</f>
        <v>$30 USD / mo (T2)</v>
      </c>
      <c r="Q366" t="str">
        <f>VLOOKUP($N366,'Design - US'!$H$3:$M$50,4,FALSE)</f>
        <v>$7.14 USD / day</v>
      </c>
      <c r="R366" t="str">
        <f>VLOOKUP($N366,'Design - US'!$H$3:$M$50,5,FALSE)</f>
        <v>Open access within label indication (use after failure of allopurinol or febuxostat)</v>
      </c>
      <c r="S366" t="str">
        <f>VLOOKUP($N366,'Design - US'!$H$3:$M$50,6,FALSE)</f>
        <v>Requires prior authorization</v>
      </c>
      <c r="T366">
        <f t="shared" si="41"/>
        <v>22750</v>
      </c>
      <c r="U366">
        <f t="shared" si="35"/>
        <v>9100</v>
      </c>
      <c r="V366">
        <f t="shared" si="36"/>
        <v>4550</v>
      </c>
      <c r="W366">
        <f t="shared" si="37"/>
        <v>9100</v>
      </c>
      <c r="X366">
        <f t="shared" si="38"/>
        <v>0</v>
      </c>
    </row>
    <row r="367" spans="1:24">
      <c r="A367" s="2">
        <v>49</v>
      </c>
      <c r="B367" s="1" t="s">
        <v>15</v>
      </c>
      <c r="C367" s="1">
        <v>3</v>
      </c>
      <c r="D367" s="1" t="s">
        <v>14</v>
      </c>
      <c r="E367" s="1">
        <v>0.4</v>
      </c>
      <c r="F367" s="1">
        <v>0.2</v>
      </c>
      <c r="G367" s="1">
        <v>0.4</v>
      </c>
      <c r="H367" s="1">
        <v>0</v>
      </c>
      <c r="I367" s="1" t="s">
        <v>12</v>
      </c>
      <c r="J367" s="1" t="s">
        <v>13</v>
      </c>
      <c r="K367" s="1">
        <v>22750</v>
      </c>
      <c r="L367" s="3">
        <v>3500</v>
      </c>
      <c r="M367" t="str">
        <f t="shared" si="39"/>
        <v>D</v>
      </c>
      <c r="N367" t="str">
        <f t="shared" si="40"/>
        <v>D3</v>
      </c>
      <c r="O367" t="str">
        <f>VLOOKUP(N367,'Design - US'!$H$3:$M$50,2,FALSE)</f>
        <v>Profile A</v>
      </c>
      <c r="P367" t="str">
        <f>VLOOKUP($N367,'Design - US'!$H$3:$M$50,3,FALSE)</f>
        <v>$30 USD / mo (T2)</v>
      </c>
      <c r="Q367" t="str">
        <f>VLOOKUP($N367,'Design - US'!$H$3:$M$50,4,FALSE)</f>
        <v>$7.14 USD / day</v>
      </c>
      <c r="R367" t="str">
        <f>VLOOKUP($N367,'Design - US'!$H$3:$M$50,5,FALSE)</f>
        <v>Open access within label indication (use after failure of allopurinol or febuxostat)</v>
      </c>
      <c r="S367" t="str">
        <f>VLOOKUP($N367,'Design - US'!$H$3:$M$50,6,FALSE)</f>
        <v>Requires prior authorization</v>
      </c>
      <c r="T367">
        <f t="shared" si="41"/>
        <v>3500</v>
      </c>
      <c r="U367">
        <f t="shared" si="35"/>
        <v>1400</v>
      </c>
      <c r="V367">
        <f t="shared" si="36"/>
        <v>700</v>
      </c>
      <c r="W367">
        <f t="shared" si="37"/>
        <v>1400</v>
      </c>
      <c r="X367">
        <f t="shared" si="38"/>
        <v>0</v>
      </c>
    </row>
    <row r="368" spans="1:24">
      <c r="A368" s="2">
        <v>49</v>
      </c>
      <c r="B368" s="1" t="s">
        <v>15</v>
      </c>
      <c r="C368" s="1">
        <v>4</v>
      </c>
      <c r="D368" s="1" t="s">
        <v>11</v>
      </c>
      <c r="E368" s="1">
        <v>0.6</v>
      </c>
      <c r="F368" s="1">
        <v>0.2</v>
      </c>
      <c r="G368" s="1">
        <v>0.2</v>
      </c>
      <c r="H368" s="1">
        <v>0</v>
      </c>
      <c r="I368" s="1" t="s">
        <v>12</v>
      </c>
      <c r="J368" s="1" t="s">
        <v>13</v>
      </c>
      <c r="K368" s="1">
        <v>22750</v>
      </c>
      <c r="L368" s="3">
        <v>3500</v>
      </c>
      <c r="M368" t="str">
        <f t="shared" si="39"/>
        <v>D</v>
      </c>
      <c r="N368" t="str">
        <f t="shared" si="40"/>
        <v>D4</v>
      </c>
      <c r="O368" t="str">
        <f>VLOOKUP(N368,'Design - US'!$H$3:$M$50,2,FALSE)</f>
        <v>Profile A</v>
      </c>
      <c r="P368" t="str">
        <f>VLOOKUP($N368,'Design - US'!$H$3:$M$50,3,FALSE)</f>
        <v>$60 USD / mo (T3)</v>
      </c>
      <c r="Q368" t="str">
        <f>VLOOKUP($N368,'Design - US'!$H$3:$M$50,4,FALSE)</f>
        <v>$5.36 USD / day</v>
      </c>
      <c r="R368" t="str">
        <f>VLOOKUP($N368,'Design - US'!$H$3:$M$50,5,FALSE)</f>
        <v>Open access within label indication (use after failure of allopurinol or febuxostat)</v>
      </c>
      <c r="S368" t="str">
        <f>VLOOKUP($N368,'Design - US'!$H$3:$M$50,6,FALSE)</f>
        <v>No prior authorization</v>
      </c>
      <c r="T368">
        <f t="shared" si="41"/>
        <v>22750</v>
      </c>
      <c r="U368">
        <f t="shared" si="35"/>
        <v>13650</v>
      </c>
      <c r="V368">
        <f t="shared" si="36"/>
        <v>4550</v>
      </c>
      <c r="W368">
        <f t="shared" si="37"/>
        <v>4550</v>
      </c>
      <c r="X368">
        <f t="shared" si="38"/>
        <v>0</v>
      </c>
    </row>
    <row r="369" spans="1:24">
      <c r="A369" s="2">
        <v>49</v>
      </c>
      <c r="B369" s="1" t="s">
        <v>15</v>
      </c>
      <c r="C369" s="1">
        <v>4</v>
      </c>
      <c r="D369" s="1" t="s">
        <v>14</v>
      </c>
      <c r="E369" s="1">
        <v>0.6</v>
      </c>
      <c r="F369" s="1">
        <v>0.2</v>
      </c>
      <c r="G369" s="1">
        <v>0.2</v>
      </c>
      <c r="H369" s="1">
        <v>0</v>
      </c>
      <c r="I369" s="1" t="s">
        <v>12</v>
      </c>
      <c r="J369" s="1" t="s">
        <v>13</v>
      </c>
      <c r="K369" s="1">
        <v>22750</v>
      </c>
      <c r="L369" s="3">
        <v>3500</v>
      </c>
      <c r="M369" t="str">
        <f t="shared" si="39"/>
        <v>D</v>
      </c>
      <c r="N369" t="str">
        <f t="shared" si="40"/>
        <v>D4</v>
      </c>
      <c r="O369" t="str">
        <f>VLOOKUP(N369,'Design - US'!$H$3:$M$50,2,FALSE)</f>
        <v>Profile A</v>
      </c>
      <c r="P369" t="str">
        <f>VLOOKUP($N369,'Design - US'!$H$3:$M$50,3,FALSE)</f>
        <v>$60 USD / mo (T3)</v>
      </c>
      <c r="Q369" t="str">
        <f>VLOOKUP($N369,'Design - US'!$H$3:$M$50,4,FALSE)</f>
        <v>$5.36 USD / day</v>
      </c>
      <c r="R369" t="str">
        <f>VLOOKUP($N369,'Design - US'!$H$3:$M$50,5,FALSE)</f>
        <v>Open access within label indication (use after failure of allopurinol or febuxostat)</v>
      </c>
      <c r="S369" t="str">
        <f>VLOOKUP($N369,'Design - US'!$H$3:$M$50,6,FALSE)</f>
        <v>No prior authorization</v>
      </c>
      <c r="T369">
        <f t="shared" si="41"/>
        <v>3500</v>
      </c>
      <c r="U369">
        <f t="shared" si="35"/>
        <v>2100</v>
      </c>
      <c r="V369">
        <f t="shared" si="36"/>
        <v>700</v>
      </c>
      <c r="W369">
        <f t="shared" si="37"/>
        <v>700</v>
      </c>
      <c r="X369">
        <f t="shared" si="38"/>
        <v>0</v>
      </c>
    </row>
    <row r="370" spans="1:24">
      <c r="A370" s="2">
        <v>49</v>
      </c>
      <c r="B370" s="1" t="s">
        <v>15</v>
      </c>
      <c r="C370" s="1">
        <v>5</v>
      </c>
      <c r="D370" s="1" t="s">
        <v>11</v>
      </c>
      <c r="E370" s="1">
        <v>0.4</v>
      </c>
      <c r="F370" s="1">
        <v>0.4</v>
      </c>
      <c r="G370" s="1">
        <v>0.2</v>
      </c>
      <c r="H370" s="1">
        <v>0</v>
      </c>
      <c r="I370" s="1" t="s">
        <v>12</v>
      </c>
      <c r="J370" s="1" t="s">
        <v>13</v>
      </c>
      <c r="K370" s="1">
        <v>22750</v>
      </c>
      <c r="L370" s="3">
        <v>3500</v>
      </c>
      <c r="M370" t="str">
        <f t="shared" si="39"/>
        <v>D</v>
      </c>
      <c r="N370" t="str">
        <f t="shared" si="40"/>
        <v>D5</v>
      </c>
      <c r="O370" t="str">
        <f>VLOOKUP(N370,'Design - US'!$H$3:$M$50,2,FALSE)</f>
        <v>Profile A</v>
      </c>
      <c r="P370" t="str">
        <f>VLOOKUP($N370,'Design - US'!$H$3:$M$50,3,FALSE)</f>
        <v>$60 USD / mo (T3)</v>
      </c>
      <c r="Q370" t="str">
        <f>VLOOKUP($N370,'Design - US'!$H$3:$M$50,4,FALSE)</f>
        <v>$12.06 USD / day</v>
      </c>
      <c r="R370" t="str">
        <f>VLOOKUP($N370,'Design - US'!$H$3:$M$50,5,FALSE)</f>
        <v>Access restricted beyond label indication (use only after failure of both allopurinol AND febuxostat)</v>
      </c>
      <c r="S370" t="str">
        <f>VLOOKUP($N370,'Design - US'!$H$3:$M$50,6,FALSE)</f>
        <v>No prior authorization</v>
      </c>
      <c r="T370">
        <f t="shared" si="41"/>
        <v>22750</v>
      </c>
      <c r="U370">
        <f t="shared" si="35"/>
        <v>9100</v>
      </c>
      <c r="V370">
        <f t="shared" si="36"/>
        <v>9100</v>
      </c>
      <c r="W370">
        <f t="shared" si="37"/>
        <v>4550</v>
      </c>
      <c r="X370">
        <f t="shared" si="38"/>
        <v>0</v>
      </c>
    </row>
    <row r="371" spans="1:24">
      <c r="A371" s="2">
        <v>49</v>
      </c>
      <c r="B371" s="1" t="s">
        <v>15</v>
      </c>
      <c r="C371" s="1">
        <v>5</v>
      </c>
      <c r="D371" s="1" t="s">
        <v>14</v>
      </c>
      <c r="E371" s="1">
        <v>0.6</v>
      </c>
      <c r="F371" s="1">
        <v>0.2</v>
      </c>
      <c r="G371" s="1">
        <v>0.2</v>
      </c>
      <c r="H371" s="1">
        <v>0</v>
      </c>
      <c r="I371" s="1" t="s">
        <v>12</v>
      </c>
      <c r="J371" s="1" t="s">
        <v>13</v>
      </c>
      <c r="K371" s="1">
        <v>22750</v>
      </c>
      <c r="L371" s="3">
        <v>3500</v>
      </c>
      <c r="M371" t="str">
        <f t="shared" si="39"/>
        <v>D</v>
      </c>
      <c r="N371" t="str">
        <f t="shared" si="40"/>
        <v>D5</v>
      </c>
      <c r="O371" t="str">
        <f>VLOOKUP(N371,'Design - US'!$H$3:$M$50,2,FALSE)</f>
        <v>Profile A</v>
      </c>
      <c r="P371" t="str">
        <f>VLOOKUP($N371,'Design - US'!$H$3:$M$50,3,FALSE)</f>
        <v>$60 USD / mo (T3)</v>
      </c>
      <c r="Q371" t="str">
        <f>VLOOKUP($N371,'Design - US'!$H$3:$M$50,4,FALSE)</f>
        <v>$12.06 USD / day</v>
      </c>
      <c r="R371" t="str">
        <f>VLOOKUP($N371,'Design - US'!$H$3:$M$50,5,FALSE)</f>
        <v>Access restricted beyond label indication (use only after failure of both allopurinol AND febuxostat)</v>
      </c>
      <c r="S371" t="str">
        <f>VLOOKUP($N371,'Design - US'!$H$3:$M$50,6,FALSE)</f>
        <v>No prior authorization</v>
      </c>
      <c r="T371">
        <f t="shared" si="41"/>
        <v>3500</v>
      </c>
      <c r="U371">
        <f t="shared" si="35"/>
        <v>2100</v>
      </c>
      <c r="V371">
        <f t="shared" si="36"/>
        <v>700</v>
      </c>
      <c r="W371">
        <f t="shared" si="37"/>
        <v>700</v>
      </c>
      <c r="X371">
        <f t="shared" si="38"/>
        <v>0</v>
      </c>
    </row>
    <row r="372" spans="1:24">
      <c r="A372" s="2">
        <v>49</v>
      </c>
      <c r="B372" s="1" t="s">
        <v>15</v>
      </c>
      <c r="C372" s="1">
        <v>6</v>
      </c>
      <c r="D372" s="1" t="s">
        <v>11</v>
      </c>
      <c r="E372" s="1">
        <v>0.4</v>
      </c>
      <c r="F372" s="1">
        <v>0.4</v>
      </c>
      <c r="G372" s="1">
        <v>0.2</v>
      </c>
      <c r="H372" s="1">
        <v>0</v>
      </c>
      <c r="I372" s="1" t="s">
        <v>12</v>
      </c>
      <c r="J372" s="1" t="s">
        <v>13</v>
      </c>
      <c r="K372" s="1">
        <v>22750</v>
      </c>
      <c r="L372" s="3">
        <v>3500</v>
      </c>
      <c r="M372" t="str">
        <f t="shared" si="39"/>
        <v>D</v>
      </c>
      <c r="N372" t="str">
        <f t="shared" si="40"/>
        <v>D6</v>
      </c>
      <c r="O372" t="str">
        <f>VLOOKUP(N372,'Design - US'!$H$3:$M$50,2,FALSE)</f>
        <v>Profile C</v>
      </c>
      <c r="P372" t="str">
        <f>VLOOKUP($N372,'Design - US'!$H$3:$M$50,3,FALSE)</f>
        <v>$60 USD / mo (T3)</v>
      </c>
      <c r="Q372" t="str">
        <f>VLOOKUP($N372,'Design - US'!$H$3:$M$50,4,FALSE)</f>
        <v>$7.14 USD / day</v>
      </c>
      <c r="R372" t="str">
        <f>VLOOKUP($N372,'Design - US'!$H$3:$M$50,5,FALSE)</f>
        <v>Open access within label indication (use after failure of allopurinol or febuxostat)</v>
      </c>
      <c r="S372" t="str">
        <f>VLOOKUP($N372,'Design - US'!$H$3:$M$50,6,FALSE)</f>
        <v>Requires prior authorization</v>
      </c>
      <c r="T372">
        <f t="shared" si="41"/>
        <v>22750</v>
      </c>
      <c r="U372">
        <f t="shared" si="35"/>
        <v>9100</v>
      </c>
      <c r="V372">
        <f t="shared" si="36"/>
        <v>9100</v>
      </c>
      <c r="W372">
        <f t="shared" si="37"/>
        <v>4550</v>
      </c>
      <c r="X372">
        <f t="shared" si="38"/>
        <v>0</v>
      </c>
    </row>
    <row r="373" spans="1:24">
      <c r="A373" s="2">
        <v>49</v>
      </c>
      <c r="B373" s="1" t="s">
        <v>15</v>
      </c>
      <c r="C373" s="1">
        <v>6</v>
      </c>
      <c r="D373" s="1" t="s">
        <v>14</v>
      </c>
      <c r="E373" s="1">
        <v>0.4</v>
      </c>
      <c r="F373" s="1">
        <v>0.4</v>
      </c>
      <c r="G373" s="1">
        <v>0.2</v>
      </c>
      <c r="H373" s="1">
        <v>0</v>
      </c>
      <c r="I373" s="1" t="s">
        <v>12</v>
      </c>
      <c r="J373" s="1" t="s">
        <v>13</v>
      </c>
      <c r="K373" s="1">
        <v>22750</v>
      </c>
      <c r="L373" s="3">
        <v>3500</v>
      </c>
      <c r="M373" t="str">
        <f t="shared" si="39"/>
        <v>D</v>
      </c>
      <c r="N373" t="str">
        <f t="shared" si="40"/>
        <v>D6</v>
      </c>
      <c r="O373" t="str">
        <f>VLOOKUP(N373,'Design - US'!$H$3:$M$50,2,FALSE)</f>
        <v>Profile C</v>
      </c>
      <c r="P373" t="str">
        <f>VLOOKUP($N373,'Design - US'!$H$3:$M$50,3,FALSE)</f>
        <v>$60 USD / mo (T3)</v>
      </c>
      <c r="Q373" t="str">
        <f>VLOOKUP($N373,'Design - US'!$H$3:$M$50,4,FALSE)</f>
        <v>$7.14 USD / day</v>
      </c>
      <c r="R373" t="str">
        <f>VLOOKUP($N373,'Design - US'!$H$3:$M$50,5,FALSE)</f>
        <v>Open access within label indication (use after failure of allopurinol or febuxostat)</v>
      </c>
      <c r="S373" t="str">
        <f>VLOOKUP($N373,'Design - US'!$H$3:$M$50,6,FALSE)</f>
        <v>Requires prior authorization</v>
      </c>
      <c r="T373">
        <f t="shared" si="41"/>
        <v>3500</v>
      </c>
      <c r="U373">
        <f t="shared" si="35"/>
        <v>1400</v>
      </c>
      <c r="V373">
        <f t="shared" si="36"/>
        <v>1400</v>
      </c>
      <c r="W373">
        <f t="shared" si="37"/>
        <v>700</v>
      </c>
      <c r="X373">
        <f t="shared" si="38"/>
        <v>0</v>
      </c>
    </row>
    <row r="374" spans="1:24">
      <c r="A374" s="2">
        <v>49</v>
      </c>
      <c r="B374" s="1" t="s">
        <v>15</v>
      </c>
      <c r="C374" s="1">
        <v>7</v>
      </c>
      <c r="D374" s="1" t="s">
        <v>11</v>
      </c>
      <c r="E374" s="1">
        <v>0.4</v>
      </c>
      <c r="F374" s="1">
        <v>0.2</v>
      </c>
      <c r="G374" s="1">
        <v>0.4</v>
      </c>
      <c r="H374" s="1">
        <v>0</v>
      </c>
      <c r="I374" s="1" t="s">
        <v>12</v>
      </c>
      <c r="J374" s="1" t="s">
        <v>13</v>
      </c>
      <c r="K374" s="1">
        <v>22750</v>
      </c>
      <c r="L374" s="3">
        <v>3500</v>
      </c>
      <c r="M374" t="str">
        <f t="shared" si="39"/>
        <v>D</v>
      </c>
      <c r="N374" t="str">
        <f t="shared" si="40"/>
        <v>D7</v>
      </c>
      <c r="O374" t="str">
        <f>VLOOKUP(N374,'Design - US'!$H$3:$M$50,2,FALSE)</f>
        <v>Profile B</v>
      </c>
      <c r="P374" t="str">
        <f>VLOOKUP($N374,'Design - US'!$H$3:$M$50,3,FALSE)</f>
        <v>$60 USD / mo (T3)</v>
      </c>
      <c r="Q374" t="str">
        <f>VLOOKUP($N374,'Design - US'!$H$3:$M$50,4,FALSE)</f>
        <v>$5.36 USD / day</v>
      </c>
      <c r="R374" t="str">
        <f>VLOOKUP($N374,'Design - US'!$H$3:$M$50,5,FALSE)</f>
        <v>Open access within label indication (use after failure of allopurinol or febuxostat)</v>
      </c>
      <c r="S374" t="str">
        <f>VLOOKUP($N374,'Design - US'!$H$3:$M$50,6,FALSE)</f>
        <v>Requires prior authorization</v>
      </c>
      <c r="T374">
        <f t="shared" si="41"/>
        <v>22750</v>
      </c>
      <c r="U374">
        <f t="shared" si="35"/>
        <v>9100</v>
      </c>
      <c r="V374">
        <f t="shared" si="36"/>
        <v>4550</v>
      </c>
      <c r="W374">
        <f t="shared" si="37"/>
        <v>9100</v>
      </c>
      <c r="X374">
        <f t="shared" si="38"/>
        <v>0</v>
      </c>
    </row>
    <row r="375" spans="1:24">
      <c r="A375" s="2">
        <v>49</v>
      </c>
      <c r="B375" s="1" t="s">
        <v>15</v>
      </c>
      <c r="C375" s="1">
        <v>7</v>
      </c>
      <c r="D375" s="1" t="s">
        <v>14</v>
      </c>
      <c r="E375" s="1">
        <v>0.4</v>
      </c>
      <c r="F375" s="1">
        <v>0.2</v>
      </c>
      <c r="G375" s="1">
        <v>0.4</v>
      </c>
      <c r="H375" s="1">
        <v>0</v>
      </c>
      <c r="I375" s="1" t="s">
        <v>12</v>
      </c>
      <c r="J375" s="1" t="s">
        <v>13</v>
      </c>
      <c r="K375" s="1">
        <v>22750</v>
      </c>
      <c r="L375" s="3">
        <v>3500</v>
      </c>
      <c r="M375" t="str">
        <f t="shared" si="39"/>
        <v>D</v>
      </c>
      <c r="N375" t="str">
        <f t="shared" si="40"/>
        <v>D7</v>
      </c>
      <c r="O375" t="str">
        <f>VLOOKUP(N375,'Design - US'!$H$3:$M$50,2,FALSE)</f>
        <v>Profile B</v>
      </c>
      <c r="P375" t="str">
        <f>VLOOKUP($N375,'Design - US'!$H$3:$M$50,3,FALSE)</f>
        <v>$60 USD / mo (T3)</v>
      </c>
      <c r="Q375" t="str">
        <f>VLOOKUP($N375,'Design - US'!$H$3:$M$50,4,FALSE)</f>
        <v>$5.36 USD / day</v>
      </c>
      <c r="R375" t="str">
        <f>VLOOKUP($N375,'Design - US'!$H$3:$M$50,5,FALSE)</f>
        <v>Open access within label indication (use after failure of allopurinol or febuxostat)</v>
      </c>
      <c r="S375" t="str">
        <f>VLOOKUP($N375,'Design - US'!$H$3:$M$50,6,FALSE)</f>
        <v>Requires prior authorization</v>
      </c>
      <c r="T375">
        <f t="shared" si="41"/>
        <v>3500</v>
      </c>
      <c r="U375">
        <f t="shared" si="35"/>
        <v>1400</v>
      </c>
      <c r="V375">
        <f t="shared" si="36"/>
        <v>700</v>
      </c>
      <c r="W375">
        <f t="shared" si="37"/>
        <v>1400</v>
      </c>
      <c r="X375">
        <f t="shared" si="38"/>
        <v>0</v>
      </c>
    </row>
    <row r="376" spans="1:24">
      <c r="A376" s="2">
        <v>49</v>
      </c>
      <c r="B376" s="1" t="s">
        <v>15</v>
      </c>
      <c r="C376" s="1">
        <v>8</v>
      </c>
      <c r="D376" s="1" t="s">
        <v>11</v>
      </c>
      <c r="E376" s="1">
        <v>0.4</v>
      </c>
      <c r="F376" s="1">
        <v>0.4</v>
      </c>
      <c r="G376" s="1">
        <v>0.2</v>
      </c>
      <c r="H376" s="1">
        <v>0</v>
      </c>
      <c r="I376" s="1" t="s">
        <v>12</v>
      </c>
      <c r="J376" s="1" t="s">
        <v>13</v>
      </c>
      <c r="K376" s="1">
        <v>22750</v>
      </c>
      <c r="L376" s="3">
        <v>3500</v>
      </c>
      <c r="M376" t="str">
        <f t="shared" si="39"/>
        <v>D</v>
      </c>
      <c r="N376" t="str">
        <f t="shared" si="40"/>
        <v>D8</v>
      </c>
      <c r="O376" t="str">
        <f>VLOOKUP(N376,'Design - US'!$H$3:$M$50,2,FALSE)</f>
        <v>Profile D</v>
      </c>
      <c r="P376" t="str">
        <f>VLOOKUP($N376,'Design - US'!$H$3:$M$50,3,FALSE)</f>
        <v>$30 USD / mo (T2)</v>
      </c>
      <c r="Q376" t="str">
        <f>VLOOKUP($N376,'Design - US'!$H$3:$M$50,4,FALSE)</f>
        <v>$7.14 USD / day</v>
      </c>
      <c r="R376" t="str">
        <f>VLOOKUP($N376,'Design - US'!$H$3:$M$50,5,FALSE)</f>
        <v>Open access within label indication (use after failure of allopurinol or febuxostat)</v>
      </c>
      <c r="S376" t="str">
        <f>VLOOKUP($N376,'Design - US'!$H$3:$M$50,6,FALSE)</f>
        <v>No prior authorization</v>
      </c>
      <c r="T376">
        <f t="shared" si="41"/>
        <v>22750</v>
      </c>
      <c r="U376">
        <f t="shared" si="35"/>
        <v>9100</v>
      </c>
      <c r="V376">
        <f t="shared" si="36"/>
        <v>9100</v>
      </c>
      <c r="W376">
        <f t="shared" si="37"/>
        <v>4550</v>
      </c>
      <c r="X376">
        <f t="shared" si="38"/>
        <v>0</v>
      </c>
    </row>
    <row r="377" spans="1:24">
      <c r="A377" s="2">
        <v>49</v>
      </c>
      <c r="B377" s="1" t="s">
        <v>15</v>
      </c>
      <c r="C377" s="1">
        <v>8</v>
      </c>
      <c r="D377" s="1" t="s">
        <v>14</v>
      </c>
      <c r="E377" s="1">
        <v>0.4</v>
      </c>
      <c r="F377" s="1">
        <v>0.4</v>
      </c>
      <c r="G377" s="1">
        <v>0.2</v>
      </c>
      <c r="H377" s="1">
        <v>0</v>
      </c>
      <c r="I377" s="1" t="s">
        <v>12</v>
      </c>
      <c r="J377" s="1" t="s">
        <v>13</v>
      </c>
      <c r="K377" s="1">
        <v>22750</v>
      </c>
      <c r="L377" s="3">
        <v>3500</v>
      </c>
      <c r="M377" t="str">
        <f t="shared" si="39"/>
        <v>D</v>
      </c>
      <c r="N377" t="str">
        <f t="shared" si="40"/>
        <v>D8</v>
      </c>
      <c r="O377" t="str">
        <f>VLOOKUP(N377,'Design - US'!$H$3:$M$50,2,FALSE)</f>
        <v>Profile D</v>
      </c>
      <c r="P377" t="str">
        <f>VLOOKUP($N377,'Design - US'!$H$3:$M$50,3,FALSE)</f>
        <v>$30 USD / mo (T2)</v>
      </c>
      <c r="Q377" t="str">
        <f>VLOOKUP($N377,'Design - US'!$H$3:$M$50,4,FALSE)</f>
        <v>$7.14 USD / day</v>
      </c>
      <c r="R377" t="str">
        <f>VLOOKUP($N377,'Design - US'!$H$3:$M$50,5,FALSE)</f>
        <v>Open access within label indication (use after failure of allopurinol or febuxostat)</v>
      </c>
      <c r="S377" t="str">
        <f>VLOOKUP($N377,'Design - US'!$H$3:$M$50,6,FALSE)</f>
        <v>No prior authorization</v>
      </c>
      <c r="T377">
        <f t="shared" si="41"/>
        <v>3500</v>
      </c>
      <c r="U377">
        <f t="shared" si="35"/>
        <v>1400</v>
      </c>
      <c r="V377">
        <f t="shared" si="36"/>
        <v>1400</v>
      </c>
      <c r="W377">
        <f t="shared" si="37"/>
        <v>700</v>
      </c>
      <c r="X377">
        <f t="shared" si="38"/>
        <v>0</v>
      </c>
    </row>
    <row r="378" spans="1:24">
      <c r="A378" s="2">
        <v>49</v>
      </c>
      <c r="B378" s="1" t="s">
        <v>15</v>
      </c>
      <c r="C378" s="1">
        <v>9</v>
      </c>
      <c r="D378" s="1" t="s">
        <v>11</v>
      </c>
      <c r="E378" s="1">
        <v>0.4</v>
      </c>
      <c r="F378" s="1">
        <v>0.2</v>
      </c>
      <c r="G378" s="1">
        <v>0.4</v>
      </c>
      <c r="H378" s="1">
        <v>0</v>
      </c>
      <c r="I378" s="1" t="s">
        <v>12</v>
      </c>
      <c r="J378" s="1" t="s">
        <v>13</v>
      </c>
      <c r="K378" s="1">
        <v>22750</v>
      </c>
      <c r="L378" s="3">
        <v>3500</v>
      </c>
      <c r="M378" t="str">
        <f t="shared" si="39"/>
        <v>D</v>
      </c>
      <c r="N378" t="str">
        <f t="shared" si="40"/>
        <v>D9</v>
      </c>
      <c r="O378" t="str">
        <f>VLOOKUP(N378,'Design - US'!$H$3:$M$50,2,FALSE)</f>
        <v>Profile A</v>
      </c>
      <c r="P378" t="str">
        <f>VLOOKUP($N378,'Design - US'!$H$3:$M$50,3,FALSE)</f>
        <v>$60 USD / mo (T3)</v>
      </c>
      <c r="Q378" t="str">
        <f>VLOOKUP($N378,'Design - US'!$H$3:$M$50,4,FALSE)</f>
        <v>$12.06 USD / day</v>
      </c>
      <c r="R378" t="str">
        <f>VLOOKUP($N378,'Design - US'!$H$3:$M$50,5,FALSE)</f>
        <v>Open access within label indication (use after failure of allopurinol or febuxostat)</v>
      </c>
      <c r="S378" t="str">
        <f>VLOOKUP($N378,'Design - US'!$H$3:$M$50,6,FALSE)</f>
        <v>Requires prior authorization</v>
      </c>
      <c r="T378">
        <f t="shared" si="41"/>
        <v>22750</v>
      </c>
      <c r="U378">
        <f t="shared" si="35"/>
        <v>9100</v>
      </c>
      <c r="V378">
        <f t="shared" si="36"/>
        <v>4550</v>
      </c>
      <c r="W378">
        <f t="shared" si="37"/>
        <v>9100</v>
      </c>
      <c r="X378">
        <f t="shared" si="38"/>
        <v>0</v>
      </c>
    </row>
    <row r="379" spans="1:24">
      <c r="A379" s="2">
        <v>49</v>
      </c>
      <c r="B379" s="1" t="s">
        <v>15</v>
      </c>
      <c r="C379" s="1">
        <v>9</v>
      </c>
      <c r="D379" s="1" t="s">
        <v>14</v>
      </c>
      <c r="E379" s="1">
        <v>0.4</v>
      </c>
      <c r="F379" s="1">
        <v>0.2</v>
      </c>
      <c r="G379" s="1">
        <v>0.4</v>
      </c>
      <c r="H379" s="1">
        <v>0</v>
      </c>
      <c r="I379" s="1" t="s">
        <v>12</v>
      </c>
      <c r="J379" s="1" t="s">
        <v>13</v>
      </c>
      <c r="K379" s="1">
        <v>22750</v>
      </c>
      <c r="L379" s="3">
        <v>3500</v>
      </c>
      <c r="M379" t="str">
        <f t="shared" si="39"/>
        <v>D</v>
      </c>
      <c r="N379" t="str">
        <f t="shared" si="40"/>
        <v>D9</v>
      </c>
      <c r="O379" t="str">
        <f>VLOOKUP(N379,'Design - US'!$H$3:$M$50,2,FALSE)</f>
        <v>Profile A</v>
      </c>
      <c r="P379" t="str">
        <f>VLOOKUP($N379,'Design - US'!$H$3:$M$50,3,FALSE)</f>
        <v>$60 USD / mo (T3)</v>
      </c>
      <c r="Q379" t="str">
        <f>VLOOKUP($N379,'Design - US'!$H$3:$M$50,4,FALSE)</f>
        <v>$12.06 USD / day</v>
      </c>
      <c r="R379" t="str">
        <f>VLOOKUP($N379,'Design - US'!$H$3:$M$50,5,FALSE)</f>
        <v>Open access within label indication (use after failure of allopurinol or febuxostat)</v>
      </c>
      <c r="S379" t="str">
        <f>VLOOKUP($N379,'Design - US'!$H$3:$M$50,6,FALSE)</f>
        <v>Requires prior authorization</v>
      </c>
      <c r="T379">
        <f t="shared" si="41"/>
        <v>3500</v>
      </c>
      <c r="U379">
        <f t="shared" si="35"/>
        <v>1400</v>
      </c>
      <c r="V379">
        <f t="shared" si="36"/>
        <v>700</v>
      </c>
      <c r="W379">
        <f t="shared" si="37"/>
        <v>1400</v>
      </c>
      <c r="X379">
        <f t="shared" si="38"/>
        <v>0</v>
      </c>
    </row>
    <row r="380" spans="1:24">
      <c r="A380" s="2">
        <v>49</v>
      </c>
      <c r="B380" s="1" t="s">
        <v>15</v>
      </c>
      <c r="C380" s="1">
        <v>10</v>
      </c>
      <c r="D380" s="1" t="s">
        <v>11</v>
      </c>
      <c r="E380" s="1">
        <v>0.4</v>
      </c>
      <c r="F380" s="1">
        <v>0.2</v>
      </c>
      <c r="G380" s="1">
        <v>0.4</v>
      </c>
      <c r="H380" s="1">
        <v>0</v>
      </c>
      <c r="I380" s="1" t="s">
        <v>12</v>
      </c>
      <c r="J380" s="1" t="s">
        <v>13</v>
      </c>
      <c r="K380" s="1">
        <v>22750</v>
      </c>
      <c r="L380" s="3">
        <v>3500</v>
      </c>
      <c r="M380" t="str">
        <f t="shared" si="39"/>
        <v>D</v>
      </c>
      <c r="N380" t="str">
        <f t="shared" si="40"/>
        <v>D10</v>
      </c>
      <c r="O380" t="str">
        <f>VLOOKUP(N380,'Design - US'!$H$3:$M$50,2,FALSE)</f>
        <v>Profile B</v>
      </c>
      <c r="P380" t="str">
        <f>VLOOKUP($N380,'Design - US'!$H$3:$M$50,3,FALSE)</f>
        <v>$30 USD / mo (T2)</v>
      </c>
      <c r="Q380" t="str">
        <f>VLOOKUP($N380,'Design - US'!$H$3:$M$50,4,FALSE)</f>
        <v>$7.14 USD / day</v>
      </c>
      <c r="R380" t="str">
        <f>VLOOKUP($N380,'Design - US'!$H$3:$M$50,5,FALSE)</f>
        <v>Open access within label indication (use after failure of allopurinol or febuxostat)</v>
      </c>
      <c r="S380" t="str">
        <f>VLOOKUP($N380,'Design - US'!$H$3:$M$50,6,FALSE)</f>
        <v>Requires prior authorization</v>
      </c>
      <c r="T380">
        <f t="shared" si="41"/>
        <v>22750</v>
      </c>
      <c r="U380">
        <f t="shared" si="35"/>
        <v>9100</v>
      </c>
      <c r="V380">
        <f t="shared" si="36"/>
        <v>4550</v>
      </c>
      <c r="W380">
        <f t="shared" si="37"/>
        <v>9100</v>
      </c>
      <c r="X380">
        <f t="shared" si="38"/>
        <v>0</v>
      </c>
    </row>
    <row r="381" spans="1:24">
      <c r="A381" s="2">
        <v>49</v>
      </c>
      <c r="B381" s="1" t="s">
        <v>15</v>
      </c>
      <c r="C381" s="1">
        <v>10</v>
      </c>
      <c r="D381" s="1" t="s">
        <v>14</v>
      </c>
      <c r="E381" s="1">
        <v>0.4</v>
      </c>
      <c r="F381" s="1">
        <v>0.2</v>
      </c>
      <c r="G381" s="1">
        <v>0.4</v>
      </c>
      <c r="H381" s="1">
        <v>0</v>
      </c>
      <c r="I381" s="1" t="s">
        <v>12</v>
      </c>
      <c r="J381" s="1" t="s">
        <v>13</v>
      </c>
      <c r="K381" s="1">
        <v>22750</v>
      </c>
      <c r="L381" s="3">
        <v>3500</v>
      </c>
      <c r="M381" t="str">
        <f t="shared" si="39"/>
        <v>D</v>
      </c>
      <c r="N381" t="str">
        <f t="shared" si="40"/>
        <v>D10</v>
      </c>
      <c r="O381" t="str">
        <f>VLOOKUP(N381,'Design - US'!$H$3:$M$50,2,FALSE)</f>
        <v>Profile B</v>
      </c>
      <c r="P381" t="str">
        <f>VLOOKUP($N381,'Design - US'!$H$3:$M$50,3,FALSE)</f>
        <v>$30 USD / mo (T2)</v>
      </c>
      <c r="Q381" t="str">
        <f>VLOOKUP($N381,'Design - US'!$H$3:$M$50,4,FALSE)</f>
        <v>$7.14 USD / day</v>
      </c>
      <c r="R381" t="str">
        <f>VLOOKUP($N381,'Design - US'!$H$3:$M$50,5,FALSE)</f>
        <v>Open access within label indication (use after failure of allopurinol or febuxostat)</v>
      </c>
      <c r="S381" t="str">
        <f>VLOOKUP($N381,'Design - US'!$H$3:$M$50,6,FALSE)</f>
        <v>Requires prior authorization</v>
      </c>
      <c r="T381">
        <f t="shared" si="41"/>
        <v>3500</v>
      </c>
      <c r="U381">
        <f t="shared" si="35"/>
        <v>1400</v>
      </c>
      <c r="V381">
        <f t="shared" si="36"/>
        <v>700</v>
      </c>
      <c r="W381">
        <f t="shared" si="37"/>
        <v>1400</v>
      </c>
      <c r="X381">
        <f t="shared" si="38"/>
        <v>0</v>
      </c>
    </row>
    <row r="382" spans="1:24">
      <c r="A382" s="2">
        <v>49</v>
      </c>
      <c r="B382" s="1" t="s">
        <v>15</v>
      </c>
      <c r="C382" s="1">
        <v>11</v>
      </c>
      <c r="D382" s="1" t="s">
        <v>11</v>
      </c>
      <c r="E382" s="1">
        <v>0.6</v>
      </c>
      <c r="F382" s="1">
        <v>0.2</v>
      </c>
      <c r="G382" s="1">
        <v>0.2</v>
      </c>
      <c r="H382" s="1">
        <v>0</v>
      </c>
      <c r="I382" s="1" t="s">
        <v>12</v>
      </c>
      <c r="J382" s="1" t="s">
        <v>13</v>
      </c>
      <c r="K382" s="1">
        <v>22750</v>
      </c>
      <c r="L382" s="3">
        <v>3500</v>
      </c>
      <c r="M382" t="str">
        <f t="shared" si="39"/>
        <v>D</v>
      </c>
      <c r="N382" t="str">
        <f t="shared" si="40"/>
        <v>D11</v>
      </c>
      <c r="O382" t="str">
        <f>VLOOKUP(N382,'Design - US'!$H$3:$M$50,2,FALSE)</f>
        <v>Profile D</v>
      </c>
      <c r="P382" t="str">
        <f>VLOOKUP($N382,'Design - US'!$H$3:$M$50,3,FALSE)</f>
        <v>$60 USD / mo (T3)</v>
      </c>
      <c r="Q382" t="str">
        <f>VLOOKUP($N382,'Design - US'!$H$3:$M$50,4,FALSE)</f>
        <v>$12.06 USD / day</v>
      </c>
      <c r="R382" t="str">
        <f>VLOOKUP($N382,'Design - US'!$H$3:$M$50,5,FALSE)</f>
        <v>Access restricted beyond label indication (use only after failure of both allopurinol AND febuxostat)</v>
      </c>
      <c r="S382" t="str">
        <f>VLOOKUP($N382,'Design - US'!$H$3:$M$50,6,FALSE)</f>
        <v>Requires prior authorization</v>
      </c>
      <c r="T382">
        <f t="shared" si="41"/>
        <v>22750</v>
      </c>
      <c r="U382">
        <f t="shared" si="35"/>
        <v>13650</v>
      </c>
      <c r="V382">
        <f t="shared" si="36"/>
        <v>4550</v>
      </c>
      <c r="W382">
        <f t="shared" si="37"/>
        <v>4550</v>
      </c>
      <c r="X382">
        <f t="shared" si="38"/>
        <v>0</v>
      </c>
    </row>
    <row r="383" spans="1:24">
      <c r="A383" s="2">
        <v>49</v>
      </c>
      <c r="B383" s="1" t="s">
        <v>15</v>
      </c>
      <c r="C383" s="1">
        <v>11</v>
      </c>
      <c r="D383" s="1" t="s">
        <v>14</v>
      </c>
      <c r="E383" s="1">
        <v>0.6</v>
      </c>
      <c r="F383" s="1">
        <v>0.2</v>
      </c>
      <c r="G383" s="1">
        <v>0.2</v>
      </c>
      <c r="H383" s="1">
        <v>0</v>
      </c>
      <c r="I383" s="1" t="s">
        <v>12</v>
      </c>
      <c r="J383" s="1" t="s">
        <v>13</v>
      </c>
      <c r="K383" s="1">
        <v>22750</v>
      </c>
      <c r="L383" s="3">
        <v>3500</v>
      </c>
      <c r="M383" t="str">
        <f t="shared" si="39"/>
        <v>D</v>
      </c>
      <c r="N383" t="str">
        <f t="shared" si="40"/>
        <v>D11</v>
      </c>
      <c r="O383" t="str">
        <f>VLOOKUP(N383,'Design - US'!$H$3:$M$50,2,FALSE)</f>
        <v>Profile D</v>
      </c>
      <c r="P383" t="str">
        <f>VLOOKUP($N383,'Design - US'!$H$3:$M$50,3,FALSE)</f>
        <v>$60 USD / mo (T3)</v>
      </c>
      <c r="Q383" t="str">
        <f>VLOOKUP($N383,'Design - US'!$H$3:$M$50,4,FALSE)</f>
        <v>$12.06 USD / day</v>
      </c>
      <c r="R383" t="str">
        <f>VLOOKUP($N383,'Design - US'!$H$3:$M$50,5,FALSE)</f>
        <v>Access restricted beyond label indication (use only after failure of both allopurinol AND febuxostat)</v>
      </c>
      <c r="S383" t="str">
        <f>VLOOKUP($N383,'Design - US'!$H$3:$M$50,6,FALSE)</f>
        <v>Requires prior authorization</v>
      </c>
      <c r="T383">
        <f t="shared" si="41"/>
        <v>3500</v>
      </c>
      <c r="U383">
        <f t="shared" si="35"/>
        <v>2100</v>
      </c>
      <c r="V383">
        <f t="shared" si="36"/>
        <v>700</v>
      </c>
      <c r="W383">
        <f t="shared" si="37"/>
        <v>700</v>
      </c>
      <c r="X383">
        <f t="shared" si="38"/>
        <v>0</v>
      </c>
    </row>
    <row r="384" spans="1:24">
      <c r="A384" s="2">
        <v>49</v>
      </c>
      <c r="B384" s="1" t="s">
        <v>15</v>
      </c>
      <c r="C384" s="1">
        <v>12</v>
      </c>
      <c r="D384" s="1" t="s">
        <v>11</v>
      </c>
      <c r="E384" s="1">
        <v>0.4</v>
      </c>
      <c r="F384" s="1">
        <v>0.2</v>
      </c>
      <c r="G384" s="1">
        <v>0.4</v>
      </c>
      <c r="H384" s="1">
        <v>0</v>
      </c>
      <c r="I384" s="1" t="s">
        <v>12</v>
      </c>
      <c r="J384" s="1" t="s">
        <v>13</v>
      </c>
      <c r="K384" s="1">
        <v>22750</v>
      </c>
      <c r="L384" s="3">
        <v>3500</v>
      </c>
      <c r="M384" t="str">
        <f t="shared" si="39"/>
        <v>D</v>
      </c>
      <c r="N384" t="str">
        <f t="shared" si="40"/>
        <v>D12</v>
      </c>
      <c r="O384" t="str">
        <f>VLOOKUP(N384,'Design - US'!$H$3:$M$50,2,FALSE)</f>
        <v>Profile D</v>
      </c>
      <c r="P384" t="str">
        <f>VLOOKUP($N384,'Design - US'!$H$3:$M$50,3,FALSE)</f>
        <v>$30 USD / mo (T2)</v>
      </c>
      <c r="Q384" t="str">
        <f>VLOOKUP($N384,'Design - US'!$H$3:$M$50,4,FALSE)</f>
        <v>$7.14 USD / day</v>
      </c>
      <c r="R384" t="str">
        <f>VLOOKUP($N384,'Design - US'!$H$3:$M$50,5,FALSE)</f>
        <v>Open access within label indication (use after failure of allopurinol or febuxostat)</v>
      </c>
      <c r="S384" t="str">
        <f>VLOOKUP($N384,'Design - US'!$H$3:$M$50,6,FALSE)</f>
        <v>Requires prior authorization</v>
      </c>
      <c r="T384">
        <f t="shared" si="41"/>
        <v>22750</v>
      </c>
      <c r="U384">
        <f t="shared" si="35"/>
        <v>9100</v>
      </c>
      <c r="V384">
        <f t="shared" si="36"/>
        <v>4550</v>
      </c>
      <c r="W384">
        <f t="shared" si="37"/>
        <v>9100</v>
      </c>
      <c r="X384">
        <f t="shared" si="38"/>
        <v>0</v>
      </c>
    </row>
    <row r="385" spans="1:24">
      <c r="A385" s="2">
        <v>49</v>
      </c>
      <c r="B385" s="1" t="s">
        <v>15</v>
      </c>
      <c r="C385" s="1">
        <v>12</v>
      </c>
      <c r="D385" s="1" t="s">
        <v>14</v>
      </c>
      <c r="E385" s="1">
        <v>0.4</v>
      </c>
      <c r="F385" s="1">
        <v>0.2</v>
      </c>
      <c r="G385" s="1">
        <v>0.4</v>
      </c>
      <c r="H385" s="1">
        <v>0</v>
      </c>
      <c r="I385" s="1" t="s">
        <v>12</v>
      </c>
      <c r="J385" s="1" t="s">
        <v>13</v>
      </c>
      <c r="K385" s="1">
        <v>22750</v>
      </c>
      <c r="L385" s="3">
        <v>3500</v>
      </c>
      <c r="M385" t="str">
        <f t="shared" si="39"/>
        <v>D</v>
      </c>
      <c r="N385" t="str">
        <f t="shared" si="40"/>
        <v>D12</v>
      </c>
      <c r="O385" t="str">
        <f>VLOOKUP(N385,'Design - US'!$H$3:$M$50,2,FALSE)</f>
        <v>Profile D</v>
      </c>
      <c r="P385" t="str">
        <f>VLOOKUP($N385,'Design - US'!$H$3:$M$50,3,FALSE)</f>
        <v>$30 USD / mo (T2)</v>
      </c>
      <c r="Q385" t="str">
        <f>VLOOKUP($N385,'Design - US'!$H$3:$M$50,4,FALSE)</f>
        <v>$7.14 USD / day</v>
      </c>
      <c r="R385" t="str">
        <f>VLOOKUP($N385,'Design - US'!$H$3:$M$50,5,FALSE)</f>
        <v>Open access within label indication (use after failure of allopurinol or febuxostat)</v>
      </c>
      <c r="S385" t="str">
        <f>VLOOKUP($N385,'Design - US'!$H$3:$M$50,6,FALSE)</f>
        <v>Requires prior authorization</v>
      </c>
      <c r="T385">
        <f t="shared" si="41"/>
        <v>3500</v>
      </c>
      <c r="U385">
        <f t="shared" si="35"/>
        <v>1400</v>
      </c>
      <c r="V385">
        <f t="shared" si="36"/>
        <v>700</v>
      </c>
      <c r="W385">
        <f t="shared" si="37"/>
        <v>1400</v>
      </c>
      <c r="X385">
        <f t="shared" si="38"/>
        <v>0</v>
      </c>
    </row>
    <row r="386" spans="1:24">
      <c r="A386" s="2">
        <v>50</v>
      </c>
      <c r="B386" s="1" t="s">
        <v>18</v>
      </c>
      <c r="C386" s="1">
        <v>1</v>
      </c>
      <c r="D386" s="1" t="s">
        <v>11</v>
      </c>
      <c r="E386" s="1">
        <v>0</v>
      </c>
      <c r="F386" s="1">
        <v>0</v>
      </c>
      <c r="G386" s="1">
        <v>1</v>
      </c>
      <c r="H386" s="1">
        <v>0</v>
      </c>
      <c r="I386" s="1" t="s">
        <v>12</v>
      </c>
      <c r="J386" s="1" t="s">
        <v>16</v>
      </c>
      <c r="K386" s="1">
        <v>1000</v>
      </c>
      <c r="L386" s="3">
        <v>250</v>
      </c>
      <c r="M386" t="str">
        <f t="shared" si="39"/>
        <v>C</v>
      </c>
      <c r="N386" t="str">
        <f t="shared" si="40"/>
        <v>C1</v>
      </c>
      <c r="O386" t="str">
        <f>VLOOKUP(N386,'Design - US'!$H$3:$M$50,2,FALSE)</f>
        <v>Profile C</v>
      </c>
      <c r="P386" t="str">
        <f>VLOOKUP($N386,'Design - US'!$H$3:$M$50,3,FALSE)</f>
        <v>$30 USD / mo (T2)</v>
      </c>
      <c r="Q386" t="str">
        <f>VLOOKUP($N386,'Design - US'!$H$3:$M$50,4,FALSE)</f>
        <v>$7.14 USD / day</v>
      </c>
      <c r="R386" t="str">
        <f>VLOOKUP($N386,'Design - US'!$H$3:$M$50,5,FALSE)</f>
        <v>Open access within label indication (use after failure of allopurinol or febuxostat)</v>
      </c>
      <c r="S386" t="str">
        <f>VLOOKUP($N386,'Design - US'!$H$3:$M$50,6,FALSE)</f>
        <v>No prior authorization</v>
      </c>
      <c r="T386">
        <f t="shared" si="41"/>
        <v>1000</v>
      </c>
      <c r="U386">
        <f t="shared" ref="U386:U449" si="42">$T386*E386</f>
        <v>0</v>
      </c>
      <c r="V386">
        <f t="shared" ref="V386:V449" si="43">$T386*F386</f>
        <v>0</v>
      </c>
      <c r="W386">
        <f t="shared" ref="W386:W449" si="44">$T386*G386</f>
        <v>1000</v>
      </c>
      <c r="X386">
        <f t="shared" ref="X386:X449" si="45">$T386*H386</f>
        <v>0</v>
      </c>
    </row>
    <row r="387" spans="1:24">
      <c r="A387" s="2">
        <v>50</v>
      </c>
      <c r="B387" s="1" t="s">
        <v>18</v>
      </c>
      <c r="C387" s="1">
        <v>1</v>
      </c>
      <c r="D387" s="1" t="s">
        <v>14</v>
      </c>
      <c r="E387" s="1">
        <v>0</v>
      </c>
      <c r="F387" s="1">
        <v>0</v>
      </c>
      <c r="G387" s="1">
        <v>1</v>
      </c>
      <c r="H387" s="1">
        <v>0</v>
      </c>
      <c r="I387" s="1" t="s">
        <v>12</v>
      </c>
      <c r="J387" s="1" t="s">
        <v>16</v>
      </c>
      <c r="K387" s="1">
        <v>1000</v>
      </c>
      <c r="L387" s="3">
        <v>250</v>
      </c>
      <c r="M387" t="str">
        <f t="shared" ref="M387:M450" si="46">RIGHT(B387,1)</f>
        <v>C</v>
      </c>
      <c r="N387" t="str">
        <f t="shared" ref="N387:N450" si="47">M387&amp;C387</f>
        <v>C1</v>
      </c>
      <c r="O387" t="str">
        <f>VLOOKUP(N387,'Design - US'!$H$3:$M$50,2,FALSE)</f>
        <v>Profile C</v>
      </c>
      <c r="P387" t="str">
        <f>VLOOKUP($N387,'Design - US'!$H$3:$M$50,3,FALSE)</f>
        <v>$30 USD / mo (T2)</v>
      </c>
      <c r="Q387" t="str">
        <f>VLOOKUP($N387,'Design - US'!$H$3:$M$50,4,FALSE)</f>
        <v>$7.14 USD / day</v>
      </c>
      <c r="R387" t="str">
        <f>VLOOKUP($N387,'Design - US'!$H$3:$M$50,5,FALSE)</f>
        <v>Open access within label indication (use after failure of allopurinol or febuxostat)</v>
      </c>
      <c r="S387" t="str">
        <f>VLOOKUP($N387,'Design - US'!$H$3:$M$50,6,FALSE)</f>
        <v>No prior authorization</v>
      </c>
      <c r="T387">
        <f t="shared" ref="T387:T450" si="48">IF(D387="A",K387,L387)</f>
        <v>250</v>
      </c>
      <c r="U387">
        <f t="shared" si="42"/>
        <v>0</v>
      </c>
      <c r="V387">
        <f t="shared" si="43"/>
        <v>0</v>
      </c>
      <c r="W387">
        <f t="shared" si="44"/>
        <v>250</v>
      </c>
      <c r="X387">
        <f t="shared" si="45"/>
        <v>0</v>
      </c>
    </row>
    <row r="388" spans="1:24">
      <c r="A388" s="2">
        <v>50</v>
      </c>
      <c r="B388" s="1" t="s">
        <v>18</v>
      </c>
      <c r="C388" s="1">
        <v>2</v>
      </c>
      <c r="D388" s="1" t="s">
        <v>11</v>
      </c>
      <c r="E388" s="1">
        <v>1</v>
      </c>
      <c r="F388" s="1">
        <v>0</v>
      </c>
      <c r="G388" s="1">
        <v>0</v>
      </c>
      <c r="H388" s="1">
        <v>0</v>
      </c>
      <c r="I388" s="1" t="s">
        <v>12</v>
      </c>
      <c r="J388" s="1" t="s">
        <v>16</v>
      </c>
      <c r="K388" s="1">
        <v>1000</v>
      </c>
      <c r="L388" s="3">
        <v>250</v>
      </c>
      <c r="M388" t="str">
        <f t="shared" si="46"/>
        <v>C</v>
      </c>
      <c r="N388" t="str">
        <f t="shared" si="47"/>
        <v>C2</v>
      </c>
      <c r="O388" t="str">
        <f>VLOOKUP(N388,'Design - US'!$H$3:$M$50,2,FALSE)</f>
        <v>Profile C</v>
      </c>
      <c r="P388" t="str">
        <f>VLOOKUP($N388,'Design - US'!$H$3:$M$50,3,FALSE)</f>
        <v>$60 USD / mo (T3)</v>
      </c>
      <c r="Q388" t="str">
        <f>VLOOKUP($N388,'Design - US'!$H$3:$M$50,4,FALSE)</f>
        <v>$12.06 USD / day</v>
      </c>
      <c r="R388" t="str">
        <f>VLOOKUP($N388,'Design - US'!$H$3:$M$50,5,FALSE)</f>
        <v>Access restricted beyond label indication (use only after failure of both allopurinol AND febuxostat)</v>
      </c>
      <c r="S388" t="str">
        <f>VLOOKUP($N388,'Design - US'!$H$3:$M$50,6,FALSE)</f>
        <v>Requires prior authorization</v>
      </c>
      <c r="T388">
        <f t="shared" si="48"/>
        <v>1000</v>
      </c>
      <c r="U388">
        <f t="shared" si="42"/>
        <v>1000</v>
      </c>
      <c r="V388">
        <f t="shared" si="43"/>
        <v>0</v>
      </c>
      <c r="W388">
        <f t="shared" si="44"/>
        <v>0</v>
      </c>
      <c r="X388">
        <f t="shared" si="45"/>
        <v>0</v>
      </c>
    </row>
    <row r="389" spans="1:24">
      <c r="A389" s="2">
        <v>50</v>
      </c>
      <c r="B389" s="1" t="s">
        <v>18</v>
      </c>
      <c r="C389" s="1">
        <v>2</v>
      </c>
      <c r="D389" s="1" t="s">
        <v>14</v>
      </c>
      <c r="E389" s="1">
        <v>1</v>
      </c>
      <c r="F389" s="1">
        <v>0</v>
      </c>
      <c r="G389" s="1">
        <v>0</v>
      </c>
      <c r="H389" s="1">
        <v>0</v>
      </c>
      <c r="I389" s="1" t="s">
        <v>12</v>
      </c>
      <c r="J389" s="1" t="s">
        <v>16</v>
      </c>
      <c r="K389" s="1">
        <v>1000</v>
      </c>
      <c r="L389" s="3">
        <v>250</v>
      </c>
      <c r="M389" t="str">
        <f t="shared" si="46"/>
        <v>C</v>
      </c>
      <c r="N389" t="str">
        <f t="shared" si="47"/>
        <v>C2</v>
      </c>
      <c r="O389" t="str">
        <f>VLOOKUP(N389,'Design - US'!$H$3:$M$50,2,FALSE)</f>
        <v>Profile C</v>
      </c>
      <c r="P389" t="str">
        <f>VLOOKUP($N389,'Design - US'!$H$3:$M$50,3,FALSE)</f>
        <v>$60 USD / mo (T3)</v>
      </c>
      <c r="Q389" t="str">
        <f>VLOOKUP($N389,'Design - US'!$H$3:$M$50,4,FALSE)</f>
        <v>$12.06 USD / day</v>
      </c>
      <c r="R389" t="str">
        <f>VLOOKUP($N389,'Design - US'!$H$3:$M$50,5,FALSE)</f>
        <v>Access restricted beyond label indication (use only after failure of both allopurinol AND febuxostat)</v>
      </c>
      <c r="S389" t="str">
        <f>VLOOKUP($N389,'Design - US'!$H$3:$M$50,6,FALSE)</f>
        <v>Requires prior authorization</v>
      </c>
      <c r="T389">
        <f t="shared" si="48"/>
        <v>250</v>
      </c>
      <c r="U389">
        <f t="shared" si="42"/>
        <v>250</v>
      </c>
      <c r="V389">
        <f t="shared" si="43"/>
        <v>0</v>
      </c>
      <c r="W389">
        <f t="shared" si="44"/>
        <v>0</v>
      </c>
      <c r="X389">
        <f t="shared" si="45"/>
        <v>0</v>
      </c>
    </row>
    <row r="390" spans="1:24">
      <c r="A390" s="2">
        <v>50</v>
      </c>
      <c r="B390" s="1" t="s">
        <v>18</v>
      </c>
      <c r="C390" s="1">
        <v>3</v>
      </c>
      <c r="D390" s="1" t="s">
        <v>11</v>
      </c>
      <c r="E390" s="1">
        <v>1</v>
      </c>
      <c r="F390" s="1">
        <v>0</v>
      </c>
      <c r="G390" s="1">
        <v>0</v>
      </c>
      <c r="H390" s="1">
        <v>0</v>
      </c>
      <c r="I390" s="1" t="s">
        <v>12</v>
      </c>
      <c r="J390" s="1" t="s">
        <v>16</v>
      </c>
      <c r="K390" s="1">
        <v>1000</v>
      </c>
      <c r="L390" s="3">
        <v>250</v>
      </c>
      <c r="M390" t="str">
        <f t="shared" si="46"/>
        <v>C</v>
      </c>
      <c r="N390" t="str">
        <f t="shared" si="47"/>
        <v>C3</v>
      </c>
      <c r="O390" t="str">
        <f>VLOOKUP(N390,'Design - US'!$H$3:$M$50,2,FALSE)</f>
        <v>Profile A</v>
      </c>
      <c r="P390" t="str">
        <f>VLOOKUP($N390,'Design - US'!$H$3:$M$50,3,FALSE)</f>
        <v>$30 USD / mo (T2)</v>
      </c>
      <c r="Q390" t="str">
        <f>VLOOKUP($N390,'Design - US'!$H$3:$M$50,4,FALSE)</f>
        <v>$7.14 USD / day</v>
      </c>
      <c r="R390" t="str">
        <f>VLOOKUP($N390,'Design - US'!$H$3:$M$50,5,FALSE)</f>
        <v>Open access within label indication (use after failure of allopurinol or febuxostat)</v>
      </c>
      <c r="S390" t="str">
        <f>VLOOKUP($N390,'Design - US'!$H$3:$M$50,6,FALSE)</f>
        <v>No prior authorization</v>
      </c>
      <c r="T390">
        <f t="shared" si="48"/>
        <v>1000</v>
      </c>
      <c r="U390">
        <f t="shared" si="42"/>
        <v>1000</v>
      </c>
      <c r="V390">
        <f t="shared" si="43"/>
        <v>0</v>
      </c>
      <c r="W390">
        <f t="shared" si="44"/>
        <v>0</v>
      </c>
      <c r="X390">
        <f t="shared" si="45"/>
        <v>0</v>
      </c>
    </row>
    <row r="391" spans="1:24">
      <c r="A391" s="2">
        <v>50</v>
      </c>
      <c r="B391" s="1" t="s">
        <v>18</v>
      </c>
      <c r="C391" s="1">
        <v>3</v>
      </c>
      <c r="D391" s="1" t="s">
        <v>14</v>
      </c>
      <c r="E391" s="1">
        <v>1</v>
      </c>
      <c r="F391" s="1">
        <v>0</v>
      </c>
      <c r="G391" s="1">
        <v>0</v>
      </c>
      <c r="H391" s="1">
        <v>0</v>
      </c>
      <c r="I391" s="1" t="s">
        <v>12</v>
      </c>
      <c r="J391" s="1" t="s">
        <v>16</v>
      </c>
      <c r="K391" s="1">
        <v>1000</v>
      </c>
      <c r="L391" s="3">
        <v>250</v>
      </c>
      <c r="M391" t="str">
        <f t="shared" si="46"/>
        <v>C</v>
      </c>
      <c r="N391" t="str">
        <f t="shared" si="47"/>
        <v>C3</v>
      </c>
      <c r="O391" t="str">
        <f>VLOOKUP(N391,'Design - US'!$H$3:$M$50,2,FALSE)</f>
        <v>Profile A</v>
      </c>
      <c r="P391" t="str">
        <f>VLOOKUP($N391,'Design - US'!$H$3:$M$50,3,FALSE)</f>
        <v>$30 USD / mo (T2)</v>
      </c>
      <c r="Q391" t="str">
        <f>VLOOKUP($N391,'Design - US'!$H$3:$M$50,4,FALSE)</f>
        <v>$7.14 USD / day</v>
      </c>
      <c r="R391" t="str">
        <f>VLOOKUP($N391,'Design - US'!$H$3:$M$50,5,FALSE)</f>
        <v>Open access within label indication (use after failure of allopurinol or febuxostat)</v>
      </c>
      <c r="S391" t="str">
        <f>VLOOKUP($N391,'Design - US'!$H$3:$M$50,6,FALSE)</f>
        <v>No prior authorization</v>
      </c>
      <c r="T391">
        <f t="shared" si="48"/>
        <v>250</v>
      </c>
      <c r="U391">
        <f t="shared" si="42"/>
        <v>250</v>
      </c>
      <c r="V391">
        <f t="shared" si="43"/>
        <v>0</v>
      </c>
      <c r="W391">
        <f t="shared" si="44"/>
        <v>0</v>
      </c>
      <c r="X391">
        <f t="shared" si="45"/>
        <v>0</v>
      </c>
    </row>
    <row r="392" spans="1:24">
      <c r="A392" s="2">
        <v>50</v>
      </c>
      <c r="B392" s="1" t="s">
        <v>18</v>
      </c>
      <c r="C392" s="1">
        <v>4</v>
      </c>
      <c r="D392" s="1" t="s">
        <v>11</v>
      </c>
      <c r="E392" s="1">
        <v>0</v>
      </c>
      <c r="F392" s="1">
        <v>1</v>
      </c>
      <c r="G392" s="1">
        <v>0</v>
      </c>
      <c r="H392" s="1">
        <v>0</v>
      </c>
      <c r="I392" s="1" t="s">
        <v>12</v>
      </c>
      <c r="J392" s="1" t="s">
        <v>16</v>
      </c>
      <c r="K392" s="1">
        <v>1000</v>
      </c>
      <c r="L392" s="3">
        <v>250</v>
      </c>
      <c r="M392" t="str">
        <f t="shared" si="46"/>
        <v>C</v>
      </c>
      <c r="N392" t="str">
        <f t="shared" si="47"/>
        <v>C4</v>
      </c>
      <c r="O392" t="str">
        <f>VLOOKUP(N392,'Design - US'!$H$3:$M$50,2,FALSE)</f>
        <v>Profile A</v>
      </c>
      <c r="P392" t="str">
        <f>VLOOKUP($N392,'Design - US'!$H$3:$M$50,3,FALSE)</f>
        <v>$60 USD / mo (T3)</v>
      </c>
      <c r="Q392" t="str">
        <f>VLOOKUP($N392,'Design - US'!$H$3:$M$50,4,FALSE)</f>
        <v>$5.36 USD / day</v>
      </c>
      <c r="R392" t="str">
        <f>VLOOKUP($N392,'Design - US'!$H$3:$M$50,5,FALSE)</f>
        <v>Open access within label indication (use after failure of allopurinol or febuxostat)</v>
      </c>
      <c r="S392" t="str">
        <f>VLOOKUP($N392,'Design - US'!$H$3:$M$50,6,FALSE)</f>
        <v>Requires prior authorization</v>
      </c>
      <c r="T392">
        <f t="shared" si="48"/>
        <v>1000</v>
      </c>
      <c r="U392">
        <f t="shared" si="42"/>
        <v>0</v>
      </c>
      <c r="V392">
        <f t="shared" si="43"/>
        <v>1000</v>
      </c>
      <c r="W392">
        <f t="shared" si="44"/>
        <v>0</v>
      </c>
      <c r="X392">
        <f t="shared" si="45"/>
        <v>0</v>
      </c>
    </row>
    <row r="393" spans="1:24">
      <c r="A393" s="2">
        <v>50</v>
      </c>
      <c r="B393" s="1" t="s">
        <v>18</v>
      </c>
      <c r="C393" s="1">
        <v>4</v>
      </c>
      <c r="D393" s="1" t="s">
        <v>14</v>
      </c>
      <c r="E393" s="1">
        <v>0</v>
      </c>
      <c r="F393" s="1">
        <v>1</v>
      </c>
      <c r="G393" s="1">
        <v>0</v>
      </c>
      <c r="H393" s="1">
        <v>0</v>
      </c>
      <c r="I393" s="1" t="s">
        <v>12</v>
      </c>
      <c r="J393" s="1" t="s">
        <v>16</v>
      </c>
      <c r="K393" s="1">
        <v>1000</v>
      </c>
      <c r="L393" s="3">
        <v>250</v>
      </c>
      <c r="M393" t="str">
        <f t="shared" si="46"/>
        <v>C</v>
      </c>
      <c r="N393" t="str">
        <f t="shared" si="47"/>
        <v>C4</v>
      </c>
      <c r="O393" t="str">
        <f>VLOOKUP(N393,'Design - US'!$H$3:$M$50,2,FALSE)</f>
        <v>Profile A</v>
      </c>
      <c r="P393" t="str">
        <f>VLOOKUP($N393,'Design - US'!$H$3:$M$50,3,FALSE)</f>
        <v>$60 USD / mo (T3)</v>
      </c>
      <c r="Q393" t="str">
        <f>VLOOKUP($N393,'Design - US'!$H$3:$M$50,4,FALSE)</f>
        <v>$5.36 USD / day</v>
      </c>
      <c r="R393" t="str">
        <f>VLOOKUP($N393,'Design - US'!$H$3:$M$50,5,FALSE)</f>
        <v>Open access within label indication (use after failure of allopurinol or febuxostat)</v>
      </c>
      <c r="S393" t="str">
        <f>VLOOKUP($N393,'Design - US'!$H$3:$M$50,6,FALSE)</f>
        <v>Requires prior authorization</v>
      </c>
      <c r="T393">
        <f t="shared" si="48"/>
        <v>250</v>
      </c>
      <c r="U393">
        <f t="shared" si="42"/>
        <v>0</v>
      </c>
      <c r="V393">
        <f t="shared" si="43"/>
        <v>250</v>
      </c>
      <c r="W393">
        <f t="shared" si="44"/>
        <v>0</v>
      </c>
      <c r="X393">
        <f t="shared" si="45"/>
        <v>0</v>
      </c>
    </row>
    <row r="394" spans="1:24">
      <c r="A394" s="2">
        <v>50</v>
      </c>
      <c r="B394" s="1" t="s">
        <v>18</v>
      </c>
      <c r="C394" s="1">
        <v>5</v>
      </c>
      <c r="D394" s="1" t="s">
        <v>11</v>
      </c>
      <c r="E394" s="1">
        <v>0</v>
      </c>
      <c r="F394" s="1">
        <v>1</v>
      </c>
      <c r="G394" s="1">
        <v>0</v>
      </c>
      <c r="H394" s="1">
        <v>0</v>
      </c>
      <c r="I394" s="1" t="s">
        <v>12</v>
      </c>
      <c r="J394" s="1" t="s">
        <v>16</v>
      </c>
      <c r="K394" s="1">
        <v>1000</v>
      </c>
      <c r="L394" s="3">
        <v>250</v>
      </c>
      <c r="M394" t="str">
        <f t="shared" si="46"/>
        <v>C</v>
      </c>
      <c r="N394" t="str">
        <f t="shared" si="47"/>
        <v>C5</v>
      </c>
      <c r="O394" t="str">
        <f>VLOOKUP(N394,'Design - US'!$H$3:$M$50,2,FALSE)</f>
        <v>Profile C</v>
      </c>
      <c r="P394" t="str">
        <f>VLOOKUP($N394,'Design - US'!$H$3:$M$50,3,FALSE)</f>
        <v>$30 USD / mo (T2)</v>
      </c>
      <c r="Q394" t="str">
        <f>VLOOKUP($N394,'Design - US'!$H$3:$M$50,4,FALSE)</f>
        <v>$7.14 USD / day</v>
      </c>
      <c r="R394" t="str">
        <f>VLOOKUP($N394,'Design - US'!$H$3:$M$50,5,FALSE)</f>
        <v>Open access within label indication (use after failure of allopurinol or febuxostat)</v>
      </c>
      <c r="S394" t="str">
        <f>VLOOKUP($N394,'Design - US'!$H$3:$M$50,6,FALSE)</f>
        <v>Requires prior authorization</v>
      </c>
      <c r="T394">
        <f t="shared" si="48"/>
        <v>1000</v>
      </c>
      <c r="U394">
        <f t="shared" si="42"/>
        <v>0</v>
      </c>
      <c r="V394">
        <f t="shared" si="43"/>
        <v>1000</v>
      </c>
      <c r="W394">
        <f t="shared" si="44"/>
        <v>0</v>
      </c>
      <c r="X394">
        <f t="shared" si="45"/>
        <v>0</v>
      </c>
    </row>
    <row r="395" spans="1:24">
      <c r="A395" s="2">
        <v>50</v>
      </c>
      <c r="B395" s="1" t="s">
        <v>18</v>
      </c>
      <c r="C395" s="1">
        <v>5</v>
      </c>
      <c r="D395" s="1" t="s">
        <v>14</v>
      </c>
      <c r="E395" s="1">
        <v>0.5</v>
      </c>
      <c r="F395" s="1">
        <v>0</v>
      </c>
      <c r="G395" s="1">
        <v>0.5</v>
      </c>
      <c r="H395" s="1">
        <v>0</v>
      </c>
      <c r="I395" s="1" t="s">
        <v>12</v>
      </c>
      <c r="J395" s="1" t="s">
        <v>16</v>
      </c>
      <c r="K395" s="1">
        <v>1000</v>
      </c>
      <c r="L395" s="3">
        <v>250</v>
      </c>
      <c r="M395" t="str">
        <f t="shared" si="46"/>
        <v>C</v>
      </c>
      <c r="N395" t="str">
        <f t="shared" si="47"/>
        <v>C5</v>
      </c>
      <c r="O395" t="str">
        <f>VLOOKUP(N395,'Design - US'!$H$3:$M$50,2,FALSE)</f>
        <v>Profile C</v>
      </c>
      <c r="P395" t="str">
        <f>VLOOKUP($N395,'Design - US'!$H$3:$M$50,3,FALSE)</f>
        <v>$30 USD / mo (T2)</v>
      </c>
      <c r="Q395" t="str">
        <f>VLOOKUP($N395,'Design - US'!$H$3:$M$50,4,FALSE)</f>
        <v>$7.14 USD / day</v>
      </c>
      <c r="R395" t="str">
        <f>VLOOKUP($N395,'Design - US'!$H$3:$M$50,5,FALSE)</f>
        <v>Open access within label indication (use after failure of allopurinol or febuxostat)</v>
      </c>
      <c r="S395" t="str">
        <f>VLOOKUP($N395,'Design - US'!$H$3:$M$50,6,FALSE)</f>
        <v>Requires prior authorization</v>
      </c>
      <c r="T395">
        <f t="shared" si="48"/>
        <v>250</v>
      </c>
      <c r="U395">
        <f t="shared" si="42"/>
        <v>125</v>
      </c>
      <c r="V395">
        <f t="shared" si="43"/>
        <v>0</v>
      </c>
      <c r="W395">
        <f t="shared" si="44"/>
        <v>125</v>
      </c>
      <c r="X395">
        <f t="shared" si="45"/>
        <v>0</v>
      </c>
    </row>
    <row r="396" spans="1:24">
      <c r="A396" s="2">
        <v>50</v>
      </c>
      <c r="B396" s="1" t="s">
        <v>18</v>
      </c>
      <c r="C396" s="1">
        <v>6</v>
      </c>
      <c r="D396" s="1" t="s">
        <v>11</v>
      </c>
      <c r="E396" s="1">
        <v>0.5</v>
      </c>
      <c r="F396" s="1">
        <v>0</v>
      </c>
      <c r="G396" s="1">
        <v>0.5</v>
      </c>
      <c r="H396" s="1">
        <v>0</v>
      </c>
      <c r="I396" s="1" t="s">
        <v>12</v>
      </c>
      <c r="J396" s="1" t="s">
        <v>16</v>
      </c>
      <c r="K396" s="1">
        <v>1000</v>
      </c>
      <c r="L396" s="3">
        <v>250</v>
      </c>
      <c r="M396" t="str">
        <f t="shared" si="46"/>
        <v>C</v>
      </c>
      <c r="N396" t="str">
        <f t="shared" si="47"/>
        <v>C6</v>
      </c>
      <c r="O396" t="str">
        <f>VLOOKUP(N396,'Design - US'!$H$3:$M$50,2,FALSE)</f>
        <v>Profile A</v>
      </c>
      <c r="P396" t="str">
        <f>VLOOKUP($N396,'Design - US'!$H$3:$M$50,3,FALSE)</f>
        <v>$60 USD / mo (T3)</v>
      </c>
      <c r="Q396" t="str">
        <f>VLOOKUP($N396,'Design - US'!$H$3:$M$50,4,FALSE)</f>
        <v>$7.14 USD / day</v>
      </c>
      <c r="R396" t="str">
        <f>VLOOKUP($N396,'Design - US'!$H$3:$M$50,5,FALSE)</f>
        <v>Open access within label indication (use after failure of allopurinol or febuxostat)</v>
      </c>
      <c r="S396" t="str">
        <f>VLOOKUP($N396,'Design - US'!$H$3:$M$50,6,FALSE)</f>
        <v>Requires prior authorization</v>
      </c>
      <c r="T396">
        <f t="shared" si="48"/>
        <v>1000</v>
      </c>
      <c r="U396">
        <f t="shared" si="42"/>
        <v>500</v>
      </c>
      <c r="V396">
        <f t="shared" si="43"/>
        <v>0</v>
      </c>
      <c r="W396">
        <f t="shared" si="44"/>
        <v>500</v>
      </c>
      <c r="X396">
        <f t="shared" si="45"/>
        <v>0</v>
      </c>
    </row>
    <row r="397" spans="1:24">
      <c r="A397" s="2">
        <v>50</v>
      </c>
      <c r="B397" s="1" t="s">
        <v>18</v>
      </c>
      <c r="C397" s="1">
        <v>6</v>
      </c>
      <c r="D397" s="1" t="s">
        <v>14</v>
      </c>
      <c r="E397" s="1">
        <v>0.5</v>
      </c>
      <c r="F397" s="1">
        <v>0</v>
      </c>
      <c r="G397" s="1">
        <v>0.5</v>
      </c>
      <c r="H397" s="1">
        <v>0</v>
      </c>
      <c r="I397" s="1" t="s">
        <v>12</v>
      </c>
      <c r="J397" s="1" t="s">
        <v>16</v>
      </c>
      <c r="K397" s="1">
        <v>1000</v>
      </c>
      <c r="L397" s="3">
        <v>250</v>
      </c>
      <c r="M397" t="str">
        <f t="shared" si="46"/>
        <v>C</v>
      </c>
      <c r="N397" t="str">
        <f t="shared" si="47"/>
        <v>C6</v>
      </c>
      <c r="O397" t="str">
        <f>VLOOKUP(N397,'Design - US'!$H$3:$M$50,2,FALSE)</f>
        <v>Profile A</v>
      </c>
      <c r="P397" t="str">
        <f>VLOOKUP($N397,'Design - US'!$H$3:$M$50,3,FALSE)</f>
        <v>$60 USD / mo (T3)</v>
      </c>
      <c r="Q397" t="str">
        <f>VLOOKUP($N397,'Design - US'!$H$3:$M$50,4,FALSE)</f>
        <v>$7.14 USD / day</v>
      </c>
      <c r="R397" t="str">
        <f>VLOOKUP($N397,'Design - US'!$H$3:$M$50,5,FALSE)</f>
        <v>Open access within label indication (use after failure of allopurinol or febuxostat)</v>
      </c>
      <c r="S397" t="str">
        <f>VLOOKUP($N397,'Design - US'!$H$3:$M$50,6,FALSE)</f>
        <v>Requires prior authorization</v>
      </c>
      <c r="T397">
        <f t="shared" si="48"/>
        <v>250</v>
      </c>
      <c r="U397">
        <f t="shared" si="42"/>
        <v>125</v>
      </c>
      <c r="V397">
        <f t="shared" si="43"/>
        <v>0</v>
      </c>
      <c r="W397">
        <f t="shared" si="44"/>
        <v>125</v>
      </c>
      <c r="X397">
        <f t="shared" si="45"/>
        <v>0</v>
      </c>
    </row>
    <row r="398" spans="1:24">
      <c r="A398" s="2">
        <v>50</v>
      </c>
      <c r="B398" s="1" t="s">
        <v>18</v>
      </c>
      <c r="C398" s="1">
        <v>7</v>
      </c>
      <c r="D398" s="1" t="s">
        <v>11</v>
      </c>
      <c r="E398" s="1">
        <v>1</v>
      </c>
      <c r="F398" s="1">
        <v>0</v>
      </c>
      <c r="G398" s="1">
        <v>0</v>
      </c>
      <c r="H398" s="1">
        <v>0</v>
      </c>
      <c r="I398" s="1" t="s">
        <v>12</v>
      </c>
      <c r="J398" s="1" t="s">
        <v>16</v>
      </c>
      <c r="K398" s="1">
        <v>1000</v>
      </c>
      <c r="L398" s="3">
        <v>250</v>
      </c>
      <c r="M398" t="str">
        <f t="shared" si="46"/>
        <v>C</v>
      </c>
      <c r="N398" t="str">
        <f t="shared" si="47"/>
        <v>C7</v>
      </c>
      <c r="O398" t="str">
        <f>VLOOKUP(N398,'Design - US'!$H$3:$M$50,2,FALSE)</f>
        <v>Profile D</v>
      </c>
      <c r="P398" t="str">
        <f>VLOOKUP($N398,'Design - US'!$H$3:$M$50,3,FALSE)</f>
        <v>$60 USD / mo (T3)</v>
      </c>
      <c r="Q398" t="str">
        <f>VLOOKUP($N398,'Design - US'!$H$3:$M$50,4,FALSE)</f>
        <v>$7.14 USD / day</v>
      </c>
      <c r="R398" t="str">
        <f>VLOOKUP($N398,'Design - US'!$H$3:$M$50,5,FALSE)</f>
        <v>Open access within label indication (use after failure of allopurinol or febuxostat)</v>
      </c>
      <c r="S398" t="str">
        <f>VLOOKUP($N398,'Design - US'!$H$3:$M$50,6,FALSE)</f>
        <v>Requires prior authorization</v>
      </c>
      <c r="T398">
        <f t="shared" si="48"/>
        <v>1000</v>
      </c>
      <c r="U398">
        <f t="shared" si="42"/>
        <v>1000</v>
      </c>
      <c r="V398">
        <f t="shared" si="43"/>
        <v>0</v>
      </c>
      <c r="W398">
        <f t="shared" si="44"/>
        <v>0</v>
      </c>
      <c r="X398">
        <f t="shared" si="45"/>
        <v>0</v>
      </c>
    </row>
    <row r="399" spans="1:24">
      <c r="A399" s="2">
        <v>50</v>
      </c>
      <c r="B399" s="1" t="s">
        <v>18</v>
      </c>
      <c r="C399" s="1">
        <v>7</v>
      </c>
      <c r="D399" s="1" t="s">
        <v>14</v>
      </c>
      <c r="E399" s="1">
        <v>0</v>
      </c>
      <c r="F399" s="1">
        <v>1</v>
      </c>
      <c r="G399" s="1">
        <v>0</v>
      </c>
      <c r="H399" s="1">
        <v>0</v>
      </c>
      <c r="I399" s="1" t="s">
        <v>12</v>
      </c>
      <c r="J399" s="1" t="s">
        <v>16</v>
      </c>
      <c r="K399" s="1">
        <v>1000</v>
      </c>
      <c r="L399" s="3">
        <v>250</v>
      </c>
      <c r="M399" t="str">
        <f t="shared" si="46"/>
        <v>C</v>
      </c>
      <c r="N399" t="str">
        <f t="shared" si="47"/>
        <v>C7</v>
      </c>
      <c r="O399" t="str">
        <f>VLOOKUP(N399,'Design - US'!$H$3:$M$50,2,FALSE)</f>
        <v>Profile D</v>
      </c>
      <c r="P399" t="str">
        <f>VLOOKUP($N399,'Design - US'!$H$3:$M$50,3,FALSE)</f>
        <v>$60 USD / mo (T3)</v>
      </c>
      <c r="Q399" t="str">
        <f>VLOOKUP($N399,'Design - US'!$H$3:$M$50,4,FALSE)</f>
        <v>$7.14 USD / day</v>
      </c>
      <c r="R399" t="str">
        <f>VLOOKUP($N399,'Design - US'!$H$3:$M$50,5,FALSE)</f>
        <v>Open access within label indication (use after failure of allopurinol or febuxostat)</v>
      </c>
      <c r="S399" t="str">
        <f>VLOOKUP($N399,'Design - US'!$H$3:$M$50,6,FALSE)</f>
        <v>Requires prior authorization</v>
      </c>
      <c r="T399">
        <f t="shared" si="48"/>
        <v>250</v>
      </c>
      <c r="U399">
        <f t="shared" si="42"/>
        <v>0</v>
      </c>
      <c r="V399">
        <f t="shared" si="43"/>
        <v>250</v>
      </c>
      <c r="W399">
        <f t="shared" si="44"/>
        <v>0</v>
      </c>
      <c r="X399">
        <f t="shared" si="45"/>
        <v>0</v>
      </c>
    </row>
    <row r="400" spans="1:24">
      <c r="A400" s="2">
        <v>50</v>
      </c>
      <c r="B400" s="1" t="s">
        <v>18</v>
      </c>
      <c r="C400" s="1">
        <v>8</v>
      </c>
      <c r="D400" s="1" t="s">
        <v>11</v>
      </c>
      <c r="E400" s="1">
        <v>0</v>
      </c>
      <c r="F400" s="1">
        <v>1</v>
      </c>
      <c r="G400" s="1">
        <v>0</v>
      </c>
      <c r="H400" s="1">
        <v>0</v>
      </c>
      <c r="I400" s="1" t="s">
        <v>12</v>
      </c>
      <c r="J400" s="1" t="s">
        <v>16</v>
      </c>
      <c r="K400" s="1">
        <v>1000</v>
      </c>
      <c r="L400" s="3">
        <v>250</v>
      </c>
      <c r="M400" t="str">
        <f t="shared" si="46"/>
        <v>C</v>
      </c>
      <c r="N400" t="str">
        <f t="shared" si="47"/>
        <v>C8</v>
      </c>
      <c r="O400" t="str">
        <f>VLOOKUP(N400,'Design - US'!$H$3:$M$50,2,FALSE)</f>
        <v>Profile B</v>
      </c>
      <c r="P400" t="str">
        <f>VLOOKUP($N400,'Design - US'!$H$3:$M$50,3,FALSE)</f>
        <v>$60 USD / mo (T3)</v>
      </c>
      <c r="Q400" t="str">
        <f>VLOOKUP($N400,'Design - US'!$H$3:$M$50,4,FALSE)</f>
        <v>$12.06 USD / day</v>
      </c>
      <c r="R400" t="str">
        <f>VLOOKUP($N400,'Design - US'!$H$3:$M$50,5,FALSE)</f>
        <v>Access restricted beyond label indication (use only after failure of both allopurinol AND febuxostat)</v>
      </c>
      <c r="S400" t="str">
        <f>VLOOKUP($N400,'Design - US'!$H$3:$M$50,6,FALSE)</f>
        <v>Requires prior authorization</v>
      </c>
      <c r="T400">
        <f t="shared" si="48"/>
        <v>1000</v>
      </c>
      <c r="U400">
        <f t="shared" si="42"/>
        <v>0</v>
      </c>
      <c r="V400">
        <f t="shared" si="43"/>
        <v>1000</v>
      </c>
      <c r="W400">
        <f t="shared" si="44"/>
        <v>0</v>
      </c>
      <c r="X400">
        <f t="shared" si="45"/>
        <v>0</v>
      </c>
    </row>
    <row r="401" spans="1:24">
      <c r="A401" s="2">
        <v>50</v>
      </c>
      <c r="B401" s="1" t="s">
        <v>18</v>
      </c>
      <c r="C401" s="1">
        <v>8</v>
      </c>
      <c r="D401" s="1" t="s">
        <v>14</v>
      </c>
      <c r="E401" s="1">
        <v>0</v>
      </c>
      <c r="F401" s="1">
        <v>1</v>
      </c>
      <c r="G401" s="1">
        <v>0</v>
      </c>
      <c r="H401" s="1">
        <v>0</v>
      </c>
      <c r="I401" s="1" t="s">
        <v>12</v>
      </c>
      <c r="J401" s="1" t="s">
        <v>16</v>
      </c>
      <c r="K401" s="1">
        <v>1000</v>
      </c>
      <c r="L401" s="3">
        <v>250</v>
      </c>
      <c r="M401" t="str">
        <f t="shared" si="46"/>
        <v>C</v>
      </c>
      <c r="N401" t="str">
        <f t="shared" si="47"/>
        <v>C8</v>
      </c>
      <c r="O401" t="str">
        <f>VLOOKUP(N401,'Design - US'!$H$3:$M$50,2,FALSE)</f>
        <v>Profile B</v>
      </c>
      <c r="P401" t="str">
        <f>VLOOKUP($N401,'Design - US'!$H$3:$M$50,3,FALSE)</f>
        <v>$60 USD / mo (T3)</v>
      </c>
      <c r="Q401" t="str">
        <f>VLOOKUP($N401,'Design - US'!$H$3:$M$50,4,FALSE)</f>
        <v>$12.06 USD / day</v>
      </c>
      <c r="R401" t="str">
        <f>VLOOKUP($N401,'Design - US'!$H$3:$M$50,5,FALSE)</f>
        <v>Access restricted beyond label indication (use only after failure of both allopurinol AND febuxostat)</v>
      </c>
      <c r="S401" t="str">
        <f>VLOOKUP($N401,'Design - US'!$H$3:$M$50,6,FALSE)</f>
        <v>Requires prior authorization</v>
      </c>
      <c r="T401">
        <f t="shared" si="48"/>
        <v>250</v>
      </c>
      <c r="U401">
        <f t="shared" si="42"/>
        <v>0</v>
      </c>
      <c r="V401">
        <f t="shared" si="43"/>
        <v>250</v>
      </c>
      <c r="W401">
        <f t="shared" si="44"/>
        <v>0</v>
      </c>
      <c r="X401">
        <f t="shared" si="45"/>
        <v>0</v>
      </c>
    </row>
    <row r="402" spans="1:24">
      <c r="A402" s="2">
        <v>50</v>
      </c>
      <c r="B402" s="1" t="s">
        <v>18</v>
      </c>
      <c r="C402" s="1">
        <v>9</v>
      </c>
      <c r="D402" s="1" t="s">
        <v>11</v>
      </c>
      <c r="E402" s="1">
        <v>1</v>
      </c>
      <c r="F402" s="1">
        <v>0</v>
      </c>
      <c r="G402" s="1">
        <v>0</v>
      </c>
      <c r="H402" s="1">
        <v>0</v>
      </c>
      <c r="I402" s="1" t="s">
        <v>12</v>
      </c>
      <c r="J402" s="1" t="s">
        <v>16</v>
      </c>
      <c r="K402" s="1">
        <v>1000</v>
      </c>
      <c r="L402" s="3">
        <v>250</v>
      </c>
      <c r="M402" t="str">
        <f t="shared" si="46"/>
        <v>C</v>
      </c>
      <c r="N402" t="str">
        <f t="shared" si="47"/>
        <v>C9</v>
      </c>
      <c r="O402" t="str">
        <f>VLOOKUP(N402,'Design - US'!$H$3:$M$50,2,FALSE)</f>
        <v>Profile D</v>
      </c>
      <c r="P402" t="str">
        <f>VLOOKUP($N402,'Design - US'!$H$3:$M$50,3,FALSE)</f>
        <v>$60 USD / mo (T3)</v>
      </c>
      <c r="Q402" t="str">
        <f>VLOOKUP($N402,'Design - US'!$H$3:$M$50,4,FALSE)</f>
        <v>$12.06 USD / day</v>
      </c>
      <c r="R402" t="str">
        <f>VLOOKUP($N402,'Design - US'!$H$3:$M$50,5,FALSE)</f>
        <v>Open access within label indication (use after failure of allopurinol or febuxostat)</v>
      </c>
      <c r="S402" t="str">
        <f>VLOOKUP($N402,'Design - US'!$H$3:$M$50,6,FALSE)</f>
        <v>No prior authorization</v>
      </c>
      <c r="T402">
        <f t="shared" si="48"/>
        <v>1000</v>
      </c>
      <c r="U402">
        <f t="shared" si="42"/>
        <v>1000</v>
      </c>
      <c r="V402">
        <f t="shared" si="43"/>
        <v>0</v>
      </c>
      <c r="W402">
        <f t="shared" si="44"/>
        <v>0</v>
      </c>
      <c r="X402">
        <f t="shared" si="45"/>
        <v>0</v>
      </c>
    </row>
    <row r="403" spans="1:24">
      <c r="A403" s="2">
        <v>50</v>
      </c>
      <c r="B403" s="1" t="s">
        <v>18</v>
      </c>
      <c r="C403" s="1">
        <v>9</v>
      </c>
      <c r="D403" s="1" t="s">
        <v>14</v>
      </c>
      <c r="E403" s="1">
        <v>1</v>
      </c>
      <c r="F403" s="1">
        <v>0</v>
      </c>
      <c r="G403" s="1">
        <v>0</v>
      </c>
      <c r="H403" s="1">
        <v>0</v>
      </c>
      <c r="I403" s="1" t="s">
        <v>12</v>
      </c>
      <c r="J403" s="1" t="s">
        <v>16</v>
      </c>
      <c r="K403" s="1">
        <v>1000</v>
      </c>
      <c r="L403" s="3">
        <v>250</v>
      </c>
      <c r="M403" t="str">
        <f t="shared" si="46"/>
        <v>C</v>
      </c>
      <c r="N403" t="str">
        <f t="shared" si="47"/>
        <v>C9</v>
      </c>
      <c r="O403" t="str">
        <f>VLOOKUP(N403,'Design - US'!$H$3:$M$50,2,FALSE)</f>
        <v>Profile D</v>
      </c>
      <c r="P403" t="str">
        <f>VLOOKUP($N403,'Design - US'!$H$3:$M$50,3,FALSE)</f>
        <v>$60 USD / mo (T3)</v>
      </c>
      <c r="Q403" t="str">
        <f>VLOOKUP($N403,'Design - US'!$H$3:$M$50,4,FALSE)</f>
        <v>$12.06 USD / day</v>
      </c>
      <c r="R403" t="str">
        <f>VLOOKUP($N403,'Design - US'!$H$3:$M$50,5,FALSE)</f>
        <v>Open access within label indication (use after failure of allopurinol or febuxostat)</v>
      </c>
      <c r="S403" t="str">
        <f>VLOOKUP($N403,'Design - US'!$H$3:$M$50,6,FALSE)</f>
        <v>No prior authorization</v>
      </c>
      <c r="T403">
        <f t="shared" si="48"/>
        <v>250</v>
      </c>
      <c r="U403">
        <f t="shared" si="42"/>
        <v>250</v>
      </c>
      <c r="V403">
        <f t="shared" si="43"/>
        <v>0</v>
      </c>
      <c r="W403">
        <f t="shared" si="44"/>
        <v>0</v>
      </c>
      <c r="X403">
        <f t="shared" si="45"/>
        <v>0</v>
      </c>
    </row>
    <row r="404" spans="1:24">
      <c r="A404" s="2">
        <v>50</v>
      </c>
      <c r="B404" s="1" t="s">
        <v>18</v>
      </c>
      <c r="C404" s="1">
        <v>10</v>
      </c>
      <c r="D404" s="1" t="s">
        <v>11</v>
      </c>
      <c r="E404" s="1">
        <v>0</v>
      </c>
      <c r="F404" s="1">
        <v>1</v>
      </c>
      <c r="G404" s="1">
        <v>0</v>
      </c>
      <c r="H404" s="1">
        <v>0</v>
      </c>
      <c r="I404" s="1" t="s">
        <v>12</v>
      </c>
      <c r="J404" s="1" t="s">
        <v>16</v>
      </c>
      <c r="K404" s="1">
        <v>1000</v>
      </c>
      <c r="L404" s="3">
        <v>250</v>
      </c>
      <c r="M404" t="str">
        <f t="shared" si="46"/>
        <v>C</v>
      </c>
      <c r="N404" t="str">
        <f t="shared" si="47"/>
        <v>C10</v>
      </c>
      <c r="O404" t="str">
        <f>VLOOKUP(N404,'Design - US'!$H$3:$M$50,2,FALSE)</f>
        <v>Profile A</v>
      </c>
      <c r="P404" t="str">
        <f>VLOOKUP($N404,'Design - US'!$H$3:$M$50,3,FALSE)</f>
        <v>$60 USD / mo (T3)</v>
      </c>
      <c r="Q404" t="str">
        <f>VLOOKUP($N404,'Design - US'!$H$3:$M$50,4,FALSE)</f>
        <v>$12.06 USD / day</v>
      </c>
      <c r="R404" t="str">
        <f>VLOOKUP($N404,'Design - US'!$H$3:$M$50,5,FALSE)</f>
        <v>Open access within label indication (use after failure of allopurinol or febuxostat)</v>
      </c>
      <c r="S404" t="str">
        <f>VLOOKUP($N404,'Design - US'!$H$3:$M$50,6,FALSE)</f>
        <v>No prior authorization</v>
      </c>
      <c r="T404">
        <f t="shared" si="48"/>
        <v>1000</v>
      </c>
      <c r="U404">
        <f t="shared" si="42"/>
        <v>0</v>
      </c>
      <c r="V404">
        <f t="shared" si="43"/>
        <v>1000</v>
      </c>
      <c r="W404">
        <f t="shared" si="44"/>
        <v>0</v>
      </c>
      <c r="X404">
        <f t="shared" si="45"/>
        <v>0</v>
      </c>
    </row>
    <row r="405" spans="1:24">
      <c r="A405" s="2">
        <v>50</v>
      </c>
      <c r="B405" s="1" t="s">
        <v>18</v>
      </c>
      <c r="C405" s="1">
        <v>10</v>
      </c>
      <c r="D405" s="1" t="s">
        <v>14</v>
      </c>
      <c r="E405" s="1">
        <v>0</v>
      </c>
      <c r="F405" s="1">
        <v>1</v>
      </c>
      <c r="G405" s="1">
        <v>0</v>
      </c>
      <c r="H405" s="1">
        <v>0</v>
      </c>
      <c r="I405" s="1" t="s">
        <v>12</v>
      </c>
      <c r="J405" s="1" t="s">
        <v>16</v>
      </c>
      <c r="K405" s="1">
        <v>1000</v>
      </c>
      <c r="L405" s="3">
        <v>250</v>
      </c>
      <c r="M405" t="str">
        <f t="shared" si="46"/>
        <v>C</v>
      </c>
      <c r="N405" t="str">
        <f t="shared" si="47"/>
        <v>C10</v>
      </c>
      <c r="O405" t="str">
        <f>VLOOKUP(N405,'Design - US'!$H$3:$M$50,2,FALSE)</f>
        <v>Profile A</v>
      </c>
      <c r="P405" t="str">
        <f>VLOOKUP($N405,'Design - US'!$H$3:$M$50,3,FALSE)</f>
        <v>$60 USD / mo (T3)</v>
      </c>
      <c r="Q405" t="str">
        <f>VLOOKUP($N405,'Design - US'!$H$3:$M$50,4,FALSE)</f>
        <v>$12.06 USD / day</v>
      </c>
      <c r="R405" t="str">
        <f>VLOOKUP($N405,'Design - US'!$H$3:$M$50,5,FALSE)</f>
        <v>Open access within label indication (use after failure of allopurinol or febuxostat)</v>
      </c>
      <c r="S405" t="str">
        <f>VLOOKUP($N405,'Design - US'!$H$3:$M$50,6,FALSE)</f>
        <v>No prior authorization</v>
      </c>
      <c r="T405">
        <f t="shared" si="48"/>
        <v>250</v>
      </c>
      <c r="U405">
        <f t="shared" si="42"/>
        <v>0</v>
      </c>
      <c r="V405">
        <f t="shared" si="43"/>
        <v>250</v>
      </c>
      <c r="W405">
        <f t="shared" si="44"/>
        <v>0</v>
      </c>
      <c r="X405">
        <f t="shared" si="45"/>
        <v>0</v>
      </c>
    </row>
    <row r="406" spans="1:24">
      <c r="A406" s="2">
        <v>50</v>
      </c>
      <c r="B406" s="1" t="s">
        <v>18</v>
      </c>
      <c r="C406" s="1">
        <v>11</v>
      </c>
      <c r="D406" s="1" t="s">
        <v>11</v>
      </c>
      <c r="E406" s="1">
        <v>0</v>
      </c>
      <c r="F406" s="1">
        <v>0</v>
      </c>
      <c r="G406" s="1">
        <v>1</v>
      </c>
      <c r="H406" s="1">
        <v>0</v>
      </c>
      <c r="I406" s="1" t="s">
        <v>12</v>
      </c>
      <c r="J406" s="1" t="s">
        <v>16</v>
      </c>
      <c r="K406" s="1">
        <v>1000</v>
      </c>
      <c r="L406" s="3">
        <v>250</v>
      </c>
      <c r="M406" t="str">
        <f t="shared" si="46"/>
        <v>C</v>
      </c>
      <c r="N406" t="str">
        <f t="shared" si="47"/>
        <v>C11</v>
      </c>
      <c r="O406" t="str">
        <f>VLOOKUP(N406,'Design - US'!$H$3:$M$50,2,FALSE)</f>
        <v>Profile B</v>
      </c>
      <c r="P406" t="str">
        <f>VLOOKUP($N406,'Design - US'!$H$3:$M$50,3,FALSE)</f>
        <v>$60 USD / mo (T3)</v>
      </c>
      <c r="Q406" t="str">
        <f>VLOOKUP($N406,'Design - US'!$H$3:$M$50,4,FALSE)</f>
        <v>$12.06 USD / day</v>
      </c>
      <c r="R406" t="str">
        <f>VLOOKUP($N406,'Design - US'!$H$3:$M$50,5,FALSE)</f>
        <v>Open access within label indication (use after failure of allopurinol or febuxostat)</v>
      </c>
      <c r="S406" t="str">
        <f>VLOOKUP($N406,'Design - US'!$H$3:$M$50,6,FALSE)</f>
        <v>No prior authorization</v>
      </c>
      <c r="T406">
        <f t="shared" si="48"/>
        <v>1000</v>
      </c>
      <c r="U406">
        <f t="shared" si="42"/>
        <v>0</v>
      </c>
      <c r="V406">
        <f t="shared" si="43"/>
        <v>0</v>
      </c>
      <c r="W406">
        <f t="shared" si="44"/>
        <v>1000</v>
      </c>
      <c r="X406">
        <f t="shared" si="45"/>
        <v>0</v>
      </c>
    </row>
    <row r="407" spans="1:24">
      <c r="A407" s="2">
        <v>50</v>
      </c>
      <c r="B407" s="1" t="s">
        <v>18</v>
      </c>
      <c r="C407" s="1">
        <v>11</v>
      </c>
      <c r="D407" s="1" t="s">
        <v>14</v>
      </c>
      <c r="E407" s="1">
        <v>0</v>
      </c>
      <c r="F407" s="1">
        <v>0</v>
      </c>
      <c r="G407" s="1">
        <v>1</v>
      </c>
      <c r="H407" s="1">
        <v>0</v>
      </c>
      <c r="I407" s="1" t="s">
        <v>12</v>
      </c>
      <c r="J407" s="1" t="s">
        <v>16</v>
      </c>
      <c r="K407" s="1">
        <v>1000</v>
      </c>
      <c r="L407" s="3">
        <v>250</v>
      </c>
      <c r="M407" t="str">
        <f t="shared" si="46"/>
        <v>C</v>
      </c>
      <c r="N407" t="str">
        <f t="shared" si="47"/>
        <v>C11</v>
      </c>
      <c r="O407" t="str">
        <f>VLOOKUP(N407,'Design - US'!$H$3:$M$50,2,FALSE)</f>
        <v>Profile B</v>
      </c>
      <c r="P407" t="str">
        <f>VLOOKUP($N407,'Design - US'!$H$3:$M$50,3,FALSE)</f>
        <v>$60 USD / mo (T3)</v>
      </c>
      <c r="Q407" t="str">
        <f>VLOOKUP($N407,'Design - US'!$H$3:$M$50,4,FALSE)</f>
        <v>$12.06 USD / day</v>
      </c>
      <c r="R407" t="str">
        <f>VLOOKUP($N407,'Design - US'!$H$3:$M$50,5,FALSE)</f>
        <v>Open access within label indication (use after failure of allopurinol or febuxostat)</v>
      </c>
      <c r="S407" t="str">
        <f>VLOOKUP($N407,'Design - US'!$H$3:$M$50,6,FALSE)</f>
        <v>No prior authorization</v>
      </c>
      <c r="T407">
        <f t="shared" si="48"/>
        <v>250</v>
      </c>
      <c r="U407">
        <f t="shared" si="42"/>
        <v>0</v>
      </c>
      <c r="V407">
        <f t="shared" si="43"/>
        <v>0</v>
      </c>
      <c r="W407">
        <f t="shared" si="44"/>
        <v>250</v>
      </c>
      <c r="X407">
        <f t="shared" si="45"/>
        <v>0</v>
      </c>
    </row>
    <row r="408" spans="1:24">
      <c r="A408" s="2">
        <v>50</v>
      </c>
      <c r="B408" s="1" t="s">
        <v>18</v>
      </c>
      <c r="C408" s="1">
        <v>12</v>
      </c>
      <c r="D408" s="1" t="s">
        <v>11</v>
      </c>
      <c r="E408" s="1">
        <v>0</v>
      </c>
      <c r="F408" s="1">
        <v>1</v>
      </c>
      <c r="G408" s="1">
        <v>0</v>
      </c>
      <c r="H408" s="1">
        <v>0</v>
      </c>
      <c r="I408" s="1" t="s">
        <v>12</v>
      </c>
      <c r="J408" s="1" t="s">
        <v>16</v>
      </c>
      <c r="K408" s="1">
        <v>1000</v>
      </c>
      <c r="L408" s="3">
        <v>250</v>
      </c>
      <c r="M408" t="str">
        <f t="shared" si="46"/>
        <v>C</v>
      </c>
      <c r="N408" t="str">
        <f t="shared" si="47"/>
        <v>C12</v>
      </c>
      <c r="O408" t="str">
        <f>VLOOKUP(N408,'Design - US'!$H$3:$M$50,2,FALSE)</f>
        <v>Profile C</v>
      </c>
      <c r="P408" t="str">
        <f>VLOOKUP($N408,'Design - US'!$H$3:$M$50,3,FALSE)</f>
        <v>$60 USD / mo (T3)</v>
      </c>
      <c r="Q408" t="str">
        <f>VLOOKUP($N408,'Design - US'!$H$3:$M$50,4,FALSE)</f>
        <v>$5.36 USD / day</v>
      </c>
      <c r="R408" t="str">
        <f>VLOOKUP($N408,'Design - US'!$H$3:$M$50,5,FALSE)</f>
        <v>Open access within label indication (use after failure of allopurinol or febuxostat)</v>
      </c>
      <c r="S408" t="str">
        <f>VLOOKUP($N408,'Design - US'!$H$3:$M$50,6,FALSE)</f>
        <v>No prior authorization</v>
      </c>
      <c r="T408">
        <f t="shared" si="48"/>
        <v>1000</v>
      </c>
      <c r="U408">
        <f t="shared" si="42"/>
        <v>0</v>
      </c>
      <c r="V408">
        <f t="shared" si="43"/>
        <v>1000</v>
      </c>
      <c r="W408">
        <f t="shared" si="44"/>
        <v>0</v>
      </c>
      <c r="X408">
        <f t="shared" si="45"/>
        <v>0</v>
      </c>
    </row>
    <row r="409" spans="1:24">
      <c r="A409" s="2">
        <v>50</v>
      </c>
      <c r="B409" s="1" t="s">
        <v>18</v>
      </c>
      <c r="C409" s="1">
        <v>12</v>
      </c>
      <c r="D409" s="1" t="s">
        <v>14</v>
      </c>
      <c r="E409" s="1">
        <v>0</v>
      </c>
      <c r="F409" s="1">
        <v>1</v>
      </c>
      <c r="G409" s="1">
        <v>0</v>
      </c>
      <c r="H409" s="1">
        <v>0</v>
      </c>
      <c r="I409" s="1" t="s">
        <v>12</v>
      </c>
      <c r="J409" s="1" t="s">
        <v>16</v>
      </c>
      <c r="K409" s="1">
        <v>1000</v>
      </c>
      <c r="L409" s="3">
        <v>250</v>
      </c>
      <c r="M409" t="str">
        <f t="shared" si="46"/>
        <v>C</v>
      </c>
      <c r="N409" t="str">
        <f t="shared" si="47"/>
        <v>C12</v>
      </c>
      <c r="O409" t="str">
        <f>VLOOKUP(N409,'Design - US'!$H$3:$M$50,2,FALSE)</f>
        <v>Profile C</v>
      </c>
      <c r="P409" t="str">
        <f>VLOOKUP($N409,'Design - US'!$H$3:$M$50,3,FALSE)</f>
        <v>$60 USD / mo (T3)</v>
      </c>
      <c r="Q409" t="str">
        <f>VLOOKUP($N409,'Design - US'!$H$3:$M$50,4,FALSE)</f>
        <v>$5.36 USD / day</v>
      </c>
      <c r="R409" t="str">
        <f>VLOOKUP($N409,'Design - US'!$H$3:$M$50,5,FALSE)</f>
        <v>Open access within label indication (use after failure of allopurinol or febuxostat)</v>
      </c>
      <c r="S409" t="str">
        <f>VLOOKUP($N409,'Design - US'!$H$3:$M$50,6,FALSE)</f>
        <v>No prior authorization</v>
      </c>
      <c r="T409">
        <f t="shared" si="48"/>
        <v>250</v>
      </c>
      <c r="U409">
        <f t="shared" si="42"/>
        <v>0</v>
      </c>
      <c r="V409">
        <f t="shared" si="43"/>
        <v>250</v>
      </c>
      <c r="W409">
        <f t="shared" si="44"/>
        <v>0</v>
      </c>
      <c r="X409">
        <f t="shared" si="45"/>
        <v>0</v>
      </c>
    </row>
    <row r="410" spans="1:24">
      <c r="A410" s="2">
        <v>62</v>
      </c>
      <c r="B410" s="1" t="s">
        <v>10</v>
      </c>
      <c r="C410" s="1">
        <v>1</v>
      </c>
      <c r="D410" s="1" t="s">
        <v>11</v>
      </c>
      <c r="E410" s="1">
        <v>0.5</v>
      </c>
      <c r="F410" s="1">
        <v>0.4</v>
      </c>
      <c r="G410" s="1">
        <v>0.1</v>
      </c>
      <c r="H410" s="1">
        <v>0</v>
      </c>
      <c r="I410" s="1" t="s">
        <v>12</v>
      </c>
      <c r="J410" s="1" t="s">
        <v>13</v>
      </c>
      <c r="K410" s="1">
        <v>4500</v>
      </c>
      <c r="L410" s="3">
        <v>1500</v>
      </c>
      <c r="M410" t="str">
        <f t="shared" si="46"/>
        <v>A</v>
      </c>
      <c r="N410" t="str">
        <f t="shared" si="47"/>
        <v>A1</v>
      </c>
      <c r="O410" t="str">
        <f>VLOOKUP(N410,'Design - US'!$H$3:$M$50,2,FALSE)</f>
        <v>Profile D</v>
      </c>
      <c r="P410" t="str">
        <f>VLOOKUP($N410,'Design - US'!$H$3:$M$50,3,FALSE)</f>
        <v>$30 USD / mo (T2)</v>
      </c>
      <c r="Q410" t="str">
        <f>VLOOKUP($N410,'Design - US'!$H$3:$M$50,4,FALSE)</f>
        <v>$5.36 USD / day</v>
      </c>
      <c r="R410" t="str">
        <f>VLOOKUP($N410,'Design - US'!$H$3:$M$50,5,FALSE)</f>
        <v>Open access within label indication (use after failure of allopurinol or febuxostat)</v>
      </c>
      <c r="S410" t="str">
        <f>VLOOKUP($N410,'Design - US'!$H$3:$M$50,6,FALSE)</f>
        <v>Requires prior authorization</v>
      </c>
      <c r="T410">
        <f t="shared" si="48"/>
        <v>4500</v>
      </c>
      <c r="U410">
        <f t="shared" si="42"/>
        <v>2250</v>
      </c>
      <c r="V410">
        <f t="shared" si="43"/>
        <v>1800</v>
      </c>
      <c r="W410">
        <f t="shared" si="44"/>
        <v>450</v>
      </c>
      <c r="X410">
        <f t="shared" si="45"/>
        <v>0</v>
      </c>
    </row>
    <row r="411" spans="1:24">
      <c r="A411" s="2">
        <v>62</v>
      </c>
      <c r="B411" s="1" t="s">
        <v>10</v>
      </c>
      <c r="C411" s="1">
        <v>1</v>
      </c>
      <c r="D411" s="1" t="s">
        <v>14</v>
      </c>
      <c r="E411" s="1">
        <v>0.4</v>
      </c>
      <c r="F411" s="1">
        <v>0.4</v>
      </c>
      <c r="G411" s="1">
        <v>0.2</v>
      </c>
      <c r="H411" s="1">
        <v>0</v>
      </c>
      <c r="I411" s="1" t="s">
        <v>12</v>
      </c>
      <c r="J411" s="1" t="s">
        <v>13</v>
      </c>
      <c r="K411" s="1">
        <v>4500</v>
      </c>
      <c r="L411" s="3">
        <v>1500</v>
      </c>
      <c r="M411" t="str">
        <f t="shared" si="46"/>
        <v>A</v>
      </c>
      <c r="N411" t="str">
        <f t="shared" si="47"/>
        <v>A1</v>
      </c>
      <c r="O411" t="str">
        <f>VLOOKUP(N411,'Design - US'!$H$3:$M$50,2,FALSE)</f>
        <v>Profile D</v>
      </c>
      <c r="P411" t="str">
        <f>VLOOKUP($N411,'Design - US'!$H$3:$M$50,3,FALSE)</f>
        <v>$30 USD / mo (T2)</v>
      </c>
      <c r="Q411" t="str">
        <f>VLOOKUP($N411,'Design - US'!$H$3:$M$50,4,FALSE)</f>
        <v>$5.36 USD / day</v>
      </c>
      <c r="R411" t="str">
        <f>VLOOKUP($N411,'Design - US'!$H$3:$M$50,5,FALSE)</f>
        <v>Open access within label indication (use after failure of allopurinol or febuxostat)</v>
      </c>
      <c r="S411" t="str">
        <f>VLOOKUP($N411,'Design - US'!$H$3:$M$50,6,FALSE)</f>
        <v>Requires prior authorization</v>
      </c>
      <c r="T411">
        <f t="shared" si="48"/>
        <v>1500</v>
      </c>
      <c r="U411">
        <f t="shared" si="42"/>
        <v>600</v>
      </c>
      <c r="V411">
        <f t="shared" si="43"/>
        <v>600</v>
      </c>
      <c r="W411">
        <f t="shared" si="44"/>
        <v>300</v>
      </c>
      <c r="X411">
        <f t="shared" si="45"/>
        <v>0</v>
      </c>
    </row>
    <row r="412" spans="1:24">
      <c r="A412" s="2">
        <v>62</v>
      </c>
      <c r="B412" s="1" t="s">
        <v>10</v>
      </c>
      <c r="C412" s="1">
        <v>2</v>
      </c>
      <c r="D412" s="1" t="s">
        <v>11</v>
      </c>
      <c r="E412" s="1">
        <v>0.4</v>
      </c>
      <c r="F412" s="1">
        <v>0.4</v>
      </c>
      <c r="G412" s="1">
        <v>0.2</v>
      </c>
      <c r="H412" s="1">
        <v>0</v>
      </c>
      <c r="I412" s="1" t="s">
        <v>12</v>
      </c>
      <c r="J412" s="1" t="s">
        <v>13</v>
      </c>
      <c r="K412" s="1">
        <v>4500</v>
      </c>
      <c r="L412" s="3">
        <v>1500</v>
      </c>
      <c r="M412" t="str">
        <f t="shared" si="46"/>
        <v>A</v>
      </c>
      <c r="N412" t="str">
        <f t="shared" si="47"/>
        <v>A2</v>
      </c>
      <c r="O412" t="str">
        <f>VLOOKUP(N412,'Design - US'!$H$3:$M$50,2,FALSE)</f>
        <v>Profile B</v>
      </c>
      <c r="P412" t="str">
        <f>VLOOKUP($N412,'Design - US'!$H$3:$M$50,3,FALSE)</f>
        <v>$60 USD / mo (T3)</v>
      </c>
      <c r="Q412" t="str">
        <f>VLOOKUP($N412,'Design - US'!$H$3:$M$50,4,FALSE)</f>
        <v>$7.14 USD / day</v>
      </c>
      <c r="R412" t="str">
        <f>VLOOKUP($N412,'Design - US'!$H$3:$M$50,5,FALSE)</f>
        <v>Open access within label indication (use after failure of allopurinol or febuxostat)</v>
      </c>
      <c r="S412" t="str">
        <f>VLOOKUP($N412,'Design - US'!$H$3:$M$50,6,FALSE)</f>
        <v>No prior authorization</v>
      </c>
      <c r="T412">
        <f t="shared" si="48"/>
        <v>4500</v>
      </c>
      <c r="U412">
        <f t="shared" si="42"/>
        <v>1800</v>
      </c>
      <c r="V412">
        <f t="shared" si="43"/>
        <v>1800</v>
      </c>
      <c r="W412">
        <f t="shared" si="44"/>
        <v>900</v>
      </c>
      <c r="X412">
        <f t="shared" si="45"/>
        <v>0</v>
      </c>
    </row>
    <row r="413" spans="1:24">
      <c r="A413" s="2">
        <v>62</v>
      </c>
      <c r="B413" s="1" t="s">
        <v>10</v>
      </c>
      <c r="C413" s="1">
        <v>2</v>
      </c>
      <c r="D413" s="1" t="s">
        <v>14</v>
      </c>
      <c r="E413" s="1">
        <v>0.4</v>
      </c>
      <c r="F413" s="1">
        <v>0.3</v>
      </c>
      <c r="G413" s="1">
        <v>0.3</v>
      </c>
      <c r="H413" s="1">
        <v>0</v>
      </c>
      <c r="I413" s="1" t="s">
        <v>12</v>
      </c>
      <c r="J413" s="1" t="s">
        <v>13</v>
      </c>
      <c r="K413" s="1">
        <v>4500</v>
      </c>
      <c r="L413" s="3">
        <v>1500</v>
      </c>
      <c r="M413" t="str">
        <f t="shared" si="46"/>
        <v>A</v>
      </c>
      <c r="N413" t="str">
        <f t="shared" si="47"/>
        <v>A2</v>
      </c>
      <c r="O413" t="str">
        <f>VLOOKUP(N413,'Design - US'!$H$3:$M$50,2,FALSE)</f>
        <v>Profile B</v>
      </c>
      <c r="P413" t="str">
        <f>VLOOKUP($N413,'Design - US'!$H$3:$M$50,3,FALSE)</f>
        <v>$60 USD / mo (T3)</v>
      </c>
      <c r="Q413" t="str">
        <f>VLOOKUP($N413,'Design - US'!$H$3:$M$50,4,FALSE)</f>
        <v>$7.14 USD / day</v>
      </c>
      <c r="R413" t="str">
        <f>VLOOKUP($N413,'Design - US'!$H$3:$M$50,5,FALSE)</f>
        <v>Open access within label indication (use after failure of allopurinol or febuxostat)</v>
      </c>
      <c r="S413" t="str">
        <f>VLOOKUP($N413,'Design - US'!$H$3:$M$50,6,FALSE)</f>
        <v>No prior authorization</v>
      </c>
      <c r="T413">
        <f t="shared" si="48"/>
        <v>1500</v>
      </c>
      <c r="U413">
        <f t="shared" si="42"/>
        <v>600</v>
      </c>
      <c r="V413">
        <f t="shared" si="43"/>
        <v>450</v>
      </c>
      <c r="W413">
        <f t="shared" si="44"/>
        <v>450</v>
      </c>
      <c r="X413">
        <f t="shared" si="45"/>
        <v>0</v>
      </c>
    </row>
    <row r="414" spans="1:24">
      <c r="A414" s="2">
        <v>62</v>
      </c>
      <c r="B414" s="1" t="s">
        <v>10</v>
      </c>
      <c r="C414" s="1">
        <v>3</v>
      </c>
      <c r="D414" s="1" t="s">
        <v>11</v>
      </c>
      <c r="E414" s="1">
        <v>0.2</v>
      </c>
      <c r="F414" s="1">
        <v>0.4</v>
      </c>
      <c r="G414" s="1">
        <v>0.4</v>
      </c>
      <c r="H414" s="1">
        <v>0</v>
      </c>
      <c r="I414" s="1" t="s">
        <v>12</v>
      </c>
      <c r="J414" s="1" t="s">
        <v>13</v>
      </c>
      <c r="K414" s="1">
        <v>4500</v>
      </c>
      <c r="L414" s="3">
        <v>1500</v>
      </c>
      <c r="M414" t="str">
        <f t="shared" si="46"/>
        <v>A</v>
      </c>
      <c r="N414" t="str">
        <f t="shared" si="47"/>
        <v>A3</v>
      </c>
      <c r="O414" t="str">
        <f>VLOOKUP(N414,'Design - US'!$H$3:$M$50,2,FALSE)</f>
        <v>Profile C</v>
      </c>
      <c r="P414" t="str">
        <f>VLOOKUP($N414,'Design - US'!$H$3:$M$50,3,FALSE)</f>
        <v>$60 USD / mo (T3)</v>
      </c>
      <c r="Q414" t="str">
        <f>VLOOKUP($N414,'Design - US'!$H$3:$M$50,4,FALSE)</f>
        <v>$12.06 USD / day</v>
      </c>
      <c r="R414" t="str">
        <f>VLOOKUP($N414,'Design - US'!$H$3:$M$50,5,FALSE)</f>
        <v>Open access within label indication (use after failure of allopurinol or febuxostat)</v>
      </c>
      <c r="S414" t="str">
        <f>VLOOKUP($N414,'Design - US'!$H$3:$M$50,6,FALSE)</f>
        <v>No prior authorization</v>
      </c>
      <c r="T414">
        <f t="shared" si="48"/>
        <v>4500</v>
      </c>
      <c r="U414">
        <f t="shared" si="42"/>
        <v>900</v>
      </c>
      <c r="V414">
        <f t="shared" si="43"/>
        <v>1800</v>
      </c>
      <c r="W414">
        <f t="shared" si="44"/>
        <v>1800</v>
      </c>
      <c r="X414">
        <f t="shared" si="45"/>
        <v>0</v>
      </c>
    </row>
    <row r="415" spans="1:24">
      <c r="A415" s="2">
        <v>62</v>
      </c>
      <c r="B415" s="1" t="s">
        <v>10</v>
      </c>
      <c r="C415" s="1">
        <v>3</v>
      </c>
      <c r="D415" s="1" t="s">
        <v>14</v>
      </c>
      <c r="E415" s="1">
        <v>0.2</v>
      </c>
      <c r="F415" s="1">
        <v>0.3</v>
      </c>
      <c r="G415" s="1">
        <v>0.5</v>
      </c>
      <c r="H415" s="1">
        <v>0</v>
      </c>
      <c r="I415" s="1" t="s">
        <v>12</v>
      </c>
      <c r="J415" s="1" t="s">
        <v>13</v>
      </c>
      <c r="K415" s="1">
        <v>4500</v>
      </c>
      <c r="L415" s="3">
        <v>1500</v>
      </c>
      <c r="M415" t="str">
        <f t="shared" si="46"/>
        <v>A</v>
      </c>
      <c r="N415" t="str">
        <f t="shared" si="47"/>
        <v>A3</v>
      </c>
      <c r="O415" t="str">
        <f>VLOOKUP(N415,'Design - US'!$H$3:$M$50,2,FALSE)</f>
        <v>Profile C</v>
      </c>
      <c r="P415" t="str">
        <f>VLOOKUP($N415,'Design - US'!$H$3:$M$50,3,FALSE)</f>
        <v>$60 USD / mo (T3)</v>
      </c>
      <c r="Q415" t="str">
        <f>VLOOKUP($N415,'Design - US'!$H$3:$M$50,4,FALSE)</f>
        <v>$12.06 USD / day</v>
      </c>
      <c r="R415" t="str">
        <f>VLOOKUP($N415,'Design - US'!$H$3:$M$50,5,FALSE)</f>
        <v>Open access within label indication (use after failure of allopurinol or febuxostat)</v>
      </c>
      <c r="S415" t="str">
        <f>VLOOKUP($N415,'Design - US'!$H$3:$M$50,6,FALSE)</f>
        <v>No prior authorization</v>
      </c>
      <c r="T415">
        <f t="shared" si="48"/>
        <v>1500</v>
      </c>
      <c r="U415">
        <f t="shared" si="42"/>
        <v>300</v>
      </c>
      <c r="V415">
        <f t="shared" si="43"/>
        <v>450</v>
      </c>
      <c r="W415">
        <f t="shared" si="44"/>
        <v>750</v>
      </c>
      <c r="X415">
        <f t="shared" si="45"/>
        <v>0</v>
      </c>
    </row>
    <row r="416" spans="1:24">
      <c r="A416" s="2">
        <v>62</v>
      </c>
      <c r="B416" s="1" t="s">
        <v>10</v>
      </c>
      <c r="C416" s="1">
        <v>4</v>
      </c>
      <c r="D416" s="1" t="s">
        <v>11</v>
      </c>
      <c r="E416" s="1">
        <v>0.3</v>
      </c>
      <c r="F416" s="1">
        <v>0.3</v>
      </c>
      <c r="G416" s="1">
        <v>0.4</v>
      </c>
      <c r="H416" s="1">
        <v>0</v>
      </c>
      <c r="I416" s="1" t="s">
        <v>12</v>
      </c>
      <c r="J416" s="1" t="s">
        <v>13</v>
      </c>
      <c r="K416" s="1">
        <v>4500</v>
      </c>
      <c r="L416" s="3">
        <v>1500</v>
      </c>
      <c r="M416" t="str">
        <f t="shared" si="46"/>
        <v>A</v>
      </c>
      <c r="N416" t="str">
        <f t="shared" si="47"/>
        <v>A4</v>
      </c>
      <c r="O416" t="str">
        <f>VLOOKUP(N416,'Design - US'!$H$3:$M$50,2,FALSE)</f>
        <v>Profile C</v>
      </c>
      <c r="P416" t="str">
        <f>VLOOKUP($N416,'Design - US'!$H$3:$M$50,3,FALSE)</f>
        <v>$30 USD / mo (T2)</v>
      </c>
      <c r="Q416" t="str">
        <f>VLOOKUP($N416,'Design - US'!$H$3:$M$50,4,FALSE)</f>
        <v>$5.36 USD / day</v>
      </c>
      <c r="R416" t="str">
        <f>VLOOKUP($N416,'Design - US'!$H$3:$M$50,5,FALSE)</f>
        <v>Open access within label indication (use after failure of allopurinol or febuxostat)</v>
      </c>
      <c r="S416" t="str">
        <f>VLOOKUP($N416,'Design - US'!$H$3:$M$50,6,FALSE)</f>
        <v>No prior authorization</v>
      </c>
      <c r="T416">
        <f t="shared" si="48"/>
        <v>4500</v>
      </c>
      <c r="U416">
        <f t="shared" si="42"/>
        <v>1350</v>
      </c>
      <c r="V416">
        <f t="shared" si="43"/>
        <v>1350</v>
      </c>
      <c r="W416">
        <f t="shared" si="44"/>
        <v>1800</v>
      </c>
      <c r="X416">
        <f t="shared" si="45"/>
        <v>0</v>
      </c>
    </row>
    <row r="417" spans="1:24">
      <c r="A417" s="2">
        <v>62</v>
      </c>
      <c r="B417" s="1" t="s">
        <v>10</v>
      </c>
      <c r="C417" s="1">
        <v>4</v>
      </c>
      <c r="D417" s="1" t="s">
        <v>14</v>
      </c>
      <c r="E417" s="1">
        <v>0.3</v>
      </c>
      <c r="F417" s="1">
        <v>0.3</v>
      </c>
      <c r="G417" s="1">
        <v>0.4</v>
      </c>
      <c r="H417" s="1">
        <v>0</v>
      </c>
      <c r="I417" s="1" t="s">
        <v>12</v>
      </c>
      <c r="J417" s="1" t="s">
        <v>13</v>
      </c>
      <c r="K417" s="1">
        <v>4500</v>
      </c>
      <c r="L417" s="3">
        <v>1500</v>
      </c>
      <c r="M417" t="str">
        <f t="shared" si="46"/>
        <v>A</v>
      </c>
      <c r="N417" t="str">
        <f t="shared" si="47"/>
        <v>A4</v>
      </c>
      <c r="O417" t="str">
        <f>VLOOKUP(N417,'Design - US'!$H$3:$M$50,2,FALSE)</f>
        <v>Profile C</v>
      </c>
      <c r="P417" t="str">
        <f>VLOOKUP($N417,'Design - US'!$H$3:$M$50,3,FALSE)</f>
        <v>$30 USD / mo (T2)</v>
      </c>
      <c r="Q417" t="str">
        <f>VLOOKUP($N417,'Design - US'!$H$3:$M$50,4,FALSE)</f>
        <v>$5.36 USD / day</v>
      </c>
      <c r="R417" t="str">
        <f>VLOOKUP($N417,'Design - US'!$H$3:$M$50,5,FALSE)</f>
        <v>Open access within label indication (use after failure of allopurinol or febuxostat)</v>
      </c>
      <c r="S417" t="str">
        <f>VLOOKUP($N417,'Design - US'!$H$3:$M$50,6,FALSE)</f>
        <v>No prior authorization</v>
      </c>
      <c r="T417">
        <f t="shared" si="48"/>
        <v>1500</v>
      </c>
      <c r="U417">
        <f t="shared" si="42"/>
        <v>450</v>
      </c>
      <c r="V417">
        <f t="shared" si="43"/>
        <v>450</v>
      </c>
      <c r="W417">
        <f t="shared" si="44"/>
        <v>600</v>
      </c>
      <c r="X417">
        <f t="shared" si="45"/>
        <v>0</v>
      </c>
    </row>
    <row r="418" spans="1:24">
      <c r="A418" s="2">
        <v>62</v>
      </c>
      <c r="B418" s="1" t="s">
        <v>10</v>
      </c>
      <c r="C418" s="1">
        <v>5</v>
      </c>
      <c r="D418" s="1" t="s">
        <v>11</v>
      </c>
      <c r="E418" s="1">
        <v>0.3</v>
      </c>
      <c r="F418" s="1">
        <v>0.4</v>
      </c>
      <c r="G418" s="1">
        <v>0.3</v>
      </c>
      <c r="H418" s="1">
        <v>0</v>
      </c>
      <c r="I418" s="1" t="s">
        <v>12</v>
      </c>
      <c r="J418" s="1" t="s">
        <v>13</v>
      </c>
      <c r="K418" s="1">
        <v>4500</v>
      </c>
      <c r="L418" s="3">
        <v>1500</v>
      </c>
      <c r="M418" t="str">
        <f t="shared" si="46"/>
        <v>A</v>
      </c>
      <c r="N418" t="str">
        <f t="shared" si="47"/>
        <v>A5</v>
      </c>
      <c r="O418" t="str">
        <f>VLOOKUP(N418,'Design - US'!$H$3:$M$50,2,FALSE)</f>
        <v>Profile C</v>
      </c>
      <c r="P418" t="str">
        <f>VLOOKUP($N418,'Design - US'!$H$3:$M$50,3,FALSE)</f>
        <v>$60 USD / mo (T3)</v>
      </c>
      <c r="Q418" t="str">
        <f>VLOOKUP($N418,'Design - US'!$H$3:$M$50,4,FALSE)</f>
        <v>$12.06 USD / day</v>
      </c>
      <c r="R418" t="str">
        <f>VLOOKUP($N418,'Design - US'!$H$3:$M$50,5,FALSE)</f>
        <v>Access restricted beyond label indication (use only after failure of both allopurinol AND febuxostat)</v>
      </c>
      <c r="S418" t="str">
        <f>VLOOKUP($N418,'Design - US'!$H$3:$M$50,6,FALSE)</f>
        <v>No prior authorization</v>
      </c>
      <c r="T418">
        <f t="shared" si="48"/>
        <v>4500</v>
      </c>
      <c r="U418">
        <f t="shared" si="42"/>
        <v>1350</v>
      </c>
      <c r="V418">
        <f t="shared" si="43"/>
        <v>1800</v>
      </c>
      <c r="W418">
        <f t="shared" si="44"/>
        <v>1350</v>
      </c>
      <c r="X418">
        <f t="shared" si="45"/>
        <v>0</v>
      </c>
    </row>
    <row r="419" spans="1:24">
      <c r="A419" s="2">
        <v>62</v>
      </c>
      <c r="B419" s="1" t="s">
        <v>10</v>
      </c>
      <c r="C419" s="1">
        <v>5</v>
      </c>
      <c r="D419" s="1" t="s">
        <v>14</v>
      </c>
      <c r="E419" s="1">
        <v>0.3</v>
      </c>
      <c r="F419" s="1">
        <v>0.4</v>
      </c>
      <c r="G419" s="1">
        <v>0.3</v>
      </c>
      <c r="H419" s="1">
        <v>0</v>
      </c>
      <c r="I419" s="1" t="s">
        <v>12</v>
      </c>
      <c r="J419" s="1" t="s">
        <v>13</v>
      </c>
      <c r="K419" s="1">
        <v>4500</v>
      </c>
      <c r="L419" s="3">
        <v>1500</v>
      </c>
      <c r="M419" t="str">
        <f t="shared" si="46"/>
        <v>A</v>
      </c>
      <c r="N419" t="str">
        <f t="shared" si="47"/>
        <v>A5</v>
      </c>
      <c r="O419" t="str">
        <f>VLOOKUP(N419,'Design - US'!$H$3:$M$50,2,FALSE)</f>
        <v>Profile C</v>
      </c>
      <c r="P419" t="str">
        <f>VLOOKUP($N419,'Design - US'!$H$3:$M$50,3,FALSE)</f>
        <v>$60 USD / mo (T3)</v>
      </c>
      <c r="Q419" t="str">
        <f>VLOOKUP($N419,'Design - US'!$H$3:$M$50,4,FALSE)</f>
        <v>$12.06 USD / day</v>
      </c>
      <c r="R419" t="str">
        <f>VLOOKUP($N419,'Design - US'!$H$3:$M$50,5,FALSE)</f>
        <v>Access restricted beyond label indication (use only after failure of both allopurinol AND febuxostat)</v>
      </c>
      <c r="S419" t="str">
        <f>VLOOKUP($N419,'Design - US'!$H$3:$M$50,6,FALSE)</f>
        <v>No prior authorization</v>
      </c>
      <c r="T419">
        <f t="shared" si="48"/>
        <v>1500</v>
      </c>
      <c r="U419">
        <f t="shared" si="42"/>
        <v>450</v>
      </c>
      <c r="V419">
        <f t="shared" si="43"/>
        <v>600</v>
      </c>
      <c r="W419">
        <f t="shared" si="44"/>
        <v>450</v>
      </c>
      <c r="X419">
        <f t="shared" si="45"/>
        <v>0</v>
      </c>
    </row>
    <row r="420" spans="1:24">
      <c r="A420" s="2">
        <v>62</v>
      </c>
      <c r="B420" s="1" t="s">
        <v>10</v>
      </c>
      <c r="C420" s="1">
        <v>6</v>
      </c>
      <c r="D420" s="1" t="s">
        <v>11</v>
      </c>
      <c r="E420" s="1">
        <v>0.2</v>
      </c>
      <c r="F420" s="1">
        <v>0.5</v>
      </c>
      <c r="G420" s="1">
        <v>0.3</v>
      </c>
      <c r="H420" s="1">
        <v>0</v>
      </c>
      <c r="I420" s="1" t="s">
        <v>12</v>
      </c>
      <c r="J420" s="1" t="s">
        <v>13</v>
      </c>
      <c r="K420" s="1">
        <v>4500</v>
      </c>
      <c r="L420" s="3">
        <v>1500</v>
      </c>
      <c r="M420" t="str">
        <f t="shared" si="46"/>
        <v>A</v>
      </c>
      <c r="N420" t="str">
        <f t="shared" si="47"/>
        <v>A6</v>
      </c>
      <c r="O420" t="str">
        <f>VLOOKUP(N420,'Design - US'!$H$3:$M$50,2,FALSE)</f>
        <v>Profile A</v>
      </c>
      <c r="P420" t="str">
        <f>VLOOKUP($N420,'Design - US'!$H$3:$M$50,3,FALSE)</f>
        <v>$30 USD / mo (T2)</v>
      </c>
      <c r="Q420" t="str">
        <f>VLOOKUP($N420,'Design - US'!$H$3:$M$50,4,FALSE)</f>
        <v>$5.36 USD / day</v>
      </c>
      <c r="R420" t="str">
        <f>VLOOKUP($N420,'Design - US'!$H$3:$M$50,5,FALSE)</f>
        <v>Open access within label indication (use after failure of allopurinol or febuxostat)</v>
      </c>
      <c r="S420" t="str">
        <f>VLOOKUP($N420,'Design - US'!$H$3:$M$50,6,FALSE)</f>
        <v>No prior authorization</v>
      </c>
      <c r="T420">
        <f t="shared" si="48"/>
        <v>4500</v>
      </c>
      <c r="U420">
        <f t="shared" si="42"/>
        <v>900</v>
      </c>
      <c r="V420">
        <f t="shared" si="43"/>
        <v>2250</v>
      </c>
      <c r="W420">
        <f t="shared" si="44"/>
        <v>1350</v>
      </c>
      <c r="X420">
        <f t="shared" si="45"/>
        <v>0</v>
      </c>
    </row>
    <row r="421" spans="1:24">
      <c r="A421" s="2">
        <v>62</v>
      </c>
      <c r="B421" s="1" t="s">
        <v>10</v>
      </c>
      <c r="C421" s="1">
        <v>6</v>
      </c>
      <c r="D421" s="1" t="s">
        <v>14</v>
      </c>
      <c r="E421" s="1">
        <v>0.4</v>
      </c>
      <c r="F421" s="1">
        <v>0.4</v>
      </c>
      <c r="G421" s="1">
        <v>0.2</v>
      </c>
      <c r="H421" s="1">
        <v>0</v>
      </c>
      <c r="I421" s="1" t="s">
        <v>12</v>
      </c>
      <c r="J421" s="1" t="s">
        <v>13</v>
      </c>
      <c r="K421" s="1">
        <v>4500</v>
      </c>
      <c r="L421" s="3">
        <v>1500</v>
      </c>
      <c r="M421" t="str">
        <f t="shared" si="46"/>
        <v>A</v>
      </c>
      <c r="N421" t="str">
        <f t="shared" si="47"/>
        <v>A6</v>
      </c>
      <c r="O421" t="str">
        <f>VLOOKUP(N421,'Design - US'!$H$3:$M$50,2,FALSE)</f>
        <v>Profile A</v>
      </c>
      <c r="P421" t="str">
        <f>VLOOKUP($N421,'Design - US'!$H$3:$M$50,3,FALSE)</f>
        <v>$30 USD / mo (T2)</v>
      </c>
      <c r="Q421" t="str">
        <f>VLOOKUP($N421,'Design - US'!$H$3:$M$50,4,FALSE)</f>
        <v>$5.36 USD / day</v>
      </c>
      <c r="R421" t="str">
        <f>VLOOKUP($N421,'Design - US'!$H$3:$M$50,5,FALSE)</f>
        <v>Open access within label indication (use after failure of allopurinol or febuxostat)</v>
      </c>
      <c r="S421" t="str">
        <f>VLOOKUP($N421,'Design - US'!$H$3:$M$50,6,FALSE)</f>
        <v>No prior authorization</v>
      </c>
      <c r="T421">
        <f t="shared" si="48"/>
        <v>1500</v>
      </c>
      <c r="U421">
        <f t="shared" si="42"/>
        <v>600</v>
      </c>
      <c r="V421">
        <f t="shared" si="43"/>
        <v>600</v>
      </c>
      <c r="W421">
        <f t="shared" si="44"/>
        <v>300</v>
      </c>
      <c r="X421">
        <f t="shared" si="45"/>
        <v>0</v>
      </c>
    </row>
    <row r="422" spans="1:24">
      <c r="A422" s="2">
        <v>62</v>
      </c>
      <c r="B422" s="1" t="s">
        <v>10</v>
      </c>
      <c r="C422" s="1">
        <v>7</v>
      </c>
      <c r="D422" s="1" t="s">
        <v>11</v>
      </c>
      <c r="E422" s="1">
        <v>0.3</v>
      </c>
      <c r="F422" s="1">
        <v>0.4</v>
      </c>
      <c r="G422" s="1">
        <v>0.3</v>
      </c>
      <c r="H422" s="1">
        <v>0</v>
      </c>
      <c r="I422" s="1" t="s">
        <v>12</v>
      </c>
      <c r="J422" s="1" t="s">
        <v>13</v>
      </c>
      <c r="K422" s="1">
        <v>4500</v>
      </c>
      <c r="L422" s="3">
        <v>1500</v>
      </c>
      <c r="M422" t="str">
        <f t="shared" si="46"/>
        <v>A</v>
      </c>
      <c r="N422" t="str">
        <f t="shared" si="47"/>
        <v>A7</v>
      </c>
      <c r="O422" t="str">
        <f>VLOOKUP(N422,'Design - US'!$H$3:$M$50,2,FALSE)</f>
        <v>Profile B</v>
      </c>
      <c r="P422" t="str">
        <f>VLOOKUP($N422,'Design - US'!$H$3:$M$50,3,FALSE)</f>
        <v>$30 USD / mo (T2)</v>
      </c>
      <c r="Q422" t="str">
        <f>VLOOKUP($N422,'Design - US'!$H$3:$M$50,4,FALSE)</f>
        <v>$5.36 USD / day</v>
      </c>
      <c r="R422" t="str">
        <f>VLOOKUP($N422,'Design - US'!$H$3:$M$50,5,FALSE)</f>
        <v>Open access within label indication (use after failure of allopurinol or febuxostat)</v>
      </c>
      <c r="S422" t="str">
        <f>VLOOKUP($N422,'Design - US'!$H$3:$M$50,6,FALSE)</f>
        <v>No prior authorization</v>
      </c>
      <c r="T422">
        <f t="shared" si="48"/>
        <v>4500</v>
      </c>
      <c r="U422">
        <f t="shared" si="42"/>
        <v>1350</v>
      </c>
      <c r="V422">
        <f t="shared" si="43"/>
        <v>1800</v>
      </c>
      <c r="W422">
        <f t="shared" si="44"/>
        <v>1350</v>
      </c>
      <c r="X422">
        <f t="shared" si="45"/>
        <v>0</v>
      </c>
    </row>
    <row r="423" spans="1:24">
      <c r="A423" s="2">
        <v>62</v>
      </c>
      <c r="B423" s="1" t="s">
        <v>10</v>
      </c>
      <c r="C423" s="1">
        <v>7</v>
      </c>
      <c r="D423" s="1" t="s">
        <v>14</v>
      </c>
      <c r="E423" s="1">
        <v>0.2</v>
      </c>
      <c r="F423" s="1">
        <v>0.4</v>
      </c>
      <c r="G423" s="1">
        <v>0.4</v>
      </c>
      <c r="H423" s="1">
        <v>0</v>
      </c>
      <c r="I423" s="1" t="s">
        <v>12</v>
      </c>
      <c r="J423" s="1" t="s">
        <v>13</v>
      </c>
      <c r="K423" s="1">
        <v>4500</v>
      </c>
      <c r="L423" s="3">
        <v>1500</v>
      </c>
      <c r="M423" t="str">
        <f t="shared" si="46"/>
        <v>A</v>
      </c>
      <c r="N423" t="str">
        <f t="shared" si="47"/>
        <v>A7</v>
      </c>
      <c r="O423" t="str">
        <f>VLOOKUP(N423,'Design - US'!$H$3:$M$50,2,FALSE)</f>
        <v>Profile B</v>
      </c>
      <c r="P423" t="str">
        <f>VLOOKUP($N423,'Design - US'!$H$3:$M$50,3,FALSE)</f>
        <v>$30 USD / mo (T2)</v>
      </c>
      <c r="Q423" t="str">
        <f>VLOOKUP($N423,'Design - US'!$H$3:$M$50,4,FALSE)</f>
        <v>$5.36 USD / day</v>
      </c>
      <c r="R423" t="str">
        <f>VLOOKUP($N423,'Design - US'!$H$3:$M$50,5,FALSE)</f>
        <v>Open access within label indication (use after failure of allopurinol or febuxostat)</v>
      </c>
      <c r="S423" t="str">
        <f>VLOOKUP($N423,'Design - US'!$H$3:$M$50,6,FALSE)</f>
        <v>No prior authorization</v>
      </c>
      <c r="T423">
        <f t="shared" si="48"/>
        <v>1500</v>
      </c>
      <c r="U423">
        <f t="shared" si="42"/>
        <v>300</v>
      </c>
      <c r="V423">
        <f t="shared" si="43"/>
        <v>600</v>
      </c>
      <c r="W423">
        <f t="shared" si="44"/>
        <v>600</v>
      </c>
      <c r="X423">
        <f t="shared" si="45"/>
        <v>0</v>
      </c>
    </row>
    <row r="424" spans="1:24">
      <c r="A424" s="2">
        <v>62</v>
      </c>
      <c r="B424" s="1" t="s">
        <v>10</v>
      </c>
      <c r="C424" s="1">
        <v>8</v>
      </c>
      <c r="D424" s="1" t="s">
        <v>11</v>
      </c>
      <c r="E424" s="1">
        <v>0.3</v>
      </c>
      <c r="F424" s="1">
        <v>0.4</v>
      </c>
      <c r="G424" s="1">
        <v>0.3</v>
      </c>
      <c r="H424" s="1">
        <v>0</v>
      </c>
      <c r="I424" s="1" t="s">
        <v>12</v>
      </c>
      <c r="J424" s="1" t="s">
        <v>13</v>
      </c>
      <c r="K424" s="1">
        <v>4500</v>
      </c>
      <c r="L424" s="3">
        <v>1500</v>
      </c>
      <c r="M424" t="str">
        <f t="shared" si="46"/>
        <v>A</v>
      </c>
      <c r="N424" t="str">
        <f t="shared" si="47"/>
        <v>A8</v>
      </c>
      <c r="O424" t="str">
        <f>VLOOKUP(N424,'Design - US'!$H$3:$M$50,2,FALSE)</f>
        <v>Profile A</v>
      </c>
      <c r="P424" t="str">
        <f>VLOOKUP($N424,'Design - US'!$H$3:$M$50,3,FALSE)</f>
        <v>$30 USD / mo (T2)</v>
      </c>
      <c r="Q424" t="str">
        <f>VLOOKUP($N424,'Design - US'!$H$3:$M$50,4,FALSE)</f>
        <v>$5.36 USD / day</v>
      </c>
      <c r="R424" t="str">
        <f>VLOOKUP($N424,'Design - US'!$H$3:$M$50,5,FALSE)</f>
        <v>Open access within label indication (use after failure of allopurinol or febuxostat)</v>
      </c>
      <c r="S424" t="str">
        <f>VLOOKUP($N424,'Design - US'!$H$3:$M$50,6,FALSE)</f>
        <v>Requires prior authorization</v>
      </c>
      <c r="T424">
        <f t="shared" si="48"/>
        <v>4500</v>
      </c>
      <c r="U424">
        <f t="shared" si="42"/>
        <v>1350</v>
      </c>
      <c r="V424">
        <f t="shared" si="43"/>
        <v>1800</v>
      </c>
      <c r="W424">
        <f t="shared" si="44"/>
        <v>1350</v>
      </c>
      <c r="X424">
        <f t="shared" si="45"/>
        <v>0</v>
      </c>
    </row>
    <row r="425" spans="1:24">
      <c r="A425" s="2">
        <v>62</v>
      </c>
      <c r="B425" s="1" t="s">
        <v>10</v>
      </c>
      <c r="C425" s="1">
        <v>8</v>
      </c>
      <c r="D425" s="1" t="s">
        <v>14</v>
      </c>
      <c r="E425" s="1">
        <v>0.2</v>
      </c>
      <c r="F425" s="1">
        <v>0.4</v>
      </c>
      <c r="G425" s="1">
        <v>0.4</v>
      </c>
      <c r="H425" s="1">
        <v>0</v>
      </c>
      <c r="I425" s="1" t="s">
        <v>12</v>
      </c>
      <c r="J425" s="1" t="s">
        <v>13</v>
      </c>
      <c r="K425" s="1">
        <v>4500</v>
      </c>
      <c r="L425" s="3">
        <v>1500</v>
      </c>
      <c r="M425" t="str">
        <f t="shared" si="46"/>
        <v>A</v>
      </c>
      <c r="N425" t="str">
        <f t="shared" si="47"/>
        <v>A8</v>
      </c>
      <c r="O425" t="str">
        <f>VLOOKUP(N425,'Design - US'!$H$3:$M$50,2,FALSE)</f>
        <v>Profile A</v>
      </c>
      <c r="P425" t="str">
        <f>VLOOKUP($N425,'Design - US'!$H$3:$M$50,3,FALSE)</f>
        <v>$30 USD / mo (T2)</v>
      </c>
      <c r="Q425" t="str">
        <f>VLOOKUP($N425,'Design - US'!$H$3:$M$50,4,FALSE)</f>
        <v>$5.36 USD / day</v>
      </c>
      <c r="R425" t="str">
        <f>VLOOKUP($N425,'Design - US'!$H$3:$M$50,5,FALSE)</f>
        <v>Open access within label indication (use after failure of allopurinol or febuxostat)</v>
      </c>
      <c r="S425" t="str">
        <f>VLOOKUP($N425,'Design - US'!$H$3:$M$50,6,FALSE)</f>
        <v>Requires prior authorization</v>
      </c>
      <c r="T425">
        <f t="shared" si="48"/>
        <v>1500</v>
      </c>
      <c r="U425">
        <f t="shared" si="42"/>
        <v>300</v>
      </c>
      <c r="V425">
        <f t="shared" si="43"/>
        <v>600</v>
      </c>
      <c r="W425">
        <f t="shared" si="44"/>
        <v>600</v>
      </c>
      <c r="X425">
        <f t="shared" si="45"/>
        <v>0</v>
      </c>
    </row>
    <row r="426" spans="1:24">
      <c r="A426" s="2">
        <v>62</v>
      </c>
      <c r="B426" s="1" t="s">
        <v>10</v>
      </c>
      <c r="C426" s="1">
        <v>9</v>
      </c>
      <c r="D426" s="1" t="s">
        <v>11</v>
      </c>
      <c r="E426" s="1">
        <v>0.4</v>
      </c>
      <c r="F426" s="1">
        <v>0.4</v>
      </c>
      <c r="G426" s="1">
        <v>0.2</v>
      </c>
      <c r="H426" s="1">
        <v>0</v>
      </c>
      <c r="I426" s="1" t="s">
        <v>12</v>
      </c>
      <c r="J426" s="1" t="s">
        <v>13</v>
      </c>
      <c r="K426" s="1">
        <v>4500</v>
      </c>
      <c r="L426" s="3">
        <v>1500</v>
      </c>
      <c r="M426" t="str">
        <f t="shared" si="46"/>
        <v>A</v>
      </c>
      <c r="N426" t="str">
        <f t="shared" si="47"/>
        <v>A9</v>
      </c>
      <c r="O426" t="str">
        <f>VLOOKUP(N426,'Design - US'!$H$3:$M$50,2,FALSE)</f>
        <v>Profile B</v>
      </c>
      <c r="P426" t="str">
        <f>VLOOKUP($N426,'Design - US'!$H$3:$M$50,3,FALSE)</f>
        <v>$60 USD / mo (T3)</v>
      </c>
      <c r="Q426" t="str">
        <f>VLOOKUP($N426,'Design - US'!$H$3:$M$50,4,FALSE)</f>
        <v>$12.06 USD / day</v>
      </c>
      <c r="R426" t="str">
        <f>VLOOKUP($N426,'Design - US'!$H$3:$M$50,5,FALSE)</f>
        <v>Access restricted beyond label indication (use only after failure of both allopurinol AND febuxostat)</v>
      </c>
      <c r="S426" t="str">
        <f>VLOOKUP($N426,'Design - US'!$H$3:$M$50,6,FALSE)</f>
        <v>No prior authorization</v>
      </c>
      <c r="T426">
        <f t="shared" si="48"/>
        <v>4500</v>
      </c>
      <c r="U426">
        <f t="shared" si="42"/>
        <v>1800</v>
      </c>
      <c r="V426">
        <f t="shared" si="43"/>
        <v>1800</v>
      </c>
      <c r="W426">
        <f t="shared" si="44"/>
        <v>900</v>
      </c>
      <c r="X426">
        <f t="shared" si="45"/>
        <v>0</v>
      </c>
    </row>
    <row r="427" spans="1:24">
      <c r="A427" s="2">
        <v>62</v>
      </c>
      <c r="B427" s="1" t="s">
        <v>10</v>
      </c>
      <c r="C427" s="1">
        <v>9</v>
      </c>
      <c r="D427" s="1" t="s">
        <v>14</v>
      </c>
      <c r="E427" s="1">
        <v>0.6</v>
      </c>
      <c r="F427" s="1">
        <v>0.2</v>
      </c>
      <c r="G427" s="1">
        <v>0.2</v>
      </c>
      <c r="H427" s="1">
        <v>0</v>
      </c>
      <c r="I427" s="1" t="s">
        <v>12</v>
      </c>
      <c r="J427" s="1" t="s">
        <v>13</v>
      </c>
      <c r="K427" s="1">
        <v>4500</v>
      </c>
      <c r="L427" s="3">
        <v>1500</v>
      </c>
      <c r="M427" t="str">
        <f t="shared" si="46"/>
        <v>A</v>
      </c>
      <c r="N427" t="str">
        <f t="shared" si="47"/>
        <v>A9</v>
      </c>
      <c r="O427" t="str">
        <f>VLOOKUP(N427,'Design - US'!$H$3:$M$50,2,FALSE)</f>
        <v>Profile B</v>
      </c>
      <c r="P427" t="str">
        <f>VLOOKUP($N427,'Design - US'!$H$3:$M$50,3,FALSE)</f>
        <v>$60 USD / mo (T3)</v>
      </c>
      <c r="Q427" t="str">
        <f>VLOOKUP($N427,'Design - US'!$H$3:$M$50,4,FALSE)</f>
        <v>$12.06 USD / day</v>
      </c>
      <c r="R427" t="str">
        <f>VLOOKUP($N427,'Design - US'!$H$3:$M$50,5,FALSE)</f>
        <v>Access restricted beyond label indication (use only after failure of both allopurinol AND febuxostat)</v>
      </c>
      <c r="S427" t="str">
        <f>VLOOKUP($N427,'Design - US'!$H$3:$M$50,6,FALSE)</f>
        <v>No prior authorization</v>
      </c>
      <c r="T427">
        <f t="shared" si="48"/>
        <v>1500</v>
      </c>
      <c r="U427">
        <f t="shared" si="42"/>
        <v>900</v>
      </c>
      <c r="V427">
        <f t="shared" si="43"/>
        <v>300</v>
      </c>
      <c r="W427">
        <f t="shared" si="44"/>
        <v>300</v>
      </c>
      <c r="X427">
        <f t="shared" si="45"/>
        <v>0</v>
      </c>
    </row>
    <row r="428" spans="1:24">
      <c r="A428" s="2">
        <v>62</v>
      </c>
      <c r="B428" s="1" t="s">
        <v>10</v>
      </c>
      <c r="C428" s="1">
        <v>10</v>
      </c>
      <c r="D428" s="1" t="s">
        <v>11</v>
      </c>
      <c r="E428" s="1">
        <v>0.3</v>
      </c>
      <c r="F428" s="1">
        <v>0.4</v>
      </c>
      <c r="G428" s="1">
        <v>0.3</v>
      </c>
      <c r="H428" s="1">
        <v>0</v>
      </c>
      <c r="I428" s="1" t="s">
        <v>12</v>
      </c>
      <c r="J428" s="1" t="s">
        <v>13</v>
      </c>
      <c r="K428" s="1">
        <v>4500</v>
      </c>
      <c r="L428" s="3">
        <v>1500</v>
      </c>
      <c r="M428" t="str">
        <f t="shared" si="46"/>
        <v>A</v>
      </c>
      <c r="N428" t="str">
        <f t="shared" si="47"/>
        <v>A10</v>
      </c>
      <c r="O428" t="str">
        <f>VLOOKUP(N428,'Design - US'!$H$3:$M$50,2,FALSE)</f>
        <v>Profile C</v>
      </c>
      <c r="P428" t="str">
        <f>VLOOKUP($N428,'Design - US'!$H$3:$M$50,3,FALSE)</f>
        <v>$60 USD / mo (T3)</v>
      </c>
      <c r="Q428" t="str">
        <f>VLOOKUP($N428,'Design - US'!$H$3:$M$50,4,FALSE)</f>
        <v>$5.36 USD / day</v>
      </c>
      <c r="R428" t="str">
        <f>VLOOKUP($N428,'Design - US'!$H$3:$M$50,5,FALSE)</f>
        <v>Open access within label indication (use after failure of allopurinol or febuxostat)</v>
      </c>
      <c r="S428" t="str">
        <f>VLOOKUP($N428,'Design - US'!$H$3:$M$50,6,FALSE)</f>
        <v>Requires prior authorization</v>
      </c>
      <c r="T428">
        <f t="shared" si="48"/>
        <v>4500</v>
      </c>
      <c r="U428">
        <f t="shared" si="42"/>
        <v>1350</v>
      </c>
      <c r="V428">
        <f t="shared" si="43"/>
        <v>1800</v>
      </c>
      <c r="W428">
        <f t="shared" si="44"/>
        <v>1350</v>
      </c>
      <c r="X428">
        <f t="shared" si="45"/>
        <v>0</v>
      </c>
    </row>
    <row r="429" spans="1:24">
      <c r="A429" s="2">
        <v>62</v>
      </c>
      <c r="B429" s="1" t="s">
        <v>10</v>
      </c>
      <c r="C429" s="1">
        <v>10</v>
      </c>
      <c r="D429" s="1" t="s">
        <v>14</v>
      </c>
      <c r="E429" s="1">
        <v>0.3</v>
      </c>
      <c r="F429" s="1">
        <v>0.3</v>
      </c>
      <c r="G429" s="1">
        <v>0.4</v>
      </c>
      <c r="H429" s="1">
        <v>0</v>
      </c>
      <c r="I429" s="1" t="s">
        <v>12</v>
      </c>
      <c r="J429" s="1" t="s">
        <v>13</v>
      </c>
      <c r="K429" s="1">
        <v>4500</v>
      </c>
      <c r="L429" s="3">
        <v>1500</v>
      </c>
      <c r="M429" t="str">
        <f t="shared" si="46"/>
        <v>A</v>
      </c>
      <c r="N429" t="str">
        <f t="shared" si="47"/>
        <v>A10</v>
      </c>
      <c r="O429" t="str">
        <f>VLOOKUP(N429,'Design - US'!$H$3:$M$50,2,FALSE)</f>
        <v>Profile C</v>
      </c>
      <c r="P429" t="str">
        <f>VLOOKUP($N429,'Design - US'!$H$3:$M$50,3,FALSE)</f>
        <v>$60 USD / mo (T3)</v>
      </c>
      <c r="Q429" t="str">
        <f>VLOOKUP($N429,'Design - US'!$H$3:$M$50,4,FALSE)</f>
        <v>$5.36 USD / day</v>
      </c>
      <c r="R429" t="str">
        <f>VLOOKUP($N429,'Design - US'!$H$3:$M$50,5,FALSE)</f>
        <v>Open access within label indication (use after failure of allopurinol or febuxostat)</v>
      </c>
      <c r="S429" t="str">
        <f>VLOOKUP($N429,'Design - US'!$H$3:$M$50,6,FALSE)</f>
        <v>Requires prior authorization</v>
      </c>
      <c r="T429">
        <f t="shared" si="48"/>
        <v>1500</v>
      </c>
      <c r="U429">
        <f t="shared" si="42"/>
        <v>450</v>
      </c>
      <c r="V429">
        <f t="shared" si="43"/>
        <v>450</v>
      </c>
      <c r="W429">
        <f t="shared" si="44"/>
        <v>600</v>
      </c>
      <c r="X429">
        <f t="shared" si="45"/>
        <v>0</v>
      </c>
    </row>
    <row r="430" spans="1:24">
      <c r="A430" s="2">
        <v>62</v>
      </c>
      <c r="B430" s="1" t="s">
        <v>10</v>
      </c>
      <c r="C430" s="1">
        <v>11</v>
      </c>
      <c r="D430" s="1" t="s">
        <v>11</v>
      </c>
      <c r="E430" s="1">
        <v>0.5</v>
      </c>
      <c r="F430" s="1">
        <v>0.5</v>
      </c>
      <c r="G430" s="1">
        <v>0</v>
      </c>
      <c r="H430" s="1">
        <v>0</v>
      </c>
      <c r="I430" s="1" t="s">
        <v>12</v>
      </c>
      <c r="J430" s="1" t="s">
        <v>13</v>
      </c>
      <c r="K430" s="1">
        <v>4500</v>
      </c>
      <c r="L430" s="3">
        <v>1500</v>
      </c>
      <c r="M430" t="str">
        <f t="shared" si="46"/>
        <v>A</v>
      </c>
      <c r="N430" t="str">
        <f t="shared" si="47"/>
        <v>A11</v>
      </c>
      <c r="O430" t="str">
        <f>VLOOKUP(N430,'Design - US'!$H$3:$M$50,2,FALSE)</f>
        <v>Profile D</v>
      </c>
      <c r="P430" t="str">
        <f>VLOOKUP($N430,'Design - US'!$H$3:$M$50,3,FALSE)</f>
        <v>$30 USD / mo (T2)</v>
      </c>
      <c r="Q430" t="str">
        <f>VLOOKUP($N430,'Design - US'!$H$3:$M$50,4,FALSE)</f>
        <v>$5.36 USD / day</v>
      </c>
      <c r="R430" t="str">
        <f>VLOOKUP($N430,'Design - US'!$H$3:$M$50,5,FALSE)</f>
        <v>Open access within label indication (use after failure of allopurinol or febuxostat)</v>
      </c>
      <c r="S430" t="str">
        <f>VLOOKUP($N430,'Design - US'!$H$3:$M$50,6,FALSE)</f>
        <v>No prior authorization</v>
      </c>
      <c r="T430">
        <f t="shared" si="48"/>
        <v>4500</v>
      </c>
      <c r="U430">
        <f t="shared" si="42"/>
        <v>2250</v>
      </c>
      <c r="V430">
        <f t="shared" si="43"/>
        <v>2250</v>
      </c>
      <c r="W430">
        <f t="shared" si="44"/>
        <v>0</v>
      </c>
      <c r="X430">
        <f t="shared" si="45"/>
        <v>0</v>
      </c>
    </row>
    <row r="431" spans="1:24">
      <c r="A431" s="2">
        <v>62</v>
      </c>
      <c r="B431" s="1" t="s">
        <v>10</v>
      </c>
      <c r="C431" s="1">
        <v>11</v>
      </c>
      <c r="D431" s="1" t="s">
        <v>14</v>
      </c>
      <c r="E431" s="1">
        <v>0.4</v>
      </c>
      <c r="F431" s="1">
        <v>0.5</v>
      </c>
      <c r="G431" s="1">
        <v>0.1</v>
      </c>
      <c r="H431" s="1">
        <v>0</v>
      </c>
      <c r="I431" s="1" t="s">
        <v>12</v>
      </c>
      <c r="J431" s="1" t="s">
        <v>13</v>
      </c>
      <c r="K431" s="1">
        <v>4500</v>
      </c>
      <c r="L431" s="3">
        <v>1500</v>
      </c>
      <c r="M431" t="str">
        <f t="shared" si="46"/>
        <v>A</v>
      </c>
      <c r="N431" t="str">
        <f t="shared" si="47"/>
        <v>A11</v>
      </c>
      <c r="O431" t="str">
        <f>VLOOKUP(N431,'Design - US'!$H$3:$M$50,2,FALSE)</f>
        <v>Profile D</v>
      </c>
      <c r="P431" t="str">
        <f>VLOOKUP($N431,'Design - US'!$H$3:$M$50,3,FALSE)</f>
        <v>$30 USD / mo (T2)</v>
      </c>
      <c r="Q431" t="str">
        <f>VLOOKUP($N431,'Design - US'!$H$3:$M$50,4,FALSE)</f>
        <v>$5.36 USD / day</v>
      </c>
      <c r="R431" t="str">
        <f>VLOOKUP($N431,'Design - US'!$H$3:$M$50,5,FALSE)</f>
        <v>Open access within label indication (use after failure of allopurinol or febuxostat)</v>
      </c>
      <c r="S431" t="str">
        <f>VLOOKUP($N431,'Design - US'!$H$3:$M$50,6,FALSE)</f>
        <v>No prior authorization</v>
      </c>
      <c r="T431">
        <f t="shared" si="48"/>
        <v>1500</v>
      </c>
      <c r="U431">
        <f t="shared" si="42"/>
        <v>600</v>
      </c>
      <c r="V431">
        <f t="shared" si="43"/>
        <v>750</v>
      </c>
      <c r="W431">
        <f t="shared" si="44"/>
        <v>150</v>
      </c>
      <c r="X431">
        <f t="shared" si="45"/>
        <v>0</v>
      </c>
    </row>
    <row r="432" spans="1:24">
      <c r="A432" s="2">
        <v>62</v>
      </c>
      <c r="B432" s="1" t="s">
        <v>10</v>
      </c>
      <c r="C432" s="1">
        <v>12</v>
      </c>
      <c r="D432" s="1" t="s">
        <v>11</v>
      </c>
      <c r="E432" s="1">
        <v>0.3</v>
      </c>
      <c r="F432" s="1">
        <v>0.4</v>
      </c>
      <c r="G432" s="1">
        <v>0.3</v>
      </c>
      <c r="H432" s="1">
        <v>0</v>
      </c>
      <c r="I432" s="1" t="s">
        <v>12</v>
      </c>
      <c r="J432" s="1" t="s">
        <v>13</v>
      </c>
      <c r="K432" s="1">
        <v>4500</v>
      </c>
      <c r="L432" s="3">
        <v>1500</v>
      </c>
      <c r="M432" t="str">
        <f t="shared" si="46"/>
        <v>A</v>
      </c>
      <c r="N432" t="str">
        <f t="shared" si="47"/>
        <v>A12</v>
      </c>
      <c r="O432" t="str">
        <f>VLOOKUP(N432,'Design - US'!$H$3:$M$50,2,FALSE)</f>
        <v>Profile B</v>
      </c>
      <c r="P432" t="str">
        <f>VLOOKUP($N432,'Design - US'!$H$3:$M$50,3,FALSE)</f>
        <v>$30 USD / mo (T2)</v>
      </c>
      <c r="Q432" t="str">
        <f>VLOOKUP($N432,'Design - US'!$H$3:$M$50,4,FALSE)</f>
        <v>$5.36 USD / day</v>
      </c>
      <c r="R432" t="str">
        <f>VLOOKUP($N432,'Design - US'!$H$3:$M$50,5,FALSE)</f>
        <v>Open access within label indication (use after failure of allopurinol or febuxostat)</v>
      </c>
      <c r="S432" t="str">
        <f>VLOOKUP($N432,'Design - US'!$H$3:$M$50,6,FALSE)</f>
        <v>Requires prior authorization</v>
      </c>
      <c r="T432">
        <f t="shared" si="48"/>
        <v>4500</v>
      </c>
      <c r="U432">
        <f t="shared" si="42"/>
        <v>1350</v>
      </c>
      <c r="V432">
        <f t="shared" si="43"/>
        <v>1800</v>
      </c>
      <c r="W432">
        <f t="shared" si="44"/>
        <v>1350</v>
      </c>
      <c r="X432">
        <f t="shared" si="45"/>
        <v>0</v>
      </c>
    </row>
    <row r="433" spans="1:24">
      <c r="A433" s="2">
        <v>62</v>
      </c>
      <c r="B433" s="1" t="s">
        <v>10</v>
      </c>
      <c r="C433" s="1">
        <v>12</v>
      </c>
      <c r="D433" s="1" t="s">
        <v>14</v>
      </c>
      <c r="E433" s="1">
        <v>0.3</v>
      </c>
      <c r="F433" s="1">
        <v>0.3</v>
      </c>
      <c r="G433" s="1">
        <v>0.4</v>
      </c>
      <c r="H433" s="1">
        <v>0</v>
      </c>
      <c r="I433" s="1" t="s">
        <v>12</v>
      </c>
      <c r="J433" s="1" t="s">
        <v>13</v>
      </c>
      <c r="K433" s="1">
        <v>4500</v>
      </c>
      <c r="L433" s="3">
        <v>1500</v>
      </c>
      <c r="M433" t="str">
        <f t="shared" si="46"/>
        <v>A</v>
      </c>
      <c r="N433" t="str">
        <f t="shared" si="47"/>
        <v>A12</v>
      </c>
      <c r="O433" t="str">
        <f>VLOOKUP(N433,'Design - US'!$H$3:$M$50,2,FALSE)</f>
        <v>Profile B</v>
      </c>
      <c r="P433" t="str">
        <f>VLOOKUP($N433,'Design - US'!$H$3:$M$50,3,FALSE)</f>
        <v>$30 USD / mo (T2)</v>
      </c>
      <c r="Q433" t="str">
        <f>VLOOKUP($N433,'Design - US'!$H$3:$M$50,4,FALSE)</f>
        <v>$5.36 USD / day</v>
      </c>
      <c r="R433" t="str">
        <f>VLOOKUP($N433,'Design - US'!$H$3:$M$50,5,FALSE)</f>
        <v>Open access within label indication (use after failure of allopurinol or febuxostat)</v>
      </c>
      <c r="S433" t="str">
        <f>VLOOKUP($N433,'Design - US'!$H$3:$M$50,6,FALSE)</f>
        <v>Requires prior authorization</v>
      </c>
      <c r="T433">
        <f t="shared" si="48"/>
        <v>1500</v>
      </c>
      <c r="U433">
        <f t="shared" si="42"/>
        <v>450</v>
      </c>
      <c r="V433">
        <f t="shared" si="43"/>
        <v>450</v>
      </c>
      <c r="W433">
        <f t="shared" si="44"/>
        <v>600</v>
      </c>
      <c r="X433">
        <f t="shared" si="45"/>
        <v>0</v>
      </c>
    </row>
    <row r="434" spans="1:24">
      <c r="A434" s="2">
        <v>65</v>
      </c>
      <c r="B434" s="1" t="s">
        <v>17</v>
      </c>
      <c r="C434" s="1">
        <v>1</v>
      </c>
      <c r="D434" s="1" t="s">
        <v>11</v>
      </c>
      <c r="E434" s="1">
        <v>0.6</v>
      </c>
      <c r="F434" s="1">
        <v>0.2</v>
      </c>
      <c r="G434" s="1">
        <v>0.2</v>
      </c>
      <c r="H434" s="1">
        <v>0</v>
      </c>
      <c r="I434" s="1" t="s">
        <v>12</v>
      </c>
      <c r="J434" s="1" t="s">
        <v>13</v>
      </c>
      <c r="K434" s="1">
        <v>1000</v>
      </c>
      <c r="L434" s="3">
        <v>250</v>
      </c>
      <c r="M434" t="str">
        <f t="shared" si="46"/>
        <v>B</v>
      </c>
      <c r="N434" t="str">
        <f t="shared" si="47"/>
        <v>B1</v>
      </c>
      <c r="O434" t="str">
        <f>VLOOKUP(N434,'Design - US'!$H$3:$M$50,2,FALSE)</f>
        <v>Profile B</v>
      </c>
      <c r="P434" t="str">
        <f>VLOOKUP($N434,'Design - US'!$H$3:$M$50,3,FALSE)</f>
        <v>$60 USD / mo (T3)</v>
      </c>
      <c r="Q434" t="str">
        <f>VLOOKUP($N434,'Design - US'!$H$3:$M$50,4,FALSE)</f>
        <v>$7.14 USD / day</v>
      </c>
      <c r="R434" t="str">
        <f>VLOOKUP($N434,'Design - US'!$H$3:$M$50,5,FALSE)</f>
        <v>Open access within label indication (use after failure of allopurinol or febuxostat)</v>
      </c>
      <c r="S434" t="str">
        <f>VLOOKUP($N434,'Design - US'!$H$3:$M$50,6,FALSE)</f>
        <v>Requires prior authorization</v>
      </c>
      <c r="T434">
        <f t="shared" si="48"/>
        <v>1000</v>
      </c>
      <c r="U434">
        <f t="shared" si="42"/>
        <v>600</v>
      </c>
      <c r="V434">
        <f t="shared" si="43"/>
        <v>200</v>
      </c>
      <c r="W434">
        <f t="shared" si="44"/>
        <v>200</v>
      </c>
      <c r="X434">
        <f t="shared" si="45"/>
        <v>0</v>
      </c>
    </row>
    <row r="435" spans="1:24">
      <c r="A435" s="2">
        <v>65</v>
      </c>
      <c r="B435" s="1" t="s">
        <v>17</v>
      </c>
      <c r="C435" s="1">
        <v>1</v>
      </c>
      <c r="D435" s="1" t="s">
        <v>14</v>
      </c>
      <c r="E435" s="1">
        <v>0.7</v>
      </c>
      <c r="F435" s="1">
        <v>0.2</v>
      </c>
      <c r="G435" s="1">
        <v>0.1</v>
      </c>
      <c r="H435" s="1">
        <v>0</v>
      </c>
      <c r="I435" s="1" t="s">
        <v>12</v>
      </c>
      <c r="J435" s="1" t="s">
        <v>13</v>
      </c>
      <c r="K435" s="1">
        <v>1000</v>
      </c>
      <c r="L435" s="3">
        <v>250</v>
      </c>
      <c r="M435" t="str">
        <f t="shared" si="46"/>
        <v>B</v>
      </c>
      <c r="N435" t="str">
        <f t="shared" si="47"/>
        <v>B1</v>
      </c>
      <c r="O435" t="str">
        <f>VLOOKUP(N435,'Design - US'!$H$3:$M$50,2,FALSE)</f>
        <v>Profile B</v>
      </c>
      <c r="P435" t="str">
        <f>VLOOKUP($N435,'Design - US'!$H$3:$M$50,3,FALSE)</f>
        <v>$60 USD / mo (T3)</v>
      </c>
      <c r="Q435" t="str">
        <f>VLOOKUP($N435,'Design - US'!$H$3:$M$50,4,FALSE)</f>
        <v>$7.14 USD / day</v>
      </c>
      <c r="R435" t="str">
        <f>VLOOKUP($N435,'Design - US'!$H$3:$M$50,5,FALSE)</f>
        <v>Open access within label indication (use after failure of allopurinol or febuxostat)</v>
      </c>
      <c r="S435" t="str">
        <f>VLOOKUP($N435,'Design - US'!$H$3:$M$50,6,FALSE)</f>
        <v>Requires prior authorization</v>
      </c>
      <c r="T435">
        <f t="shared" si="48"/>
        <v>250</v>
      </c>
      <c r="U435">
        <f t="shared" si="42"/>
        <v>175</v>
      </c>
      <c r="V435">
        <f t="shared" si="43"/>
        <v>50</v>
      </c>
      <c r="W435">
        <f t="shared" si="44"/>
        <v>25</v>
      </c>
      <c r="X435">
        <f t="shared" si="45"/>
        <v>0</v>
      </c>
    </row>
    <row r="436" spans="1:24">
      <c r="A436" s="2">
        <v>65</v>
      </c>
      <c r="B436" s="1" t="s">
        <v>17</v>
      </c>
      <c r="C436" s="1">
        <v>2</v>
      </c>
      <c r="D436" s="1" t="s">
        <v>11</v>
      </c>
      <c r="E436" s="1">
        <v>0.7</v>
      </c>
      <c r="F436" s="1">
        <v>0.2</v>
      </c>
      <c r="G436" s="1">
        <v>0.1</v>
      </c>
      <c r="H436" s="1">
        <v>0</v>
      </c>
      <c r="I436" s="1" t="s">
        <v>12</v>
      </c>
      <c r="J436" s="1" t="s">
        <v>13</v>
      </c>
      <c r="K436" s="1">
        <v>1000</v>
      </c>
      <c r="L436" s="3">
        <v>250</v>
      </c>
      <c r="M436" t="str">
        <f t="shared" si="46"/>
        <v>B</v>
      </c>
      <c r="N436" t="str">
        <f t="shared" si="47"/>
        <v>B2</v>
      </c>
      <c r="O436" t="str">
        <f>VLOOKUP(N436,'Design - US'!$H$3:$M$50,2,FALSE)</f>
        <v>Profile D</v>
      </c>
      <c r="P436" t="str">
        <f>VLOOKUP($N436,'Design - US'!$H$3:$M$50,3,FALSE)</f>
        <v>$60 USD / mo (T3)</v>
      </c>
      <c r="Q436" t="str">
        <f>VLOOKUP($N436,'Design - US'!$H$3:$M$50,4,FALSE)</f>
        <v>$5.36 USD / day</v>
      </c>
      <c r="R436" t="str">
        <f>VLOOKUP($N436,'Design - US'!$H$3:$M$50,5,FALSE)</f>
        <v>Open access within label indication (use after failure of allopurinol or febuxostat)</v>
      </c>
      <c r="S436" t="str">
        <f>VLOOKUP($N436,'Design - US'!$H$3:$M$50,6,FALSE)</f>
        <v>Requires prior authorization</v>
      </c>
      <c r="T436">
        <f t="shared" si="48"/>
        <v>1000</v>
      </c>
      <c r="U436">
        <f t="shared" si="42"/>
        <v>700</v>
      </c>
      <c r="V436">
        <f t="shared" si="43"/>
        <v>200</v>
      </c>
      <c r="W436">
        <f t="shared" si="44"/>
        <v>100</v>
      </c>
      <c r="X436">
        <f t="shared" si="45"/>
        <v>0</v>
      </c>
    </row>
    <row r="437" spans="1:24">
      <c r="A437" s="2">
        <v>65</v>
      </c>
      <c r="B437" s="1" t="s">
        <v>17</v>
      </c>
      <c r="C437" s="1">
        <v>2</v>
      </c>
      <c r="D437" s="1" t="s">
        <v>14</v>
      </c>
      <c r="E437" s="1">
        <v>0.8</v>
      </c>
      <c r="F437" s="1">
        <v>0.1</v>
      </c>
      <c r="G437" s="1">
        <v>0.1</v>
      </c>
      <c r="H437" s="1">
        <v>0</v>
      </c>
      <c r="I437" s="1" t="s">
        <v>12</v>
      </c>
      <c r="J437" s="1" t="s">
        <v>13</v>
      </c>
      <c r="K437" s="1">
        <v>1000</v>
      </c>
      <c r="L437" s="3">
        <v>250</v>
      </c>
      <c r="M437" t="str">
        <f t="shared" si="46"/>
        <v>B</v>
      </c>
      <c r="N437" t="str">
        <f t="shared" si="47"/>
        <v>B2</v>
      </c>
      <c r="O437" t="str">
        <f>VLOOKUP(N437,'Design - US'!$H$3:$M$50,2,FALSE)</f>
        <v>Profile D</v>
      </c>
      <c r="P437" t="str">
        <f>VLOOKUP($N437,'Design - US'!$H$3:$M$50,3,FALSE)</f>
        <v>$60 USD / mo (T3)</v>
      </c>
      <c r="Q437" t="str">
        <f>VLOOKUP($N437,'Design - US'!$H$3:$M$50,4,FALSE)</f>
        <v>$5.36 USD / day</v>
      </c>
      <c r="R437" t="str">
        <f>VLOOKUP($N437,'Design - US'!$H$3:$M$50,5,FALSE)</f>
        <v>Open access within label indication (use after failure of allopurinol or febuxostat)</v>
      </c>
      <c r="S437" t="str">
        <f>VLOOKUP($N437,'Design - US'!$H$3:$M$50,6,FALSE)</f>
        <v>Requires prior authorization</v>
      </c>
      <c r="T437">
        <f t="shared" si="48"/>
        <v>250</v>
      </c>
      <c r="U437">
        <f t="shared" si="42"/>
        <v>200</v>
      </c>
      <c r="V437">
        <f t="shared" si="43"/>
        <v>25</v>
      </c>
      <c r="W437">
        <f t="shared" si="44"/>
        <v>25</v>
      </c>
      <c r="X437">
        <f t="shared" si="45"/>
        <v>0</v>
      </c>
    </row>
    <row r="438" spans="1:24">
      <c r="A438" s="2">
        <v>65</v>
      </c>
      <c r="B438" s="1" t="s">
        <v>17</v>
      </c>
      <c r="C438" s="1">
        <v>3</v>
      </c>
      <c r="D438" s="1" t="s">
        <v>11</v>
      </c>
      <c r="E438" s="1">
        <v>0.6</v>
      </c>
      <c r="F438" s="1">
        <v>0.2</v>
      </c>
      <c r="G438" s="1">
        <v>0.2</v>
      </c>
      <c r="H438" s="1">
        <v>0</v>
      </c>
      <c r="I438" s="1" t="s">
        <v>12</v>
      </c>
      <c r="J438" s="1" t="s">
        <v>13</v>
      </c>
      <c r="K438" s="1">
        <v>1000</v>
      </c>
      <c r="L438" s="3">
        <v>250</v>
      </c>
      <c r="M438" t="str">
        <f t="shared" si="46"/>
        <v>B</v>
      </c>
      <c r="N438" t="str">
        <f t="shared" si="47"/>
        <v>B3</v>
      </c>
      <c r="O438" t="str">
        <f>VLOOKUP(N438,'Design - US'!$H$3:$M$50,2,FALSE)</f>
        <v>Profile C</v>
      </c>
      <c r="P438" t="str">
        <f>VLOOKUP($N438,'Design - US'!$H$3:$M$50,3,FALSE)</f>
        <v>$60 USD / mo (T3)</v>
      </c>
      <c r="Q438" t="str">
        <f>VLOOKUP($N438,'Design - US'!$H$3:$M$50,4,FALSE)</f>
        <v>$12.06 USD / day</v>
      </c>
      <c r="R438" t="str">
        <f>VLOOKUP($N438,'Design - US'!$H$3:$M$50,5,FALSE)</f>
        <v>Open access within label indication (use after failure of allopurinol or febuxostat)</v>
      </c>
      <c r="S438" t="str">
        <f>VLOOKUP($N438,'Design - US'!$H$3:$M$50,6,FALSE)</f>
        <v>Requires prior authorization</v>
      </c>
      <c r="T438">
        <f t="shared" si="48"/>
        <v>1000</v>
      </c>
      <c r="U438">
        <f t="shared" si="42"/>
        <v>600</v>
      </c>
      <c r="V438">
        <f t="shared" si="43"/>
        <v>200</v>
      </c>
      <c r="W438">
        <f t="shared" si="44"/>
        <v>200</v>
      </c>
      <c r="X438">
        <f t="shared" si="45"/>
        <v>0</v>
      </c>
    </row>
    <row r="439" spans="1:24">
      <c r="A439" s="2">
        <v>65</v>
      </c>
      <c r="B439" s="1" t="s">
        <v>17</v>
      </c>
      <c r="C439" s="1">
        <v>3</v>
      </c>
      <c r="D439" s="1" t="s">
        <v>14</v>
      </c>
      <c r="E439" s="1">
        <v>0.6</v>
      </c>
      <c r="F439" s="1">
        <v>0.2</v>
      </c>
      <c r="G439" s="1">
        <v>0.2</v>
      </c>
      <c r="H439" s="1">
        <v>0</v>
      </c>
      <c r="I439" s="1" t="s">
        <v>12</v>
      </c>
      <c r="J439" s="1" t="s">
        <v>13</v>
      </c>
      <c r="K439" s="1">
        <v>1000</v>
      </c>
      <c r="L439" s="3">
        <v>250</v>
      </c>
      <c r="M439" t="str">
        <f t="shared" si="46"/>
        <v>B</v>
      </c>
      <c r="N439" t="str">
        <f t="shared" si="47"/>
        <v>B3</v>
      </c>
      <c r="O439" t="str">
        <f>VLOOKUP(N439,'Design - US'!$H$3:$M$50,2,FALSE)</f>
        <v>Profile C</v>
      </c>
      <c r="P439" t="str">
        <f>VLOOKUP($N439,'Design - US'!$H$3:$M$50,3,FALSE)</f>
        <v>$60 USD / mo (T3)</v>
      </c>
      <c r="Q439" t="str">
        <f>VLOOKUP($N439,'Design - US'!$H$3:$M$50,4,FALSE)</f>
        <v>$12.06 USD / day</v>
      </c>
      <c r="R439" t="str">
        <f>VLOOKUP($N439,'Design - US'!$H$3:$M$50,5,FALSE)</f>
        <v>Open access within label indication (use after failure of allopurinol or febuxostat)</v>
      </c>
      <c r="S439" t="str">
        <f>VLOOKUP($N439,'Design - US'!$H$3:$M$50,6,FALSE)</f>
        <v>Requires prior authorization</v>
      </c>
      <c r="T439">
        <f t="shared" si="48"/>
        <v>250</v>
      </c>
      <c r="U439">
        <f t="shared" si="42"/>
        <v>150</v>
      </c>
      <c r="V439">
        <f t="shared" si="43"/>
        <v>50</v>
      </c>
      <c r="W439">
        <f t="shared" si="44"/>
        <v>50</v>
      </c>
      <c r="X439">
        <f t="shared" si="45"/>
        <v>0</v>
      </c>
    </row>
    <row r="440" spans="1:24">
      <c r="A440" s="2">
        <v>65</v>
      </c>
      <c r="B440" s="1" t="s">
        <v>17</v>
      </c>
      <c r="C440" s="1">
        <v>4</v>
      </c>
      <c r="D440" s="1" t="s">
        <v>11</v>
      </c>
      <c r="E440" s="1">
        <v>0.6</v>
      </c>
      <c r="F440" s="1">
        <v>0.1</v>
      </c>
      <c r="G440" s="1">
        <v>0.3</v>
      </c>
      <c r="H440" s="1">
        <v>0</v>
      </c>
      <c r="I440" s="1" t="s">
        <v>12</v>
      </c>
      <c r="J440" s="1" t="s">
        <v>13</v>
      </c>
      <c r="K440" s="1">
        <v>1000</v>
      </c>
      <c r="L440" s="3">
        <v>250</v>
      </c>
      <c r="M440" t="str">
        <f t="shared" si="46"/>
        <v>B</v>
      </c>
      <c r="N440" t="str">
        <f t="shared" si="47"/>
        <v>B4</v>
      </c>
      <c r="O440" t="str">
        <f>VLOOKUP(N440,'Design - US'!$H$3:$M$50,2,FALSE)</f>
        <v>Profile B</v>
      </c>
      <c r="P440" t="str">
        <f>VLOOKUP($N440,'Design - US'!$H$3:$M$50,3,FALSE)</f>
        <v>$60 USD / mo (T3)</v>
      </c>
      <c r="Q440" t="str">
        <f>VLOOKUP($N440,'Design - US'!$H$3:$M$50,4,FALSE)</f>
        <v>$5.36 USD / day</v>
      </c>
      <c r="R440" t="str">
        <f>VLOOKUP($N440,'Design - US'!$H$3:$M$50,5,FALSE)</f>
        <v>Open access within label indication (use after failure of allopurinol or febuxostat)</v>
      </c>
      <c r="S440" t="str">
        <f>VLOOKUP($N440,'Design - US'!$H$3:$M$50,6,FALSE)</f>
        <v>No prior authorization</v>
      </c>
      <c r="T440">
        <f t="shared" si="48"/>
        <v>1000</v>
      </c>
      <c r="U440">
        <f t="shared" si="42"/>
        <v>600</v>
      </c>
      <c r="V440">
        <f t="shared" si="43"/>
        <v>100</v>
      </c>
      <c r="W440">
        <f t="shared" si="44"/>
        <v>300</v>
      </c>
      <c r="X440">
        <f t="shared" si="45"/>
        <v>0</v>
      </c>
    </row>
    <row r="441" spans="1:24">
      <c r="A441" s="2">
        <v>65</v>
      </c>
      <c r="B441" s="1" t="s">
        <v>17</v>
      </c>
      <c r="C441" s="1">
        <v>4</v>
      </c>
      <c r="D441" s="1" t="s">
        <v>14</v>
      </c>
      <c r="E441" s="1">
        <v>0.7</v>
      </c>
      <c r="F441" s="1">
        <v>0.2</v>
      </c>
      <c r="G441" s="1">
        <v>0.1</v>
      </c>
      <c r="H441" s="1">
        <v>0</v>
      </c>
      <c r="I441" s="1" t="s">
        <v>12</v>
      </c>
      <c r="J441" s="1" t="s">
        <v>13</v>
      </c>
      <c r="K441" s="1">
        <v>1000</v>
      </c>
      <c r="L441" s="3">
        <v>250</v>
      </c>
      <c r="M441" t="str">
        <f t="shared" si="46"/>
        <v>B</v>
      </c>
      <c r="N441" t="str">
        <f t="shared" si="47"/>
        <v>B4</v>
      </c>
      <c r="O441" t="str">
        <f>VLOOKUP(N441,'Design - US'!$H$3:$M$50,2,FALSE)</f>
        <v>Profile B</v>
      </c>
      <c r="P441" t="str">
        <f>VLOOKUP($N441,'Design - US'!$H$3:$M$50,3,FALSE)</f>
        <v>$60 USD / mo (T3)</v>
      </c>
      <c r="Q441" t="str">
        <f>VLOOKUP($N441,'Design - US'!$H$3:$M$50,4,FALSE)</f>
        <v>$5.36 USD / day</v>
      </c>
      <c r="R441" t="str">
        <f>VLOOKUP($N441,'Design - US'!$H$3:$M$50,5,FALSE)</f>
        <v>Open access within label indication (use after failure of allopurinol or febuxostat)</v>
      </c>
      <c r="S441" t="str">
        <f>VLOOKUP($N441,'Design - US'!$H$3:$M$50,6,FALSE)</f>
        <v>No prior authorization</v>
      </c>
      <c r="T441">
        <f t="shared" si="48"/>
        <v>250</v>
      </c>
      <c r="U441">
        <f t="shared" si="42"/>
        <v>175</v>
      </c>
      <c r="V441">
        <f t="shared" si="43"/>
        <v>50</v>
      </c>
      <c r="W441">
        <f t="shared" si="44"/>
        <v>25</v>
      </c>
      <c r="X441">
        <f t="shared" si="45"/>
        <v>0</v>
      </c>
    </row>
    <row r="442" spans="1:24">
      <c r="A442" s="2">
        <v>65</v>
      </c>
      <c r="B442" s="1" t="s">
        <v>17</v>
      </c>
      <c r="C442" s="1">
        <v>5</v>
      </c>
      <c r="D442" s="1" t="s">
        <v>11</v>
      </c>
      <c r="E442" s="1">
        <v>0.5</v>
      </c>
      <c r="F442" s="1">
        <v>0.3</v>
      </c>
      <c r="G442" s="1">
        <v>0.2</v>
      </c>
      <c r="H442" s="1">
        <v>0</v>
      </c>
      <c r="I442" s="1" t="s">
        <v>12</v>
      </c>
      <c r="J442" s="1" t="s">
        <v>13</v>
      </c>
      <c r="K442" s="1">
        <v>1000</v>
      </c>
      <c r="L442" s="3">
        <v>250</v>
      </c>
      <c r="M442" t="str">
        <f t="shared" si="46"/>
        <v>B</v>
      </c>
      <c r="N442" t="str">
        <f t="shared" si="47"/>
        <v>B5</v>
      </c>
      <c r="O442" t="str">
        <f>VLOOKUP(N442,'Design - US'!$H$3:$M$50,2,FALSE)</f>
        <v>Profile D</v>
      </c>
      <c r="P442" t="str">
        <f>VLOOKUP($N442,'Design - US'!$H$3:$M$50,3,FALSE)</f>
        <v>$60 USD / mo (T3)</v>
      </c>
      <c r="Q442" t="str">
        <f>VLOOKUP($N442,'Design - US'!$H$3:$M$50,4,FALSE)</f>
        <v>$5.36 USD / day</v>
      </c>
      <c r="R442" t="str">
        <f>VLOOKUP($N442,'Design - US'!$H$3:$M$50,5,FALSE)</f>
        <v>Open access within label indication (use after failure of allopurinol or febuxostat)</v>
      </c>
      <c r="S442" t="str">
        <f>VLOOKUP($N442,'Design - US'!$H$3:$M$50,6,FALSE)</f>
        <v>No prior authorization</v>
      </c>
      <c r="T442">
        <f t="shared" si="48"/>
        <v>1000</v>
      </c>
      <c r="U442">
        <f t="shared" si="42"/>
        <v>500</v>
      </c>
      <c r="V442">
        <f t="shared" si="43"/>
        <v>300</v>
      </c>
      <c r="W442">
        <f t="shared" si="44"/>
        <v>200</v>
      </c>
      <c r="X442">
        <f t="shared" si="45"/>
        <v>0</v>
      </c>
    </row>
    <row r="443" spans="1:24">
      <c r="A443" s="2">
        <v>65</v>
      </c>
      <c r="B443" s="1" t="s">
        <v>17</v>
      </c>
      <c r="C443" s="1">
        <v>5</v>
      </c>
      <c r="D443" s="1" t="s">
        <v>14</v>
      </c>
      <c r="E443" s="1">
        <v>0.7</v>
      </c>
      <c r="F443" s="1">
        <v>0.1</v>
      </c>
      <c r="G443" s="1">
        <v>0.2</v>
      </c>
      <c r="H443" s="1">
        <v>0</v>
      </c>
      <c r="I443" s="1" t="s">
        <v>12</v>
      </c>
      <c r="J443" s="1" t="s">
        <v>13</v>
      </c>
      <c r="K443" s="1">
        <v>1000</v>
      </c>
      <c r="L443" s="3">
        <v>250</v>
      </c>
      <c r="M443" t="str">
        <f t="shared" si="46"/>
        <v>B</v>
      </c>
      <c r="N443" t="str">
        <f t="shared" si="47"/>
        <v>B5</v>
      </c>
      <c r="O443" t="str">
        <f>VLOOKUP(N443,'Design - US'!$H$3:$M$50,2,FALSE)</f>
        <v>Profile D</v>
      </c>
      <c r="P443" t="str">
        <f>VLOOKUP($N443,'Design - US'!$H$3:$M$50,3,FALSE)</f>
        <v>$60 USD / mo (T3)</v>
      </c>
      <c r="Q443" t="str">
        <f>VLOOKUP($N443,'Design - US'!$H$3:$M$50,4,FALSE)</f>
        <v>$5.36 USD / day</v>
      </c>
      <c r="R443" t="str">
        <f>VLOOKUP($N443,'Design - US'!$H$3:$M$50,5,FALSE)</f>
        <v>Open access within label indication (use after failure of allopurinol or febuxostat)</v>
      </c>
      <c r="S443" t="str">
        <f>VLOOKUP($N443,'Design - US'!$H$3:$M$50,6,FALSE)</f>
        <v>No prior authorization</v>
      </c>
      <c r="T443">
        <f t="shared" si="48"/>
        <v>250</v>
      </c>
      <c r="U443">
        <f t="shared" si="42"/>
        <v>175</v>
      </c>
      <c r="V443">
        <f t="shared" si="43"/>
        <v>25</v>
      </c>
      <c r="W443">
        <f t="shared" si="44"/>
        <v>50</v>
      </c>
      <c r="X443">
        <f t="shared" si="45"/>
        <v>0</v>
      </c>
    </row>
    <row r="444" spans="1:24">
      <c r="A444" s="2">
        <v>65</v>
      </c>
      <c r="B444" s="1" t="s">
        <v>17</v>
      </c>
      <c r="C444" s="1">
        <v>6</v>
      </c>
      <c r="D444" s="1" t="s">
        <v>11</v>
      </c>
      <c r="E444" s="1">
        <v>0.6</v>
      </c>
      <c r="F444" s="1">
        <v>0.2</v>
      </c>
      <c r="G444" s="1">
        <v>0.2</v>
      </c>
      <c r="H444" s="1">
        <v>0</v>
      </c>
      <c r="I444" s="1" t="s">
        <v>12</v>
      </c>
      <c r="J444" s="1" t="s">
        <v>13</v>
      </c>
      <c r="K444" s="1">
        <v>1000</v>
      </c>
      <c r="L444" s="3">
        <v>250</v>
      </c>
      <c r="M444" t="str">
        <f t="shared" si="46"/>
        <v>B</v>
      </c>
      <c r="N444" t="str">
        <f t="shared" si="47"/>
        <v>B6</v>
      </c>
      <c r="O444" t="str">
        <f>VLOOKUP(N444,'Design - US'!$H$3:$M$50,2,FALSE)</f>
        <v>Profile D</v>
      </c>
      <c r="P444" t="str">
        <f>VLOOKUP($N444,'Design - US'!$H$3:$M$50,3,FALSE)</f>
        <v>$60 USD / mo (T3)</v>
      </c>
      <c r="Q444" t="str">
        <f>VLOOKUP($N444,'Design - US'!$H$3:$M$50,4,FALSE)</f>
        <v>$7.14 USD / day</v>
      </c>
      <c r="R444" t="str">
        <f>VLOOKUP($N444,'Design - US'!$H$3:$M$50,5,FALSE)</f>
        <v>Open access within label indication (use after failure of allopurinol or febuxostat)</v>
      </c>
      <c r="S444" t="str">
        <f>VLOOKUP($N444,'Design - US'!$H$3:$M$50,6,FALSE)</f>
        <v>No prior authorization</v>
      </c>
      <c r="T444">
        <f t="shared" si="48"/>
        <v>1000</v>
      </c>
      <c r="U444">
        <f t="shared" si="42"/>
        <v>600</v>
      </c>
      <c r="V444">
        <f t="shared" si="43"/>
        <v>200</v>
      </c>
      <c r="W444">
        <f t="shared" si="44"/>
        <v>200</v>
      </c>
      <c r="X444">
        <f t="shared" si="45"/>
        <v>0</v>
      </c>
    </row>
    <row r="445" spans="1:24">
      <c r="A445" s="2">
        <v>65</v>
      </c>
      <c r="B445" s="1" t="s">
        <v>17</v>
      </c>
      <c r="C445" s="1">
        <v>6</v>
      </c>
      <c r="D445" s="1" t="s">
        <v>14</v>
      </c>
      <c r="E445" s="1">
        <v>0.7</v>
      </c>
      <c r="F445" s="1">
        <v>0.1</v>
      </c>
      <c r="G445" s="1">
        <v>0.2</v>
      </c>
      <c r="H445" s="1">
        <v>0</v>
      </c>
      <c r="I445" s="1" t="s">
        <v>12</v>
      </c>
      <c r="J445" s="1" t="s">
        <v>13</v>
      </c>
      <c r="K445" s="1">
        <v>1000</v>
      </c>
      <c r="L445" s="3">
        <v>250</v>
      </c>
      <c r="M445" t="str">
        <f t="shared" si="46"/>
        <v>B</v>
      </c>
      <c r="N445" t="str">
        <f t="shared" si="47"/>
        <v>B6</v>
      </c>
      <c r="O445" t="str">
        <f>VLOOKUP(N445,'Design - US'!$H$3:$M$50,2,FALSE)</f>
        <v>Profile D</v>
      </c>
      <c r="P445" t="str">
        <f>VLOOKUP($N445,'Design - US'!$H$3:$M$50,3,FALSE)</f>
        <v>$60 USD / mo (T3)</v>
      </c>
      <c r="Q445" t="str">
        <f>VLOOKUP($N445,'Design - US'!$H$3:$M$50,4,FALSE)</f>
        <v>$7.14 USD / day</v>
      </c>
      <c r="R445" t="str">
        <f>VLOOKUP($N445,'Design - US'!$H$3:$M$50,5,FALSE)</f>
        <v>Open access within label indication (use after failure of allopurinol or febuxostat)</v>
      </c>
      <c r="S445" t="str">
        <f>VLOOKUP($N445,'Design - US'!$H$3:$M$50,6,FALSE)</f>
        <v>No prior authorization</v>
      </c>
      <c r="T445">
        <f t="shared" si="48"/>
        <v>250</v>
      </c>
      <c r="U445">
        <f t="shared" si="42"/>
        <v>175</v>
      </c>
      <c r="V445">
        <f t="shared" si="43"/>
        <v>25</v>
      </c>
      <c r="W445">
        <f t="shared" si="44"/>
        <v>50</v>
      </c>
      <c r="X445">
        <f t="shared" si="45"/>
        <v>0</v>
      </c>
    </row>
    <row r="446" spans="1:24">
      <c r="A446" s="2">
        <v>65</v>
      </c>
      <c r="B446" s="1" t="s">
        <v>17</v>
      </c>
      <c r="C446" s="1">
        <v>7</v>
      </c>
      <c r="D446" s="1" t="s">
        <v>11</v>
      </c>
      <c r="E446" s="1">
        <v>0.7</v>
      </c>
      <c r="F446" s="1">
        <v>0.1</v>
      </c>
      <c r="G446" s="1">
        <v>0.2</v>
      </c>
      <c r="H446" s="1">
        <v>0</v>
      </c>
      <c r="I446" s="1" t="s">
        <v>12</v>
      </c>
      <c r="J446" s="1" t="s">
        <v>13</v>
      </c>
      <c r="K446" s="1">
        <v>1000</v>
      </c>
      <c r="L446" s="3">
        <v>250</v>
      </c>
      <c r="M446" t="str">
        <f t="shared" si="46"/>
        <v>B</v>
      </c>
      <c r="N446" t="str">
        <f t="shared" si="47"/>
        <v>B7</v>
      </c>
      <c r="O446" t="str">
        <f>VLOOKUP(N446,'Design - US'!$H$3:$M$50,2,FALSE)</f>
        <v>Profile D</v>
      </c>
      <c r="P446" t="str">
        <f>VLOOKUP($N446,'Design - US'!$H$3:$M$50,3,FALSE)</f>
        <v>$60 USD / mo (T3)</v>
      </c>
      <c r="Q446" t="str">
        <f>VLOOKUP($N446,'Design - US'!$H$3:$M$50,4,FALSE)</f>
        <v>$12.06 USD / day</v>
      </c>
      <c r="R446" t="str">
        <f>VLOOKUP($N446,'Design - US'!$H$3:$M$50,5,FALSE)</f>
        <v>Open access within label indication (use after failure of allopurinol or febuxostat)</v>
      </c>
      <c r="S446" t="str">
        <f>VLOOKUP($N446,'Design - US'!$H$3:$M$50,6,FALSE)</f>
        <v>Requires prior authorization</v>
      </c>
      <c r="T446">
        <f t="shared" si="48"/>
        <v>1000</v>
      </c>
      <c r="U446">
        <f t="shared" si="42"/>
        <v>700</v>
      </c>
      <c r="V446">
        <f t="shared" si="43"/>
        <v>100</v>
      </c>
      <c r="W446">
        <f t="shared" si="44"/>
        <v>200</v>
      </c>
      <c r="X446">
        <f t="shared" si="45"/>
        <v>0</v>
      </c>
    </row>
    <row r="447" spans="1:24">
      <c r="A447" s="2">
        <v>65</v>
      </c>
      <c r="B447" s="1" t="s">
        <v>17</v>
      </c>
      <c r="C447" s="1">
        <v>7</v>
      </c>
      <c r="D447" s="1" t="s">
        <v>14</v>
      </c>
      <c r="E447" s="1">
        <v>0.7</v>
      </c>
      <c r="F447" s="1">
        <v>0.2</v>
      </c>
      <c r="G447" s="1">
        <v>0.1</v>
      </c>
      <c r="H447" s="1">
        <v>0</v>
      </c>
      <c r="I447" s="1" t="s">
        <v>12</v>
      </c>
      <c r="J447" s="1" t="s">
        <v>13</v>
      </c>
      <c r="K447" s="1">
        <v>1000</v>
      </c>
      <c r="L447" s="3">
        <v>250</v>
      </c>
      <c r="M447" t="str">
        <f t="shared" si="46"/>
        <v>B</v>
      </c>
      <c r="N447" t="str">
        <f t="shared" si="47"/>
        <v>B7</v>
      </c>
      <c r="O447" t="str">
        <f>VLOOKUP(N447,'Design - US'!$H$3:$M$50,2,FALSE)</f>
        <v>Profile D</v>
      </c>
      <c r="P447" t="str">
        <f>VLOOKUP($N447,'Design - US'!$H$3:$M$50,3,FALSE)</f>
        <v>$60 USD / mo (T3)</v>
      </c>
      <c r="Q447" t="str">
        <f>VLOOKUP($N447,'Design - US'!$H$3:$M$50,4,FALSE)</f>
        <v>$12.06 USD / day</v>
      </c>
      <c r="R447" t="str">
        <f>VLOOKUP($N447,'Design - US'!$H$3:$M$50,5,FALSE)</f>
        <v>Open access within label indication (use after failure of allopurinol or febuxostat)</v>
      </c>
      <c r="S447" t="str">
        <f>VLOOKUP($N447,'Design - US'!$H$3:$M$50,6,FALSE)</f>
        <v>Requires prior authorization</v>
      </c>
      <c r="T447">
        <f t="shared" si="48"/>
        <v>250</v>
      </c>
      <c r="U447">
        <f t="shared" si="42"/>
        <v>175</v>
      </c>
      <c r="V447">
        <f t="shared" si="43"/>
        <v>50</v>
      </c>
      <c r="W447">
        <f t="shared" si="44"/>
        <v>25</v>
      </c>
      <c r="X447">
        <f t="shared" si="45"/>
        <v>0</v>
      </c>
    </row>
    <row r="448" spans="1:24">
      <c r="A448" s="2">
        <v>65</v>
      </c>
      <c r="B448" s="1" t="s">
        <v>17</v>
      </c>
      <c r="C448" s="1">
        <v>8</v>
      </c>
      <c r="D448" s="1" t="s">
        <v>11</v>
      </c>
      <c r="E448" s="1">
        <v>0.8</v>
      </c>
      <c r="F448" s="1">
        <v>0.1</v>
      </c>
      <c r="G448" s="1">
        <v>0.1</v>
      </c>
      <c r="H448" s="1">
        <v>0</v>
      </c>
      <c r="I448" s="1" t="s">
        <v>12</v>
      </c>
      <c r="J448" s="1" t="s">
        <v>13</v>
      </c>
      <c r="K448" s="1">
        <v>1000</v>
      </c>
      <c r="L448" s="3">
        <v>250</v>
      </c>
      <c r="M448" t="str">
        <f t="shared" si="46"/>
        <v>B</v>
      </c>
      <c r="N448" t="str">
        <f t="shared" si="47"/>
        <v>B8</v>
      </c>
      <c r="O448" t="str">
        <f>VLOOKUP(N448,'Design - US'!$H$3:$M$50,2,FALSE)</f>
        <v>Profile C</v>
      </c>
      <c r="P448" t="str">
        <f>VLOOKUP($N448,'Design - US'!$H$3:$M$50,3,FALSE)</f>
        <v>$60 USD / mo (T3)</v>
      </c>
      <c r="Q448" t="str">
        <f>VLOOKUP($N448,'Design - US'!$H$3:$M$50,4,FALSE)</f>
        <v>$7.14 USD / day</v>
      </c>
      <c r="R448" t="str">
        <f>VLOOKUP($N448,'Design - US'!$H$3:$M$50,5,FALSE)</f>
        <v>Open access within label indication (use after failure of allopurinol or febuxostat)</v>
      </c>
      <c r="S448" t="str">
        <f>VLOOKUP($N448,'Design - US'!$H$3:$M$50,6,FALSE)</f>
        <v>No prior authorization</v>
      </c>
      <c r="T448">
        <f t="shared" si="48"/>
        <v>1000</v>
      </c>
      <c r="U448">
        <f t="shared" si="42"/>
        <v>800</v>
      </c>
      <c r="V448">
        <f t="shared" si="43"/>
        <v>100</v>
      </c>
      <c r="W448">
        <f t="shared" si="44"/>
        <v>100</v>
      </c>
      <c r="X448">
        <f t="shared" si="45"/>
        <v>0</v>
      </c>
    </row>
    <row r="449" spans="1:24">
      <c r="A449" s="2">
        <v>65</v>
      </c>
      <c r="B449" s="1" t="s">
        <v>17</v>
      </c>
      <c r="C449" s="1">
        <v>8</v>
      </c>
      <c r="D449" s="1" t="s">
        <v>14</v>
      </c>
      <c r="E449" s="1">
        <v>0.8</v>
      </c>
      <c r="F449" s="1">
        <v>0.1</v>
      </c>
      <c r="G449" s="1">
        <v>0.1</v>
      </c>
      <c r="H449" s="1">
        <v>0</v>
      </c>
      <c r="I449" s="1" t="s">
        <v>12</v>
      </c>
      <c r="J449" s="1" t="s">
        <v>13</v>
      </c>
      <c r="K449" s="1">
        <v>1000</v>
      </c>
      <c r="L449" s="3">
        <v>250</v>
      </c>
      <c r="M449" t="str">
        <f t="shared" si="46"/>
        <v>B</v>
      </c>
      <c r="N449" t="str">
        <f t="shared" si="47"/>
        <v>B8</v>
      </c>
      <c r="O449" t="str">
        <f>VLOOKUP(N449,'Design - US'!$H$3:$M$50,2,FALSE)</f>
        <v>Profile C</v>
      </c>
      <c r="P449" t="str">
        <f>VLOOKUP($N449,'Design - US'!$H$3:$M$50,3,FALSE)</f>
        <v>$60 USD / mo (T3)</v>
      </c>
      <c r="Q449" t="str">
        <f>VLOOKUP($N449,'Design - US'!$H$3:$M$50,4,FALSE)</f>
        <v>$7.14 USD / day</v>
      </c>
      <c r="R449" t="str">
        <f>VLOOKUP($N449,'Design - US'!$H$3:$M$50,5,FALSE)</f>
        <v>Open access within label indication (use after failure of allopurinol or febuxostat)</v>
      </c>
      <c r="S449" t="str">
        <f>VLOOKUP($N449,'Design - US'!$H$3:$M$50,6,FALSE)</f>
        <v>No prior authorization</v>
      </c>
      <c r="T449">
        <f t="shared" si="48"/>
        <v>250</v>
      </c>
      <c r="U449">
        <f t="shared" si="42"/>
        <v>200</v>
      </c>
      <c r="V449">
        <f t="shared" si="43"/>
        <v>25</v>
      </c>
      <c r="W449">
        <f t="shared" si="44"/>
        <v>25</v>
      </c>
      <c r="X449">
        <f t="shared" si="45"/>
        <v>0</v>
      </c>
    </row>
    <row r="450" spans="1:24">
      <c r="A450" s="2">
        <v>65</v>
      </c>
      <c r="B450" s="1" t="s">
        <v>17</v>
      </c>
      <c r="C450" s="1">
        <v>9</v>
      </c>
      <c r="D450" s="1" t="s">
        <v>11</v>
      </c>
      <c r="E450" s="1">
        <v>0.6</v>
      </c>
      <c r="F450" s="1">
        <v>0.2</v>
      </c>
      <c r="G450" s="1">
        <v>0.2</v>
      </c>
      <c r="H450" s="1">
        <v>0</v>
      </c>
      <c r="I450" s="1" t="s">
        <v>12</v>
      </c>
      <c r="J450" s="1" t="s">
        <v>13</v>
      </c>
      <c r="K450" s="1">
        <v>1000</v>
      </c>
      <c r="L450" s="3">
        <v>250</v>
      </c>
      <c r="M450" t="str">
        <f t="shared" si="46"/>
        <v>B</v>
      </c>
      <c r="N450" t="str">
        <f t="shared" si="47"/>
        <v>B9</v>
      </c>
      <c r="O450" t="str">
        <f>VLOOKUP(N450,'Design - US'!$H$3:$M$50,2,FALSE)</f>
        <v>Profile B</v>
      </c>
      <c r="P450" t="str">
        <f>VLOOKUP($N450,'Design - US'!$H$3:$M$50,3,FALSE)</f>
        <v>$60 USD / mo (T3)</v>
      </c>
      <c r="Q450" t="str">
        <f>VLOOKUP($N450,'Design - US'!$H$3:$M$50,4,FALSE)</f>
        <v>$12.06 USD / day</v>
      </c>
      <c r="R450" t="str">
        <f>VLOOKUP($N450,'Design - US'!$H$3:$M$50,5,FALSE)</f>
        <v>Open access within label indication (use after failure of allopurinol or febuxostat)</v>
      </c>
      <c r="S450" t="str">
        <f>VLOOKUP($N450,'Design - US'!$H$3:$M$50,6,FALSE)</f>
        <v>Requires prior authorization</v>
      </c>
      <c r="T450">
        <f t="shared" si="48"/>
        <v>1000</v>
      </c>
      <c r="U450">
        <f t="shared" ref="U450:U513" si="49">$T450*E450</f>
        <v>600</v>
      </c>
      <c r="V450">
        <f t="shared" ref="V450:V513" si="50">$T450*F450</f>
        <v>200</v>
      </c>
      <c r="W450">
        <f t="shared" ref="W450:W513" si="51">$T450*G450</f>
        <v>200</v>
      </c>
      <c r="X450">
        <f t="shared" ref="X450:X513" si="52">$T450*H450</f>
        <v>0</v>
      </c>
    </row>
    <row r="451" spans="1:24">
      <c r="A451" s="2">
        <v>65</v>
      </c>
      <c r="B451" s="1" t="s">
        <v>17</v>
      </c>
      <c r="C451" s="1">
        <v>9</v>
      </c>
      <c r="D451" s="1" t="s">
        <v>14</v>
      </c>
      <c r="E451" s="1">
        <v>0.7</v>
      </c>
      <c r="F451" s="1">
        <v>0.2</v>
      </c>
      <c r="G451" s="1">
        <v>0.1</v>
      </c>
      <c r="H451" s="1">
        <v>0</v>
      </c>
      <c r="I451" s="1" t="s">
        <v>12</v>
      </c>
      <c r="J451" s="1" t="s">
        <v>13</v>
      </c>
      <c r="K451" s="1">
        <v>1000</v>
      </c>
      <c r="L451" s="3">
        <v>250</v>
      </c>
      <c r="M451" t="str">
        <f t="shared" ref="M451:M514" si="53">RIGHT(B451,1)</f>
        <v>B</v>
      </c>
      <c r="N451" t="str">
        <f t="shared" ref="N451:N514" si="54">M451&amp;C451</f>
        <v>B9</v>
      </c>
      <c r="O451" t="str">
        <f>VLOOKUP(N451,'Design - US'!$H$3:$M$50,2,FALSE)</f>
        <v>Profile B</v>
      </c>
      <c r="P451" t="str">
        <f>VLOOKUP($N451,'Design - US'!$H$3:$M$50,3,FALSE)</f>
        <v>$60 USD / mo (T3)</v>
      </c>
      <c r="Q451" t="str">
        <f>VLOOKUP($N451,'Design - US'!$H$3:$M$50,4,FALSE)</f>
        <v>$12.06 USD / day</v>
      </c>
      <c r="R451" t="str">
        <f>VLOOKUP($N451,'Design - US'!$H$3:$M$50,5,FALSE)</f>
        <v>Open access within label indication (use after failure of allopurinol or febuxostat)</v>
      </c>
      <c r="S451" t="str">
        <f>VLOOKUP($N451,'Design - US'!$H$3:$M$50,6,FALSE)</f>
        <v>Requires prior authorization</v>
      </c>
      <c r="T451">
        <f t="shared" ref="T451:T514" si="55">IF(D451="A",K451,L451)</f>
        <v>250</v>
      </c>
      <c r="U451">
        <f t="shared" si="49"/>
        <v>175</v>
      </c>
      <c r="V451">
        <f t="shared" si="50"/>
        <v>50</v>
      </c>
      <c r="W451">
        <f t="shared" si="51"/>
        <v>25</v>
      </c>
      <c r="X451">
        <f t="shared" si="52"/>
        <v>0</v>
      </c>
    </row>
    <row r="452" spans="1:24">
      <c r="A452" s="2">
        <v>65</v>
      </c>
      <c r="B452" s="1" t="s">
        <v>17</v>
      </c>
      <c r="C452" s="1">
        <v>10</v>
      </c>
      <c r="D452" s="1" t="s">
        <v>11</v>
      </c>
      <c r="E452" s="1">
        <v>0.7</v>
      </c>
      <c r="F452" s="1">
        <v>0.1</v>
      </c>
      <c r="G452" s="1">
        <v>0.2</v>
      </c>
      <c r="H452" s="1">
        <v>0</v>
      </c>
      <c r="I452" s="1" t="s">
        <v>12</v>
      </c>
      <c r="J452" s="1" t="s">
        <v>13</v>
      </c>
      <c r="K452" s="1">
        <v>1000</v>
      </c>
      <c r="L452" s="3">
        <v>250</v>
      </c>
      <c r="M452" t="str">
        <f t="shared" si="53"/>
        <v>B</v>
      </c>
      <c r="N452" t="str">
        <f t="shared" si="54"/>
        <v>B10</v>
      </c>
      <c r="O452" t="str">
        <f>VLOOKUP(N452,'Design - US'!$H$3:$M$50,2,FALSE)</f>
        <v>Profile D</v>
      </c>
      <c r="P452" t="str">
        <f>VLOOKUP($N452,'Design - US'!$H$3:$M$50,3,FALSE)</f>
        <v>$60 USD / mo (T3)</v>
      </c>
      <c r="Q452" t="str">
        <f>VLOOKUP($N452,'Design - US'!$H$3:$M$50,4,FALSE)</f>
        <v>$12.06 USD / day</v>
      </c>
      <c r="R452" t="str">
        <f>VLOOKUP($N452,'Design - US'!$H$3:$M$50,5,FALSE)</f>
        <v>Access restricted beyond label indication (use only after failure of both allopurinol AND febuxostat)</v>
      </c>
      <c r="S452" t="str">
        <f>VLOOKUP($N452,'Design - US'!$H$3:$M$50,6,FALSE)</f>
        <v>No prior authorization</v>
      </c>
      <c r="T452">
        <f t="shared" si="55"/>
        <v>1000</v>
      </c>
      <c r="U452">
        <f t="shared" si="49"/>
        <v>700</v>
      </c>
      <c r="V452">
        <f t="shared" si="50"/>
        <v>100</v>
      </c>
      <c r="W452">
        <f t="shared" si="51"/>
        <v>200</v>
      </c>
      <c r="X452">
        <f t="shared" si="52"/>
        <v>0</v>
      </c>
    </row>
    <row r="453" spans="1:24">
      <c r="A453" s="2">
        <v>65</v>
      </c>
      <c r="B453" s="1" t="s">
        <v>17</v>
      </c>
      <c r="C453" s="1">
        <v>10</v>
      </c>
      <c r="D453" s="1" t="s">
        <v>14</v>
      </c>
      <c r="E453" s="1">
        <v>0.8</v>
      </c>
      <c r="F453" s="1">
        <v>0.1</v>
      </c>
      <c r="G453" s="1">
        <v>0.1</v>
      </c>
      <c r="H453" s="1">
        <v>0</v>
      </c>
      <c r="I453" s="1" t="s">
        <v>12</v>
      </c>
      <c r="J453" s="1" t="s">
        <v>13</v>
      </c>
      <c r="K453" s="1">
        <v>1000</v>
      </c>
      <c r="L453" s="3">
        <v>250</v>
      </c>
      <c r="M453" t="str">
        <f t="shared" si="53"/>
        <v>B</v>
      </c>
      <c r="N453" t="str">
        <f t="shared" si="54"/>
        <v>B10</v>
      </c>
      <c r="O453" t="str">
        <f>VLOOKUP(N453,'Design - US'!$H$3:$M$50,2,FALSE)</f>
        <v>Profile D</v>
      </c>
      <c r="P453" t="str">
        <f>VLOOKUP($N453,'Design - US'!$H$3:$M$50,3,FALSE)</f>
        <v>$60 USD / mo (T3)</v>
      </c>
      <c r="Q453" t="str">
        <f>VLOOKUP($N453,'Design - US'!$H$3:$M$50,4,FALSE)</f>
        <v>$12.06 USD / day</v>
      </c>
      <c r="R453" t="str">
        <f>VLOOKUP($N453,'Design - US'!$H$3:$M$50,5,FALSE)</f>
        <v>Access restricted beyond label indication (use only after failure of both allopurinol AND febuxostat)</v>
      </c>
      <c r="S453" t="str">
        <f>VLOOKUP($N453,'Design - US'!$H$3:$M$50,6,FALSE)</f>
        <v>No prior authorization</v>
      </c>
      <c r="T453">
        <f t="shared" si="55"/>
        <v>250</v>
      </c>
      <c r="U453">
        <f t="shared" si="49"/>
        <v>200</v>
      </c>
      <c r="V453">
        <f t="shared" si="50"/>
        <v>25</v>
      </c>
      <c r="W453">
        <f t="shared" si="51"/>
        <v>25</v>
      </c>
      <c r="X453">
        <f t="shared" si="52"/>
        <v>0</v>
      </c>
    </row>
    <row r="454" spans="1:24">
      <c r="A454" s="2">
        <v>65</v>
      </c>
      <c r="B454" s="1" t="s">
        <v>17</v>
      </c>
      <c r="C454" s="1">
        <v>11</v>
      </c>
      <c r="D454" s="1" t="s">
        <v>11</v>
      </c>
      <c r="E454" s="1">
        <v>0.8</v>
      </c>
      <c r="F454" s="1">
        <v>0</v>
      </c>
      <c r="G454" s="1">
        <v>0.2</v>
      </c>
      <c r="H454" s="1">
        <v>0</v>
      </c>
      <c r="I454" s="1" t="s">
        <v>12</v>
      </c>
      <c r="J454" s="1" t="s">
        <v>13</v>
      </c>
      <c r="K454" s="1">
        <v>1000</v>
      </c>
      <c r="L454" s="3">
        <v>250</v>
      </c>
      <c r="M454" t="str">
        <f t="shared" si="53"/>
        <v>B</v>
      </c>
      <c r="N454" t="str">
        <f t="shared" si="54"/>
        <v>B11</v>
      </c>
      <c r="O454" t="str">
        <f>VLOOKUP(N454,'Design - US'!$H$3:$M$50,2,FALSE)</f>
        <v>Profile A</v>
      </c>
      <c r="P454" t="str">
        <f>VLOOKUP($N454,'Design - US'!$H$3:$M$50,3,FALSE)</f>
        <v>$60 USD / mo (T3)</v>
      </c>
      <c r="Q454" t="str">
        <f>VLOOKUP($N454,'Design - US'!$H$3:$M$50,4,FALSE)</f>
        <v>$12.06 USD / day</v>
      </c>
      <c r="R454" t="str">
        <f>VLOOKUP($N454,'Design - US'!$H$3:$M$50,5,FALSE)</f>
        <v>Access restricted beyond label indication (use only after failure of both allopurinol AND febuxostat)</v>
      </c>
      <c r="S454" t="str">
        <f>VLOOKUP($N454,'Design - US'!$H$3:$M$50,6,FALSE)</f>
        <v>Requires prior authorization</v>
      </c>
      <c r="T454">
        <f t="shared" si="55"/>
        <v>1000</v>
      </c>
      <c r="U454">
        <f t="shared" si="49"/>
        <v>800</v>
      </c>
      <c r="V454">
        <f t="shared" si="50"/>
        <v>0</v>
      </c>
      <c r="W454">
        <f t="shared" si="51"/>
        <v>200</v>
      </c>
      <c r="X454">
        <f t="shared" si="52"/>
        <v>0</v>
      </c>
    </row>
    <row r="455" spans="1:24">
      <c r="A455" s="2">
        <v>65</v>
      </c>
      <c r="B455" s="1" t="s">
        <v>17</v>
      </c>
      <c r="C455" s="1">
        <v>11</v>
      </c>
      <c r="D455" s="1" t="s">
        <v>14</v>
      </c>
      <c r="E455" s="1">
        <v>0.8</v>
      </c>
      <c r="F455" s="1">
        <v>0.1</v>
      </c>
      <c r="G455" s="1">
        <v>0.1</v>
      </c>
      <c r="H455" s="1">
        <v>0</v>
      </c>
      <c r="I455" s="1" t="s">
        <v>12</v>
      </c>
      <c r="J455" s="1" t="s">
        <v>13</v>
      </c>
      <c r="K455" s="1">
        <v>1000</v>
      </c>
      <c r="L455" s="3">
        <v>250</v>
      </c>
      <c r="M455" t="str">
        <f t="shared" si="53"/>
        <v>B</v>
      </c>
      <c r="N455" t="str">
        <f t="shared" si="54"/>
        <v>B11</v>
      </c>
      <c r="O455" t="str">
        <f>VLOOKUP(N455,'Design - US'!$H$3:$M$50,2,FALSE)</f>
        <v>Profile A</v>
      </c>
      <c r="P455" t="str">
        <f>VLOOKUP($N455,'Design - US'!$H$3:$M$50,3,FALSE)</f>
        <v>$60 USD / mo (T3)</v>
      </c>
      <c r="Q455" t="str">
        <f>VLOOKUP($N455,'Design - US'!$H$3:$M$50,4,FALSE)</f>
        <v>$12.06 USD / day</v>
      </c>
      <c r="R455" t="str">
        <f>VLOOKUP($N455,'Design - US'!$H$3:$M$50,5,FALSE)</f>
        <v>Access restricted beyond label indication (use only after failure of both allopurinol AND febuxostat)</v>
      </c>
      <c r="S455" t="str">
        <f>VLOOKUP($N455,'Design - US'!$H$3:$M$50,6,FALSE)</f>
        <v>Requires prior authorization</v>
      </c>
      <c r="T455">
        <f t="shared" si="55"/>
        <v>250</v>
      </c>
      <c r="U455">
        <f t="shared" si="49"/>
        <v>200</v>
      </c>
      <c r="V455">
        <f t="shared" si="50"/>
        <v>25</v>
      </c>
      <c r="W455">
        <f t="shared" si="51"/>
        <v>25</v>
      </c>
      <c r="X455">
        <f t="shared" si="52"/>
        <v>0</v>
      </c>
    </row>
    <row r="456" spans="1:24">
      <c r="A456" s="2">
        <v>65</v>
      </c>
      <c r="B456" s="1" t="s">
        <v>17</v>
      </c>
      <c r="C456" s="1">
        <v>12</v>
      </c>
      <c r="D456" s="1" t="s">
        <v>11</v>
      </c>
      <c r="E456" s="1">
        <v>0.8</v>
      </c>
      <c r="F456" s="1">
        <v>0.1</v>
      </c>
      <c r="G456" s="1">
        <v>0.1</v>
      </c>
      <c r="H456" s="1">
        <v>0</v>
      </c>
      <c r="I456" s="1" t="s">
        <v>12</v>
      </c>
      <c r="J456" s="1" t="s">
        <v>13</v>
      </c>
      <c r="K456" s="1">
        <v>1000</v>
      </c>
      <c r="L456" s="3">
        <v>250</v>
      </c>
      <c r="M456" t="str">
        <f t="shared" si="53"/>
        <v>B</v>
      </c>
      <c r="N456" t="str">
        <f t="shared" si="54"/>
        <v>B12</v>
      </c>
      <c r="O456" t="str">
        <f>VLOOKUP(N456,'Design - US'!$H$3:$M$50,2,FALSE)</f>
        <v>Profile A</v>
      </c>
      <c r="P456" t="str">
        <f>VLOOKUP($N456,'Design - US'!$H$3:$M$50,3,FALSE)</f>
        <v>$60 USD / mo (T3)</v>
      </c>
      <c r="Q456" t="str">
        <f>VLOOKUP($N456,'Design - US'!$H$3:$M$50,4,FALSE)</f>
        <v>$7.14 USD / day</v>
      </c>
      <c r="R456" t="str">
        <f>VLOOKUP($N456,'Design - US'!$H$3:$M$50,5,FALSE)</f>
        <v>Open access within label indication (use after failure of allopurinol or febuxostat)</v>
      </c>
      <c r="S456" t="str">
        <f>VLOOKUP($N456,'Design - US'!$H$3:$M$50,6,FALSE)</f>
        <v>No prior authorization</v>
      </c>
      <c r="T456">
        <f t="shared" si="55"/>
        <v>1000</v>
      </c>
      <c r="U456">
        <f t="shared" si="49"/>
        <v>800</v>
      </c>
      <c r="V456">
        <f t="shared" si="50"/>
        <v>100</v>
      </c>
      <c r="W456">
        <f t="shared" si="51"/>
        <v>100</v>
      </c>
      <c r="X456">
        <f t="shared" si="52"/>
        <v>0</v>
      </c>
    </row>
    <row r="457" spans="1:24">
      <c r="A457" s="2">
        <v>65</v>
      </c>
      <c r="B457" s="1" t="s">
        <v>17</v>
      </c>
      <c r="C457" s="1">
        <v>12</v>
      </c>
      <c r="D457" s="1" t="s">
        <v>14</v>
      </c>
      <c r="E457" s="1">
        <v>0.8</v>
      </c>
      <c r="F457" s="1">
        <v>0.1</v>
      </c>
      <c r="G457" s="1">
        <v>0.1</v>
      </c>
      <c r="H457" s="1">
        <v>0</v>
      </c>
      <c r="I457" s="1" t="s">
        <v>12</v>
      </c>
      <c r="J457" s="1" t="s">
        <v>13</v>
      </c>
      <c r="K457" s="1">
        <v>1000</v>
      </c>
      <c r="L457" s="3">
        <v>250</v>
      </c>
      <c r="M457" t="str">
        <f t="shared" si="53"/>
        <v>B</v>
      </c>
      <c r="N457" t="str">
        <f t="shared" si="54"/>
        <v>B12</v>
      </c>
      <c r="O457" t="str">
        <f>VLOOKUP(N457,'Design - US'!$H$3:$M$50,2,FALSE)</f>
        <v>Profile A</v>
      </c>
      <c r="P457" t="str">
        <f>VLOOKUP($N457,'Design - US'!$H$3:$M$50,3,FALSE)</f>
        <v>$60 USD / mo (T3)</v>
      </c>
      <c r="Q457" t="str">
        <f>VLOOKUP($N457,'Design - US'!$H$3:$M$50,4,FALSE)</f>
        <v>$7.14 USD / day</v>
      </c>
      <c r="R457" t="str">
        <f>VLOOKUP($N457,'Design - US'!$H$3:$M$50,5,FALSE)</f>
        <v>Open access within label indication (use after failure of allopurinol or febuxostat)</v>
      </c>
      <c r="S457" t="str">
        <f>VLOOKUP($N457,'Design - US'!$H$3:$M$50,6,FALSE)</f>
        <v>No prior authorization</v>
      </c>
      <c r="T457">
        <f t="shared" si="55"/>
        <v>250</v>
      </c>
      <c r="U457">
        <f t="shared" si="49"/>
        <v>200</v>
      </c>
      <c r="V457">
        <f t="shared" si="50"/>
        <v>25</v>
      </c>
      <c r="W457">
        <f t="shared" si="51"/>
        <v>25</v>
      </c>
      <c r="X457">
        <f t="shared" si="52"/>
        <v>0</v>
      </c>
    </row>
    <row r="458" spans="1:24">
      <c r="A458" s="2">
        <v>68</v>
      </c>
      <c r="B458" s="1" t="s">
        <v>18</v>
      </c>
      <c r="C458" s="1">
        <v>1</v>
      </c>
      <c r="D458" s="1" t="s">
        <v>11</v>
      </c>
      <c r="E458" s="1">
        <v>1</v>
      </c>
      <c r="F458" s="1">
        <v>0</v>
      </c>
      <c r="G458" s="1">
        <v>0</v>
      </c>
      <c r="H458" s="1">
        <v>0</v>
      </c>
      <c r="I458" s="1" t="s">
        <v>12</v>
      </c>
      <c r="J458" s="1" t="s">
        <v>13</v>
      </c>
      <c r="K458" s="1">
        <v>2000</v>
      </c>
      <c r="L458" s="3">
        <v>400</v>
      </c>
      <c r="M458" t="str">
        <f t="shared" si="53"/>
        <v>C</v>
      </c>
      <c r="N458" t="str">
        <f t="shared" si="54"/>
        <v>C1</v>
      </c>
      <c r="O458" t="str">
        <f>VLOOKUP(N458,'Design - US'!$H$3:$M$50,2,FALSE)</f>
        <v>Profile C</v>
      </c>
      <c r="P458" t="str">
        <f>VLOOKUP($N458,'Design - US'!$H$3:$M$50,3,FALSE)</f>
        <v>$30 USD / mo (T2)</v>
      </c>
      <c r="Q458" t="str">
        <f>VLOOKUP($N458,'Design - US'!$H$3:$M$50,4,FALSE)</f>
        <v>$7.14 USD / day</v>
      </c>
      <c r="R458" t="str">
        <f>VLOOKUP($N458,'Design - US'!$H$3:$M$50,5,FALSE)</f>
        <v>Open access within label indication (use after failure of allopurinol or febuxostat)</v>
      </c>
      <c r="S458" t="str">
        <f>VLOOKUP($N458,'Design - US'!$H$3:$M$50,6,FALSE)</f>
        <v>No prior authorization</v>
      </c>
      <c r="T458">
        <f t="shared" si="55"/>
        <v>2000</v>
      </c>
      <c r="U458">
        <f t="shared" si="49"/>
        <v>2000</v>
      </c>
      <c r="V458">
        <f t="shared" si="50"/>
        <v>0</v>
      </c>
      <c r="W458">
        <f t="shared" si="51"/>
        <v>0</v>
      </c>
      <c r="X458">
        <f t="shared" si="52"/>
        <v>0</v>
      </c>
    </row>
    <row r="459" spans="1:24">
      <c r="A459" s="2">
        <v>68</v>
      </c>
      <c r="B459" s="1" t="s">
        <v>18</v>
      </c>
      <c r="C459" s="1">
        <v>1</v>
      </c>
      <c r="D459" s="1" t="s">
        <v>14</v>
      </c>
      <c r="E459" s="1">
        <v>0</v>
      </c>
      <c r="F459" s="1">
        <v>0.8</v>
      </c>
      <c r="G459" s="1">
        <v>0.2</v>
      </c>
      <c r="H459" s="1">
        <v>0</v>
      </c>
      <c r="I459" s="1" t="s">
        <v>12</v>
      </c>
      <c r="J459" s="1" t="s">
        <v>13</v>
      </c>
      <c r="K459" s="1">
        <v>2000</v>
      </c>
      <c r="L459" s="3">
        <v>400</v>
      </c>
      <c r="M459" t="str">
        <f t="shared" si="53"/>
        <v>C</v>
      </c>
      <c r="N459" t="str">
        <f t="shared" si="54"/>
        <v>C1</v>
      </c>
      <c r="O459" t="str">
        <f>VLOOKUP(N459,'Design - US'!$H$3:$M$50,2,FALSE)</f>
        <v>Profile C</v>
      </c>
      <c r="P459" t="str">
        <f>VLOOKUP($N459,'Design - US'!$H$3:$M$50,3,FALSE)</f>
        <v>$30 USD / mo (T2)</v>
      </c>
      <c r="Q459" t="str">
        <f>VLOOKUP($N459,'Design - US'!$H$3:$M$50,4,FALSE)</f>
        <v>$7.14 USD / day</v>
      </c>
      <c r="R459" t="str">
        <f>VLOOKUP($N459,'Design - US'!$H$3:$M$50,5,FALSE)</f>
        <v>Open access within label indication (use after failure of allopurinol or febuxostat)</v>
      </c>
      <c r="S459" t="str">
        <f>VLOOKUP($N459,'Design - US'!$H$3:$M$50,6,FALSE)</f>
        <v>No prior authorization</v>
      </c>
      <c r="T459">
        <f t="shared" si="55"/>
        <v>400</v>
      </c>
      <c r="U459">
        <f t="shared" si="49"/>
        <v>0</v>
      </c>
      <c r="V459">
        <f t="shared" si="50"/>
        <v>320</v>
      </c>
      <c r="W459">
        <f t="shared" si="51"/>
        <v>80</v>
      </c>
      <c r="X459">
        <f t="shared" si="52"/>
        <v>0</v>
      </c>
    </row>
    <row r="460" spans="1:24">
      <c r="A460" s="2">
        <v>68</v>
      </c>
      <c r="B460" s="1" t="s">
        <v>18</v>
      </c>
      <c r="C460" s="1">
        <v>2</v>
      </c>
      <c r="D460" s="1" t="s">
        <v>11</v>
      </c>
      <c r="E460" s="1">
        <v>1</v>
      </c>
      <c r="F460" s="1">
        <v>0</v>
      </c>
      <c r="G460" s="1">
        <v>0</v>
      </c>
      <c r="H460" s="1">
        <v>0</v>
      </c>
      <c r="I460" s="1" t="s">
        <v>12</v>
      </c>
      <c r="J460" s="1" t="s">
        <v>13</v>
      </c>
      <c r="K460" s="1">
        <v>2000</v>
      </c>
      <c r="L460" s="3">
        <v>400</v>
      </c>
      <c r="M460" t="str">
        <f t="shared" si="53"/>
        <v>C</v>
      </c>
      <c r="N460" t="str">
        <f t="shared" si="54"/>
        <v>C2</v>
      </c>
      <c r="O460" t="str">
        <f>VLOOKUP(N460,'Design - US'!$H$3:$M$50,2,FALSE)</f>
        <v>Profile C</v>
      </c>
      <c r="P460" t="str">
        <f>VLOOKUP($N460,'Design - US'!$H$3:$M$50,3,FALSE)</f>
        <v>$60 USD / mo (T3)</v>
      </c>
      <c r="Q460" t="str">
        <f>VLOOKUP($N460,'Design - US'!$H$3:$M$50,4,FALSE)</f>
        <v>$12.06 USD / day</v>
      </c>
      <c r="R460" t="str">
        <f>VLOOKUP($N460,'Design - US'!$H$3:$M$50,5,FALSE)</f>
        <v>Access restricted beyond label indication (use only after failure of both allopurinol AND febuxostat)</v>
      </c>
      <c r="S460" t="str">
        <f>VLOOKUP($N460,'Design - US'!$H$3:$M$50,6,FALSE)</f>
        <v>Requires prior authorization</v>
      </c>
      <c r="T460">
        <f t="shared" si="55"/>
        <v>2000</v>
      </c>
      <c r="U460">
        <f t="shared" si="49"/>
        <v>2000</v>
      </c>
      <c r="V460">
        <f t="shared" si="50"/>
        <v>0</v>
      </c>
      <c r="W460">
        <f t="shared" si="51"/>
        <v>0</v>
      </c>
      <c r="X460">
        <f t="shared" si="52"/>
        <v>0</v>
      </c>
    </row>
    <row r="461" spans="1:24">
      <c r="A461" s="2">
        <v>68</v>
      </c>
      <c r="B461" s="1" t="s">
        <v>18</v>
      </c>
      <c r="C461" s="1">
        <v>2</v>
      </c>
      <c r="D461" s="1" t="s">
        <v>14</v>
      </c>
      <c r="E461" s="1">
        <v>0</v>
      </c>
      <c r="F461" s="1">
        <v>1</v>
      </c>
      <c r="G461" s="1">
        <v>0</v>
      </c>
      <c r="H461" s="1">
        <v>0</v>
      </c>
      <c r="I461" s="1" t="s">
        <v>12</v>
      </c>
      <c r="J461" s="1" t="s">
        <v>13</v>
      </c>
      <c r="K461" s="1">
        <v>2000</v>
      </c>
      <c r="L461" s="3">
        <v>400</v>
      </c>
      <c r="M461" t="str">
        <f t="shared" si="53"/>
        <v>C</v>
      </c>
      <c r="N461" t="str">
        <f t="shared" si="54"/>
        <v>C2</v>
      </c>
      <c r="O461" t="str">
        <f>VLOOKUP(N461,'Design - US'!$H$3:$M$50,2,FALSE)</f>
        <v>Profile C</v>
      </c>
      <c r="P461" t="str">
        <f>VLOOKUP($N461,'Design - US'!$H$3:$M$50,3,FALSE)</f>
        <v>$60 USD / mo (T3)</v>
      </c>
      <c r="Q461" t="str">
        <f>VLOOKUP($N461,'Design - US'!$H$3:$M$50,4,FALSE)</f>
        <v>$12.06 USD / day</v>
      </c>
      <c r="R461" t="str">
        <f>VLOOKUP($N461,'Design - US'!$H$3:$M$50,5,FALSE)</f>
        <v>Access restricted beyond label indication (use only after failure of both allopurinol AND febuxostat)</v>
      </c>
      <c r="S461" t="str">
        <f>VLOOKUP($N461,'Design - US'!$H$3:$M$50,6,FALSE)</f>
        <v>Requires prior authorization</v>
      </c>
      <c r="T461">
        <f t="shared" si="55"/>
        <v>400</v>
      </c>
      <c r="U461">
        <f t="shared" si="49"/>
        <v>0</v>
      </c>
      <c r="V461">
        <f t="shared" si="50"/>
        <v>400</v>
      </c>
      <c r="W461">
        <f t="shared" si="51"/>
        <v>0</v>
      </c>
      <c r="X461">
        <f t="shared" si="52"/>
        <v>0</v>
      </c>
    </row>
    <row r="462" spans="1:24">
      <c r="A462" s="2">
        <v>68</v>
      </c>
      <c r="B462" s="1" t="s">
        <v>18</v>
      </c>
      <c r="C462" s="1">
        <v>3</v>
      </c>
      <c r="D462" s="1" t="s">
        <v>11</v>
      </c>
      <c r="E462" s="1">
        <v>1</v>
      </c>
      <c r="F462" s="1">
        <v>0</v>
      </c>
      <c r="G462" s="1">
        <v>0</v>
      </c>
      <c r="H462" s="1">
        <v>0</v>
      </c>
      <c r="I462" s="1" t="s">
        <v>12</v>
      </c>
      <c r="J462" s="1" t="s">
        <v>13</v>
      </c>
      <c r="K462" s="1">
        <v>2000</v>
      </c>
      <c r="L462" s="3">
        <v>400</v>
      </c>
      <c r="M462" t="str">
        <f t="shared" si="53"/>
        <v>C</v>
      </c>
      <c r="N462" t="str">
        <f t="shared" si="54"/>
        <v>C3</v>
      </c>
      <c r="O462" t="str">
        <f>VLOOKUP(N462,'Design - US'!$H$3:$M$50,2,FALSE)</f>
        <v>Profile A</v>
      </c>
      <c r="P462" t="str">
        <f>VLOOKUP($N462,'Design - US'!$H$3:$M$50,3,FALSE)</f>
        <v>$30 USD / mo (T2)</v>
      </c>
      <c r="Q462" t="str">
        <f>VLOOKUP($N462,'Design - US'!$H$3:$M$50,4,FALSE)</f>
        <v>$7.14 USD / day</v>
      </c>
      <c r="R462" t="str">
        <f>VLOOKUP($N462,'Design - US'!$H$3:$M$50,5,FALSE)</f>
        <v>Open access within label indication (use after failure of allopurinol or febuxostat)</v>
      </c>
      <c r="S462" t="str">
        <f>VLOOKUP($N462,'Design - US'!$H$3:$M$50,6,FALSE)</f>
        <v>No prior authorization</v>
      </c>
      <c r="T462">
        <f t="shared" si="55"/>
        <v>2000</v>
      </c>
      <c r="U462">
        <f t="shared" si="49"/>
        <v>2000</v>
      </c>
      <c r="V462">
        <f t="shared" si="50"/>
        <v>0</v>
      </c>
      <c r="W462">
        <f t="shared" si="51"/>
        <v>0</v>
      </c>
      <c r="X462">
        <f t="shared" si="52"/>
        <v>0</v>
      </c>
    </row>
    <row r="463" spans="1:24">
      <c r="A463" s="2">
        <v>68</v>
      </c>
      <c r="B463" s="1" t="s">
        <v>18</v>
      </c>
      <c r="C463" s="1">
        <v>3</v>
      </c>
      <c r="D463" s="1" t="s">
        <v>14</v>
      </c>
      <c r="E463" s="1">
        <v>0</v>
      </c>
      <c r="F463" s="1">
        <v>1</v>
      </c>
      <c r="G463" s="1">
        <v>0</v>
      </c>
      <c r="H463" s="1">
        <v>0</v>
      </c>
      <c r="I463" s="1" t="s">
        <v>12</v>
      </c>
      <c r="J463" s="1" t="s">
        <v>13</v>
      </c>
      <c r="K463" s="1">
        <v>2000</v>
      </c>
      <c r="L463" s="3">
        <v>400</v>
      </c>
      <c r="M463" t="str">
        <f t="shared" si="53"/>
        <v>C</v>
      </c>
      <c r="N463" t="str">
        <f t="shared" si="54"/>
        <v>C3</v>
      </c>
      <c r="O463" t="str">
        <f>VLOOKUP(N463,'Design - US'!$H$3:$M$50,2,FALSE)</f>
        <v>Profile A</v>
      </c>
      <c r="P463" t="str">
        <f>VLOOKUP($N463,'Design - US'!$H$3:$M$50,3,FALSE)</f>
        <v>$30 USD / mo (T2)</v>
      </c>
      <c r="Q463" t="str">
        <f>VLOOKUP($N463,'Design - US'!$H$3:$M$50,4,FALSE)</f>
        <v>$7.14 USD / day</v>
      </c>
      <c r="R463" t="str">
        <f>VLOOKUP($N463,'Design - US'!$H$3:$M$50,5,FALSE)</f>
        <v>Open access within label indication (use after failure of allopurinol or febuxostat)</v>
      </c>
      <c r="S463" t="str">
        <f>VLOOKUP($N463,'Design - US'!$H$3:$M$50,6,FALSE)</f>
        <v>No prior authorization</v>
      </c>
      <c r="T463">
        <f t="shared" si="55"/>
        <v>400</v>
      </c>
      <c r="U463">
        <f t="shared" si="49"/>
        <v>0</v>
      </c>
      <c r="V463">
        <f t="shared" si="50"/>
        <v>400</v>
      </c>
      <c r="W463">
        <f t="shared" si="51"/>
        <v>0</v>
      </c>
      <c r="X463">
        <f t="shared" si="52"/>
        <v>0</v>
      </c>
    </row>
    <row r="464" spans="1:24">
      <c r="A464" s="2">
        <v>68</v>
      </c>
      <c r="B464" s="1" t="s">
        <v>18</v>
      </c>
      <c r="C464" s="1">
        <v>4</v>
      </c>
      <c r="D464" s="1" t="s">
        <v>11</v>
      </c>
      <c r="E464" s="1">
        <v>1</v>
      </c>
      <c r="F464" s="1">
        <v>0</v>
      </c>
      <c r="G464" s="1">
        <v>0</v>
      </c>
      <c r="H464" s="1">
        <v>0</v>
      </c>
      <c r="I464" s="1" t="s">
        <v>12</v>
      </c>
      <c r="J464" s="1" t="s">
        <v>13</v>
      </c>
      <c r="K464" s="1">
        <v>2000</v>
      </c>
      <c r="L464" s="3">
        <v>400</v>
      </c>
      <c r="M464" t="str">
        <f t="shared" si="53"/>
        <v>C</v>
      </c>
      <c r="N464" t="str">
        <f t="shared" si="54"/>
        <v>C4</v>
      </c>
      <c r="O464" t="str">
        <f>VLOOKUP(N464,'Design - US'!$H$3:$M$50,2,FALSE)</f>
        <v>Profile A</v>
      </c>
      <c r="P464" t="str">
        <f>VLOOKUP($N464,'Design - US'!$H$3:$M$50,3,FALSE)</f>
        <v>$60 USD / mo (T3)</v>
      </c>
      <c r="Q464" t="str">
        <f>VLOOKUP($N464,'Design - US'!$H$3:$M$50,4,FALSE)</f>
        <v>$5.36 USD / day</v>
      </c>
      <c r="R464" t="str">
        <f>VLOOKUP($N464,'Design - US'!$H$3:$M$50,5,FALSE)</f>
        <v>Open access within label indication (use after failure of allopurinol or febuxostat)</v>
      </c>
      <c r="S464" t="str">
        <f>VLOOKUP($N464,'Design - US'!$H$3:$M$50,6,FALSE)</f>
        <v>Requires prior authorization</v>
      </c>
      <c r="T464">
        <f t="shared" si="55"/>
        <v>2000</v>
      </c>
      <c r="U464">
        <f t="shared" si="49"/>
        <v>2000</v>
      </c>
      <c r="V464">
        <f t="shared" si="50"/>
        <v>0</v>
      </c>
      <c r="W464">
        <f t="shared" si="51"/>
        <v>0</v>
      </c>
      <c r="X464">
        <f t="shared" si="52"/>
        <v>0</v>
      </c>
    </row>
    <row r="465" spans="1:24">
      <c r="A465" s="2">
        <v>68</v>
      </c>
      <c r="B465" s="1" t="s">
        <v>18</v>
      </c>
      <c r="C465" s="1">
        <v>4</v>
      </c>
      <c r="D465" s="1" t="s">
        <v>14</v>
      </c>
      <c r="E465" s="1">
        <v>0</v>
      </c>
      <c r="F465" s="1">
        <v>0.9</v>
      </c>
      <c r="G465" s="1">
        <v>0.1</v>
      </c>
      <c r="H465" s="1">
        <v>0</v>
      </c>
      <c r="I465" s="1" t="s">
        <v>12</v>
      </c>
      <c r="J465" s="1" t="s">
        <v>13</v>
      </c>
      <c r="K465" s="1">
        <v>2000</v>
      </c>
      <c r="L465" s="3">
        <v>400</v>
      </c>
      <c r="M465" t="str">
        <f t="shared" si="53"/>
        <v>C</v>
      </c>
      <c r="N465" t="str">
        <f t="shared" si="54"/>
        <v>C4</v>
      </c>
      <c r="O465" t="str">
        <f>VLOOKUP(N465,'Design - US'!$H$3:$M$50,2,FALSE)</f>
        <v>Profile A</v>
      </c>
      <c r="P465" t="str">
        <f>VLOOKUP($N465,'Design - US'!$H$3:$M$50,3,FALSE)</f>
        <v>$60 USD / mo (T3)</v>
      </c>
      <c r="Q465" t="str">
        <f>VLOOKUP($N465,'Design - US'!$H$3:$M$50,4,FALSE)</f>
        <v>$5.36 USD / day</v>
      </c>
      <c r="R465" t="str">
        <f>VLOOKUP($N465,'Design - US'!$H$3:$M$50,5,FALSE)</f>
        <v>Open access within label indication (use after failure of allopurinol or febuxostat)</v>
      </c>
      <c r="S465" t="str">
        <f>VLOOKUP($N465,'Design - US'!$H$3:$M$50,6,FALSE)</f>
        <v>Requires prior authorization</v>
      </c>
      <c r="T465">
        <f t="shared" si="55"/>
        <v>400</v>
      </c>
      <c r="U465">
        <f t="shared" si="49"/>
        <v>0</v>
      </c>
      <c r="V465">
        <f t="shared" si="50"/>
        <v>360</v>
      </c>
      <c r="W465">
        <f t="shared" si="51"/>
        <v>40</v>
      </c>
      <c r="X465">
        <f t="shared" si="52"/>
        <v>0</v>
      </c>
    </row>
    <row r="466" spans="1:24">
      <c r="A466" s="2">
        <v>68</v>
      </c>
      <c r="B466" s="1" t="s">
        <v>18</v>
      </c>
      <c r="C466" s="1">
        <v>5</v>
      </c>
      <c r="D466" s="1" t="s">
        <v>11</v>
      </c>
      <c r="E466" s="1">
        <v>1</v>
      </c>
      <c r="F466" s="1">
        <v>0</v>
      </c>
      <c r="G466" s="1">
        <v>0</v>
      </c>
      <c r="H466" s="1">
        <v>0</v>
      </c>
      <c r="I466" s="1" t="s">
        <v>12</v>
      </c>
      <c r="J466" s="1" t="s">
        <v>13</v>
      </c>
      <c r="K466" s="1">
        <v>2000</v>
      </c>
      <c r="L466" s="3">
        <v>400</v>
      </c>
      <c r="M466" t="str">
        <f t="shared" si="53"/>
        <v>C</v>
      </c>
      <c r="N466" t="str">
        <f t="shared" si="54"/>
        <v>C5</v>
      </c>
      <c r="O466" t="str">
        <f>VLOOKUP(N466,'Design - US'!$H$3:$M$50,2,FALSE)</f>
        <v>Profile C</v>
      </c>
      <c r="P466" t="str">
        <f>VLOOKUP($N466,'Design - US'!$H$3:$M$50,3,FALSE)</f>
        <v>$30 USD / mo (T2)</v>
      </c>
      <c r="Q466" t="str">
        <f>VLOOKUP($N466,'Design - US'!$H$3:$M$50,4,FALSE)</f>
        <v>$7.14 USD / day</v>
      </c>
      <c r="R466" t="str">
        <f>VLOOKUP($N466,'Design - US'!$H$3:$M$50,5,FALSE)</f>
        <v>Open access within label indication (use after failure of allopurinol or febuxostat)</v>
      </c>
      <c r="S466" t="str">
        <f>VLOOKUP($N466,'Design - US'!$H$3:$M$50,6,FALSE)</f>
        <v>Requires prior authorization</v>
      </c>
      <c r="T466">
        <f t="shared" si="55"/>
        <v>2000</v>
      </c>
      <c r="U466">
        <f t="shared" si="49"/>
        <v>2000</v>
      </c>
      <c r="V466">
        <f t="shared" si="50"/>
        <v>0</v>
      </c>
      <c r="W466">
        <f t="shared" si="51"/>
        <v>0</v>
      </c>
      <c r="X466">
        <f t="shared" si="52"/>
        <v>0</v>
      </c>
    </row>
    <row r="467" spans="1:24">
      <c r="A467" s="2">
        <v>68</v>
      </c>
      <c r="B467" s="1" t="s">
        <v>18</v>
      </c>
      <c r="C467" s="1">
        <v>5</v>
      </c>
      <c r="D467" s="1" t="s">
        <v>14</v>
      </c>
      <c r="E467" s="1">
        <v>0</v>
      </c>
      <c r="F467" s="1">
        <v>1</v>
      </c>
      <c r="G467" s="1">
        <v>0</v>
      </c>
      <c r="H467" s="1">
        <v>0</v>
      </c>
      <c r="I467" s="1" t="s">
        <v>12</v>
      </c>
      <c r="J467" s="1" t="s">
        <v>13</v>
      </c>
      <c r="K467" s="1">
        <v>2000</v>
      </c>
      <c r="L467" s="3">
        <v>400</v>
      </c>
      <c r="M467" t="str">
        <f t="shared" si="53"/>
        <v>C</v>
      </c>
      <c r="N467" t="str">
        <f t="shared" si="54"/>
        <v>C5</v>
      </c>
      <c r="O467" t="str">
        <f>VLOOKUP(N467,'Design - US'!$H$3:$M$50,2,FALSE)</f>
        <v>Profile C</v>
      </c>
      <c r="P467" t="str">
        <f>VLOOKUP($N467,'Design - US'!$H$3:$M$50,3,FALSE)</f>
        <v>$30 USD / mo (T2)</v>
      </c>
      <c r="Q467" t="str">
        <f>VLOOKUP($N467,'Design - US'!$H$3:$M$50,4,FALSE)</f>
        <v>$7.14 USD / day</v>
      </c>
      <c r="R467" t="str">
        <f>VLOOKUP($N467,'Design - US'!$H$3:$M$50,5,FALSE)</f>
        <v>Open access within label indication (use after failure of allopurinol or febuxostat)</v>
      </c>
      <c r="S467" t="str">
        <f>VLOOKUP($N467,'Design - US'!$H$3:$M$50,6,FALSE)</f>
        <v>Requires prior authorization</v>
      </c>
      <c r="T467">
        <f t="shared" si="55"/>
        <v>400</v>
      </c>
      <c r="U467">
        <f t="shared" si="49"/>
        <v>0</v>
      </c>
      <c r="V467">
        <f t="shared" si="50"/>
        <v>400</v>
      </c>
      <c r="W467">
        <f t="shared" si="51"/>
        <v>0</v>
      </c>
      <c r="X467">
        <f t="shared" si="52"/>
        <v>0</v>
      </c>
    </row>
    <row r="468" spans="1:24">
      <c r="A468" s="2">
        <v>68</v>
      </c>
      <c r="B468" s="1" t="s">
        <v>18</v>
      </c>
      <c r="C468" s="1">
        <v>6</v>
      </c>
      <c r="D468" s="1" t="s">
        <v>11</v>
      </c>
      <c r="E468" s="1">
        <v>1</v>
      </c>
      <c r="F468" s="1">
        <v>0</v>
      </c>
      <c r="G468" s="1">
        <v>0</v>
      </c>
      <c r="H468" s="1">
        <v>0</v>
      </c>
      <c r="I468" s="1" t="s">
        <v>12</v>
      </c>
      <c r="J468" s="1" t="s">
        <v>13</v>
      </c>
      <c r="K468" s="1">
        <v>2000</v>
      </c>
      <c r="L468" s="3">
        <v>400</v>
      </c>
      <c r="M468" t="str">
        <f t="shared" si="53"/>
        <v>C</v>
      </c>
      <c r="N468" t="str">
        <f t="shared" si="54"/>
        <v>C6</v>
      </c>
      <c r="O468" t="str">
        <f>VLOOKUP(N468,'Design - US'!$H$3:$M$50,2,FALSE)</f>
        <v>Profile A</v>
      </c>
      <c r="P468" t="str">
        <f>VLOOKUP($N468,'Design - US'!$H$3:$M$50,3,FALSE)</f>
        <v>$60 USD / mo (T3)</v>
      </c>
      <c r="Q468" t="str">
        <f>VLOOKUP($N468,'Design - US'!$H$3:$M$50,4,FALSE)</f>
        <v>$7.14 USD / day</v>
      </c>
      <c r="R468" t="str">
        <f>VLOOKUP($N468,'Design - US'!$H$3:$M$50,5,FALSE)</f>
        <v>Open access within label indication (use after failure of allopurinol or febuxostat)</v>
      </c>
      <c r="S468" t="str">
        <f>VLOOKUP($N468,'Design - US'!$H$3:$M$50,6,FALSE)</f>
        <v>Requires prior authorization</v>
      </c>
      <c r="T468">
        <f t="shared" si="55"/>
        <v>2000</v>
      </c>
      <c r="U468">
        <f t="shared" si="49"/>
        <v>2000</v>
      </c>
      <c r="V468">
        <f t="shared" si="50"/>
        <v>0</v>
      </c>
      <c r="W468">
        <f t="shared" si="51"/>
        <v>0</v>
      </c>
      <c r="X468">
        <f t="shared" si="52"/>
        <v>0</v>
      </c>
    </row>
    <row r="469" spans="1:24">
      <c r="A469" s="2">
        <v>68</v>
      </c>
      <c r="B469" s="1" t="s">
        <v>18</v>
      </c>
      <c r="C469" s="1">
        <v>6</v>
      </c>
      <c r="D469" s="1" t="s">
        <v>14</v>
      </c>
      <c r="E469" s="1">
        <v>0</v>
      </c>
      <c r="F469" s="1">
        <v>1</v>
      </c>
      <c r="G469" s="1">
        <v>0</v>
      </c>
      <c r="H469" s="1">
        <v>0</v>
      </c>
      <c r="I469" s="1" t="s">
        <v>12</v>
      </c>
      <c r="J469" s="1" t="s">
        <v>13</v>
      </c>
      <c r="K469" s="1">
        <v>2000</v>
      </c>
      <c r="L469" s="3">
        <v>400</v>
      </c>
      <c r="M469" t="str">
        <f t="shared" si="53"/>
        <v>C</v>
      </c>
      <c r="N469" t="str">
        <f t="shared" si="54"/>
        <v>C6</v>
      </c>
      <c r="O469" t="str">
        <f>VLOOKUP(N469,'Design - US'!$H$3:$M$50,2,FALSE)</f>
        <v>Profile A</v>
      </c>
      <c r="P469" t="str">
        <f>VLOOKUP($N469,'Design - US'!$H$3:$M$50,3,FALSE)</f>
        <v>$60 USD / mo (T3)</v>
      </c>
      <c r="Q469" t="str">
        <f>VLOOKUP($N469,'Design - US'!$H$3:$M$50,4,FALSE)</f>
        <v>$7.14 USD / day</v>
      </c>
      <c r="R469" t="str">
        <f>VLOOKUP($N469,'Design - US'!$H$3:$M$50,5,FALSE)</f>
        <v>Open access within label indication (use after failure of allopurinol or febuxostat)</v>
      </c>
      <c r="S469" t="str">
        <f>VLOOKUP($N469,'Design - US'!$H$3:$M$50,6,FALSE)</f>
        <v>Requires prior authorization</v>
      </c>
      <c r="T469">
        <f t="shared" si="55"/>
        <v>400</v>
      </c>
      <c r="U469">
        <f t="shared" si="49"/>
        <v>0</v>
      </c>
      <c r="V469">
        <f t="shared" si="50"/>
        <v>400</v>
      </c>
      <c r="W469">
        <f t="shared" si="51"/>
        <v>0</v>
      </c>
      <c r="X469">
        <f t="shared" si="52"/>
        <v>0</v>
      </c>
    </row>
    <row r="470" spans="1:24">
      <c r="A470" s="2">
        <v>68</v>
      </c>
      <c r="B470" s="1" t="s">
        <v>18</v>
      </c>
      <c r="C470" s="1">
        <v>7</v>
      </c>
      <c r="D470" s="1" t="s">
        <v>11</v>
      </c>
      <c r="E470" s="1">
        <v>1</v>
      </c>
      <c r="F470" s="1">
        <v>0</v>
      </c>
      <c r="G470" s="1">
        <v>0</v>
      </c>
      <c r="H470" s="1">
        <v>0</v>
      </c>
      <c r="I470" s="1" t="s">
        <v>12</v>
      </c>
      <c r="J470" s="1" t="s">
        <v>13</v>
      </c>
      <c r="K470" s="1">
        <v>2000</v>
      </c>
      <c r="L470" s="3">
        <v>400</v>
      </c>
      <c r="M470" t="str">
        <f t="shared" si="53"/>
        <v>C</v>
      </c>
      <c r="N470" t="str">
        <f t="shared" si="54"/>
        <v>C7</v>
      </c>
      <c r="O470" t="str">
        <f>VLOOKUP(N470,'Design - US'!$H$3:$M$50,2,FALSE)</f>
        <v>Profile D</v>
      </c>
      <c r="P470" t="str">
        <f>VLOOKUP($N470,'Design - US'!$H$3:$M$50,3,FALSE)</f>
        <v>$60 USD / mo (T3)</v>
      </c>
      <c r="Q470" t="str">
        <f>VLOOKUP($N470,'Design - US'!$H$3:$M$50,4,FALSE)</f>
        <v>$7.14 USD / day</v>
      </c>
      <c r="R470" t="str">
        <f>VLOOKUP($N470,'Design - US'!$H$3:$M$50,5,FALSE)</f>
        <v>Open access within label indication (use after failure of allopurinol or febuxostat)</v>
      </c>
      <c r="S470" t="str">
        <f>VLOOKUP($N470,'Design - US'!$H$3:$M$50,6,FALSE)</f>
        <v>Requires prior authorization</v>
      </c>
      <c r="T470">
        <f t="shared" si="55"/>
        <v>2000</v>
      </c>
      <c r="U470">
        <f t="shared" si="49"/>
        <v>2000</v>
      </c>
      <c r="V470">
        <f t="shared" si="50"/>
        <v>0</v>
      </c>
      <c r="W470">
        <f t="shared" si="51"/>
        <v>0</v>
      </c>
      <c r="X470">
        <f t="shared" si="52"/>
        <v>0</v>
      </c>
    </row>
    <row r="471" spans="1:24">
      <c r="A471" s="2">
        <v>68</v>
      </c>
      <c r="B471" s="1" t="s">
        <v>18</v>
      </c>
      <c r="C471" s="1">
        <v>7</v>
      </c>
      <c r="D471" s="1" t="s">
        <v>14</v>
      </c>
      <c r="E471" s="1">
        <v>0</v>
      </c>
      <c r="F471" s="1">
        <v>1</v>
      </c>
      <c r="G471" s="1">
        <v>0</v>
      </c>
      <c r="H471" s="1">
        <v>0</v>
      </c>
      <c r="I471" s="1" t="s">
        <v>12</v>
      </c>
      <c r="J471" s="1" t="s">
        <v>13</v>
      </c>
      <c r="K471" s="1">
        <v>2000</v>
      </c>
      <c r="L471" s="3">
        <v>400</v>
      </c>
      <c r="M471" t="str">
        <f t="shared" si="53"/>
        <v>C</v>
      </c>
      <c r="N471" t="str">
        <f t="shared" si="54"/>
        <v>C7</v>
      </c>
      <c r="O471" t="str">
        <f>VLOOKUP(N471,'Design - US'!$H$3:$M$50,2,FALSE)</f>
        <v>Profile D</v>
      </c>
      <c r="P471" t="str">
        <f>VLOOKUP($N471,'Design - US'!$H$3:$M$50,3,FALSE)</f>
        <v>$60 USD / mo (T3)</v>
      </c>
      <c r="Q471" t="str">
        <f>VLOOKUP($N471,'Design - US'!$H$3:$M$50,4,FALSE)</f>
        <v>$7.14 USD / day</v>
      </c>
      <c r="R471" t="str">
        <f>VLOOKUP($N471,'Design - US'!$H$3:$M$50,5,FALSE)</f>
        <v>Open access within label indication (use after failure of allopurinol or febuxostat)</v>
      </c>
      <c r="S471" t="str">
        <f>VLOOKUP($N471,'Design - US'!$H$3:$M$50,6,FALSE)</f>
        <v>Requires prior authorization</v>
      </c>
      <c r="T471">
        <f t="shared" si="55"/>
        <v>400</v>
      </c>
      <c r="U471">
        <f t="shared" si="49"/>
        <v>0</v>
      </c>
      <c r="V471">
        <f t="shared" si="50"/>
        <v>400</v>
      </c>
      <c r="W471">
        <f t="shared" si="51"/>
        <v>0</v>
      </c>
      <c r="X471">
        <f t="shared" si="52"/>
        <v>0</v>
      </c>
    </row>
    <row r="472" spans="1:24">
      <c r="A472" s="2">
        <v>68</v>
      </c>
      <c r="B472" s="1" t="s">
        <v>18</v>
      </c>
      <c r="C472" s="1">
        <v>8</v>
      </c>
      <c r="D472" s="1" t="s">
        <v>11</v>
      </c>
      <c r="E472" s="1">
        <v>1</v>
      </c>
      <c r="F472" s="1">
        <v>0</v>
      </c>
      <c r="G472" s="1">
        <v>0</v>
      </c>
      <c r="H472" s="1">
        <v>0</v>
      </c>
      <c r="I472" s="1" t="s">
        <v>12</v>
      </c>
      <c r="J472" s="1" t="s">
        <v>13</v>
      </c>
      <c r="K472" s="1">
        <v>2000</v>
      </c>
      <c r="L472" s="3">
        <v>400</v>
      </c>
      <c r="M472" t="str">
        <f t="shared" si="53"/>
        <v>C</v>
      </c>
      <c r="N472" t="str">
        <f t="shared" si="54"/>
        <v>C8</v>
      </c>
      <c r="O472" t="str">
        <f>VLOOKUP(N472,'Design - US'!$H$3:$M$50,2,FALSE)</f>
        <v>Profile B</v>
      </c>
      <c r="P472" t="str">
        <f>VLOOKUP($N472,'Design - US'!$H$3:$M$50,3,FALSE)</f>
        <v>$60 USD / mo (T3)</v>
      </c>
      <c r="Q472" t="str">
        <f>VLOOKUP($N472,'Design - US'!$H$3:$M$50,4,FALSE)</f>
        <v>$12.06 USD / day</v>
      </c>
      <c r="R472" t="str">
        <f>VLOOKUP($N472,'Design - US'!$H$3:$M$50,5,FALSE)</f>
        <v>Access restricted beyond label indication (use only after failure of both allopurinol AND febuxostat)</v>
      </c>
      <c r="S472" t="str">
        <f>VLOOKUP($N472,'Design - US'!$H$3:$M$50,6,FALSE)</f>
        <v>Requires prior authorization</v>
      </c>
      <c r="T472">
        <f t="shared" si="55"/>
        <v>2000</v>
      </c>
      <c r="U472">
        <f t="shared" si="49"/>
        <v>2000</v>
      </c>
      <c r="V472">
        <f t="shared" si="50"/>
        <v>0</v>
      </c>
      <c r="W472">
        <f t="shared" si="51"/>
        <v>0</v>
      </c>
      <c r="X472">
        <f t="shared" si="52"/>
        <v>0</v>
      </c>
    </row>
    <row r="473" spans="1:24">
      <c r="A473" s="2">
        <v>68</v>
      </c>
      <c r="B473" s="1" t="s">
        <v>18</v>
      </c>
      <c r="C473" s="1">
        <v>8</v>
      </c>
      <c r="D473" s="1" t="s">
        <v>14</v>
      </c>
      <c r="E473" s="1">
        <v>0</v>
      </c>
      <c r="F473" s="1">
        <v>0.9</v>
      </c>
      <c r="G473" s="1">
        <v>0.1</v>
      </c>
      <c r="H473" s="1">
        <v>0</v>
      </c>
      <c r="I473" s="1" t="s">
        <v>12</v>
      </c>
      <c r="J473" s="1" t="s">
        <v>13</v>
      </c>
      <c r="K473" s="1">
        <v>2000</v>
      </c>
      <c r="L473" s="3">
        <v>400</v>
      </c>
      <c r="M473" t="str">
        <f t="shared" si="53"/>
        <v>C</v>
      </c>
      <c r="N473" t="str">
        <f t="shared" si="54"/>
        <v>C8</v>
      </c>
      <c r="O473" t="str">
        <f>VLOOKUP(N473,'Design - US'!$H$3:$M$50,2,FALSE)</f>
        <v>Profile B</v>
      </c>
      <c r="P473" t="str">
        <f>VLOOKUP($N473,'Design - US'!$H$3:$M$50,3,FALSE)</f>
        <v>$60 USD / mo (T3)</v>
      </c>
      <c r="Q473" t="str">
        <f>VLOOKUP($N473,'Design - US'!$H$3:$M$50,4,FALSE)</f>
        <v>$12.06 USD / day</v>
      </c>
      <c r="R473" t="str">
        <f>VLOOKUP($N473,'Design - US'!$H$3:$M$50,5,FALSE)</f>
        <v>Access restricted beyond label indication (use only after failure of both allopurinol AND febuxostat)</v>
      </c>
      <c r="S473" t="str">
        <f>VLOOKUP($N473,'Design - US'!$H$3:$M$50,6,FALSE)</f>
        <v>Requires prior authorization</v>
      </c>
      <c r="T473">
        <f t="shared" si="55"/>
        <v>400</v>
      </c>
      <c r="U473">
        <f t="shared" si="49"/>
        <v>0</v>
      </c>
      <c r="V473">
        <f t="shared" si="50"/>
        <v>360</v>
      </c>
      <c r="W473">
        <f t="shared" si="51"/>
        <v>40</v>
      </c>
      <c r="X473">
        <f t="shared" si="52"/>
        <v>0</v>
      </c>
    </row>
    <row r="474" spans="1:24">
      <c r="A474" s="2">
        <v>68</v>
      </c>
      <c r="B474" s="1" t="s">
        <v>18</v>
      </c>
      <c r="C474" s="1">
        <v>9</v>
      </c>
      <c r="D474" s="1" t="s">
        <v>11</v>
      </c>
      <c r="E474" s="1">
        <v>1</v>
      </c>
      <c r="F474" s="1">
        <v>0</v>
      </c>
      <c r="G474" s="1">
        <v>0</v>
      </c>
      <c r="H474" s="1">
        <v>0</v>
      </c>
      <c r="I474" s="1" t="s">
        <v>12</v>
      </c>
      <c r="J474" s="1" t="s">
        <v>13</v>
      </c>
      <c r="K474" s="1">
        <v>2000</v>
      </c>
      <c r="L474" s="3">
        <v>400</v>
      </c>
      <c r="M474" t="str">
        <f t="shared" si="53"/>
        <v>C</v>
      </c>
      <c r="N474" t="str">
        <f t="shared" si="54"/>
        <v>C9</v>
      </c>
      <c r="O474" t="str">
        <f>VLOOKUP(N474,'Design - US'!$H$3:$M$50,2,FALSE)</f>
        <v>Profile D</v>
      </c>
      <c r="P474" t="str">
        <f>VLOOKUP($N474,'Design - US'!$H$3:$M$50,3,FALSE)</f>
        <v>$60 USD / mo (T3)</v>
      </c>
      <c r="Q474" t="str">
        <f>VLOOKUP($N474,'Design - US'!$H$3:$M$50,4,FALSE)</f>
        <v>$12.06 USD / day</v>
      </c>
      <c r="R474" t="str">
        <f>VLOOKUP($N474,'Design - US'!$H$3:$M$50,5,FALSE)</f>
        <v>Open access within label indication (use after failure of allopurinol or febuxostat)</v>
      </c>
      <c r="S474" t="str">
        <f>VLOOKUP($N474,'Design - US'!$H$3:$M$50,6,FALSE)</f>
        <v>No prior authorization</v>
      </c>
      <c r="T474">
        <f t="shared" si="55"/>
        <v>2000</v>
      </c>
      <c r="U474">
        <f t="shared" si="49"/>
        <v>2000</v>
      </c>
      <c r="V474">
        <f t="shared" si="50"/>
        <v>0</v>
      </c>
      <c r="W474">
        <f t="shared" si="51"/>
        <v>0</v>
      </c>
      <c r="X474">
        <f t="shared" si="52"/>
        <v>0</v>
      </c>
    </row>
    <row r="475" spans="1:24">
      <c r="A475" s="2">
        <v>68</v>
      </c>
      <c r="B475" s="1" t="s">
        <v>18</v>
      </c>
      <c r="C475" s="1">
        <v>9</v>
      </c>
      <c r="D475" s="1" t="s">
        <v>14</v>
      </c>
      <c r="E475" s="1">
        <v>0</v>
      </c>
      <c r="F475" s="1">
        <v>1</v>
      </c>
      <c r="G475" s="1">
        <v>0</v>
      </c>
      <c r="H475" s="1">
        <v>0</v>
      </c>
      <c r="I475" s="1" t="s">
        <v>12</v>
      </c>
      <c r="J475" s="1" t="s">
        <v>13</v>
      </c>
      <c r="K475" s="1">
        <v>2000</v>
      </c>
      <c r="L475" s="3">
        <v>400</v>
      </c>
      <c r="M475" t="str">
        <f t="shared" si="53"/>
        <v>C</v>
      </c>
      <c r="N475" t="str">
        <f t="shared" si="54"/>
        <v>C9</v>
      </c>
      <c r="O475" t="str">
        <f>VLOOKUP(N475,'Design - US'!$H$3:$M$50,2,FALSE)</f>
        <v>Profile D</v>
      </c>
      <c r="P475" t="str">
        <f>VLOOKUP($N475,'Design - US'!$H$3:$M$50,3,FALSE)</f>
        <v>$60 USD / mo (T3)</v>
      </c>
      <c r="Q475" t="str">
        <f>VLOOKUP($N475,'Design - US'!$H$3:$M$50,4,FALSE)</f>
        <v>$12.06 USD / day</v>
      </c>
      <c r="R475" t="str">
        <f>VLOOKUP($N475,'Design - US'!$H$3:$M$50,5,FALSE)</f>
        <v>Open access within label indication (use after failure of allopurinol or febuxostat)</v>
      </c>
      <c r="S475" t="str">
        <f>VLOOKUP($N475,'Design - US'!$H$3:$M$50,6,FALSE)</f>
        <v>No prior authorization</v>
      </c>
      <c r="T475">
        <f t="shared" si="55"/>
        <v>400</v>
      </c>
      <c r="U475">
        <f t="shared" si="49"/>
        <v>0</v>
      </c>
      <c r="V475">
        <f t="shared" si="50"/>
        <v>400</v>
      </c>
      <c r="W475">
        <f t="shared" si="51"/>
        <v>0</v>
      </c>
      <c r="X475">
        <f t="shared" si="52"/>
        <v>0</v>
      </c>
    </row>
    <row r="476" spans="1:24">
      <c r="A476" s="2">
        <v>68</v>
      </c>
      <c r="B476" s="1" t="s">
        <v>18</v>
      </c>
      <c r="C476" s="1">
        <v>10</v>
      </c>
      <c r="D476" s="1" t="s">
        <v>11</v>
      </c>
      <c r="E476" s="1">
        <v>1</v>
      </c>
      <c r="F476" s="1">
        <v>0</v>
      </c>
      <c r="G476" s="1">
        <v>0</v>
      </c>
      <c r="H476" s="1">
        <v>0</v>
      </c>
      <c r="I476" s="1" t="s">
        <v>12</v>
      </c>
      <c r="J476" s="1" t="s">
        <v>13</v>
      </c>
      <c r="K476" s="1">
        <v>2000</v>
      </c>
      <c r="L476" s="3">
        <v>400</v>
      </c>
      <c r="M476" t="str">
        <f t="shared" si="53"/>
        <v>C</v>
      </c>
      <c r="N476" t="str">
        <f t="shared" si="54"/>
        <v>C10</v>
      </c>
      <c r="O476" t="str">
        <f>VLOOKUP(N476,'Design - US'!$H$3:$M$50,2,FALSE)</f>
        <v>Profile A</v>
      </c>
      <c r="P476" t="str">
        <f>VLOOKUP($N476,'Design - US'!$H$3:$M$50,3,FALSE)</f>
        <v>$60 USD / mo (T3)</v>
      </c>
      <c r="Q476" t="str">
        <f>VLOOKUP($N476,'Design - US'!$H$3:$M$50,4,FALSE)</f>
        <v>$12.06 USD / day</v>
      </c>
      <c r="R476" t="str">
        <f>VLOOKUP($N476,'Design - US'!$H$3:$M$50,5,FALSE)</f>
        <v>Open access within label indication (use after failure of allopurinol or febuxostat)</v>
      </c>
      <c r="S476" t="str">
        <f>VLOOKUP($N476,'Design - US'!$H$3:$M$50,6,FALSE)</f>
        <v>No prior authorization</v>
      </c>
      <c r="T476">
        <f t="shared" si="55"/>
        <v>2000</v>
      </c>
      <c r="U476">
        <f t="shared" si="49"/>
        <v>2000</v>
      </c>
      <c r="V476">
        <f t="shared" si="50"/>
        <v>0</v>
      </c>
      <c r="W476">
        <f t="shared" si="51"/>
        <v>0</v>
      </c>
      <c r="X476">
        <f t="shared" si="52"/>
        <v>0</v>
      </c>
    </row>
    <row r="477" spans="1:24">
      <c r="A477" s="2">
        <v>68</v>
      </c>
      <c r="B477" s="1" t="s">
        <v>18</v>
      </c>
      <c r="C477" s="1">
        <v>10</v>
      </c>
      <c r="D477" s="1" t="s">
        <v>14</v>
      </c>
      <c r="E477" s="1">
        <v>0</v>
      </c>
      <c r="F477" s="1">
        <v>1</v>
      </c>
      <c r="G477" s="1">
        <v>0</v>
      </c>
      <c r="H477" s="1">
        <v>0</v>
      </c>
      <c r="I477" s="1" t="s">
        <v>12</v>
      </c>
      <c r="J477" s="1" t="s">
        <v>13</v>
      </c>
      <c r="K477" s="1">
        <v>2000</v>
      </c>
      <c r="L477" s="3">
        <v>400</v>
      </c>
      <c r="M477" t="str">
        <f t="shared" si="53"/>
        <v>C</v>
      </c>
      <c r="N477" t="str">
        <f t="shared" si="54"/>
        <v>C10</v>
      </c>
      <c r="O477" t="str">
        <f>VLOOKUP(N477,'Design - US'!$H$3:$M$50,2,FALSE)</f>
        <v>Profile A</v>
      </c>
      <c r="P477" t="str">
        <f>VLOOKUP($N477,'Design - US'!$H$3:$M$50,3,FALSE)</f>
        <v>$60 USD / mo (T3)</v>
      </c>
      <c r="Q477" t="str">
        <f>VLOOKUP($N477,'Design - US'!$H$3:$M$50,4,FALSE)</f>
        <v>$12.06 USD / day</v>
      </c>
      <c r="R477" t="str">
        <f>VLOOKUP($N477,'Design - US'!$H$3:$M$50,5,FALSE)</f>
        <v>Open access within label indication (use after failure of allopurinol or febuxostat)</v>
      </c>
      <c r="S477" t="str">
        <f>VLOOKUP($N477,'Design - US'!$H$3:$M$50,6,FALSE)</f>
        <v>No prior authorization</v>
      </c>
      <c r="T477">
        <f t="shared" si="55"/>
        <v>400</v>
      </c>
      <c r="U477">
        <f t="shared" si="49"/>
        <v>0</v>
      </c>
      <c r="V477">
        <f t="shared" si="50"/>
        <v>400</v>
      </c>
      <c r="W477">
        <f t="shared" si="51"/>
        <v>0</v>
      </c>
      <c r="X477">
        <f t="shared" si="52"/>
        <v>0</v>
      </c>
    </row>
    <row r="478" spans="1:24">
      <c r="A478" s="2">
        <v>68</v>
      </c>
      <c r="B478" s="1" t="s">
        <v>18</v>
      </c>
      <c r="C478" s="1">
        <v>11</v>
      </c>
      <c r="D478" s="1" t="s">
        <v>11</v>
      </c>
      <c r="E478" s="1">
        <v>1</v>
      </c>
      <c r="F478" s="1">
        <v>0</v>
      </c>
      <c r="G478" s="1">
        <v>0</v>
      </c>
      <c r="H478" s="1">
        <v>0</v>
      </c>
      <c r="I478" s="1" t="s">
        <v>12</v>
      </c>
      <c r="J478" s="1" t="s">
        <v>13</v>
      </c>
      <c r="K478" s="1">
        <v>2000</v>
      </c>
      <c r="L478" s="3">
        <v>400</v>
      </c>
      <c r="M478" t="str">
        <f t="shared" si="53"/>
        <v>C</v>
      </c>
      <c r="N478" t="str">
        <f t="shared" si="54"/>
        <v>C11</v>
      </c>
      <c r="O478" t="str">
        <f>VLOOKUP(N478,'Design - US'!$H$3:$M$50,2,FALSE)</f>
        <v>Profile B</v>
      </c>
      <c r="P478" t="str">
        <f>VLOOKUP($N478,'Design - US'!$H$3:$M$50,3,FALSE)</f>
        <v>$60 USD / mo (T3)</v>
      </c>
      <c r="Q478" t="str">
        <f>VLOOKUP($N478,'Design - US'!$H$3:$M$50,4,FALSE)</f>
        <v>$12.06 USD / day</v>
      </c>
      <c r="R478" t="str">
        <f>VLOOKUP($N478,'Design - US'!$H$3:$M$50,5,FALSE)</f>
        <v>Open access within label indication (use after failure of allopurinol or febuxostat)</v>
      </c>
      <c r="S478" t="str">
        <f>VLOOKUP($N478,'Design - US'!$H$3:$M$50,6,FALSE)</f>
        <v>No prior authorization</v>
      </c>
      <c r="T478">
        <f t="shared" si="55"/>
        <v>2000</v>
      </c>
      <c r="U478">
        <f t="shared" si="49"/>
        <v>2000</v>
      </c>
      <c r="V478">
        <f t="shared" si="50"/>
        <v>0</v>
      </c>
      <c r="W478">
        <f t="shared" si="51"/>
        <v>0</v>
      </c>
      <c r="X478">
        <f t="shared" si="52"/>
        <v>0</v>
      </c>
    </row>
    <row r="479" spans="1:24">
      <c r="A479" s="2">
        <v>68</v>
      </c>
      <c r="B479" s="1" t="s">
        <v>18</v>
      </c>
      <c r="C479" s="1">
        <v>11</v>
      </c>
      <c r="D479" s="1" t="s">
        <v>14</v>
      </c>
      <c r="E479" s="1">
        <v>0</v>
      </c>
      <c r="F479" s="1">
        <v>1</v>
      </c>
      <c r="G479" s="1">
        <v>0</v>
      </c>
      <c r="H479" s="1">
        <v>0</v>
      </c>
      <c r="I479" s="1" t="s">
        <v>12</v>
      </c>
      <c r="J479" s="1" t="s">
        <v>13</v>
      </c>
      <c r="K479" s="1">
        <v>2000</v>
      </c>
      <c r="L479" s="3">
        <v>400</v>
      </c>
      <c r="M479" t="str">
        <f t="shared" si="53"/>
        <v>C</v>
      </c>
      <c r="N479" t="str">
        <f t="shared" si="54"/>
        <v>C11</v>
      </c>
      <c r="O479" t="str">
        <f>VLOOKUP(N479,'Design - US'!$H$3:$M$50,2,FALSE)</f>
        <v>Profile B</v>
      </c>
      <c r="P479" t="str">
        <f>VLOOKUP($N479,'Design - US'!$H$3:$M$50,3,FALSE)</f>
        <v>$60 USD / mo (T3)</v>
      </c>
      <c r="Q479" t="str">
        <f>VLOOKUP($N479,'Design - US'!$H$3:$M$50,4,FALSE)</f>
        <v>$12.06 USD / day</v>
      </c>
      <c r="R479" t="str">
        <f>VLOOKUP($N479,'Design - US'!$H$3:$M$50,5,FALSE)</f>
        <v>Open access within label indication (use after failure of allopurinol or febuxostat)</v>
      </c>
      <c r="S479" t="str">
        <f>VLOOKUP($N479,'Design - US'!$H$3:$M$50,6,FALSE)</f>
        <v>No prior authorization</v>
      </c>
      <c r="T479">
        <f t="shared" si="55"/>
        <v>400</v>
      </c>
      <c r="U479">
        <f t="shared" si="49"/>
        <v>0</v>
      </c>
      <c r="V479">
        <f t="shared" si="50"/>
        <v>400</v>
      </c>
      <c r="W479">
        <f t="shared" si="51"/>
        <v>0</v>
      </c>
      <c r="X479">
        <f t="shared" si="52"/>
        <v>0</v>
      </c>
    </row>
    <row r="480" spans="1:24">
      <c r="A480" s="2">
        <v>68</v>
      </c>
      <c r="B480" s="1" t="s">
        <v>18</v>
      </c>
      <c r="C480" s="1">
        <v>12</v>
      </c>
      <c r="D480" s="1" t="s">
        <v>11</v>
      </c>
      <c r="E480" s="1">
        <v>1</v>
      </c>
      <c r="F480" s="1">
        <v>0</v>
      </c>
      <c r="G480" s="1">
        <v>0</v>
      </c>
      <c r="H480" s="1">
        <v>0</v>
      </c>
      <c r="I480" s="1" t="s">
        <v>12</v>
      </c>
      <c r="J480" s="1" t="s">
        <v>13</v>
      </c>
      <c r="K480" s="1">
        <v>2000</v>
      </c>
      <c r="L480" s="3">
        <v>400</v>
      </c>
      <c r="M480" t="str">
        <f t="shared" si="53"/>
        <v>C</v>
      </c>
      <c r="N480" t="str">
        <f t="shared" si="54"/>
        <v>C12</v>
      </c>
      <c r="O480" t="str">
        <f>VLOOKUP(N480,'Design - US'!$H$3:$M$50,2,FALSE)</f>
        <v>Profile C</v>
      </c>
      <c r="P480" t="str">
        <f>VLOOKUP($N480,'Design - US'!$H$3:$M$50,3,FALSE)</f>
        <v>$60 USD / mo (T3)</v>
      </c>
      <c r="Q480" t="str">
        <f>VLOOKUP($N480,'Design - US'!$H$3:$M$50,4,FALSE)</f>
        <v>$5.36 USD / day</v>
      </c>
      <c r="R480" t="str">
        <f>VLOOKUP($N480,'Design - US'!$H$3:$M$50,5,FALSE)</f>
        <v>Open access within label indication (use after failure of allopurinol or febuxostat)</v>
      </c>
      <c r="S480" t="str">
        <f>VLOOKUP($N480,'Design - US'!$H$3:$M$50,6,FALSE)</f>
        <v>No prior authorization</v>
      </c>
      <c r="T480">
        <f t="shared" si="55"/>
        <v>2000</v>
      </c>
      <c r="U480">
        <f t="shared" si="49"/>
        <v>2000</v>
      </c>
      <c r="V480">
        <f t="shared" si="50"/>
        <v>0</v>
      </c>
      <c r="W480">
        <f t="shared" si="51"/>
        <v>0</v>
      </c>
      <c r="X480">
        <f t="shared" si="52"/>
        <v>0</v>
      </c>
    </row>
    <row r="481" spans="1:24">
      <c r="A481" s="2">
        <v>68</v>
      </c>
      <c r="B481" s="1" t="s">
        <v>18</v>
      </c>
      <c r="C481" s="1">
        <v>12</v>
      </c>
      <c r="D481" s="1" t="s">
        <v>14</v>
      </c>
      <c r="E481" s="1">
        <v>0</v>
      </c>
      <c r="F481" s="1">
        <v>1</v>
      </c>
      <c r="G481" s="1">
        <v>0</v>
      </c>
      <c r="H481" s="1">
        <v>0</v>
      </c>
      <c r="I481" s="1" t="s">
        <v>12</v>
      </c>
      <c r="J481" s="1" t="s">
        <v>13</v>
      </c>
      <c r="K481" s="1">
        <v>2000</v>
      </c>
      <c r="L481" s="3">
        <v>400</v>
      </c>
      <c r="M481" t="str">
        <f t="shared" si="53"/>
        <v>C</v>
      </c>
      <c r="N481" t="str">
        <f t="shared" si="54"/>
        <v>C12</v>
      </c>
      <c r="O481" t="str">
        <f>VLOOKUP(N481,'Design - US'!$H$3:$M$50,2,FALSE)</f>
        <v>Profile C</v>
      </c>
      <c r="P481" t="str">
        <f>VLOOKUP($N481,'Design - US'!$H$3:$M$50,3,FALSE)</f>
        <v>$60 USD / mo (T3)</v>
      </c>
      <c r="Q481" t="str">
        <f>VLOOKUP($N481,'Design - US'!$H$3:$M$50,4,FALSE)</f>
        <v>$5.36 USD / day</v>
      </c>
      <c r="R481" t="str">
        <f>VLOOKUP($N481,'Design - US'!$H$3:$M$50,5,FALSE)</f>
        <v>Open access within label indication (use after failure of allopurinol or febuxostat)</v>
      </c>
      <c r="S481" t="str">
        <f>VLOOKUP($N481,'Design - US'!$H$3:$M$50,6,FALSE)</f>
        <v>No prior authorization</v>
      </c>
      <c r="T481">
        <f t="shared" si="55"/>
        <v>400</v>
      </c>
      <c r="U481">
        <f t="shared" si="49"/>
        <v>0</v>
      </c>
      <c r="V481">
        <f t="shared" si="50"/>
        <v>400</v>
      </c>
      <c r="W481">
        <f t="shared" si="51"/>
        <v>0</v>
      </c>
      <c r="X481">
        <f t="shared" si="52"/>
        <v>0</v>
      </c>
    </row>
    <row r="482" spans="1:24">
      <c r="A482" s="2">
        <v>73</v>
      </c>
      <c r="B482" s="1" t="s">
        <v>10</v>
      </c>
      <c r="C482" s="1">
        <v>1</v>
      </c>
      <c r="D482" s="1" t="s">
        <v>11</v>
      </c>
      <c r="E482" s="1">
        <v>0.5</v>
      </c>
      <c r="F482" s="1">
        <v>0.4</v>
      </c>
      <c r="G482" s="1">
        <v>0.1</v>
      </c>
      <c r="H482" s="1">
        <v>0</v>
      </c>
      <c r="I482" s="1" t="s">
        <v>12</v>
      </c>
      <c r="J482" s="1" t="s">
        <v>13</v>
      </c>
      <c r="K482" s="1">
        <v>42500</v>
      </c>
      <c r="L482" s="3">
        <v>0</v>
      </c>
      <c r="M482" t="str">
        <f t="shared" si="53"/>
        <v>A</v>
      </c>
      <c r="N482" t="str">
        <f t="shared" si="54"/>
        <v>A1</v>
      </c>
      <c r="O482" t="str">
        <f>VLOOKUP(N482,'Design - US'!$H$3:$M$50,2,FALSE)</f>
        <v>Profile D</v>
      </c>
      <c r="P482" t="str">
        <f>VLOOKUP($N482,'Design - US'!$H$3:$M$50,3,FALSE)</f>
        <v>$30 USD / mo (T2)</v>
      </c>
      <c r="Q482" t="str">
        <f>VLOOKUP($N482,'Design - US'!$H$3:$M$50,4,FALSE)</f>
        <v>$5.36 USD / day</v>
      </c>
      <c r="R482" t="str">
        <f>VLOOKUP($N482,'Design - US'!$H$3:$M$50,5,FALSE)</f>
        <v>Open access within label indication (use after failure of allopurinol or febuxostat)</v>
      </c>
      <c r="S482" t="str">
        <f>VLOOKUP($N482,'Design - US'!$H$3:$M$50,6,FALSE)</f>
        <v>Requires prior authorization</v>
      </c>
      <c r="T482">
        <f t="shared" si="55"/>
        <v>42500</v>
      </c>
      <c r="U482">
        <f t="shared" si="49"/>
        <v>21250</v>
      </c>
      <c r="V482">
        <f t="shared" si="50"/>
        <v>17000</v>
      </c>
      <c r="W482">
        <f t="shared" si="51"/>
        <v>4250</v>
      </c>
      <c r="X482">
        <f t="shared" si="52"/>
        <v>0</v>
      </c>
    </row>
    <row r="483" spans="1:24">
      <c r="A483" s="2">
        <v>73</v>
      </c>
      <c r="B483" s="1" t="s">
        <v>10</v>
      </c>
      <c r="C483" s="1">
        <v>1</v>
      </c>
      <c r="D483" s="1" t="s">
        <v>14</v>
      </c>
      <c r="E483" s="1">
        <v>0.5</v>
      </c>
      <c r="F483" s="1">
        <v>0.4</v>
      </c>
      <c r="G483" s="1">
        <v>0.1</v>
      </c>
      <c r="H483" s="1">
        <v>0</v>
      </c>
      <c r="I483" s="1" t="s">
        <v>12</v>
      </c>
      <c r="J483" s="1" t="s">
        <v>13</v>
      </c>
      <c r="K483" s="1">
        <v>42500</v>
      </c>
      <c r="L483" s="3">
        <v>0</v>
      </c>
      <c r="M483" t="str">
        <f t="shared" si="53"/>
        <v>A</v>
      </c>
      <c r="N483" t="str">
        <f t="shared" si="54"/>
        <v>A1</v>
      </c>
      <c r="O483" t="str">
        <f>VLOOKUP(N483,'Design - US'!$H$3:$M$50,2,FALSE)</f>
        <v>Profile D</v>
      </c>
      <c r="P483" t="str">
        <f>VLOOKUP($N483,'Design - US'!$H$3:$M$50,3,FALSE)</f>
        <v>$30 USD / mo (T2)</v>
      </c>
      <c r="Q483" t="str">
        <f>VLOOKUP($N483,'Design - US'!$H$3:$M$50,4,FALSE)</f>
        <v>$5.36 USD / day</v>
      </c>
      <c r="R483" t="str">
        <f>VLOOKUP($N483,'Design - US'!$H$3:$M$50,5,FALSE)</f>
        <v>Open access within label indication (use after failure of allopurinol or febuxostat)</v>
      </c>
      <c r="S483" t="str">
        <f>VLOOKUP($N483,'Design - US'!$H$3:$M$50,6,FALSE)</f>
        <v>Requires prior authorization</v>
      </c>
      <c r="T483">
        <f t="shared" si="55"/>
        <v>0</v>
      </c>
      <c r="U483">
        <f t="shared" si="49"/>
        <v>0</v>
      </c>
      <c r="V483">
        <f t="shared" si="50"/>
        <v>0</v>
      </c>
      <c r="W483">
        <f t="shared" si="51"/>
        <v>0</v>
      </c>
      <c r="X483">
        <f t="shared" si="52"/>
        <v>0</v>
      </c>
    </row>
    <row r="484" spans="1:24">
      <c r="A484" s="2">
        <v>73</v>
      </c>
      <c r="B484" s="1" t="s">
        <v>10</v>
      </c>
      <c r="C484" s="1">
        <v>2</v>
      </c>
      <c r="D484" s="1" t="s">
        <v>11</v>
      </c>
      <c r="E484" s="1">
        <v>0.5</v>
      </c>
      <c r="F484" s="1">
        <v>0.5</v>
      </c>
      <c r="G484" s="1">
        <v>0</v>
      </c>
      <c r="H484" s="1">
        <v>0</v>
      </c>
      <c r="I484" s="1" t="s">
        <v>12</v>
      </c>
      <c r="J484" s="1" t="s">
        <v>13</v>
      </c>
      <c r="K484" s="1">
        <v>42500</v>
      </c>
      <c r="L484" s="3">
        <v>0</v>
      </c>
      <c r="M484" t="str">
        <f t="shared" si="53"/>
        <v>A</v>
      </c>
      <c r="N484" t="str">
        <f t="shared" si="54"/>
        <v>A2</v>
      </c>
      <c r="O484" t="str">
        <f>VLOOKUP(N484,'Design - US'!$H$3:$M$50,2,FALSE)</f>
        <v>Profile B</v>
      </c>
      <c r="P484" t="str">
        <f>VLOOKUP($N484,'Design - US'!$H$3:$M$50,3,FALSE)</f>
        <v>$60 USD / mo (T3)</v>
      </c>
      <c r="Q484" t="str">
        <f>VLOOKUP($N484,'Design - US'!$H$3:$M$50,4,FALSE)</f>
        <v>$7.14 USD / day</v>
      </c>
      <c r="R484" t="str">
        <f>VLOOKUP($N484,'Design - US'!$H$3:$M$50,5,FALSE)</f>
        <v>Open access within label indication (use after failure of allopurinol or febuxostat)</v>
      </c>
      <c r="S484" t="str">
        <f>VLOOKUP($N484,'Design - US'!$H$3:$M$50,6,FALSE)</f>
        <v>No prior authorization</v>
      </c>
      <c r="T484">
        <f t="shared" si="55"/>
        <v>42500</v>
      </c>
      <c r="U484">
        <f t="shared" si="49"/>
        <v>21250</v>
      </c>
      <c r="V484">
        <f t="shared" si="50"/>
        <v>21250</v>
      </c>
      <c r="W484">
        <f t="shared" si="51"/>
        <v>0</v>
      </c>
      <c r="X484">
        <f t="shared" si="52"/>
        <v>0</v>
      </c>
    </row>
    <row r="485" spans="1:24">
      <c r="A485" s="2">
        <v>73</v>
      </c>
      <c r="B485" s="1" t="s">
        <v>10</v>
      </c>
      <c r="C485" s="1">
        <v>2</v>
      </c>
      <c r="D485" s="1" t="s">
        <v>14</v>
      </c>
      <c r="E485" s="1">
        <v>0.5</v>
      </c>
      <c r="F485" s="1">
        <v>0.5</v>
      </c>
      <c r="G485" s="1">
        <v>0</v>
      </c>
      <c r="H485" s="1">
        <v>0</v>
      </c>
      <c r="I485" s="1" t="s">
        <v>12</v>
      </c>
      <c r="J485" s="1" t="s">
        <v>13</v>
      </c>
      <c r="K485" s="1">
        <v>42500</v>
      </c>
      <c r="L485" s="3">
        <v>0</v>
      </c>
      <c r="M485" t="str">
        <f t="shared" si="53"/>
        <v>A</v>
      </c>
      <c r="N485" t="str">
        <f t="shared" si="54"/>
        <v>A2</v>
      </c>
      <c r="O485" t="str">
        <f>VLOOKUP(N485,'Design - US'!$H$3:$M$50,2,FALSE)</f>
        <v>Profile B</v>
      </c>
      <c r="P485" t="str">
        <f>VLOOKUP($N485,'Design - US'!$H$3:$M$50,3,FALSE)</f>
        <v>$60 USD / mo (T3)</v>
      </c>
      <c r="Q485" t="str">
        <f>VLOOKUP($N485,'Design - US'!$H$3:$M$50,4,FALSE)</f>
        <v>$7.14 USD / day</v>
      </c>
      <c r="R485" t="str">
        <f>VLOOKUP($N485,'Design - US'!$H$3:$M$50,5,FALSE)</f>
        <v>Open access within label indication (use after failure of allopurinol or febuxostat)</v>
      </c>
      <c r="S485" t="str">
        <f>VLOOKUP($N485,'Design - US'!$H$3:$M$50,6,FALSE)</f>
        <v>No prior authorization</v>
      </c>
      <c r="T485">
        <f t="shared" si="55"/>
        <v>0</v>
      </c>
      <c r="U485">
        <f t="shared" si="49"/>
        <v>0</v>
      </c>
      <c r="V485">
        <f t="shared" si="50"/>
        <v>0</v>
      </c>
      <c r="W485">
        <f t="shared" si="51"/>
        <v>0</v>
      </c>
      <c r="X485">
        <f t="shared" si="52"/>
        <v>0</v>
      </c>
    </row>
    <row r="486" spans="1:24">
      <c r="A486" s="2">
        <v>73</v>
      </c>
      <c r="B486" s="1" t="s">
        <v>10</v>
      </c>
      <c r="C486" s="1">
        <v>3</v>
      </c>
      <c r="D486" s="1" t="s">
        <v>11</v>
      </c>
      <c r="E486" s="1">
        <v>0.4</v>
      </c>
      <c r="F486" s="1">
        <v>0.6</v>
      </c>
      <c r="G486" s="1">
        <v>0</v>
      </c>
      <c r="H486" s="1">
        <v>0</v>
      </c>
      <c r="I486" s="1" t="s">
        <v>12</v>
      </c>
      <c r="J486" s="1" t="s">
        <v>13</v>
      </c>
      <c r="K486" s="1">
        <v>42500</v>
      </c>
      <c r="L486" s="3">
        <v>0</v>
      </c>
      <c r="M486" t="str">
        <f t="shared" si="53"/>
        <v>A</v>
      </c>
      <c r="N486" t="str">
        <f t="shared" si="54"/>
        <v>A3</v>
      </c>
      <c r="O486" t="str">
        <f>VLOOKUP(N486,'Design - US'!$H$3:$M$50,2,FALSE)</f>
        <v>Profile C</v>
      </c>
      <c r="P486" t="str">
        <f>VLOOKUP($N486,'Design - US'!$H$3:$M$50,3,FALSE)</f>
        <v>$60 USD / mo (T3)</v>
      </c>
      <c r="Q486" t="str">
        <f>VLOOKUP($N486,'Design - US'!$H$3:$M$50,4,FALSE)</f>
        <v>$12.06 USD / day</v>
      </c>
      <c r="R486" t="str">
        <f>VLOOKUP($N486,'Design - US'!$H$3:$M$50,5,FALSE)</f>
        <v>Open access within label indication (use after failure of allopurinol or febuxostat)</v>
      </c>
      <c r="S486" t="str">
        <f>VLOOKUP($N486,'Design - US'!$H$3:$M$50,6,FALSE)</f>
        <v>No prior authorization</v>
      </c>
      <c r="T486">
        <f t="shared" si="55"/>
        <v>42500</v>
      </c>
      <c r="U486">
        <f t="shared" si="49"/>
        <v>17000</v>
      </c>
      <c r="V486">
        <f t="shared" si="50"/>
        <v>25500</v>
      </c>
      <c r="W486">
        <f t="shared" si="51"/>
        <v>0</v>
      </c>
      <c r="X486">
        <f t="shared" si="52"/>
        <v>0</v>
      </c>
    </row>
    <row r="487" spans="1:24">
      <c r="A487" s="2">
        <v>73</v>
      </c>
      <c r="B487" s="1" t="s">
        <v>10</v>
      </c>
      <c r="C487" s="1">
        <v>3</v>
      </c>
      <c r="D487" s="1" t="s">
        <v>14</v>
      </c>
      <c r="E487" s="1">
        <v>0.4</v>
      </c>
      <c r="F487" s="1">
        <v>0.6</v>
      </c>
      <c r="G487" s="1">
        <v>0</v>
      </c>
      <c r="H487" s="1">
        <v>0</v>
      </c>
      <c r="I487" s="1" t="s">
        <v>12</v>
      </c>
      <c r="J487" s="1" t="s">
        <v>13</v>
      </c>
      <c r="K487" s="1">
        <v>42500</v>
      </c>
      <c r="L487" s="3">
        <v>0</v>
      </c>
      <c r="M487" t="str">
        <f t="shared" si="53"/>
        <v>A</v>
      </c>
      <c r="N487" t="str">
        <f t="shared" si="54"/>
        <v>A3</v>
      </c>
      <c r="O487" t="str">
        <f>VLOOKUP(N487,'Design - US'!$H$3:$M$50,2,FALSE)</f>
        <v>Profile C</v>
      </c>
      <c r="P487" t="str">
        <f>VLOOKUP($N487,'Design - US'!$H$3:$M$50,3,FALSE)</f>
        <v>$60 USD / mo (T3)</v>
      </c>
      <c r="Q487" t="str">
        <f>VLOOKUP($N487,'Design - US'!$H$3:$M$50,4,FALSE)</f>
        <v>$12.06 USD / day</v>
      </c>
      <c r="R487" t="str">
        <f>VLOOKUP($N487,'Design - US'!$H$3:$M$50,5,FALSE)</f>
        <v>Open access within label indication (use after failure of allopurinol or febuxostat)</v>
      </c>
      <c r="S487" t="str">
        <f>VLOOKUP($N487,'Design - US'!$H$3:$M$50,6,FALSE)</f>
        <v>No prior authorization</v>
      </c>
      <c r="T487">
        <f t="shared" si="55"/>
        <v>0</v>
      </c>
      <c r="U487">
        <f t="shared" si="49"/>
        <v>0</v>
      </c>
      <c r="V487">
        <f t="shared" si="50"/>
        <v>0</v>
      </c>
      <c r="W487">
        <f t="shared" si="51"/>
        <v>0</v>
      </c>
      <c r="X487">
        <f t="shared" si="52"/>
        <v>0</v>
      </c>
    </row>
    <row r="488" spans="1:24">
      <c r="A488" s="2">
        <v>73</v>
      </c>
      <c r="B488" s="1" t="s">
        <v>10</v>
      </c>
      <c r="C488" s="1">
        <v>4</v>
      </c>
      <c r="D488" s="1" t="s">
        <v>11</v>
      </c>
      <c r="E488" s="1">
        <v>0.5</v>
      </c>
      <c r="F488" s="1">
        <v>0.5</v>
      </c>
      <c r="G488" s="1">
        <v>0</v>
      </c>
      <c r="H488" s="1">
        <v>0</v>
      </c>
      <c r="I488" s="1" t="s">
        <v>12</v>
      </c>
      <c r="J488" s="1" t="s">
        <v>13</v>
      </c>
      <c r="K488" s="1">
        <v>42500</v>
      </c>
      <c r="L488" s="3">
        <v>0</v>
      </c>
      <c r="M488" t="str">
        <f t="shared" si="53"/>
        <v>A</v>
      </c>
      <c r="N488" t="str">
        <f t="shared" si="54"/>
        <v>A4</v>
      </c>
      <c r="O488" t="str">
        <f>VLOOKUP(N488,'Design - US'!$H$3:$M$50,2,FALSE)</f>
        <v>Profile C</v>
      </c>
      <c r="P488" t="str">
        <f>VLOOKUP($N488,'Design - US'!$H$3:$M$50,3,FALSE)</f>
        <v>$30 USD / mo (T2)</v>
      </c>
      <c r="Q488" t="str">
        <f>VLOOKUP($N488,'Design - US'!$H$3:$M$50,4,FALSE)</f>
        <v>$5.36 USD / day</v>
      </c>
      <c r="R488" t="str">
        <f>VLOOKUP($N488,'Design - US'!$H$3:$M$50,5,FALSE)</f>
        <v>Open access within label indication (use after failure of allopurinol or febuxostat)</v>
      </c>
      <c r="S488" t="str">
        <f>VLOOKUP($N488,'Design - US'!$H$3:$M$50,6,FALSE)</f>
        <v>No prior authorization</v>
      </c>
      <c r="T488">
        <f t="shared" si="55"/>
        <v>42500</v>
      </c>
      <c r="U488">
        <f t="shared" si="49"/>
        <v>21250</v>
      </c>
      <c r="V488">
        <f t="shared" si="50"/>
        <v>21250</v>
      </c>
      <c r="W488">
        <f t="shared" si="51"/>
        <v>0</v>
      </c>
      <c r="X488">
        <f t="shared" si="52"/>
        <v>0</v>
      </c>
    </row>
    <row r="489" spans="1:24">
      <c r="A489" s="2">
        <v>73</v>
      </c>
      <c r="B489" s="1" t="s">
        <v>10</v>
      </c>
      <c r="C489" s="1">
        <v>4</v>
      </c>
      <c r="D489" s="1" t="s">
        <v>14</v>
      </c>
      <c r="E489" s="1">
        <v>0.5</v>
      </c>
      <c r="F489" s="1">
        <v>0.5</v>
      </c>
      <c r="G489" s="1">
        <v>0</v>
      </c>
      <c r="H489" s="1">
        <v>0</v>
      </c>
      <c r="I489" s="1" t="s">
        <v>12</v>
      </c>
      <c r="J489" s="1" t="s">
        <v>13</v>
      </c>
      <c r="K489" s="1">
        <v>42500</v>
      </c>
      <c r="L489" s="3">
        <v>0</v>
      </c>
      <c r="M489" t="str">
        <f t="shared" si="53"/>
        <v>A</v>
      </c>
      <c r="N489" t="str">
        <f t="shared" si="54"/>
        <v>A4</v>
      </c>
      <c r="O489" t="str">
        <f>VLOOKUP(N489,'Design - US'!$H$3:$M$50,2,FALSE)</f>
        <v>Profile C</v>
      </c>
      <c r="P489" t="str">
        <f>VLOOKUP($N489,'Design - US'!$H$3:$M$50,3,FALSE)</f>
        <v>$30 USD / mo (T2)</v>
      </c>
      <c r="Q489" t="str">
        <f>VLOOKUP($N489,'Design - US'!$H$3:$M$50,4,FALSE)</f>
        <v>$5.36 USD / day</v>
      </c>
      <c r="R489" t="str">
        <f>VLOOKUP($N489,'Design - US'!$H$3:$M$50,5,FALSE)</f>
        <v>Open access within label indication (use after failure of allopurinol or febuxostat)</v>
      </c>
      <c r="S489" t="str">
        <f>VLOOKUP($N489,'Design - US'!$H$3:$M$50,6,FALSE)</f>
        <v>No prior authorization</v>
      </c>
      <c r="T489">
        <f t="shared" si="55"/>
        <v>0</v>
      </c>
      <c r="U489">
        <f t="shared" si="49"/>
        <v>0</v>
      </c>
      <c r="V489">
        <f t="shared" si="50"/>
        <v>0</v>
      </c>
      <c r="W489">
        <f t="shared" si="51"/>
        <v>0</v>
      </c>
      <c r="X489">
        <f t="shared" si="52"/>
        <v>0</v>
      </c>
    </row>
    <row r="490" spans="1:24">
      <c r="A490" s="2">
        <v>73</v>
      </c>
      <c r="B490" s="1" t="s">
        <v>10</v>
      </c>
      <c r="C490" s="1">
        <v>5</v>
      </c>
      <c r="D490" s="1" t="s">
        <v>11</v>
      </c>
      <c r="E490" s="1">
        <v>0.5</v>
      </c>
      <c r="F490" s="1">
        <v>0</v>
      </c>
      <c r="G490" s="1">
        <v>0.5</v>
      </c>
      <c r="H490" s="1">
        <v>0</v>
      </c>
      <c r="I490" s="1" t="s">
        <v>12</v>
      </c>
      <c r="J490" s="1" t="s">
        <v>13</v>
      </c>
      <c r="K490" s="1">
        <v>42500</v>
      </c>
      <c r="L490" s="3">
        <v>0</v>
      </c>
      <c r="M490" t="str">
        <f t="shared" si="53"/>
        <v>A</v>
      </c>
      <c r="N490" t="str">
        <f t="shared" si="54"/>
        <v>A5</v>
      </c>
      <c r="O490" t="str">
        <f>VLOOKUP(N490,'Design - US'!$H$3:$M$50,2,FALSE)</f>
        <v>Profile C</v>
      </c>
      <c r="P490" t="str">
        <f>VLOOKUP($N490,'Design - US'!$H$3:$M$50,3,FALSE)</f>
        <v>$60 USD / mo (T3)</v>
      </c>
      <c r="Q490" t="str">
        <f>VLOOKUP($N490,'Design - US'!$H$3:$M$50,4,FALSE)</f>
        <v>$12.06 USD / day</v>
      </c>
      <c r="R490" t="str">
        <f>VLOOKUP($N490,'Design - US'!$H$3:$M$50,5,FALSE)</f>
        <v>Access restricted beyond label indication (use only after failure of both allopurinol AND febuxostat)</v>
      </c>
      <c r="S490" t="str">
        <f>VLOOKUP($N490,'Design - US'!$H$3:$M$50,6,FALSE)</f>
        <v>No prior authorization</v>
      </c>
      <c r="T490">
        <f t="shared" si="55"/>
        <v>42500</v>
      </c>
      <c r="U490">
        <f t="shared" si="49"/>
        <v>21250</v>
      </c>
      <c r="V490">
        <f t="shared" si="50"/>
        <v>0</v>
      </c>
      <c r="W490">
        <f t="shared" si="51"/>
        <v>21250</v>
      </c>
      <c r="X490">
        <f t="shared" si="52"/>
        <v>0</v>
      </c>
    </row>
    <row r="491" spans="1:24">
      <c r="A491" s="2">
        <v>73</v>
      </c>
      <c r="B491" s="1" t="s">
        <v>10</v>
      </c>
      <c r="C491" s="1">
        <v>5</v>
      </c>
      <c r="D491" s="1" t="s">
        <v>14</v>
      </c>
      <c r="E491" s="1">
        <v>0.5</v>
      </c>
      <c r="F491" s="1">
        <v>0</v>
      </c>
      <c r="G491" s="1">
        <v>0.5</v>
      </c>
      <c r="H491" s="1">
        <v>0</v>
      </c>
      <c r="I491" s="1" t="s">
        <v>12</v>
      </c>
      <c r="J491" s="1" t="s">
        <v>13</v>
      </c>
      <c r="K491" s="1">
        <v>42500</v>
      </c>
      <c r="L491" s="3">
        <v>0</v>
      </c>
      <c r="M491" t="str">
        <f t="shared" si="53"/>
        <v>A</v>
      </c>
      <c r="N491" t="str">
        <f t="shared" si="54"/>
        <v>A5</v>
      </c>
      <c r="O491" t="str">
        <f>VLOOKUP(N491,'Design - US'!$H$3:$M$50,2,FALSE)</f>
        <v>Profile C</v>
      </c>
      <c r="P491" t="str">
        <f>VLOOKUP($N491,'Design - US'!$H$3:$M$50,3,FALSE)</f>
        <v>$60 USD / mo (T3)</v>
      </c>
      <c r="Q491" t="str">
        <f>VLOOKUP($N491,'Design - US'!$H$3:$M$50,4,FALSE)</f>
        <v>$12.06 USD / day</v>
      </c>
      <c r="R491" t="str">
        <f>VLOOKUP($N491,'Design - US'!$H$3:$M$50,5,FALSE)</f>
        <v>Access restricted beyond label indication (use only after failure of both allopurinol AND febuxostat)</v>
      </c>
      <c r="S491" t="str">
        <f>VLOOKUP($N491,'Design - US'!$H$3:$M$50,6,FALSE)</f>
        <v>No prior authorization</v>
      </c>
      <c r="T491">
        <f t="shared" si="55"/>
        <v>0</v>
      </c>
      <c r="U491">
        <f t="shared" si="49"/>
        <v>0</v>
      </c>
      <c r="V491">
        <f t="shared" si="50"/>
        <v>0</v>
      </c>
      <c r="W491">
        <f t="shared" si="51"/>
        <v>0</v>
      </c>
      <c r="X491">
        <f t="shared" si="52"/>
        <v>0</v>
      </c>
    </row>
    <row r="492" spans="1:24">
      <c r="A492" s="2">
        <v>73</v>
      </c>
      <c r="B492" s="1" t="s">
        <v>10</v>
      </c>
      <c r="C492" s="1">
        <v>6</v>
      </c>
      <c r="D492" s="1" t="s">
        <v>11</v>
      </c>
      <c r="E492" s="1">
        <v>1</v>
      </c>
      <c r="F492" s="1">
        <v>0</v>
      </c>
      <c r="G492" s="1">
        <v>0</v>
      </c>
      <c r="H492" s="1">
        <v>0</v>
      </c>
      <c r="I492" s="1" t="s">
        <v>12</v>
      </c>
      <c r="J492" s="1" t="s">
        <v>13</v>
      </c>
      <c r="K492" s="1">
        <v>42500</v>
      </c>
      <c r="L492" s="3">
        <v>0</v>
      </c>
      <c r="M492" t="str">
        <f t="shared" si="53"/>
        <v>A</v>
      </c>
      <c r="N492" t="str">
        <f t="shared" si="54"/>
        <v>A6</v>
      </c>
      <c r="O492" t="str">
        <f>VLOOKUP(N492,'Design - US'!$H$3:$M$50,2,FALSE)</f>
        <v>Profile A</v>
      </c>
      <c r="P492" t="str">
        <f>VLOOKUP($N492,'Design - US'!$H$3:$M$50,3,FALSE)</f>
        <v>$30 USD / mo (T2)</v>
      </c>
      <c r="Q492" t="str">
        <f>VLOOKUP($N492,'Design - US'!$H$3:$M$50,4,FALSE)</f>
        <v>$5.36 USD / day</v>
      </c>
      <c r="R492" t="str">
        <f>VLOOKUP($N492,'Design - US'!$H$3:$M$50,5,FALSE)</f>
        <v>Open access within label indication (use after failure of allopurinol or febuxostat)</v>
      </c>
      <c r="S492" t="str">
        <f>VLOOKUP($N492,'Design - US'!$H$3:$M$50,6,FALSE)</f>
        <v>No prior authorization</v>
      </c>
      <c r="T492">
        <f t="shared" si="55"/>
        <v>42500</v>
      </c>
      <c r="U492">
        <f t="shared" si="49"/>
        <v>42500</v>
      </c>
      <c r="V492">
        <f t="shared" si="50"/>
        <v>0</v>
      </c>
      <c r="W492">
        <f t="shared" si="51"/>
        <v>0</v>
      </c>
      <c r="X492">
        <f t="shared" si="52"/>
        <v>0</v>
      </c>
    </row>
    <row r="493" spans="1:24">
      <c r="A493" s="2">
        <v>73</v>
      </c>
      <c r="B493" s="1" t="s">
        <v>10</v>
      </c>
      <c r="C493" s="1">
        <v>6</v>
      </c>
      <c r="D493" s="1" t="s">
        <v>14</v>
      </c>
      <c r="E493" s="1">
        <v>1</v>
      </c>
      <c r="F493" s="1">
        <v>0</v>
      </c>
      <c r="G493" s="1">
        <v>0</v>
      </c>
      <c r="H493" s="1">
        <v>0</v>
      </c>
      <c r="I493" s="1" t="s">
        <v>12</v>
      </c>
      <c r="J493" s="1" t="s">
        <v>13</v>
      </c>
      <c r="K493" s="1">
        <v>42500</v>
      </c>
      <c r="L493" s="3">
        <v>0</v>
      </c>
      <c r="M493" t="str">
        <f t="shared" si="53"/>
        <v>A</v>
      </c>
      <c r="N493" t="str">
        <f t="shared" si="54"/>
        <v>A6</v>
      </c>
      <c r="O493" t="str">
        <f>VLOOKUP(N493,'Design - US'!$H$3:$M$50,2,FALSE)</f>
        <v>Profile A</v>
      </c>
      <c r="P493" t="str">
        <f>VLOOKUP($N493,'Design - US'!$H$3:$M$50,3,FALSE)</f>
        <v>$30 USD / mo (T2)</v>
      </c>
      <c r="Q493" t="str">
        <f>VLOOKUP($N493,'Design - US'!$H$3:$M$50,4,FALSE)</f>
        <v>$5.36 USD / day</v>
      </c>
      <c r="R493" t="str">
        <f>VLOOKUP($N493,'Design - US'!$H$3:$M$50,5,FALSE)</f>
        <v>Open access within label indication (use after failure of allopurinol or febuxostat)</v>
      </c>
      <c r="S493" t="str">
        <f>VLOOKUP($N493,'Design - US'!$H$3:$M$50,6,FALSE)</f>
        <v>No prior authorization</v>
      </c>
      <c r="T493">
        <f t="shared" si="55"/>
        <v>0</v>
      </c>
      <c r="U493">
        <f t="shared" si="49"/>
        <v>0</v>
      </c>
      <c r="V493">
        <f t="shared" si="50"/>
        <v>0</v>
      </c>
      <c r="W493">
        <f t="shared" si="51"/>
        <v>0</v>
      </c>
      <c r="X493">
        <f t="shared" si="52"/>
        <v>0</v>
      </c>
    </row>
    <row r="494" spans="1:24">
      <c r="A494" s="2">
        <v>73</v>
      </c>
      <c r="B494" s="1" t="s">
        <v>10</v>
      </c>
      <c r="C494" s="1">
        <v>7</v>
      </c>
      <c r="D494" s="1" t="s">
        <v>11</v>
      </c>
      <c r="E494" s="1">
        <v>0.4</v>
      </c>
      <c r="F494" s="1">
        <v>0.6</v>
      </c>
      <c r="G494" s="1">
        <v>0</v>
      </c>
      <c r="H494" s="1">
        <v>0</v>
      </c>
      <c r="I494" s="1" t="s">
        <v>12</v>
      </c>
      <c r="J494" s="1" t="s">
        <v>13</v>
      </c>
      <c r="K494" s="1">
        <v>42500</v>
      </c>
      <c r="L494" s="3">
        <v>0</v>
      </c>
      <c r="M494" t="str">
        <f t="shared" si="53"/>
        <v>A</v>
      </c>
      <c r="N494" t="str">
        <f t="shared" si="54"/>
        <v>A7</v>
      </c>
      <c r="O494" t="str">
        <f>VLOOKUP(N494,'Design - US'!$H$3:$M$50,2,FALSE)</f>
        <v>Profile B</v>
      </c>
      <c r="P494" t="str">
        <f>VLOOKUP($N494,'Design - US'!$H$3:$M$50,3,FALSE)</f>
        <v>$30 USD / mo (T2)</v>
      </c>
      <c r="Q494" t="str">
        <f>VLOOKUP($N494,'Design - US'!$H$3:$M$50,4,FALSE)</f>
        <v>$5.36 USD / day</v>
      </c>
      <c r="R494" t="str">
        <f>VLOOKUP($N494,'Design - US'!$H$3:$M$50,5,FALSE)</f>
        <v>Open access within label indication (use after failure of allopurinol or febuxostat)</v>
      </c>
      <c r="S494" t="str">
        <f>VLOOKUP($N494,'Design - US'!$H$3:$M$50,6,FALSE)</f>
        <v>No prior authorization</v>
      </c>
      <c r="T494">
        <f t="shared" si="55"/>
        <v>42500</v>
      </c>
      <c r="U494">
        <f t="shared" si="49"/>
        <v>17000</v>
      </c>
      <c r="V494">
        <f t="shared" si="50"/>
        <v>25500</v>
      </c>
      <c r="W494">
        <f t="shared" si="51"/>
        <v>0</v>
      </c>
      <c r="X494">
        <f t="shared" si="52"/>
        <v>0</v>
      </c>
    </row>
    <row r="495" spans="1:24">
      <c r="A495" s="2">
        <v>73</v>
      </c>
      <c r="B495" s="1" t="s">
        <v>10</v>
      </c>
      <c r="C495" s="1">
        <v>7</v>
      </c>
      <c r="D495" s="1" t="s">
        <v>14</v>
      </c>
      <c r="E495" s="1">
        <v>0.4</v>
      </c>
      <c r="F495" s="1">
        <v>0.6</v>
      </c>
      <c r="G495" s="1">
        <v>0</v>
      </c>
      <c r="H495" s="1">
        <v>0</v>
      </c>
      <c r="I495" s="1" t="s">
        <v>12</v>
      </c>
      <c r="J495" s="1" t="s">
        <v>13</v>
      </c>
      <c r="K495" s="1">
        <v>42500</v>
      </c>
      <c r="L495" s="3">
        <v>0</v>
      </c>
      <c r="M495" t="str">
        <f t="shared" si="53"/>
        <v>A</v>
      </c>
      <c r="N495" t="str">
        <f t="shared" si="54"/>
        <v>A7</v>
      </c>
      <c r="O495" t="str">
        <f>VLOOKUP(N495,'Design - US'!$H$3:$M$50,2,FALSE)</f>
        <v>Profile B</v>
      </c>
      <c r="P495" t="str">
        <f>VLOOKUP($N495,'Design - US'!$H$3:$M$50,3,FALSE)</f>
        <v>$30 USD / mo (T2)</v>
      </c>
      <c r="Q495" t="str">
        <f>VLOOKUP($N495,'Design - US'!$H$3:$M$50,4,FALSE)</f>
        <v>$5.36 USD / day</v>
      </c>
      <c r="R495" t="str">
        <f>VLOOKUP($N495,'Design - US'!$H$3:$M$50,5,FALSE)</f>
        <v>Open access within label indication (use after failure of allopurinol or febuxostat)</v>
      </c>
      <c r="S495" t="str">
        <f>VLOOKUP($N495,'Design - US'!$H$3:$M$50,6,FALSE)</f>
        <v>No prior authorization</v>
      </c>
      <c r="T495">
        <f t="shared" si="55"/>
        <v>0</v>
      </c>
      <c r="U495">
        <f t="shared" si="49"/>
        <v>0</v>
      </c>
      <c r="V495">
        <f t="shared" si="50"/>
        <v>0</v>
      </c>
      <c r="W495">
        <f t="shared" si="51"/>
        <v>0</v>
      </c>
      <c r="X495">
        <f t="shared" si="52"/>
        <v>0</v>
      </c>
    </row>
    <row r="496" spans="1:24">
      <c r="A496" s="2">
        <v>73</v>
      </c>
      <c r="B496" s="1" t="s">
        <v>10</v>
      </c>
      <c r="C496" s="1">
        <v>8</v>
      </c>
      <c r="D496" s="1" t="s">
        <v>11</v>
      </c>
      <c r="E496" s="1">
        <v>0.3</v>
      </c>
      <c r="F496" s="1">
        <v>0.7</v>
      </c>
      <c r="G496" s="1">
        <v>0</v>
      </c>
      <c r="H496" s="1">
        <v>0</v>
      </c>
      <c r="I496" s="1" t="s">
        <v>12</v>
      </c>
      <c r="J496" s="1" t="s">
        <v>13</v>
      </c>
      <c r="K496" s="1">
        <v>42500</v>
      </c>
      <c r="L496" s="3">
        <v>0</v>
      </c>
      <c r="M496" t="str">
        <f t="shared" si="53"/>
        <v>A</v>
      </c>
      <c r="N496" t="str">
        <f t="shared" si="54"/>
        <v>A8</v>
      </c>
      <c r="O496" t="str">
        <f>VLOOKUP(N496,'Design - US'!$H$3:$M$50,2,FALSE)</f>
        <v>Profile A</v>
      </c>
      <c r="P496" t="str">
        <f>VLOOKUP($N496,'Design - US'!$H$3:$M$50,3,FALSE)</f>
        <v>$30 USD / mo (T2)</v>
      </c>
      <c r="Q496" t="str">
        <f>VLOOKUP($N496,'Design - US'!$H$3:$M$50,4,FALSE)</f>
        <v>$5.36 USD / day</v>
      </c>
      <c r="R496" t="str">
        <f>VLOOKUP($N496,'Design - US'!$H$3:$M$50,5,FALSE)</f>
        <v>Open access within label indication (use after failure of allopurinol or febuxostat)</v>
      </c>
      <c r="S496" t="str">
        <f>VLOOKUP($N496,'Design - US'!$H$3:$M$50,6,FALSE)</f>
        <v>Requires prior authorization</v>
      </c>
      <c r="T496">
        <f t="shared" si="55"/>
        <v>42500</v>
      </c>
      <c r="U496">
        <f t="shared" si="49"/>
        <v>12750</v>
      </c>
      <c r="V496">
        <f t="shared" si="50"/>
        <v>29749.999999999996</v>
      </c>
      <c r="W496">
        <f t="shared" si="51"/>
        <v>0</v>
      </c>
      <c r="X496">
        <f t="shared" si="52"/>
        <v>0</v>
      </c>
    </row>
    <row r="497" spans="1:24">
      <c r="A497" s="2">
        <v>73</v>
      </c>
      <c r="B497" s="1" t="s">
        <v>10</v>
      </c>
      <c r="C497" s="1">
        <v>8</v>
      </c>
      <c r="D497" s="1" t="s">
        <v>14</v>
      </c>
      <c r="E497" s="1">
        <v>0.3</v>
      </c>
      <c r="F497" s="1">
        <v>0.7</v>
      </c>
      <c r="G497" s="1">
        <v>0</v>
      </c>
      <c r="H497" s="1">
        <v>0</v>
      </c>
      <c r="I497" s="1" t="s">
        <v>12</v>
      </c>
      <c r="J497" s="1" t="s">
        <v>13</v>
      </c>
      <c r="K497" s="1">
        <v>42500</v>
      </c>
      <c r="L497" s="3">
        <v>0</v>
      </c>
      <c r="M497" t="str">
        <f t="shared" si="53"/>
        <v>A</v>
      </c>
      <c r="N497" t="str">
        <f t="shared" si="54"/>
        <v>A8</v>
      </c>
      <c r="O497" t="str">
        <f>VLOOKUP(N497,'Design - US'!$H$3:$M$50,2,FALSE)</f>
        <v>Profile A</v>
      </c>
      <c r="P497" t="str">
        <f>VLOOKUP($N497,'Design - US'!$H$3:$M$50,3,FALSE)</f>
        <v>$30 USD / mo (T2)</v>
      </c>
      <c r="Q497" t="str">
        <f>VLOOKUP($N497,'Design - US'!$H$3:$M$50,4,FALSE)</f>
        <v>$5.36 USD / day</v>
      </c>
      <c r="R497" t="str">
        <f>VLOOKUP($N497,'Design - US'!$H$3:$M$50,5,FALSE)</f>
        <v>Open access within label indication (use after failure of allopurinol or febuxostat)</v>
      </c>
      <c r="S497" t="str">
        <f>VLOOKUP($N497,'Design - US'!$H$3:$M$50,6,FALSE)</f>
        <v>Requires prior authorization</v>
      </c>
      <c r="T497">
        <f t="shared" si="55"/>
        <v>0</v>
      </c>
      <c r="U497">
        <f t="shared" si="49"/>
        <v>0</v>
      </c>
      <c r="V497">
        <f t="shared" si="50"/>
        <v>0</v>
      </c>
      <c r="W497">
        <f t="shared" si="51"/>
        <v>0</v>
      </c>
      <c r="X497">
        <f t="shared" si="52"/>
        <v>0</v>
      </c>
    </row>
    <row r="498" spans="1:24">
      <c r="A498" s="2">
        <v>73</v>
      </c>
      <c r="B498" s="1" t="s">
        <v>10</v>
      </c>
      <c r="C498" s="1">
        <v>9</v>
      </c>
      <c r="D498" s="1" t="s">
        <v>11</v>
      </c>
      <c r="E498" s="1">
        <v>1</v>
      </c>
      <c r="F498" s="1">
        <v>0</v>
      </c>
      <c r="G498" s="1">
        <v>0</v>
      </c>
      <c r="H498" s="1">
        <v>0</v>
      </c>
      <c r="I498" s="1" t="s">
        <v>12</v>
      </c>
      <c r="J498" s="1" t="s">
        <v>13</v>
      </c>
      <c r="K498" s="1">
        <v>42500</v>
      </c>
      <c r="L498" s="3">
        <v>0</v>
      </c>
      <c r="M498" t="str">
        <f t="shared" si="53"/>
        <v>A</v>
      </c>
      <c r="N498" t="str">
        <f t="shared" si="54"/>
        <v>A9</v>
      </c>
      <c r="O498" t="str">
        <f>VLOOKUP(N498,'Design - US'!$H$3:$M$50,2,FALSE)</f>
        <v>Profile B</v>
      </c>
      <c r="P498" t="str">
        <f>VLOOKUP($N498,'Design - US'!$H$3:$M$50,3,FALSE)</f>
        <v>$60 USD / mo (T3)</v>
      </c>
      <c r="Q498" t="str">
        <f>VLOOKUP($N498,'Design - US'!$H$3:$M$50,4,FALSE)</f>
        <v>$12.06 USD / day</v>
      </c>
      <c r="R498" t="str">
        <f>VLOOKUP($N498,'Design - US'!$H$3:$M$50,5,FALSE)</f>
        <v>Access restricted beyond label indication (use only after failure of both allopurinol AND febuxostat)</v>
      </c>
      <c r="S498" t="str">
        <f>VLOOKUP($N498,'Design - US'!$H$3:$M$50,6,FALSE)</f>
        <v>No prior authorization</v>
      </c>
      <c r="T498">
        <f t="shared" si="55"/>
        <v>42500</v>
      </c>
      <c r="U498">
        <f t="shared" si="49"/>
        <v>42500</v>
      </c>
      <c r="V498">
        <f t="shared" si="50"/>
        <v>0</v>
      </c>
      <c r="W498">
        <f t="shared" si="51"/>
        <v>0</v>
      </c>
      <c r="X498">
        <f t="shared" si="52"/>
        <v>0</v>
      </c>
    </row>
    <row r="499" spans="1:24">
      <c r="A499" s="2">
        <v>73</v>
      </c>
      <c r="B499" s="1" t="s">
        <v>10</v>
      </c>
      <c r="C499" s="1">
        <v>9</v>
      </c>
      <c r="D499" s="1" t="s">
        <v>14</v>
      </c>
      <c r="E499" s="1">
        <v>1</v>
      </c>
      <c r="F499" s="1">
        <v>0</v>
      </c>
      <c r="G499" s="1">
        <v>0</v>
      </c>
      <c r="H499" s="1">
        <v>0</v>
      </c>
      <c r="I499" s="1" t="s">
        <v>12</v>
      </c>
      <c r="J499" s="1" t="s">
        <v>13</v>
      </c>
      <c r="K499" s="1">
        <v>42500</v>
      </c>
      <c r="L499" s="3">
        <v>0</v>
      </c>
      <c r="M499" t="str">
        <f t="shared" si="53"/>
        <v>A</v>
      </c>
      <c r="N499" t="str">
        <f t="shared" si="54"/>
        <v>A9</v>
      </c>
      <c r="O499" t="str">
        <f>VLOOKUP(N499,'Design - US'!$H$3:$M$50,2,FALSE)</f>
        <v>Profile B</v>
      </c>
      <c r="P499" t="str">
        <f>VLOOKUP($N499,'Design - US'!$H$3:$M$50,3,FALSE)</f>
        <v>$60 USD / mo (T3)</v>
      </c>
      <c r="Q499" t="str">
        <f>VLOOKUP($N499,'Design - US'!$H$3:$M$50,4,FALSE)</f>
        <v>$12.06 USD / day</v>
      </c>
      <c r="R499" t="str">
        <f>VLOOKUP($N499,'Design - US'!$H$3:$M$50,5,FALSE)</f>
        <v>Access restricted beyond label indication (use only after failure of both allopurinol AND febuxostat)</v>
      </c>
      <c r="S499" t="str">
        <f>VLOOKUP($N499,'Design - US'!$H$3:$M$50,6,FALSE)</f>
        <v>No prior authorization</v>
      </c>
      <c r="T499">
        <f t="shared" si="55"/>
        <v>0</v>
      </c>
      <c r="U499">
        <f t="shared" si="49"/>
        <v>0</v>
      </c>
      <c r="V499">
        <f t="shared" si="50"/>
        <v>0</v>
      </c>
      <c r="W499">
        <f t="shared" si="51"/>
        <v>0</v>
      </c>
      <c r="X499">
        <f t="shared" si="52"/>
        <v>0</v>
      </c>
    </row>
    <row r="500" spans="1:24">
      <c r="A500" s="2">
        <v>73</v>
      </c>
      <c r="B500" s="1" t="s">
        <v>10</v>
      </c>
      <c r="C500" s="1">
        <v>10</v>
      </c>
      <c r="D500" s="1" t="s">
        <v>11</v>
      </c>
      <c r="E500" s="1">
        <v>1</v>
      </c>
      <c r="F500" s="1">
        <v>0</v>
      </c>
      <c r="G500" s="1">
        <v>0</v>
      </c>
      <c r="H500" s="1">
        <v>0</v>
      </c>
      <c r="I500" s="1" t="s">
        <v>12</v>
      </c>
      <c r="J500" s="1" t="s">
        <v>13</v>
      </c>
      <c r="K500" s="1">
        <v>42500</v>
      </c>
      <c r="L500" s="3">
        <v>0</v>
      </c>
      <c r="M500" t="str">
        <f t="shared" si="53"/>
        <v>A</v>
      </c>
      <c r="N500" t="str">
        <f t="shared" si="54"/>
        <v>A10</v>
      </c>
      <c r="O500" t="str">
        <f>VLOOKUP(N500,'Design - US'!$H$3:$M$50,2,FALSE)</f>
        <v>Profile C</v>
      </c>
      <c r="P500" t="str">
        <f>VLOOKUP($N500,'Design - US'!$H$3:$M$50,3,FALSE)</f>
        <v>$60 USD / mo (T3)</v>
      </c>
      <c r="Q500" t="str">
        <f>VLOOKUP($N500,'Design - US'!$H$3:$M$50,4,FALSE)</f>
        <v>$5.36 USD / day</v>
      </c>
      <c r="R500" t="str">
        <f>VLOOKUP($N500,'Design - US'!$H$3:$M$50,5,FALSE)</f>
        <v>Open access within label indication (use after failure of allopurinol or febuxostat)</v>
      </c>
      <c r="S500" t="str">
        <f>VLOOKUP($N500,'Design - US'!$H$3:$M$50,6,FALSE)</f>
        <v>Requires prior authorization</v>
      </c>
      <c r="T500">
        <f t="shared" si="55"/>
        <v>42500</v>
      </c>
      <c r="U500">
        <f t="shared" si="49"/>
        <v>42500</v>
      </c>
      <c r="V500">
        <f t="shared" si="50"/>
        <v>0</v>
      </c>
      <c r="W500">
        <f t="shared" si="51"/>
        <v>0</v>
      </c>
      <c r="X500">
        <f t="shared" si="52"/>
        <v>0</v>
      </c>
    </row>
    <row r="501" spans="1:24">
      <c r="A501" s="2">
        <v>73</v>
      </c>
      <c r="B501" s="1" t="s">
        <v>10</v>
      </c>
      <c r="C501" s="1">
        <v>10</v>
      </c>
      <c r="D501" s="1" t="s">
        <v>14</v>
      </c>
      <c r="E501" s="1">
        <v>1</v>
      </c>
      <c r="F501" s="1">
        <v>0</v>
      </c>
      <c r="G501" s="1">
        <v>0</v>
      </c>
      <c r="H501" s="1">
        <v>0</v>
      </c>
      <c r="I501" s="1" t="s">
        <v>12</v>
      </c>
      <c r="J501" s="1" t="s">
        <v>13</v>
      </c>
      <c r="K501" s="1">
        <v>42500</v>
      </c>
      <c r="L501" s="3">
        <v>0</v>
      </c>
      <c r="M501" t="str">
        <f t="shared" si="53"/>
        <v>A</v>
      </c>
      <c r="N501" t="str">
        <f t="shared" si="54"/>
        <v>A10</v>
      </c>
      <c r="O501" t="str">
        <f>VLOOKUP(N501,'Design - US'!$H$3:$M$50,2,FALSE)</f>
        <v>Profile C</v>
      </c>
      <c r="P501" t="str">
        <f>VLOOKUP($N501,'Design - US'!$H$3:$M$50,3,FALSE)</f>
        <v>$60 USD / mo (T3)</v>
      </c>
      <c r="Q501" t="str">
        <f>VLOOKUP($N501,'Design - US'!$H$3:$M$50,4,FALSE)</f>
        <v>$5.36 USD / day</v>
      </c>
      <c r="R501" t="str">
        <f>VLOOKUP($N501,'Design - US'!$H$3:$M$50,5,FALSE)</f>
        <v>Open access within label indication (use after failure of allopurinol or febuxostat)</v>
      </c>
      <c r="S501" t="str">
        <f>VLOOKUP($N501,'Design - US'!$H$3:$M$50,6,FALSE)</f>
        <v>Requires prior authorization</v>
      </c>
      <c r="T501">
        <f t="shared" si="55"/>
        <v>0</v>
      </c>
      <c r="U501">
        <f t="shared" si="49"/>
        <v>0</v>
      </c>
      <c r="V501">
        <f t="shared" si="50"/>
        <v>0</v>
      </c>
      <c r="W501">
        <f t="shared" si="51"/>
        <v>0</v>
      </c>
      <c r="X501">
        <f t="shared" si="52"/>
        <v>0</v>
      </c>
    </row>
    <row r="502" spans="1:24">
      <c r="A502" s="2">
        <v>73</v>
      </c>
      <c r="B502" s="1" t="s">
        <v>10</v>
      </c>
      <c r="C502" s="1">
        <v>11</v>
      </c>
      <c r="D502" s="1" t="s">
        <v>11</v>
      </c>
      <c r="E502" s="1">
        <v>1</v>
      </c>
      <c r="F502" s="1">
        <v>0</v>
      </c>
      <c r="G502" s="1">
        <v>0</v>
      </c>
      <c r="H502" s="1">
        <v>0</v>
      </c>
      <c r="I502" s="1" t="s">
        <v>12</v>
      </c>
      <c r="J502" s="1" t="s">
        <v>13</v>
      </c>
      <c r="K502" s="1">
        <v>42500</v>
      </c>
      <c r="L502" s="3">
        <v>0</v>
      </c>
      <c r="M502" t="str">
        <f t="shared" si="53"/>
        <v>A</v>
      </c>
      <c r="N502" t="str">
        <f t="shared" si="54"/>
        <v>A11</v>
      </c>
      <c r="O502" t="str">
        <f>VLOOKUP(N502,'Design - US'!$H$3:$M$50,2,FALSE)</f>
        <v>Profile D</v>
      </c>
      <c r="P502" t="str">
        <f>VLOOKUP($N502,'Design - US'!$H$3:$M$50,3,FALSE)</f>
        <v>$30 USD / mo (T2)</v>
      </c>
      <c r="Q502" t="str">
        <f>VLOOKUP($N502,'Design - US'!$H$3:$M$50,4,FALSE)</f>
        <v>$5.36 USD / day</v>
      </c>
      <c r="R502" t="str">
        <f>VLOOKUP($N502,'Design - US'!$H$3:$M$50,5,FALSE)</f>
        <v>Open access within label indication (use after failure of allopurinol or febuxostat)</v>
      </c>
      <c r="S502" t="str">
        <f>VLOOKUP($N502,'Design - US'!$H$3:$M$50,6,FALSE)</f>
        <v>No prior authorization</v>
      </c>
      <c r="T502">
        <f t="shared" si="55"/>
        <v>42500</v>
      </c>
      <c r="U502">
        <f t="shared" si="49"/>
        <v>42500</v>
      </c>
      <c r="V502">
        <f t="shared" si="50"/>
        <v>0</v>
      </c>
      <c r="W502">
        <f t="shared" si="51"/>
        <v>0</v>
      </c>
      <c r="X502">
        <f t="shared" si="52"/>
        <v>0</v>
      </c>
    </row>
    <row r="503" spans="1:24">
      <c r="A503" s="2">
        <v>73</v>
      </c>
      <c r="B503" s="1" t="s">
        <v>10</v>
      </c>
      <c r="C503" s="1">
        <v>11</v>
      </c>
      <c r="D503" s="1" t="s">
        <v>14</v>
      </c>
      <c r="E503" s="1">
        <v>1</v>
      </c>
      <c r="F503" s="1">
        <v>0</v>
      </c>
      <c r="G503" s="1">
        <v>0</v>
      </c>
      <c r="H503" s="1">
        <v>0</v>
      </c>
      <c r="I503" s="1" t="s">
        <v>12</v>
      </c>
      <c r="J503" s="1" t="s">
        <v>13</v>
      </c>
      <c r="K503" s="1">
        <v>42500</v>
      </c>
      <c r="L503" s="3">
        <v>0</v>
      </c>
      <c r="M503" t="str">
        <f t="shared" si="53"/>
        <v>A</v>
      </c>
      <c r="N503" t="str">
        <f t="shared" si="54"/>
        <v>A11</v>
      </c>
      <c r="O503" t="str">
        <f>VLOOKUP(N503,'Design - US'!$H$3:$M$50,2,FALSE)</f>
        <v>Profile D</v>
      </c>
      <c r="P503" t="str">
        <f>VLOOKUP($N503,'Design - US'!$H$3:$M$50,3,FALSE)</f>
        <v>$30 USD / mo (T2)</v>
      </c>
      <c r="Q503" t="str">
        <f>VLOOKUP($N503,'Design - US'!$H$3:$M$50,4,FALSE)</f>
        <v>$5.36 USD / day</v>
      </c>
      <c r="R503" t="str">
        <f>VLOOKUP($N503,'Design - US'!$H$3:$M$50,5,FALSE)</f>
        <v>Open access within label indication (use after failure of allopurinol or febuxostat)</v>
      </c>
      <c r="S503" t="str">
        <f>VLOOKUP($N503,'Design - US'!$H$3:$M$50,6,FALSE)</f>
        <v>No prior authorization</v>
      </c>
      <c r="T503">
        <f t="shared" si="55"/>
        <v>0</v>
      </c>
      <c r="U503">
        <f t="shared" si="49"/>
        <v>0</v>
      </c>
      <c r="V503">
        <f t="shared" si="50"/>
        <v>0</v>
      </c>
      <c r="W503">
        <f t="shared" si="51"/>
        <v>0</v>
      </c>
      <c r="X503">
        <f t="shared" si="52"/>
        <v>0</v>
      </c>
    </row>
    <row r="504" spans="1:24">
      <c r="A504" s="2">
        <v>73</v>
      </c>
      <c r="B504" s="1" t="s">
        <v>10</v>
      </c>
      <c r="C504" s="1">
        <v>12</v>
      </c>
      <c r="D504" s="1" t="s">
        <v>11</v>
      </c>
      <c r="E504" s="1">
        <v>0.3</v>
      </c>
      <c r="F504" s="1">
        <v>0.7</v>
      </c>
      <c r="G504" s="1">
        <v>0</v>
      </c>
      <c r="H504" s="1">
        <v>0</v>
      </c>
      <c r="I504" s="1" t="s">
        <v>12</v>
      </c>
      <c r="J504" s="1" t="s">
        <v>13</v>
      </c>
      <c r="K504" s="1">
        <v>42500</v>
      </c>
      <c r="L504" s="3">
        <v>0</v>
      </c>
      <c r="M504" t="str">
        <f t="shared" si="53"/>
        <v>A</v>
      </c>
      <c r="N504" t="str">
        <f t="shared" si="54"/>
        <v>A12</v>
      </c>
      <c r="O504" t="str">
        <f>VLOOKUP(N504,'Design - US'!$H$3:$M$50,2,FALSE)</f>
        <v>Profile B</v>
      </c>
      <c r="P504" t="str">
        <f>VLOOKUP($N504,'Design - US'!$H$3:$M$50,3,FALSE)</f>
        <v>$30 USD / mo (T2)</v>
      </c>
      <c r="Q504" t="str">
        <f>VLOOKUP($N504,'Design - US'!$H$3:$M$50,4,FALSE)</f>
        <v>$5.36 USD / day</v>
      </c>
      <c r="R504" t="str">
        <f>VLOOKUP($N504,'Design - US'!$H$3:$M$50,5,FALSE)</f>
        <v>Open access within label indication (use after failure of allopurinol or febuxostat)</v>
      </c>
      <c r="S504" t="str">
        <f>VLOOKUP($N504,'Design - US'!$H$3:$M$50,6,FALSE)</f>
        <v>Requires prior authorization</v>
      </c>
      <c r="T504">
        <f t="shared" si="55"/>
        <v>42500</v>
      </c>
      <c r="U504">
        <f t="shared" si="49"/>
        <v>12750</v>
      </c>
      <c r="V504">
        <f t="shared" si="50"/>
        <v>29749.999999999996</v>
      </c>
      <c r="W504">
        <f t="shared" si="51"/>
        <v>0</v>
      </c>
      <c r="X504">
        <f t="shared" si="52"/>
        <v>0</v>
      </c>
    </row>
    <row r="505" spans="1:24">
      <c r="A505" s="2">
        <v>73</v>
      </c>
      <c r="B505" s="1" t="s">
        <v>10</v>
      </c>
      <c r="C505" s="1">
        <v>12</v>
      </c>
      <c r="D505" s="1" t="s">
        <v>14</v>
      </c>
      <c r="E505" s="1">
        <v>0.3</v>
      </c>
      <c r="F505" s="1">
        <v>0.7</v>
      </c>
      <c r="G505" s="1">
        <v>0</v>
      </c>
      <c r="H505" s="1">
        <v>0</v>
      </c>
      <c r="I505" s="1" t="s">
        <v>12</v>
      </c>
      <c r="J505" s="1" t="s">
        <v>13</v>
      </c>
      <c r="K505" s="1">
        <v>42500</v>
      </c>
      <c r="L505" s="3">
        <v>0</v>
      </c>
      <c r="M505" t="str">
        <f t="shared" si="53"/>
        <v>A</v>
      </c>
      <c r="N505" t="str">
        <f t="shared" si="54"/>
        <v>A12</v>
      </c>
      <c r="O505" t="str">
        <f>VLOOKUP(N505,'Design - US'!$H$3:$M$50,2,FALSE)</f>
        <v>Profile B</v>
      </c>
      <c r="P505" t="str">
        <f>VLOOKUP($N505,'Design - US'!$H$3:$M$50,3,FALSE)</f>
        <v>$30 USD / mo (T2)</v>
      </c>
      <c r="Q505" t="str">
        <f>VLOOKUP($N505,'Design - US'!$H$3:$M$50,4,FALSE)</f>
        <v>$5.36 USD / day</v>
      </c>
      <c r="R505" t="str">
        <f>VLOOKUP($N505,'Design - US'!$H$3:$M$50,5,FALSE)</f>
        <v>Open access within label indication (use after failure of allopurinol or febuxostat)</v>
      </c>
      <c r="S505" t="str">
        <f>VLOOKUP($N505,'Design - US'!$H$3:$M$50,6,FALSE)</f>
        <v>Requires prior authorization</v>
      </c>
      <c r="T505">
        <f t="shared" si="55"/>
        <v>0</v>
      </c>
      <c r="U505">
        <f t="shared" si="49"/>
        <v>0</v>
      </c>
      <c r="V505">
        <f t="shared" si="50"/>
        <v>0</v>
      </c>
      <c r="W505">
        <f t="shared" si="51"/>
        <v>0</v>
      </c>
      <c r="X505">
        <f t="shared" si="52"/>
        <v>0</v>
      </c>
    </row>
    <row r="506" spans="1:24">
      <c r="A506" s="2">
        <v>75</v>
      </c>
      <c r="B506" s="1" t="s">
        <v>15</v>
      </c>
      <c r="C506" s="1">
        <v>1</v>
      </c>
      <c r="D506" s="1" t="s">
        <v>11</v>
      </c>
      <c r="E506" s="1">
        <v>0.7</v>
      </c>
      <c r="F506" s="1">
        <v>0.1</v>
      </c>
      <c r="G506" s="1">
        <v>0.2</v>
      </c>
      <c r="H506" s="1">
        <v>0</v>
      </c>
      <c r="I506" s="1" t="s">
        <v>12</v>
      </c>
      <c r="J506" s="1" t="s">
        <v>16</v>
      </c>
      <c r="K506" s="1">
        <v>1275</v>
      </c>
      <c r="L506" s="3">
        <v>850</v>
      </c>
      <c r="M506" t="str">
        <f t="shared" si="53"/>
        <v>D</v>
      </c>
      <c r="N506" t="str">
        <f t="shared" si="54"/>
        <v>D1</v>
      </c>
      <c r="O506" t="str">
        <f>VLOOKUP(N506,'Design - US'!$H$3:$M$50,2,FALSE)</f>
        <v>Profile C</v>
      </c>
      <c r="P506" t="str">
        <f>VLOOKUP($N506,'Design - US'!$H$3:$M$50,3,FALSE)</f>
        <v>$30 USD / mo (T2)</v>
      </c>
      <c r="Q506" t="str">
        <f>VLOOKUP($N506,'Design - US'!$H$3:$M$50,4,FALSE)</f>
        <v>$5.36 USD / day</v>
      </c>
      <c r="R506" t="str">
        <f>VLOOKUP($N506,'Design - US'!$H$3:$M$50,5,FALSE)</f>
        <v>Open access within label indication (use after failure of allopurinol or febuxostat)</v>
      </c>
      <c r="S506" t="str">
        <f>VLOOKUP($N506,'Design - US'!$H$3:$M$50,6,FALSE)</f>
        <v>Requires prior authorization</v>
      </c>
      <c r="T506">
        <f t="shared" si="55"/>
        <v>1275</v>
      </c>
      <c r="U506">
        <f t="shared" si="49"/>
        <v>892.5</v>
      </c>
      <c r="V506">
        <f t="shared" si="50"/>
        <v>127.5</v>
      </c>
      <c r="W506">
        <f t="shared" si="51"/>
        <v>255</v>
      </c>
      <c r="X506">
        <f t="shared" si="52"/>
        <v>0</v>
      </c>
    </row>
    <row r="507" spans="1:24">
      <c r="A507" s="2">
        <v>75</v>
      </c>
      <c r="B507" s="1" t="s">
        <v>15</v>
      </c>
      <c r="C507" s="1">
        <v>1</v>
      </c>
      <c r="D507" s="1" t="s">
        <v>14</v>
      </c>
      <c r="E507" s="1">
        <v>0.6</v>
      </c>
      <c r="F507" s="1">
        <v>0.2</v>
      </c>
      <c r="G507" s="1">
        <v>0.2</v>
      </c>
      <c r="H507" s="1">
        <v>0</v>
      </c>
      <c r="I507" s="1" t="s">
        <v>12</v>
      </c>
      <c r="J507" s="1" t="s">
        <v>16</v>
      </c>
      <c r="K507" s="1">
        <v>1275</v>
      </c>
      <c r="L507" s="3">
        <v>850</v>
      </c>
      <c r="M507" t="str">
        <f t="shared" si="53"/>
        <v>D</v>
      </c>
      <c r="N507" t="str">
        <f t="shared" si="54"/>
        <v>D1</v>
      </c>
      <c r="O507" t="str">
        <f>VLOOKUP(N507,'Design - US'!$H$3:$M$50,2,FALSE)</f>
        <v>Profile C</v>
      </c>
      <c r="P507" t="str">
        <f>VLOOKUP($N507,'Design - US'!$H$3:$M$50,3,FALSE)</f>
        <v>$30 USD / mo (T2)</v>
      </c>
      <c r="Q507" t="str">
        <f>VLOOKUP($N507,'Design - US'!$H$3:$M$50,4,FALSE)</f>
        <v>$5.36 USD / day</v>
      </c>
      <c r="R507" t="str">
        <f>VLOOKUP($N507,'Design - US'!$H$3:$M$50,5,FALSE)</f>
        <v>Open access within label indication (use after failure of allopurinol or febuxostat)</v>
      </c>
      <c r="S507" t="str">
        <f>VLOOKUP($N507,'Design - US'!$H$3:$M$50,6,FALSE)</f>
        <v>Requires prior authorization</v>
      </c>
      <c r="T507">
        <f t="shared" si="55"/>
        <v>850</v>
      </c>
      <c r="U507">
        <f t="shared" si="49"/>
        <v>510</v>
      </c>
      <c r="V507">
        <f t="shared" si="50"/>
        <v>170</v>
      </c>
      <c r="W507">
        <f t="shared" si="51"/>
        <v>170</v>
      </c>
      <c r="X507">
        <f t="shared" si="52"/>
        <v>0</v>
      </c>
    </row>
    <row r="508" spans="1:24">
      <c r="A508" s="2">
        <v>75</v>
      </c>
      <c r="B508" s="1" t="s">
        <v>15</v>
      </c>
      <c r="C508" s="1">
        <v>2</v>
      </c>
      <c r="D508" s="1" t="s">
        <v>11</v>
      </c>
      <c r="E508" s="1">
        <v>0.9</v>
      </c>
      <c r="F508" s="1">
        <v>0.1</v>
      </c>
      <c r="G508" s="1">
        <v>0</v>
      </c>
      <c r="H508" s="1">
        <v>0</v>
      </c>
      <c r="I508" s="1" t="s">
        <v>12</v>
      </c>
      <c r="J508" s="1" t="s">
        <v>16</v>
      </c>
      <c r="K508" s="1">
        <v>1275</v>
      </c>
      <c r="L508" s="3">
        <v>850</v>
      </c>
      <c r="M508" t="str">
        <f t="shared" si="53"/>
        <v>D</v>
      </c>
      <c r="N508" t="str">
        <f t="shared" si="54"/>
        <v>D2</v>
      </c>
      <c r="O508" t="str">
        <f>VLOOKUP(N508,'Design - US'!$H$3:$M$50,2,FALSE)</f>
        <v>Profile B</v>
      </c>
      <c r="P508" t="str">
        <f>VLOOKUP($N508,'Design - US'!$H$3:$M$50,3,FALSE)</f>
        <v>$30 USD / mo (T2)</v>
      </c>
      <c r="Q508" t="str">
        <f>VLOOKUP($N508,'Design - US'!$H$3:$M$50,4,FALSE)</f>
        <v>$7.14 USD / day</v>
      </c>
      <c r="R508" t="str">
        <f>VLOOKUP($N508,'Design - US'!$H$3:$M$50,5,FALSE)</f>
        <v>Open access within label indication (use after failure of allopurinol or febuxostat)</v>
      </c>
      <c r="S508" t="str">
        <f>VLOOKUP($N508,'Design - US'!$H$3:$M$50,6,FALSE)</f>
        <v>No prior authorization</v>
      </c>
      <c r="T508">
        <f t="shared" si="55"/>
        <v>1275</v>
      </c>
      <c r="U508">
        <f t="shared" si="49"/>
        <v>1147.5</v>
      </c>
      <c r="V508">
        <f t="shared" si="50"/>
        <v>127.5</v>
      </c>
      <c r="W508">
        <f t="shared" si="51"/>
        <v>0</v>
      </c>
      <c r="X508">
        <f t="shared" si="52"/>
        <v>0</v>
      </c>
    </row>
    <row r="509" spans="1:24">
      <c r="A509" s="2">
        <v>75</v>
      </c>
      <c r="B509" s="1" t="s">
        <v>15</v>
      </c>
      <c r="C509" s="1">
        <v>2</v>
      </c>
      <c r="D509" s="1" t="s">
        <v>14</v>
      </c>
      <c r="E509" s="1">
        <v>0.8</v>
      </c>
      <c r="F509" s="1">
        <v>0.1</v>
      </c>
      <c r="G509" s="1">
        <v>0.1</v>
      </c>
      <c r="H509" s="1">
        <v>0</v>
      </c>
      <c r="I509" s="1" t="s">
        <v>12</v>
      </c>
      <c r="J509" s="1" t="s">
        <v>16</v>
      </c>
      <c r="K509" s="1">
        <v>1275</v>
      </c>
      <c r="L509" s="3">
        <v>850</v>
      </c>
      <c r="M509" t="str">
        <f t="shared" si="53"/>
        <v>D</v>
      </c>
      <c r="N509" t="str">
        <f t="shared" si="54"/>
        <v>D2</v>
      </c>
      <c r="O509" t="str">
        <f>VLOOKUP(N509,'Design - US'!$H$3:$M$50,2,FALSE)</f>
        <v>Profile B</v>
      </c>
      <c r="P509" t="str">
        <f>VLOOKUP($N509,'Design - US'!$H$3:$M$50,3,FALSE)</f>
        <v>$30 USD / mo (T2)</v>
      </c>
      <c r="Q509" t="str">
        <f>VLOOKUP($N509,'Design - US'!$H$3:$M$50,4,FALSE)</f>
        <v>$7.14 USD / day</v>
      </c>
      <c r="R509" t="str">
        <f>VLOOKUP($N509,'Design - US'!$H$3:$M$50,5,FALSE)</f>
        <v>Open access within label indication (use after failure of allopurinol or febuxostat)</v>
      </c>
      <c r="S509" t="str">
        <f>VLOOKUP($N509,'Design - US'!$H$3:$M$50,6,FALSE)</f>
        <v>No prior authorization</v>
      </c>
      <c r="T509">
        <f t="shared" si="55"/>
        <v>850</v>
      </c>
      <c r="U509">
        <f t="shared" si="49"/>
        <v>680</v>
      </c>
      <c r="V509">
        <f t="shared" si="50"/>
        <v>85</v>
      </c>
      <c r="W509">
        <f t="shared" si="51"/>
        <v>85</v>
      </c>
      <c r="X509">
        <f t="shared" si="52"/>
        <v>0</v>
      </c>
    </row>
    <row r="510" spans="1:24">
      <c r="A510" s="2">
        <v>75</v>
      </c>
      <c r="B510" s="1" t="s">
        <v>15</v>
      </c>
      <c r="C510" s="1">
        <v>3</v>
      </c>
      <c r="D510" s="1" t="s">
        <v>11</v>
      </c>
      <c r="E510" s="1">
        <v>0.9</v>
      </c>
      <c r="F510" s="1">
        <v>0.1</v>
      </c>
      <c r="G510" s="1">
        <v>0</v>
      </c>
      <c r="H510" s="1">
        <v>0</v>
      </c>
      <c r="I510" s="1" t="s">
        <v>12</v>
      </c>
      <c r="J510" s="1" t="s">
        <v>16</v>
      </c>
      <c r="K510" s="1">
        <v>1275</v>
      </c>
      <c r="L510" s="3">
        <v>850</v>
      </c>
      <c r="M510" t="str">
        <f t="shared" si="53"/>
        <v>D</v>
      </c>
      <c r="N510" t="str">
        <f t="shared" si="54"/>
        <v>D3</v>
      </c>
      <c r="O510" t="str">
        <f>VLOOKUP(N510,'Design - US'!$H$3:$M$50,2,FALSE)</f>
        <v>Profile A</v>
      </c>
      <c r="P510" t="str">
        <f>VLOOKUP($N510,'Design - US'!$H$3:$M$50,3,FALSE)</f>
        <v>$30 USD / mo (T2)</v>
      </c>
      <c r="Q510" t="str">
        <f>VLOOKUP($N510,'Design - US'!$H$3:$M$50,4,FALSE)</f>
        <v>$7.14 USD / day</v>
      </c>
      <c r="R510" t="str">
        <f>VLOOKUP($N510,'Design - US'!$H$3:$M$50,5,FALSE)</f>
        <v>Open access within label indication (use after failure of allopurinol or febuxostat)</v>
      </c>
      <c r="S510" t="str">
        <f>VLOOKUP($N510,'Design - US'!$H$3:$M$50,6,FALSE)</f>
        <v>Requires prior authorization</v>
      </c>
      <c r="T510">
        <f t="shared" si="55"/>
        <v>1275</v>
      </c>
      <c r="U510">
        <f t="shared" si="49"/>
        <v>1147.5</v>
      </c>
      <c r="V510">
        <f t="shared" si="50"/>
        <v>127.5</v>
      </c>
      <c r="W510">
        <f t="shared" si="51"/>
        <v>0</v>
      </c>
      <c r="X510">
        <f t="shared" si="52"/>
        <v>0</v>
      </c>
    </row>
    <row r="511" spans="1:24">
      <c r="A511" s="2">
        <v>75</v>
      </c>
      <c r="B511" s="1" t="s">
        <v>15</v>
      </c>
      <c r="C511" s="1">
        <v>3</v>
      </c>
      <c r="D511" s="1" t="s">
        <v>14</v>
      </c>
      <c r="E511" s="1">
        <v>0.8</v>
      </c>
      <c r="F511" s="1">
        <v>0.1</v>
      </c>
      <c r="G511" s="1">
        <v>0.1</v>
      </c>
      <c r="H511" s="1">
        <v>0</v>
      </c>
      <c r="I511" s="1" t="s">
        <v>12</v>
      </c>
      <c r="J511" s="1" t="s">
        <v>16</v>
      </c>
      <c r="K511" s="1">
        <v>1275</v>
      </c>
      <c r="L511" s="3">
        <v>850</v>
      </c>
      <c r="M511" t="str">
        <f t="shared" si="53"/>
        <v>D</v>
      </c>
      <c r="N511" t="str">
        <f t="shared" si="54"/>
        <v>D3</v>
      </c>
      <c r="O511" t="str">
        <f>VLOOKUP(N511,'Design - US'!$H$3:$M$50,2,FALSE)</f>
        <v>Profile A</v>
      </c>
      <c r="P511" t="str">
        <f>VLOOKUP($N511,'Design - US'!$H$3:$M$50,3,FALSE)</f>
        <v>$30 USD / mo (T2)</v>
      </c>
      <c r="Q511" t="str">
        <f>VLOOKUP($N511,'Design - US'!$H$3:$M$50,4,FALSE)</f>
        <v>$7.14 USD / day</v>
      </c>
      <c r="R511" t="str">
        <f>VLOOKUP($N511,'Design - US'!$H$3:$M$50,5,FALSE)</f>
        <v>Open access within label indication (use after failure of allopurinol or febuxostat)</v>
      </c>
      <c r="S511" t="str">
        <f>VLOOKUP($N511,'Design - US'!$H$3:$M$50,6,FALSE)</f>
        <v>Requires prior authorization</v>
      </c>
      <c r="T511">
        <f t="shared" si="55"/>
        <v>850</v>
      </c>
      <c r="U511">
        <f t="shared" si="49"/>
        <v>680</v>
      </c>
      <c r="V511">
        <f t="shared" si="50"/>
        <v>85</v>
      </c>
      <c r="W511">
        <f t="shared" si="51"/>
        <v>85</v>
      </c>
      <c r="X511">
        <f t="shared" si="52"/>
        <v>0</v>
      </c>
    </row>
    <row r="512" spans="1:24">
      <c r="A512" s="2">
        <v>75</v>
      </c>
      <c r="B512" s="1" t="s">
        <v>15</v>
      </c>
      <c r="C512" s="1">
        <v>4</v>
      </c>
      <c r="D512" s="1" t="s">
        <v>11</v>
      </c>
      <c r="E512" s="1">
        <v>0.8</v>
      </c>
      <c r="F512" s="1">
        <v>0.1</v>
      </c>
      <c r="G512" s="1">
        <v>0.1</v>
      </c>
      <c r="H512" s="1">
        <v>0</v>
      </c>
      <c r="I512" s="1" t="s">
        <v>12</v>
      </c>
      <c r="J512" s="1" t="s">
        <v>16</v>
      </c>
      <c r="K512" s="1">
        <v>1275</v>
      </c>
      <c r="L512" s="3">
        <v>850</v>
      </c>
      <c r="M512" t="str">
        <f t="shared" si="53"/>
        <v>D</v>
      </c>
      <c r="N512" t="str">
        <f t="shared" si="54"/>
        <v>D4</v>
      </c>
      <c r="O512" t="str">
        <f>VLOOKUP(N512,'Design - US'!$H$3:$M$50,2,FALSE)</f>
        <v>Profile A</v>
      </c>
      <c r="P512" t="str">
        <f>VLOOKUP($N512,'Design - US'!$H$3:$M$50,3,FALSE)</f>
        <v>$60 USD / mo (T3)</v>
      </c>
      <c r="Q512" t="str">
        <f>VLOOKUP($N512,'Design - US'!$H$3:$M$50,4,FALSE)</f>
        <v>$5.36 USD / day</v>
      </c>
      <c r="R512" t="str">
        <f>VLOOKUP($N512,'Design - US'!$H$3:$M$50,5,FALSE)</f>
        <v>Open access within label indication (use after failure of allopurinol or febuxostat)</v>
      </c>
      <c r="S512" t="str">
        <f>VLOOKUP($N512,'Design - US'!$H$3:$M$50,6,FALSE)</f>
        <v>No prior authorization</v>
      </c>
      <c r="T512">
        <f t="shared" si="55"/>
        <v>1275</v>
      </c>
      <c r="U512">
        <f t="shared" si="49"/>
        <v>1020</v>
      </c>
      <c r="V512">
        <f t="shared" si="50"/>
        <v>127.5</v>
      </c>
      <c r="W512">
        <f t="shared" si="51"/>
        <v>127.5</v>
      </c>
      <c r="X512">
        <f t="shared" si="52"/>
        <v>0</v>
      </c>
    </row>
    <row r="513" spans="1:24">
      <c r="A513" s="2">
        <v>75</v>
      </c>
      <c r="B513" s="1" t="s">
        <v>15</v>
      </c>
      <c r="C513" s="1">
        <v>4</v>
      </c>
      <c r="D513" s="1" t="s">
        <v>14</v>
      </c>
      <c r="E513" s="1">
        <v>0.7</v>
      </c>
      <c r="F513" s="1">
        <v>0.1</v>
      </c>
      <c r="G513" s="1">
        <v>0.2</v>
      </c>
      <c r="H513" s="1">
        <v>0</v>
      </c>
      <c r="I513" s="1" t="s">
        <v>12</v>
      </c>
      <c r="J513" s="1" t="s">
        <v>16</v>
      </c>
      <c r="K513" s="1">
        <v>1275</v>
      </c>
      <c r="L513" s="3">
        <v>850</v>
      </c>
      <c r="M513" t="str">
        <f t="shared" si="53"/>
        <v>D</v>
      </c>
      <c r="N513" t="str">
        <f t="shared" si="54"/>
        <v>D4</v>
      </c>
      <c r="O513" t="str">
        <f>VLOOKUP(N513,'Design - US'!$H$3:$M$50,2,FALSE)</f>
        <v>Profile A</v>
      </c>
      <c r="P513" t="str">
        <f>VLOOKUP($N513,'Design - US'!$H$3:$M$50,3,FALSE)</f>
        <v>$60 USD / mo (T3)</v>
      </c>
      <c r="Q513" t="str">
        <f>VLOOKUP($N513,'Design - US'!$H$3:$M$50,4,FALSE)</f>
        <v>$5.36 USD / day</v>
      </c>
      <c r="R513" t="str">
        <f>VLOOKUP($N513,'Design - US'!$H$3:$M$50,5,FALSE)</f>
        <v>Open access within label indication (use after failure of allopurinol or febuxostat)</v>
      </c>
      <c r="S513" t="str">
        <f>VLOOKUP($N513,'Design - US'!$H$3:$M$50,6,FALSE)</f>
        <v>No prior authorization</v>
      </c>
      <c r="T513">
        <f t="shared" si="55"/>
        <v>850</v>
      </c>
      <c r="U513">
        <f t="shared" si="49"/>
        <v>595</v>
      </c>
      <c r="V513">
        <f t="shared" si="50"/>
        <v>85</v>
      </c>
      <c r="W513">
        <f t="shared" si="51"/>
        <v>170</v>
      </c>
      <c r="X513">
        <f t="shared" si="52"/>
        <v>0</v>
      </c>
    </row>
    <row r="514" spans="1:24">
      <c r="A514" s="2">
        <v>75</v>
      </c>
      <c r="B514" s="1" t="s">
        <v>15</v>
      </c>
      <c r="C514" s="1">
        <v>5</v>
      </c>
      <c r="D514" s="1" t="s">
        <v>11</v>
      </c>
      <c r="E514" s="1">
        <v>0.8</v>
      </c>
      <c r="F514" s="1">
        <v>0.1</v>
      </c>
      <c r="G514" s="1">
        <v>0.1</v>
      </c>
      <c r="H514" s="1">
        <v>0</v>
      </c>
      <c r="I514" s="1" t="s">
        <v>12</v>
      </c>
      <c r="J514" s="1" t="s">
        <v>16</v>
      </c>
      <c r="K514" s="1">
        <v>1275</v>
      </c>
      <c r="L514" s="3">
        <v>850</v>
      </c>
      <c r="M514" t="str">
        <f t="shared" si="53"/>
        <v>D</v>
      </c>
      <c r="N514" t="str">
        <f t="shared" si="54"/>
        <v>D5</v>
      </c>
      <c r="O514" t="str">
        <f>VLOOKUP(N514,'Design - US'!$H$3:$M$50,2,FALSE)</f>
        <v>Profile A</v>
      </c>
      <c r="P514" t="str">
        <f>VLOOKUP($N514,'Design - US'!$H$3:$M$50,3,FALSE)</f>
        <v>$60 USD / mo (T3)</v>
      </c>
      <c r="Q514" t="str">
        <f>VLOOKUP($N514,'Design - US'!$H$3:$M$50,4,FALSE)</f>
        <v>$12.06 USD / day</v>
      </c>
      <c r="R514" t="str">
        <f>VLOOKUP($N514,'Design - US'!$H$3:$M$50,5,FALSE)</f>
        <v>Access restricted beyond label indication (use only after failure of both allopurinol AND febuxostat)</v>
      </c>
      <c r="S514" t="str">
        <f>VLOOKUP($N514,'Design - US'!$H$3:$M$50,6,FALSE)</f>
        <v>No prior authorization</v>
      </c>
      <c r="T514">
        <f t="shared" si="55"/>
        <v>1275</v>
      </c>
      <c r="U514">
        <f t="shared" ref="U514:U577" si="56">$T514*E514</f>
        <v>1020</v>
      </c>
      <c r="V514">
        <f t="shared" ref="V514:V577" si="57">$T514*F514</f>
        <v>127.5</v>
      </c>
      <c r="W514">
        <f t="shared" ref="W514:W577" si="58">$T514*G514</f>
        <v>127.5</v>
      </c>
      <c r="X514">
        <f t="shared" ref="X514:X577" si="59">$T514*H514</f>
        <v>0</v>
      </c>
    </row>
    <row r="515" spans="1:24">
      <c r="A515" s="2">
        <v>75</v>
      </c>
      <c r="B515" s="1" t="s">
        <v>15</v>
      </c>
      <c r="C515" s="1">
        <v>5</v>
      </c>
      <c r="D515" s="1" t="s">
        <v>14</v>
      </c>
      <c r="E515" s="1">
        <v>0.8</v>
      </c>
      <c r="F515" s="1">
        <v>0.1</v>
      </c>
      <c r="G515" s="1">
        <v>0.1</v>
      </c>
      <c r="H515" s="1">
        <v>0</v>
      </c>
      <c r="I515" s="1" t="s">
        <v>12</v>
      </c>
      <c r="J515" s="1" t="s">
        <v>16</v>
      </c>
      <c r="K515" s="1">
        <v>1275</v>
      </c>
      <c r="L515" s="3">
        <v>850</v>
      </c>
      <c r="M515" t="str">
        <f t="shared" ref="M515:M578" si="60">RIGHT(B515,1)</f>
        <v>D</v>
      </c>
      <c r="N515" t="str">
        <f t="shared" ref="N515:N578" si="61">M515&amp;C515</f>
        <v>D5</v>
      </c>
      <c r="O515" t="str">
        <f>VLOOKUP(N515,'Design - US'!$H$3:$M$50,2,FALSE)</f>
        <v>Profile A</v>
      </c>
      <c r="P515" t="str">
        <f>VLOOKUP($N515,'Design - US'!$H$3:$M$50,3,FALSE)</f>
        <v>$60 USD / mo (T3)</v>
      </c>
      <c r="Q515" t="str">
        <f>VLOOKUP($N515,'Design - US'!$H$3:$M$50,4,FALSE)</f>
        <v>$12.06 USD / day</v>
      </c>
      <c r="R515" t="str">
        <f>VLOOKUP($N515,'Design - US'!$H$3:$M$50,5,FALSE)</f>
        <v>Access restricted beyond label indication (use only after failure of both allopurinol AND febuxostat)</v>
      </c>
      <c r="S515" t="str">
        <f>VLOOKUP($N515,'Design - US'!$H$3:$M$50,6,FALSE)</f>
        <v>No prior authorization</v>
      </c>
      <c r="T515">
        <f t="shared" ref="T515:T578" si="62">IF(D515="A",K515,L515)</f>
        <v>850</v>
      </c>
      <c r="U515">
        <f t="shared" si="56"/>
        <v>680</v>
      </c>
      <c r="V515">
        <f t="shared" si="57"/>
        <v>85</v>
      </c>
      <c r="W515">
        <f t="shared" si="58"/>
        <v>85</v>
      </c>
      <c r="X515">
        <f t="shared" si="59"/>
        <v>0</v>
      </c>
    </row>
    <row r="516" spans="1:24">
      <c r="A516" s="2">
        <v>75</v>
      </c>
      <c r="B516" s="1" t="s">
        <v>15</v>
      </c>
      <c r="C516" s="1">
        <v>6</v>
      </c>
      <c r="D516" s="1" t="s">
        <v>11</v>
      </c>
      <c r="E516" s="1">
        <v>0.9</v>
      </c>
      <c r="F516" s="1">
        <v>0.1</v>
      </c>
      <c r="G516" s="1">
        <v>0</v>
      </c>
      <c r="H516" s="1">
        <v>0</v>
      </c>
      <c r="I516" s="1" t="s">
        <v>12</v>
      </c>
      <c r="J516" s="1" t="s">
        <v>16</v>
      </c>
      <c r="K516" s="1">
        <v>1275</v>
      </c>
      <c r="L516" s="3">
        <v>850</v>
      </c>
      <c r="M516" t="str">
        <f t="shared" si="60"/>
        <v>D</v>
      </c>
      <c r="N516" t="str">
        <f t="shared" si="61"/>
        <v>D6</v>
      </c>
      <c r="O516" t="str">
        <f>VLOOKUP(N516,'Design - US'!$H$3:$M$50,2,FALSE)</f>
        <v>Profile C</v>
      </c>
      <c r="P516" t="str">
        <f>VLOOKUP($N516,'Design - US'!$H$3:$M$50,3,FALSE)</f>
        <v>$60 USD / mo (T3)</v>
      </c>
      <c r="Q516" t="str">
        <f>VLOOKUP($N516,'Design - US'!$H$3:$M$50,4,FALSE)</f>
        <v>$7.14 USD / day</v>
      </c>
      <c r="R516" t="str">
        <f>VLOOKUP($N516,'Design - US'!$H$3:$M$50,5,FALSE)</f>
        <v>Open access within label indication (use after failure of allopurinol or febuxostat)</v>
      </c>
      <c r="S516" t="str">
        <f>VLOOKUP($N516,'Design - US'!$H$3:$M$50,6,FALSE)</f>
        <v>Requires prior authorization</v>
      </c>
      <c r="T516">
        <f t="shared" si="62"/>
        <v>1275</v>
      </c>
      <c r="U516">
        <f t="shared" si="56"/>
        <v>1147.5</v>
      </c>
      <c r="V516">
        <f t="shared" si="57"/>
        <v>127.5</v>
      </c>
      <c r="W516">
        <f t="shared" si="58"/>
        <v>0</v>
      </c>
      <c r="X516">
        <f t="shared" si="59"/>
        <v>0</v>
      </c>
    </row>
    <row r="517" spans="1:24">
      <c r="A517" s="2">
        <v>75</v>
      </c>
      <c r="B517" s="1" t="s">
        <v>15</v>
      </c>
      <c r="C517" s="1">
        <v>6</v>
      </c>
      <c r="D517" s="1" t="s">
        <v>14</v>
      </c>
      <c r="E517" s="1">
        <v>0.7</v>
      </c>
      <c r="F517" s="1">
        <v>0.1</v>
      </c>
      <c r="G517" s="1">
        <v>0.2</v>
      </c>
      <c r="H517" s="1">
        <v>0</v>
      </c>
      <c r="I517" s="1" t="s">
        <v>12</v>
      </c>
      <c r="J517" s="1" t="s">
        <v>16</v>
      </c>
      <c r="K517" s="1">
        <v>1275</v>
      </c>
      <c r="L517" s="3">
        <v>850</v>
      </c>
      <c r="M517" t="str">
        <f t="shared" si="60"/>
        <v>D</v>
      </c>
      <c r="N517" t="str">
        <f t="shared" si="61"/>
        <v>D6</v>
      </c>
      <c r="O517" t="str">
        <f>VLOOKUP(N517,'Design - US'!$H$3:$M$50,2,FALSE)</f>
        <v>Profile C</v>
      </c>
      <c r="P517" t="str">
        <f>VLOOKUP($N517,'Design - US'!$H$3:$M$50,3,FALSE)</f>
        <v>$60 USD / mo (T3)</v>
      </c>
      <c r="Q517" t="str">
        <f>VLOOKUP($N517,'Design - US'!$H$3:$M$50,4,FALSE)</f>
        <v>$7.14 USD / day</v>
      </c>
      <c r="R517" t="str">
        <f>VLOOKUP($N517,'Design - US'!$H$3:$M$50,5,FALSE)</f>
        <v>Open access within label indication (use after failure of allopurinol or febuxostat)</v>
      </c>
      <c r="S517" t="str">
        <f>VLOOKUP($N517,'Design - US'!$H$3:$M$50,6,FALSE)</f>
        <v>Requires prior authorization</v>
      </c>
      <c r="T517">
        <f t="shared" si="62"/>
        <v>850</v>
      </c>
      <c r="U517">
        <f t="shared" si="56"/>
        <v>595</v>
      </c>
      <c r="V517">
        <f t="shared" si="57"/>
        <v>85</v>
      </c>
      <c r="W517">
        <f t="shared" si="58"/>
        <v>170</v>
      </c>
      <c r="X517">
        <f t="shared" si="59"/>
        <v>0</v>
      </c>
    </row>
    <row r="518" spans="1:24">
      <c r="A518" s="2">
        <v>75</v>
      </c>
      <c r="B518" s="1" t="s">
        <v>15</v>
      </c>
      <c r="C518" s="1">
        <v>7</v>
      </c>
      <c r="D518" s="1" t="s">
        <v>11</v>
      </c>
      <c r="E518" s="1">
        <v>0.9</v>
      </c>
      <c r="F518" s="1">
        <v>0.1</v>
      </c>
      <c r="G518" s="1">
        <v>0</v>
      </c>
      <c r="H518" s="1">
        <v>0</v>
      </c>
      <c r="I518" s="1" t="s">
        <v>12</v>
      </c>
      <c r="J518" s="1" t="s">
        <v>16</v>
      </c>
      <c r="K518" s="1">
        <v>1275</v>
      </c>
      <c r="L518" s="3">
        <v>850</v>
      </c>
      <c r="M518" t="str">
        <f t="shared" si="60"/>
        <v>D</v>
      </c>
      <c r="N518" t="str">
        <f t="shared" si="61"/>
        <v>D7</v>
      </c>
      <c r="O518" t="str">
        <f>VLOOKUP(N518,'Design - US'!$H$3:$M$50,2,FALSE)</f>
        <v>Profile B</v>
      </c>
      <c r="P518" t="str">
        <f>VLOOKUP($N518,'Design - US'!$H$3:$M$50,3,FALSE)</f>
        <v>$60 USD / mo (T3)</v>
      </c>
      <c r="Q518" t="str">
        <f>VLOOKUP($N518,'Design - US'!$H$3:$M$50,4,FALSE)</f>
        <v>$5.36 USD / day</v>
      </c>
      <c r="R518" t="str">
        <f>VLOOKUP($N518,'Design - US'!$H$3:$M$50,5,FALSE)</f>
        <v>Open access within label indication (use after failure of allopurinol or febuxostat)</v>
      </c>
      <c r="S518" t="str">
        <f>VLOOKUP($N518,'Design - US'!$H$3:$M$50,6,FALSE)</f>
        <v>Requires prior authorization</v>
      </c>
      <c r="T518">
        <f t="shared" si="62"/>
        <v>1275</v>
      </c>
      <c r="U518">
        <f t="shared" si="56"/>
        <v>1147.5</v>
      </c>
      <c r="V518">
        <f t="shared" si="57"/>
        <v>127.5</v>
      </c>
      <c r="W518">
        <f t="shared" si="58"/>
        <v>0</v>
      </c>
      <c r="X518">
        <f t="shared" si="59"/>
        <v>0</v>
      </c>
    </row>
    <row r="519" spans="1:24">
      <c r="A519" s="2">
        <v>75</v>
      </c>
      <c r="B519" s="1" t="s">
        <v>15</v>
      </c>
      <c r="C519" s="1">
        <v>7</v>
      </c>
      <c r="D519" s="1" t="s">
        <v>14</v>
      </c>
      <c r="E519" s="1">
        <v>0.8</v>
      </c>
      <c r="F519" s="1">
        <v>0.1</v>
      </c>
      <c r="G519" s="1">
        <v>0.1</v>
      </c>
      <c r="H519" s="1">
        <v>0</v>
      </c>
      <c r="I519" s="1" t="s">
        <v>12</v>
      </c>
      <c r="J519" s="1" t="s">
        <v>16</v>
      </c>
      <c r="K519" s="1">
        <v>1275</v>
      </c>
      <c r="L519" s="3">
        <v>850</v>
      </c>
      <c r="M519" t="str">
        <f t="shared" si="60"/>
        <v>D</v>
      </c>
      <c r="N519" t="str">
        <f t="shared" si="61"/>
        <v>D7</v>
      </c>
      <c r="O519" t="str">
        <f>VLOOKUP(N519,'Design - US'!$H$3:$M$50,2,FALSE)</f>
        <v>Profile B</v>
      </c>
      <c r="P519" t="str">
        <f>VLOOKUP($N519,'Design - US'!$H$3:$M$50,3,FALSE)</f>
        <v>$60 USD / mo (T3)</v>
      </c>
      <c r="Q519" t="str">
        <f>VLOOKUP($N519,'Design - US'!$H$3:$M$50,4,FALSE)</f>
        <v>$5.36 USD / day</v>
      </c>
      <c r="R519" t="str">
        <f>VLOOKUP($N519,'Design - US'!$H$3:$M$50,5,FALSE)</f>
        <v>Open access within label indication (use after failure of allopurinol or febuxostat)</v>
      </c>
      <c r="S519" t="str">
        <f>VLOOKUP($N519,'Design - US'!$H$3:$M$50,6,FALSE)</f>
        <v>Requires prior authorization</v>
      </c>
      <c r="T519">
        <f t="shared" si="62"/>
        <v>850</v>
      </c>
      <c r="U519">
        <f t="shared" si="56"/>
        <v>680</v>
      </c>
      <c r="V519">
        <f t="shared" si="57"/>
        <v>85</v>
      </c>
      <c r="W519">
        <f t="shared" si="58"/>
        <v>85</v>
      </c>
      <c r="X519">
        <f t="shared" si="59"/>
        <v>0</v>
      </c>
    </row>
    <row r="520" spans="1:24">
      <c r="A520" s="2">
        <v>75</v>
      </c>
      <c r="B520" s="1" t="s">
        <v>15</v>
      </c>
      <c r="C520" s="1">
        <v>8</v>
      </c>
      <c r="D520" s="1" t="s">
        <v>11</v>
      </c>
      <c r="E520" s="1">
        <v>0.8</v>
      </c>
      <c r="F520" s="1">
        <v>0.1</v>
      </c>
      <c r="G520" s="1">
        <v>0.1</v>
      </c>
      <c r="H520" s="1">
        <v>0</v>
      </c>
      <c r="I520" s="1" t="s">
        <v>12</v>
      </c>
      <c r="J520" s="1" t="s">
        <v>16</v>
      </c>
      <c r="K520" s="1">
        <v>1275</v>
      </c>
      <c r="L520" s="3">
        <v>850</v>
      </c>
      <c r="M520" t="str">
        <f t="shared" si="60"/>
        <v>D</v>
      </c>
      <c r="N520" t="str">
        <f t="shared" si="61"/>
        <v>D8</v>
      </c>
      <c r="O520" t="str">
        <f>VLOOKUP(N520,'Design - US'!$H$3:$M$50,2,FALSE)</f>
        <v>Profile D</v>
      </c>
      <c r="P520" t="str">
        <f>VLOOKUP($N520,'Design - US'!$H$3:$M$50,3,FALSE)</f>
        <v>$30 USD / mo (T2)</v>
      </c>
      <c r="Q520" t="str">
        <f>VLOOKUP($N520,'Design - US'!$H$3:$M$50,4,FALSE)</f>
        <v>$7.14 USD / day</v>
      </c>
      <c r="R520" t="str">
        <f>VLOOKUP($N520,'Design - US'!$H$3:$M$50,5,FALSE)</f>
        <v>Open access within label indication (use after failure of allopurinol or febuxostat)</v>
      </c>
      <c r="S520" t="str">
        <f>VLOOKUP($N520,'Design - US'!$H$3:$M$50,6,FALSE)</f>
        <v>No prior authorization</v>
      </c>
      <c r="T520">
        <f t="shared" si="62"/>
        <v>1275</v>
      </c>
      <c r="U520">
        <f t="shared" si="56"/>
        <v>1020</v>
      </c>
      <c r="V520">
        <f t="shared" si="57"/>
        <v>127.5</v>
      </c>
      <c r="W520">
        <f t="shared" si="58"/>
        <v>127.5</v>
      </c>
      <c r="X520">
        <f t="shared" si="59"/>
        <v>0</v>
      </c>
    </row>
    <row r="521" spans="1:24">
      <c r="A521" s="2">
        <v>75</v>
      </c>
      <c r="B521" s="1" t="s">
        <v>15</v>
      </c>
      <c r="C521" s="1">
        <v>8</v>
      </c>
      <c r="D521" s="1" t="s">
        <v>14</v>
      </c>
      <c r="E521" s="1">
        <v>0.8</v>
      </c>
      <c r="F521" s="1">
        <v>0.1</v>
      </c>
      <c r="G521" s="1">
        <v>0.1</v>
      </c>
      <c r="H521" s="1">
        <v>0</v>
      </c>
      <c r="I521" s="1" t="s">
        <v>12</v>
      </c>
      <c r="J521" s="1" t="s">
        <v>16</v>
      </c>
      <c r="K521" s="1">
        <v>1275</v>
      </c>
      <c r="L521" s="3">
        <v>850</v>
      </c>
      <c r="M521" t="str">
        <f t="shared" si="60"/>
        <v>D</v>
      </c>
      <c r="N521" t="str">
        <f t="shared" si="61"/>
        <v>D8</v>
      </c>
      <c r="O521" t="str">
        <f>VLOOKUP(N521,'Design - US'!$H$3:$M$50,2,FALSE)</f>
        <v>Profile D</v>
      </c>
      <c r="P521" t="str">
        <f>VLOOKUP($N521,'Design - US'!$H$3:$M$50,3,FALSE)</f>
        <v>$30 USD / mo (T2)</v>
      </c>
      <c r="Q521" t="str">
        <f>VLOOKUP($N521,'Design - US'!$H$3:$M$50,4,FALSE)</f>
        <v>$7.14 USD / day</v>
      </c>
      <c r="R521" t="str">
        <f>VLOOKUP($N521,'Design - US'!$H$3:$M$50,5,FALSE)</f>
        <v>Open access within label indication (use after failure of allopurinol or febuxostat)</v>
      </c>
      <c r="S521" t="str">
        <f>VLOOKUP($N521,'Design - US'!$H$3:$M$50,6,FALSE)</f>
        <v>No prior authorization</v>
      </c>
      <c r="T521">
        <f t="shared" si="62"/>
        <v>850</v>
      </c>
      <c r="U521">
        <f t="shared" si="56"/>
        <v>680</v>
      </c>
      <c r="V521">
        <f t="shared" si="57"/>
        <v>85</v>
      </c>
      <c r="W521">
        <f t="shared" si="58"/>
        <v>85</v>
      </c>
      <c r="X521">
        <f t="shared" si="59"/>
        <v>0</v>
      </c>
    </row>
    <row r="522" spans="1:24">
      <c r="A522" s="2">
        <v>75</v>
      </c>
      <c r="B522" s="1" t="s">
        <v>15</v>
      </c>
      <c r="C522" s="1">
        <v>9</v>
      </c>
      <c r="D522" s="1" t="s">
        <v>11</v>
      </c>
      <c r="E522" s="1">
        <v>0.8</v>
      </c>
      <c r="F522" s="1">
        <v>0.1</v>
      </c>
      <c r="G522" s="1">
        <v>0.1</v>
      </c>
      <c r="H522" s="1">
        <v>0</v>
      </c>
      <c r="I522" s="1" t="s">
        <v>12</v>
      </c>
      <c r="J522" s="1" t="s">
        <v>16</v>
      </c>
      <c r="K522" s="1">
        <v>1275</v>
      </c>
      <c r="L522" s="3">
        <v>850</v>
      </c>
      <c r="M522" t="str">
        <f t="shared" si="60"/>
        <v>D</v>
      </c>
      <c r="N522" t="str">
        <f t="shared" si="61"/>
        <v>D9</v>
      </c>
      <c r="O522" t="str">
        <f>VLOOKUP(N522,'Design - US'!$H$3:$M$50,2,FALSE)</f>
        <v>Profile A</v>
      </c>
      <c r="P522" t="str">
        <f>VLOOKUP($N522,'Design - US'!$H$3:$M$50,3,FALSE)</f>
        <v>$60 USD / mo (T3)</v>
      </c>
      <c r="Q522" t="str">
        <f>VLOOKUP($N522,'Design - US'!$H$3:$M$50,4,FALSE)</f>
        <v>$12.06 USD / day</v>
      </c>
      <c r="R522" t="str">
        <f>VLOOKUP($N522,'Design - US'!$H$3:$M$50,5,FALSE)</f>
        <v>Open access within label indication (use after failure of allopurinol or febuxostat)</v>
      </c>
      <c r="S522" t="str">
        <f>VLOOKUP($N522,'Design - US'!$H$3:$M$50,6,FALSE)</f>
        <v>Requires prior authorization</v>
      </c>
      <c r="T522">
        <f t="shared" si="62"/>
        <v>1275</v>
      </c>
      <c r="U522">
        <f t="shared" si="56"/>
        <v>1020</v>
      </c>
      <c r="V522">
        <f t="shared" si="57"/>
        <v>127.5</v>
      </c>
      <c r="W522">
        <f t="shared" si="58"/>
        <v>127.5</v>
      </c>
      <c r="X522">
        <f t="shared" si="59"/>
        <v>0</v>
      </c>
    </row>
    <row r="523" spans="1:24">
      <c r="A523" s="2">
        <v>75</v>
      </c>
      <c r="B523" s="1" t="s">
        <v>15</v>
      </c>
      <c r="C523" s="1">
        <v>9</v>
      </c>
      <c r="D523" s="1" t="s">
        <v>14</v>
      </c>
      <c r="E523" s="1">
        <v>0.8</v>
      </c>
      <c r="F523" s="1">
        <v>0.1</v>
      </c>
      <c r="G523" s="1">
        <v>0.1</v>
      </c>
      <c r="H523" s="1">
        <v>0</v>
      </c>
      <c r="I523" s="1" t="s">
        <v>12</v>
      </c>
      <c r="J523" s="1" t="s">
        <v>16</v>
      </c>
      <c r="K523" s="1">
        <v>1275</v>
      </c>
      <c r="L523" s="3">
        <v>850</v>
      </c>
      <c r="M523" t="str">
        <f t="shared" si="60"/>
        <v>D</v>
      </c>
      <c r="N523" t="str">
        <f t="shared" si="61"/>
        <v>D9</v>
      </c>
      <c r="O523" t="str">
        <f>VLOOKUP(N523,'Design - US'!$H$3:$M$50,2,FALSE)</f>
        <v>Profile A</v>
      </c>
      <c r="P523" t="str">
        <f>VLOOKUP($N523,'Design - US'!$H$3:$M$50,3,FALSE)</f>
        <v>$60 USD / mo (T3)</v>
      </c>
      <c r="Q523" t="str">
        <f>VLOOKUP($N523,'Design - US'!$H$3:$M$50,4,FALSE)</f>
        <v>$12.06 USD / day</v>
      </c>
      <c r="R523" t="str">
        <f>VLOOKUP($N523,'Design - US'!$H$3:$M$50,5,FALSE)</f>
        <v>Open access within label indication (use after failure of allopurinol or febuxostat)</v>
      </c>
      <c r="S523" t="str">
        <f>VLOOKUP($N523,'Design - US'!$H$3:$M$50,6,FALSE)</f>
        <v>Requires prior authorization</v>
      </c>
      <c r="T523">
        <f t="shared" si="62"/>
        <v>850</v>
      </c>
      <c r="U523">
        <f t="shared" si="56"/>
        <v>680</v>
      </c>
      <c r="V523">
        <f t="shared" si="57"/>
        <v>85</v>
      </c>
      <c r="W523">
        <f t="shared" si="58"/>
        <v>85</v>
      </c>
      <c r="X523">
        <f t="shared" si="59"/>
        <v>0</v>
      </c>
    </row>
    <row r="524" spans="1:24">
      <c r="A524" s="2">
        <v>75</v>
      </c>
      <c r="B524" s="1" t="s">
        <v>15</v>
      </c>
      <c r="C524" s="1">
        <v>10</v>
      </c>
      <c r="D524" s="1" t="s">
        <v>11</v>
      </c>
      <c r="E524" s="1">
        <v>0.9</v>
      </c>
      <c r="F524" s="1">
        <v>0.1</v>
      </c>
      <c r="G524" s="1">
        <v>0</v>
      </c>
      <c r="H524" s="1">
        <v>0</v>
      </c>
      <c r="I524" s="1" t="s">
        <v>12</v>
      </c>
      <c r="J524" s="1" t="s">
        <v>16</v>
      </c>
      <c r="K524" s="1">
        <v>1275</v>
      </c>
      <c r="L524" s="3">
        <v>850</v>
      </c>
      <c r="M524" t="str">
        <f t="shared" si="60"/>
        <v>D</v>
      </c>
      <c r="N524" t="str">
        <f t="shared" si="61"/>
        <v>D10</v>
      </c>
      <c r="O524" t="str">
        <f>VLOOKUP(N524,'Design - US'!$H$3:$M$50,2,FALSE)</f>
        <v>Profile B</v>
      </c>
      <c r="P524" t="str">
        <f>VLOOKUP($N524,'Design - US'!$H$3:$M$50,3,FALSE)</f>
        <v>$30 USD / mo (T2)</v>
      </c>
      <c r="Q524" t="str">
        <f>VLOOKUP($N524,'Design - US'!$H$3:$M$50,4,FALSE)</f>
        <v>$7.14 USD / day</v>
      </c>
      <c r="R524" t="str">
        <f>VLOOKUP($N524,'Design - US'!$H$3:$M$50,5,FALSE)</f>
        <v>Open access within label indication (use after failure of allopurinol or febuxostat)</v>
      </c>
      <c r="S524" t="str">
        <f>VLOOKUP($N524,'Design - US'!$H$3:$M$50,6,FALSE)</f>
        <v>Requires prior authorization</v>
      </c>
      <c r="T524">
        <f t="shared" si="62"/>
        <v>1275</v>
      </c>
      <c r="U524">
        <f t="shared" si="56"/>
        <v>1147.5</v>
      </c>
      <c r="V524">
        <f t="shared" si="57"/>
        <v>127.5</v>
      </c>
      <c r="W524">
        <f t="shared" si="58"/>
        <v>0</v>
      </c>
      <c r="X524">
        <f t="shared" si="59"/>
        <v>0</v>
      </c>
    </row>
    <row r="525" spans="1:24">
      <c r="A525" s="2">
        <v>75</v>
      </c>
      <c r="B525" s="1" t="s">
        <v>15</v>
      </c>
      <c r="C525" s="1">
        <v>10</v>
      </c>
      <c r="D525" s="1" t="s">
        <v>14</v>
      </c>
      <c r="E525" s="1">
        <v>0.8</v>
      </c>
      <c r="F525" s="1">
        <v>0.1</v>
      </c>
      <c r="G525" s="1">
        <v>0.1</v>
      </c>
      <c r="H525" s="1">
        <v>0</v>
      </c>
      <c r="I525" s="1" t="s">
        <v>12</v>
      </c>
      <c r="J525" s="1" t="s">
        <v>16</v>
      </c>
      <c r="K525" s="1">
        <v>1275</v>
      </c>
      <c r="L525" s="3">
        <v>850</v>
      </c>
      <c r="M525" t="str">
        <f t="shared" si="60"/>
        <v>D</v>
      </c>
      <c r="N525" t="str">
        <f t="shared" si="61"/>
        <v>D10</v>
      </c>
      <c r="O525" t="str">
        <f>VLOOKUP(N525,'Design - US'!$H$3:$M$50,2,FALSE)</f>
        <v>Profile B</v>
      </c>
      <c r="P525" t="str">
        <f>VLOOKUP($N525,'Design - US'!$H$3:$M$50,3,FALSE)</f>
        <v>$30 USD / mo (T2)</v>
      </c>
      <c r="Q525" t="str">
        <f>VLOOKUP($N525,'Design - US'!$H$3:$M$50,4,FALSE)</f>
        <v>$7.14 USD / day</v>
      </c>
      <c r="R525" t="str">
        <f>VLOOKUP($N525,'Design - US'!$H$3:$M$50,5,FALSE)</f>
        <v>Open access within label indication (use after failure of allopurinol or febuxostat)</v>
      </c>
      <c r="S525" t="str">
        <f>VLOOKUP($N525,'Design - US'!$H$3:$M$50,6,FALSE)</f>
        <v>Requires prior authorization</v>
      </c>
      <c r="T525">
        <f t="shared" si="62"/>
        <v>850</v>
      </c>
      <c r="U525">
        <f t="shared" si="56"/>
        <v>680</v>
      </c>
      <c r="V525">
        <f t="shared" si="57"/>
        <v>85</v>
      </c>
      <c r="W525">
        <f t="shared" si="58"/>
        <v>85</v>
      </c>
      <c r="X525">
        <f t="shared" si="59"/>
        <v>0</v>
      </c>
    </row>
    <row r="526" spans="1:24">
      <c r="A526" s="2">
        <v>75</v>
      </c>
      <c r="B526" s="1" t="s">
        <v>15</v>
      </c>
      <c r="C526" s="1">
        <v>11</v>
      </c>
      <c r="D526" s="1" t="s">
        <v>11</v>
      </c>
      <c r="E526" s="1">
        <v>0.9</v>
      </c>
      <c r="F526" s="1">
        <v>0.1</v>
      </c>
      <c r="G526" s="1">
        <v>0</v>
      </c>
      <c r="H526" s="1">
        <v>0</v>
      </c>
      <c r="I526" s="1" t="s">
        <v>12</v>
      </c>
      <c r="J526" s="1" t="s">
        <v>16</v>
      </c>
      <c r="K526" s="1">
        <v>1275</v>
      </c>
      <c r="L526" s="3">
        <v>850</v>
      </c>
      <c r="M526" t="str">
        <f t="shared" si="60"/>
        <v>D</v>
      </c>
      <c r="N526" t="str">
        <f t="shared" si="61"/>
        <v>D11</v>
      </c>
      <c r="O526" t="str">
        <f>VLOOKUP(N526,'Design - US'!$H$3:$M$50,2,FALSE)</f>
        <v>Profile D</v>
      </c>
      <c r="P526" t="str">
        <f>VLOOKUP($N526,'Design - US'!$H$3:$M$50,3,FALSE)</f>
        <v>$60 USD / mo (T3)</v>
      </c>
      <c r="Q526" t="str">
        <f>VLOOKUP($N526,'Design - US'!$H$3:$M$50,4,FALSE)</f>
        <v>$12.06 USD / day</v>
      </c>
      <c r="R526" t="str">
        <f>VLOOKUP($N526,'Design - US'!$H$3:$M$50,5,FALSE)</f>
        <v>Access restricted beyond label indication (use only after failure of both allopurinol AND febuxostat)</v>
      </c>
      <c r="S526" t="str">
        <f>VLOOKUP($N526,'Design - US'!$H$3:$M$50,6,FALSE)</f>
        <v>Requires prior authorization</v>
      </c>
      <c r="T526">
        <f t="shared" si="62"/>
        <v>1275</v>
      </c>
      <c r="U526">
        <f t="shared" si="56"/>
        <v>1147.5</v>
      </c>
      <c r="V526">
        <f t="shared" si="57"/>
        <v>127.5</v>
      </c>
      <c r="W526">
        <f t="shared" si="58"/>
        <v>0</v>
      </c>
      <c r="X526">
        <f t="shared" si="59"/>
        <v>0</v>
      </c>
    </row>
    <row r="527" spans="1:24">
      <c r="A527" s="2">
        <v>75</v>
      </c>
      <c r="B527" s="1" t="s">
        <v>15</v>
      </c>
      <c r="C527" s="1">
        <v>11</v>
      </c>
      <c r="D527" s="1" t="s">
        <v>14</v>
      </c>
      <c r="E527" s="1">
        <v>0.8</v>
      </c>
      <c r="F527" s="1">
        <v>0.1</v>
      </c>
      <c r="G527" s="1">
        <v>0.1</v>
      </c>
      <c r="H527" s="1">
        <v>0</v>
      </c>
      <c r="I527" s="1" t="s">
        <v>12</v>
      </c>
      <c r="J527" s="1" t="s">
        <v>16</v>
      </c>
      <c r="K527" s="1">
        <v>1275</v>
      </c>
      <c r="L527" s="3">
        <v>850</v>
      </c>
      <c r="M527" t="str">
        <f t="shared" si="60"/>
        <v>D</v>
      </c>
      <c r="N527" t="str">
        <f t="shared" si="61"/>
        <v>D11</v>
      </c>
      <c r="O527" t="str">
        <f>VLOOKUP(N527,'Design - US'!$H$3:$M$50,2,FALSE)</f>
        <v>Profile D</v>
      </c>
      <c r="P527" t="str">
        <f>VLOOKUP($N527,'Design - US'!$H$3:$M$50,3,FALSE)</f>
        <v>$60 USD / mo (T3)</v>
      </c>
      <c r="Q527" t="str">
        <f>VLOOKUP($N527,'Design - US'!$H$3:$M$50,4,FALSE)</f>
        <v>$12.06 USD / day</v>
      </c>
      <c r="R527" t="str">
        <f>VLOOKUP($N527,'Design - US'!$H$3:$M$50,5,FALSE)</f>
        <v>Access restricted beyond label indication (use only after failure of both allopurinol AND febuxostat)</v>
      </c>
      <c r="S527" t="str">
        <f>VLOOKUP($N527,'Design - US'!$H$3:$M$50,6,FALSE)</f>
        <v>Requires prior authorization</v>
      </c>
      <c r="T527">
        <f t="shared" si="62"/>
        <v>850</v>
      </c>
      <c r="U527">
        <f t="shared" si="56"/>
        <v>680</v>
      </c>
      <c r="V527">
        <f t="shared" si="57"/>
        <v>85</v>
      </c>
      <c r="W527">
        <f t="shared" si="58"/>
        <v>85</v>
      </c>
      <c r="X527">
        <f t="shared" si="59"/>
        <v>0</v>
      </c>
    </row>
    <row r="528" spans="1:24">
      <c r="A528" s="2">
        <v>75</v>
      </c>
      <c r="B528" s="1" t="s">
        <v>15</v>
      </c>
      <c r="C528" s="1">
        <v>12</v>
      </c>
      <c r="D528" s="1" t="s">
        <v>11</v>
      </c>
      <c r="E528" s="1">
        <v>0.8</v>
      </c>
      <c r="F528" s="1">
        <v>0.1</v>
      </c>
      <c r="G528" s="1">
        <v>0.1</v>
      </c>
      <c r="H528" s="1">
        <v>0</v>
      </c>
      <c r="I528" s="1" t="s">
        <v>12</v>
      </c>
      <c r="J528" s="1" t="s">
        <v>16</v>
      </c>
      <c r="K528" s="1">
        <v>1275</v>
      </c>
      <c r="L528" s="3">
        <v>850</v>
      </c>
      <c r="M528" t="str">
        <f t="shared" si="60"/>
        <v>D</v>
      </c>
      <c r="N528" t="str">
        <f t="shared" si="61"/>
        <v>D12</v>
      </c>
      <c r="O528" t="str">
        <f>VLOOKUP(N528,'Design - US'!$H$3:$M$50,2,FALSE)</f>
        <v>Profile D</v>
      </c>
      <c r="P528" t="str">
        <f>VLOOKUP($N528,'Design - US'!$H$3:$M$50,3,FALSE)</f>
        <v>$30 USD / mo (T2)</v>
      </c>
      <c r="Q528" t="str">
        <f>VLOOKUP($N528,'Design - US'!$H$3:$M$50,4,FALSE)</f>
        <v>$7.14 USD / day</v>
      </c>
      <c r="R528" t="str">
        <f>VLOOKUP($N528,'Design - US'!$H$3:$M$50,5,FALSE)</f>
        <v>Open access within label indication (use after failure of allopurinol or febuxostat)</v>
      </c>
      <c r="S528" t="str">
        <f>VLOOKUP($N528,'Design - US'!$H$3:$M$50,6,FALSE)</f>
        <v>Requires prior authorization</v>
      </c>
      <c r="T528">
        <f t="shared" si="62"/>
        <v>1275</v>
      </c>
      <c r="U528">
        <f t="shared" si="56"/>
        <v>1020</v>
      </c>
      <c r="V528">
        <f t="shared" si="57"/>
        <v>127.5</v>
      </c>
      <c r="W528">
        <f t="shared" si="58"/>
        <v>127.5</v>
      </c>
      <c r="X528">
        <f t="shared" si="59"/>
        <v>0</v>
      </c>
    </row>
    <row r="529" spans="1:24">
      <c r="A529" s="2">
        <v>75</v>
      </c>
      <c r="B529" s="1" t="s">
        <v>15</v>
      </c>
      <c r="C529" s="1">
        <v>12</v>
      </c>
      <c r="D529" s="1" t="s">
        <v>14</v>
      </c>
      <c r="E529" s="1">
        <v>0.7</v>
      </c>
      <c r="F529" s="1">
        <v>0.1</v>
      </c>
      <c r="G529" s="1">
        <v>0.2</v>
      </c>
      <c r="H529" s="1">
        <v>0</v>
      </c>
      <c r="I529" s="1" t="s">
        <v>12</v>
      </c>
      <c r="J529" s="1" t="s">
        <v>16</v>
      </c>
      <c r="K529" s="1">
        <v>1275</v>
      </c>
      <c r="L529" s="3">
        <v>850</v>
      </c>
      <c r="M529" t="str">
        <f t="shared" si="60"/>
        <v>D</v>
      </c>
      <c r="N529" t="str">
        <f t="shared" si="61"/>
        <v>D12</v>
      </c>
      <c r="O529" t="str">
        <f>VLOOKUP(N529,'Design - US'!$H$3:$M$50,2,FALSE)</f>
        <v>Profile D</v>
      </c>
      <c r="P529" t="str">
        <f>VLOOKUP($N529,'Design - US'!$H$3:$M$50,3,FALSE)</f>
        <v>$30 USD / mo (T2)</v>
      </c>
      <c r="Q529" t="str">
        <f>VLOOKUP($N529,'Design - US'!$H$3:$M$50,4,FALSE)</f>
        <v>$7.14 USD / day</v>
      </c>
      <c r="R529" t="str">
        <f>VLOOKUP($N529,'Design - US'!$H$3:$M$50,5,FALSE)</f>
        <v>Open access within label indication (use after failure of allopurinol or febuxostat)</v>
      </c>
      <c r="S529" t="str">
        <f>VLOOKUP($N529,'Design - US'!$H$3:$M$50,6,FALSE)</f>
        <v>Requires prior authorization</v>
      </c>
      <c r="T529">
        <f t="shared" si="62"/>
        <v>850</v>
      </c>
      <c r="U529">
        <f t="shared" si="56"/>
        <v>595</v>
      </c>
      <c r="V529">
        <f t="shared" si="57"/>
        <v>85</v>
      </c>
      <c r="W529">
        <f t="shared" si="58"/>
        <v>170</v>
      </c>
      <c r="X529">
        <f t="shared" si="59"/>
        <v>0</v>
      </c>
    </row>
    <row r="530" spans="1:24">
      <c r="A530" s="2">
        <v>76</v>
      </c>
      <c r="B530" s="1" t="s">
        <v>18</v>
      </c>
      <c r="C530" s="1">
        <v>1</v>
      </c>
      <c r="D530" s="1" t="s">
        <v>11</v>
      </c>
      <c r="E530" s="1">
        <v>0.3</v>
      </c>
      <c r="F530" s="1">
        <v>0.2</v>
      </c>
      <c r="G530" s="1">
        <v>0.5</v>
      </c>
      <c r="H530" s="1">
        <v>0</v>
      </c>
      <c r="I530" s="1" t="s">
        <v>12</v>
      </c>
      <c r="J530" s="1" t="s">
        <v>13</v>
      </c>
      <c r="K530" s="1">
        <v>28000</v>
      </c>
      <c r="L530" s="3">
        <v>24000</v>
      </c>
      <c r="M530" t="str">
        <f t="shared" si="60"/>
        <v>C</v>
      </c>
      <c r="N530" t="str">
        <f t="shared" si="61"/>
        <v>C1</v>
      </c>
      <c r="O530" t="str">
        <f>VLOOKUP(N530,'Design - US'!$H$3:$M$50,2,FALSE)</f>
        <v>Profile C</v>
      </c>
      <c r="P530" t="str">
        <f>VLOOKUP($N530,'Design - US'!$H$3:$M$50,3,FALSE)</f>
        <v>$30 USD / mo (T2)</v>
      </c>
      <c r="Q530" t="str">
        <f>VLOOKUP($N530,'Design - US'!$H$3:$M$50,4,FALSE)</f>
        <v>$7.14 USD / day</v>
      </c>
      <c r="R530" t="str">
        <f>VLOOKUP($N530,'Design - US'!$H$3:$M$50,5,FALSE)</f>
        <v>Open access within label indication (use after failure of allopurinol or febuxostat)</v>
      </c>
      <c r="S530" t="str">
        <f>VLOOKUP($N530,'Design - US'!$H$3:$M$50,6,FALSE)</f>
        <v>No prior authorization</v>
      </c>
      <c r="T530">
        <f t="shared" si="62"/>
        <v>28000</v>
      </c>
      <c r="U530">
        <f t="shared" si="56"/>
        <v>8400</v>
      </c>
      <c r="V530">
        <f t="shared" si="57"/>
        <v>5600</v>
      </c>
      <c r="W530">
        <f t="shared" si="58"/>
        <v>14000</v>
      </c>
      <c r="X530">
        <f t="shared" si="59"/>
        <v>0</v>
      </c>
    </row>
    <row r="531" spans="1:24">
      <c r="A531" s="2">
        <v>76</v>
      </c>
      <c r="B531" s="1" t="s">
        <v>18</v>
      </c>
      <c r="C531" s="1">
        <v>1</v>
      </c>
      <c r="D531" s="1" t="s">
        <v>14</v>
      </c>
      <c r="E531" s="1">
        <v>0.4</v>
      </c>
      <c r="F531" s="1">
        <v>0.3</v>
      </c>
      <c r="G531" s="1">
        <v>0.3</v>
      </c>
      <c r="H531" s="1">
        <v>0</v>
      </c>
      <c r="I531" s="1" t="s">
        <v>12</v>
      </c>
      <c r="J531" s="1" t="s">
        <v>13</v>
      </c>
      <c r="K531" s="1">
        <v>28000</v>
      </c>
      <c r="L531" s="3">
        <v>24000</v>
      </c>
      <c r="M531" t="str">
        <f t="shared" si="60"/>
        <v>C</v>
      </c>
      <c r="N531" t="str">
        <f t="shared" si="61"/>
        <v>C1</v>
      </c>
      <c r="O531" t="str">
        <f>VLOOKUP(N531,'Design - US'!$H$3:$M$50,2,FALSE)</f>
        <v>Profile C</v>
      </c>
      <c r="P531" t="str">
        <f>VLOOKUP($N531,'Design - US'!$H$3:$M$50,3,FALSE)</f>
        <v>$30 USD / mo (T2)</v>
      </c>
      <c r="Q531" t="str">
        <f>VLOOKUP($N531,'Design - US'!$H$3:$M$50,4,FALSE)</f>
        <v>$7.14 USD / day</v>
      </c>
      <c r="R531" t="str">
        <f>VLOOKUP($N531,'Design - US'!$H$3:$M$50,5,FALSE)</f>
        <v>Open access within label indication (use after failure of allopurinol or febuxostat)</v>
      </c>
      <c r="S531" t="str">
        <f>VLOOKUP($N531,'Design - US'!$H$3:$M$50,6,FALSE)</f>
        <v>No prior authorization</v>
      </c>
      <c r="T531">
        <f t="shared" si="62"/>
        <v>24000</v>
      </c>
      <c r="U531">
        <f t="shared" si="56"/>
        <v>9600</v>
      </c>
      <c r="V531">
        <f t="shared" si="57"/>
        <v>7200</v>
      </c>
      <c r="W531">
        <f t="shared" si="58"/>
        <v>7200</v>
      </c>
      <c r="X531">
        <f t="shared" si="59"/>
        <v>0</v>
      </c>
    </row>
    <row r="532" spans="1:24">
      <c r="A532" s="2">
        <v>76</v>
      </c>
      <c r="B532" s="1" t="s">
        <v>18</v>
      </c>
      <c r="C532" s="1">
        <v>2</v>
      </c>
      <c r="D532" s="1" t="s">
        <v>11</v>
      </c>
      <c r="E532" s="1">
        <v>0.4</v>
      </c>
      <c r="F532" s="1">
        <v>0.3</v>
      </c>
      <c r="G532" s="1">
        <v>0.3</v>
      </c>
      <c r="H532" s="1">
        <v>0</v>
      </c>
      <c r="I532" s="1" t="s">
        <v>12</v>
      </c>
      <c r="J532" s="1" t="s">
        <v>13</v>
      </c>
      <c r="K532" s="1">
        <v>28000</v>
      </c>
      <c r="L532" s="3">
        <v>24000</v>
      </c>
      <c r="M532" t="str">
        <f t="shared" si="60"/>
        <v>C</v>
      </c>
      <c r="N532" t="str">
        <f t="shared" si="61"/>
        <v>C2</v>
      </c>
      <c r="O532" t="str">
        <f>VLOOKUP(N532,'Design - US'!$H$3:$M$50,2,FALSE)</f>
        <v>Profile C</v>
      </c>
      <c r="P532" t="str">
        <f>VLOOKUP($N532,'Design - US'!$H$3:$M$50,3,FALSE)</f>
        <v>$60 USD / mo (T3)</v>
      </c>
      <c r="Q532" t="str">
        <f>VLOOKUP($N532,'Design - US'!$H$3:$M$50,4,FALSE)</f>
        <v>$12.06 USD / day</v>
      </c>
      <c r="R532" t="str">
        <f>VLOOKUP($N532,'Design - US'!$H$3:$M$50,5,FALSE)</f>
        <v>Access restricted beyond label indication (use only after failure of both allopurinol AND febuxostat)</v>
      </c>
      <c r="S532" t="str">
        <f>VLOOKUP($N532,'Design - US'!$H$3:$M$50,6,FALSE)</f>
        <v>Requires prior authorization</v>
      </c>
      <c r="T532">
        <f t="shared" si="62"/>
        <v>28000</v>
      </c>
      <c r="U532">
        <f t="shared" si="56"/>
        <v>11200</v>
      </c>
      <c r="V532">
        <f t="shared" si="57"/>
        <v>8400</v>
      </c>
      <c r="W532">
        <f t="shared" si="58"/>
        <v>8400</v>
      </c>
      <c r="X532">
        <f t="shared" si="59"/>
        <v>0</v>
      </c>
    </row>
    <row r="533" spans="1:24">
      <c r="A533" s="2">
        <v>76</v>
      </c>
      <c r="B533" s="1" t="s">
        <v>18</v>
      </c>
      <c r="C533" s="1">
        <v>2</v>
      </c>
      <c r="D533" s="1" t="s">
        <v>14</v>
      </c>
      <c r="E533" s="1">
        <v>0.4</v>
      </c>
      <c r="F533" s="1">
        <v>0.4</v>
      </c>
      <c r="G533" s="1">
        <v>0.2</v>
      </c>
      <c r="H533" s="1">
        <v>0</v>
      </c>
      <c r="I533" s="1" t="s">
        <v>12</v>
      </c>
      <c r="J533" s="1" t="s">
        <v>13</v>
      </c>
      <c r="K533" s="1">
        <v>28000</v>
      </c>
      <c r="L533" s="3">
        <v>24000</v>
      </c>
      <c r="M533" t="str">
        <f t="shared" si="60"/>
        <v>C</v>
      </c>
      <c r="N533" t="str">
        <f t="shared" si="61"/>
        <v>C2</v>
      </c>
      <c r="O533" t="str">
        <f>VLOOKUP(N533,'Design - US'!$H$3:$M$50,2,FALSE)</f>
        <v>Profile C</v>
      </c>
      <c r="P533" t="str">
        <f>VLOOKUP($N533,'Design - US'!$H$3:$M$50,3,FALSE)</f>
        <v>$60 USD / mo (T3)</v>
      </c>
      <c r="Q533" t="str">
        <f>VLOOKUP($N533,'Design - US'!$H$3:$M$50,4,FALSE)</f>
        <v>$12.06 USD / day</v>
      </c>
      <c r="R533" t="str">
        <f>VLOOKUP($N533,'Design - US'!$H$3:$M$50,5,FALSE)</f>
        <v>Access restricted beyond label indication (use only after failure of both allopurinol AND febuxostat)</v>
      </c>
      <c r="S533" t="str">
        <f>VLOOKUP($N533,'Design - US'!$H$3:$M$50,6,FALSE)</f>
        <v>Requires prior authorization</v>
      </c>
      <c r="T533">
        <f t="shared" si="62"/>
        <v>24000</v>
      </c>
      <c r="U533">
        <f t="shared" si="56"/>
        <v>9600</v>
      </c>
      <c r="V533">
        <f t="shared" si="57"/>
        <v>9600</v>
      </c>
      <c r="W533">
        <f t="shared" si="58"/>
        <v>4800</v>
      </c>
      <c r="X533">
        <f t="shared" si="59"/>
        <v>0</v>
      </c>
    </row>
    <row r="534" spans="1:24">
      <c r="A534" s="2">
        <v>76</v>
      </c>
      <c r="B534" s="1" t="s">
        <v>18</v>
      </c>
      <c r="C534" s="1">
        <v>3</v>
      </c>
      <c r="D534" s="1" t="s">
        <v>11</v>
      </c>
      <c r="E534" s="1">
        <v>0.4</v>
      </c>
      <c r="F534" s="1">
        <v>0.4</v>
      </c>
      <c r="G534" s="1">
        <v>0.2</v>
      </c>
      <c r="H534" s="1">
        <v>0</v>
      </c>
      <c r="I534" s="1" t="s">
        <v>12</v>
      </c>
      <c r="J534" s="1" t="s">
        <v>13</v>
      </c>
      <c r="K534" s="1">
        <v>28000</v>
      </c>
      <c r="L534" s="3">
        <v>24000</v>
      </c>
      <c r="M534" t="str">
        <f t="shared" si="60"/>
        <v>C</v>
      </c>
      <c r="N534" t="str">
        <f t="shared" si="61"/>
        <v>C3</v>
      </c>
      <c r="O534" t="str">
        <f>VLOOKUP(N534,'Design - US'!$H$3:$M$50,2,FALSE)</f>
        <v>Profile A</v>
      </c>
      <c r="P534" t="str">
        <f>VLOOKUP($N534,'Design - US'!$H$3:$M$50,3,FALSE)</f>
        <v>$30 USD / mo (T2)</v>
      </c>
      <c r="Q534" t="str">
        <f>VLOOKUP($N534,'Design - US'!$H$3:$M$50,4,FALSE)</f>
        <v>$7.14 USD / day</v>
      </c>
      <c r="R534" t="str">
        <f>VLOOKUP($N534,'Design - US'!$H$3:$M$50,5,FALSE)</f>
        <v>Open access within label indication (use after failure of allopurinol or febuxostat)</v>
      </c>
      <c r="S534" t="str">
        <f>VLOOKUP($N534,'Design - US'!$H$3:$M$50,6,FALSE)</f>
        <v>No prior authorization</v>
      </c>
      <c r="T534">
        <f t="shared" si="62"/>
        <v>28000</v>
      </c>
      <c r="U534">
        <f t="shared" si="56"/>
        <v>11200</v>
      </c>
      <c r="V534">
        <f t="shared" si="57"/>
        <v>11200</v>
      </c>
      <c r="W534">
        <f t="shared" si="58"/>
        <v>5600</v>
      </c>
      <c r="X534">
        <f t="shared" si="59"/>
        <v>0</v>
      </c>
    </row>
    <row r="535" spans="1:24">
      <c r="A535" s="2">
        <v>76</v>
      </c>
      <c r="B535" s="1" t="s">
        <v>18</v>
      </c>
      <c r="C535" s="1">
        <v>3</v>
      </c>
      <c r="D535" s="1" t="s">
        <v>14</v>
      </c>
      <c r="E535" s="1">
        <v>0.3</v>
      </c>
      <c r="F535" s="1">
        <v>0.3</v>
      </c>
      <c r="G535" s="1">
        <v>0.4</v>
      </c>
      <c r="H535" s="1">
        <v>0</v>
      </c>
      <c r="I535" s="1" t="s">
        <v>12</v>
      </c>
      <c r="J535" s="1" t="s">
        <v>13</v>
      </c>
      <c r="K535" s="1">
        <v>28000</v>
      </c>
      <c r="L535" s="3">
        <v>24000</v>
      </c>
      <c r="M535" t="str">
        <f t="shared" si="60"/>
        <v>C</v>
      </c>
      <c r="N535" t="str">
        <f t="shared" si="61"/>
        <v>C3</v>
      </c>
      <c r="O535" t="str">
        <f>VLOOKUP(N535,'Design - US'!$H$3:$M$50,2,FALSE)</f>
        <v>Profile A</v>
      </c>
      <c r="P535" t="str">
        <f>VLOOKUP($N535,'Design - US'!$H$3:$M$50,3,FALSE)</f>
        <v>$30 USD / mo (T2)</v>
      </c>
      <c r="Q535" t="str">
        <f>VLOOKUP($N535,'Design - US'!$H$3:$M$50,4,FALSE)</f>
        <v>$7.14 USD / day</v>
      </c>
      <c r="R535" t="str">
        <f>VLOOKUP($N535,'Design - US'!$H$3:$M$50,5,FALSE)</f>
        <v>Open access within label indication (use after failure of allopurinol or febuxostat)</v>
      </c>
      <c r="S535" t="str">
        <f>VLOOKUP($N535,'Design - US'!$H$3:$M$50,6,FALSE)</f>
        <v>No prior authorization</v>
      </c>
      <c r="T535">
        <f t="shared" si="62"/>
        <v>24000</v>
      </c>
      <c r="U535">
        <f t="shared" si="56"/>
        <v>7200</v>
      </c>
      <c r="V535">
        <f t="shared" si="57"/>
        <v>7200</v>
      </c>
      <c r="W535">
        <f t="shared" si="58"/>
        <v>9600</v>
      </c>
      <c r="X535">
        <f t="shared" si="59"/>
        <v>0</v>
      </c>
    </row>
    <row r="536" spans="1:24">
      <c r="A536" s="2">
        <v>76</v>
      </c>
      <c r="B536" s="1" t="s">
        <v>18</v>
      </c>
      <c r="C536" s="1">
        <v>4</v>
      </c>
      <c r="D536" s="1" t="s">
        <v>11</v>
      </c>
      <c r="E536" s="1">
        <v>0.3</v>
      </c>
      <c r="F536" s="1">
        <v>0.3</v>
      </c>
      <c r="G536" s="1">
        <v>0.4</v>
      </c>
      <c r="H536" s="1">
        <v>0</v>
      </c>
      <c r="I536" s="1" t="s">
        <v>12</v>
      </c>
      <c r="J536" s="1" t="s">
        <v>13</v>
      </c>
      <c r="K536" s="1">
        <v>28000</v>
      </c>
      <c r="L536" s="3">
        <v>24000</v>
      </c>
      <c r="M536" t="str">
        <f t="shared" si="60"/>
        <v>C</v>
      </c>
      <c r="N536" t="str">
        <f t="shared" si="61"/>
        <v>C4</v>
      </c>
      <c r="O536" t="str">
        <f>VLOOKUP(N536,'Design - US'!$H$3:$M$50,2,FALSE)</f>
        <v>Profile A</v>
      </c>
      <c r="P536" t="str">
        <f>VLOOKUP($N536,'Design - US'!$H$3:$M$50,3,FALSE)</f>
        <v>$60 USD / mo (T3)</v>
      </c>
      <c r="Q536" t="str">
        <f>VLOOKUP($N536,'Design - US'!$H$3:$M$50,4,FALSE)</f>
        <v>$5.36 USD / day</v>
      </c>
      <c r="R536" t="str">
        <f>VLOOKUP($N536,'Design - US'!$H$3:$M$50,5,FALSE)</f>
        <v>Open access within label indication (use after failure of allopurinol or febuxostat)</v>
      </c>
      <c r="S536" t="str">
        <f>VLOOKUP($N536,'Design - US'!$H$3:$M$50,6,FALSE)</f>
        <v>Requires prior authorization</v>
      </c>
      <c r="T536">
        <f t="shared" si="62"/>
        <v>28000</v>
      </c>
      <c r="U536">
        <f t="shared" si="56"/>
        <v>8400</v>
      </c>
      <c r="V536">
        <f t="shared" si="57"/>
        <v>8400</v>
      </c>
      <c r="W536">
        <f t="shared" si="58"/>
        <v>11200</v>
      </c>
      <c r="X536">
        <f t="shared" si="59"/>
        <v>0</v>
      </c>
    </row>
    <row r="537" spans="1:24">
      <c r="A537" s="2">
        <v>76</v>
      </c>
      <c r="B537" s="1" t="s">
        <v>18</v>
      </c>
      <c r="C537" s="1">
        <v>4</v>
      </c>
      <c r="D537" s="1" t="s">
        <v>14</v>
      </c>
      <c r="E537" s="1">
        <v>0.4</v>
      </c>
      <c r="F537" s="1">
        <v>0.4</v>
      </c>
      <c r="G537" s="1">
        <v>0.2</v>
      </c>
      <c r="H537" s="1">
        <v>0</v>
      </c>
      <c r="I537" s="1" t="s">
        <v>12</v>
      </c>
      <c r="J537" s="1" t="s">
        <v>13</v>
      </c>
      <c r="K537" s="1">
        <v>28000</v>
      </c>
      <c r="L537" s="3">
        <v>24000</v>
      </c>
      <c r="M537" t="str">
        <f t="shared" si="60"/>
        <v>C</v>
      </c>
      <c r="N537" t="str">
        <f t="shared" si="61"/>
        <v>C4</v>
      </c>
      <c r="O537" t="str">
        <f>VLOOKUP(N537,'Design - US'!$H$3:$M$50,2,FALSE)</f>
        <v>Profile A</v>
      </c>
      <c r="P537" t="str">
        <f>VLOOKUP($N537,'Design - US'!$H$3:$M$50,3,FALSE)</f>
        <v>$60 USD / mo (T3)</v>
      </c>
      <c r="Q537" t="str">
        <f>VLOOKUP($N537,'Design - US'!$H$3:$M$50,4,FALSE)</f>
        <v>$5.36 USD / day</v>
      </c>
      <c r="R537" t="str">
        <f>VLOOKUP($N537,'Design - US'!$H$3:$M$50,5,FALSE)</f>
        <v>Open access within label indication (use after failure of allopurinol or febuxostat)</v>
      </c>
      <c r="S537" t="str">
        <f>VLOOKUP($N537,'Design - US'!$H$3:$M$50,6,FALSE)</f>
        <v>Requires prior authorization</v>
      </c>
      <c r="T537">
        <f t="shared" si="62"/>
        <v>24000</v>
      </c>
      <c r="U537">
        <f t="shared" si="56"/>
        <v>9600</v>
      </c>
      <c r="V537">
        <f t="shared" si="57"/>
        <v>9600</v>
      </c>
      <c r="W537">
        <f t="shared" si="58"/>
        <v>4800</v>
      </c>
      <c r="X537">
        <f t="shared" si="59"/>
        <v>0</v>
      </c>
    </row>
    <row r="538" spans="1:24">
      <c r="A538" s="2">
        <v>76</v>
      </c>
      <c r="B538" s="1" t="s">
        <v>18</v>
      </c>
      <c r="C538" s="1">
        <v>5</v>
      </c>
      <c r="D538" s="1" t="s">
        <v>11</v>
      </c>
      <c r="E538" s="1">
        <v>0.4</v>
      </c>
      <c r="F538" s="1">
        <v>0.4</v>
      </c>
      <c r="G538" s="1">
        <v>0.2</v>
      </c>
      <c r="H538" s="1">
        <v>0</v>
      </c>
      <c r="I538" s="1" t="s">
        <v>12</v>
      </c>
      <c r="J538" s="1" t="s">
        <v>13</v>
      </c>
      <c r="K538" s="1">
        <v>28000</v>
      </c>
      <c r="L538" s="3">
        <v>24000</v>
      </c>
      <c r="M538" t="str">
        <f t="shared" si="60"/>
        <v>C</v>
      </c>
      <c r="N538" t="str">
        <f t="shared" si="61"/>
        <v>C5</v>
      </c>
      <c r="O538" t="str">
        <f>VLOOKUP(N538,'Design - US'!$H$3:$M$50,2,FALSE)</f>
        <v>Profile C</v>
      </c>
      <c r="P538" t="str">
        <f>VLOOKUP($N538,'Design - US'!$H$3:$M$50,3,FALSE)</f>
        <v>$30 USD / mo (T2)</v>
      </c>
      <c r="Q538" t="str">
        <f>VLOOKUP($N538,'Design - US'!$H$3:$M$50,4,FALSE)</f>
        <v>$7.14 USD / day</v>
      </c>
      <c r="R538" t="str">
        <f>VLOOKUP($N538,'Design - US'!$H$3:$M$50,5,FALSE)</f>
        <v>Open access within label indication (use after failure of allopurinol or febuxostat)</v>
      </c>
      <c r="S538" t="str">
        <f>VLOOKUP($N538,'Design - US'!$H$3:$M$50,6,FALSE)</f>
        <v>Requires prior authorization</v>
      </c>
      <c r="T538">
        <f t="shared" si="62"/>
        <v>28000</v>
      </c>
      <c r="U538">
        <f t="shared" si="56"/>
        <v>11200</v>
      </c>
      <c r="V538">
        <f t="shared" si="57"/>
        <v>11200</v>
      </c>
      <c r="W538">
        <f t="shared" si="58"/>
        <v>5600</v>
      </c>
      <c r="X538">
        <f t="shared" si="59"/>
        <v>0</v>
      </c>
    </row>
    <row r="539" spans="1:24">
      <c r="A539" s="2">
        <v>76</v>
      </c>
      <c r="B539" s="1" t="s">
        <v>18</v>
      </c>
      <c r="C539" s="1">
        <v>5</v>
      </c>
      <c r="D539" s="1" t="s">
        <v>14</v>
      </c>
      <c r="E539" s="1">
        <v>0.3</v>
      </c>
      <c r="F539" s="1">
        <v>0.3</v>
      </c>
      <c r="G539" s="1">
        <v>0.4</v>
      </c>
      <c r="H539" s="1">
        <v>0</v>
      </c>
      <c r="I539" s="1" t="s">
        <v>12</v>
      </c>
      <c r="J539" s="1" t="s">
        <v>13</v>
      </c>
      <c r="K539" s="1">
        <v>28000</v>
      </c>
      <c r="L539" s="3">
        <v>24000</v>
      </c>
      <c r="M539" t="str">
        <f t="shared" si="60"/>
        <v>C</v>
      </c>
      <c r="N539" t="str">
        <f t="shared" si="61"/>
        <v>C5</v>
      </c>
      <c r="O539" t="str">
        <f>VLOOKUP(N539,'Design - US'!$H$3:$M$50,2,FALSE)</f>
        <v>Profile C</v>
      </c>
      <c r="P539" t="str">
        <f>VLOOKUP($N539,'Design - US'!$H$3:$M$50,3,FALSE)</f>
        <v>$30 USD / mo (T2)</v>
      </c>
      <c r="Q539" t="str">
        <f>VLOOKUP($N539,'Design - US'!$H$3:$M$50,4,FALSE)</f>
        <v>$7.14 USD / day</v>
      </c>
      <c r="R539" t="str">
        <f>VLOOKUP($N539,'Design - US'!$H$3:$M$50,5,FALSE)</f>
        <v>Open access within label indication (use after failure of allopurinol or febuxostat)</v>
      </c>
      <c r="S539" t="str">
        <f>VLOOKUP($N539,'Design - US'!$H$3:$M$50,6,FALSE)</f>
        <v>Requires prior authorization</v>
      </c>
      <c r="T539">
        <f t="shared" si="62"/>
        <v>24000</v>
      </c>
      <c r="U539">
        <f t="shared" si="56"/>
        <v>7200</v>
      </c>
      <c r="V539">
        <f t="shared" si="57"/>
        <v>7200</v>
      </c>
      <c r="W539">
        <f t="shared" si="58"/>
        <v>9600</v>
      </c>
      <c r="X539">
        <f t="shared" si="59"/>
        <v>0</v>
      </c>
    </row>
    <row r="540" spans="1:24">
      <c r="A540" s="2">
        <v>76</v>
      </c>
      <c r="B540" s="1" t="s">
        <v>18</v>
      </c>
      <c r="C540" s="1">
        <v>6</v>
      </c>
      <c r="D540" s="1" t="s">
        <v>11</v>
      </c>
      <c r="E540" s="1">
        <v>0.4</v>
      </c>
      <c r="F540" s="1">
        <v>0.3</v>
      </c>
      <c r="G540" s="1">
        <v>0.3</v>
      </c>
      <c r="H540" s="1">
        <v>0</v>
      </c>
      <c r="I540" s="1" t="s">
        <v>12</v>
      </c>
      <c r="J540" s="1" t="s">
        <v>13</v>
      </c>
      <c r="K540" s="1">
        <v>28000</v>
      </c>
      <c r="L540" s="3">
        <v>24000</v>
      </c>
      <c r="M540" t="str">
        <f t="shared" si="60"/>
        <v>C</v>
      </c>
      <c r="N540" t="str">
        <f t="shared" si="61"/>
        <v>C6</v>
      </c>
      <c r="O540" t="str">
        <f>VLOOKUP(N540,'Design - US'!$H$3:$M$50,2,FALSE)</f>
        <v>Profile A</v>
      </c>
      <c r="P540" t="str">
        <f>VLOOKUP($N540,'Design - US'!$H$3:$M$50,3,FALSE)</f>
        <v>$60 USD / mo (T3)</v>
      </c>
      <c r="Q540" t="str">
        <f>VLOOKUP($N540,'Design - US'!$H$3:$M$50,4,FALSE)</f>
        <v>$7.14 USD / day</v>
      </c>
      <c r="R540" t="str">
        <f>VLOOKUP($N540,'Design - US'!$H$3:$M$50,5,FALSE)</f>
        <v>Open access within label indication (use after failure of allopurinol or febuxostat)</v>
      </c>
      <c r="S540" t="str">
        <f>VLOOKUP($N540,'Design - US'!$H$3:$M$50,6,FALSE)</f>
        <v>Requires prior authorization</v>
      </c>
      <c r="T540">
        <f t="shared" si="62"/>
        <v>28000</v>
      </c>
      <c r="U540">
        <f t="shared" si="56"/>
        <v>11200</v>
      </c>
      <c r="V540">
        <f t="shared" si="57"/>
        <v>8400</v>
      </c>
      <c r="W540">
        <f t="shared" si="58"/>
        <v>8400</v>
      </c>
      <c r="X540">
        <f t="shared" si="59"/>
        <v>0</v>
      </c>
    </row>
    <row r="541" spans="1:24">
      <c r="A541" s="2">
        <v>76</v>
      </c>
      <c r="B541" s="1" t="s">
        <v>18</v>
      </c>
      <c r="C541" s="1">
        <v>6</v>
      </c>
      <c r="D541" s="1" t="s">
        <v>14</v>
      </c>
      <c r="E541" s="1">
        <v>0.4</v>
      </c>
      <c r="F541" s="1">
        <v>0.4</v>
      </c>
      <c r="G541" s="1">
        <v>0.2</v>
      </c>
      <c r="H541" s="1">
        <v>0</v>
      </c>
      <c r="I541" s="1" t="s">
        <v>12</v>
      </c>
      <c r="J541" s="1" t="s">
        <v>13</v>
      </c>
      <c r="K541" s="1">
        <v>28000</v>
      </c>
      <c r="L541" s="3">
        <v>24000</v>
      </c>
      <c r="M541" t="str">
        <f t="shared" si="60"/>
        <v>C</v>
      </c>
      <c r="N541" t="str">
        <f t="shared" si="61"/>
        <v>C6</v>
      </c>
      <c r="O541" t="str">
        <f>VLOOKUP(N541,'Design - US'!$H$3:$M$50,2,FALSE)</f>
        <v>Profile A</v>
      </c>
      <c r="P541" t="str">
        <f>VLOOKUP($N541,'Design - US'!$H$3:$M$50,3,FALSE)</f>
        <v>$60 USD / mo (T3)</v>
      </c>
      <c r="Q541" t="str">
        <f>VLOOKUP($N541,'Design - US'!$H$3:$M$50,4,FALSE)</f>
        <v>$7.14 USD / day</v>
      </c>
      <c r="R541" t="str">
        <f>VLOOKUP($N541,'Design - US'!$H$3:$M$50,5,FALSE)</f>
        <v>Open access within label indication (use after failure of allopurinol or febuxostat)</v>
      </c>
      <c r="S541" t="str">
        <f>VLOOKUP($N541,'Design - US'!$H$3:$M$50,6,FALSE)</f>
        <v>Requires prior authorization</v>
      </c>
      <c r="T541">
        <f t="shared" si="62"/>
        <v>24000</v>
      </c>
      <c r="U541">
        <f t="shared" si="56"/>
        <v>9600</v>
      </c>
      <c r="V541">
        <f t="shared" si="57"/>
        <v>9600</v>
      </c>
      <c r="W541">
        <f t="shared" si="58"/>
        <v>4800</v>
      </c>
      <c r="X541">
        <f t="shared" si="59"/>
        <v>0</v>
      </c>
    </row>
    <row r="542" spans="1:24">
      <c r="A542" s="2">
        <v>76</v>
      </c>
      <c r="B542" s="1" t="s">
        <v>18</v>
      </c>
      <c r="C542" s="1">
        <v>7</v>
      </c>
      <c r="D542" s="1" t="s">
        <v>11</v>
      </c>
      <c r="E542" s="1">
        <v>0.4</v>
      </c>
      <c r="F542" s="1">
        <v>0.3</v>
      </c>
      <c r="G542" s="1">
        <v>0.3</v>
      </c>
      <c r="H542" s="1">
        <v>0</v>
      </c>
      <c r="I542" s="1" t="s">
        <v>12</v>
      </c>
      <c r="J542" s="1" t="s">
        <v>13</v>
      </c>
      <c r="K542" s="1">
        <v>28000</v>
      </c>
      <c r="L542" s="3">
        <v>24000</v>
      </c>
      <c r="M542" t="str">
        <f t="shared" si="60"/>
        <v>C</v>
      </c>
      <c r="N542" t="str">
        <f t="shared" si="61"/>
        <v>C7</v>
      </c>
      <c r="O542" t="str">
        <f>VLOOKUP(N542,'Design - US'!$H$3:$M$50,2,FALSE)</f>
        <v>Profile D</v>
      </c>
      <c r="P542" t="str">
        <f>VLOOKUP($N542,'Design - US'!$H$3:$M$50,3,FALSE)</f>
        <v>$60 USD / mo (T3)</v>
      </c>
      <c r="Q542" t="str">
        <f>VLOOKUP($N542,'Design - US'!$H$3:$M$50,4,FALSE)</f>
        <v>$7.14 USD / day</v>
      </c>
      <c r="R542" t="str">
        <f>VLOOKUP($N542,'Design - US'!$H$3:$M$50,5,FALSE)</f>
        <v>Open access within label indication (use after failure of allopurinol or febuxostat)</v>
      </c>
      <c r="S542" t="str">
        <f>VLOOKUP($N542,'Design - US'!$H$3:$M$50,6,FALSE)</f>
        <v>Requires prior authorization</v>
      </c>
      <c r="T542">
        <f t="shared" si="62"/>
        <v>28000</v>
      </c>
      <c r="U542">
        <f t="shared" si="56"/>
        <v>11200</v>
      </c>
      <c r="V542">
        <f t="shared" si="57"/>
        <v>8400</v>
      </c>
      <c r="W542">
        <f t="shared" si="58"/>
        <v>8400</v>
      </c>
      <c r="X542">
        <f t="shared" si="59"/>
        <v>0</v>
      </c>
    </row>
    <row r="543" spans="1:24">
      <c r="A543" s="2">
        <v>76</v>
      </c>
      <c r="B543" s="1" t="s">
        <v>18</v>
      </c>
      <c r="C543" s="1">
        <v>7</v>
      </c>
      <c r="D543" s="1" t="s">
        <v>14</v>
      </c>
      <c r="E543" s="1">
        <v>0.3</v>
      </c>
      <c r="F543" s="1">
        <v>0.4</v>
      </c>
      <c r="G543" s="1">
        <v>0.3</v>
      </c>
      <c r="H543" s="1">
        <v>0</v>
      </c>
      <c r="I543" s="1" t="s">
        <v>12</v>
      </c>
      <c r="J543" s="1" t="s">
        <v>13</v>
      </c>
      <c r="K543" s="1">
        <v>28000</v>
      </c>
      <c r="L543" s="3">
        <v>24000</v>
      </c>
      <c r="M543" t="str">
        <f t="shared" si="60"/>
        <v>C</v>
      </c>
      <c r="N543" t="str">
        <f t="shared" si="61"/>
        <v>C7</v>
      </c>
      <c r="O543" t="str">
        <f>VLOOKUP(N543,'Design - US'!$H$3:$M$50,2,FALSE)</f>
        <v>Profile D</v>
      </c>
      <c r="P543" t="str">
        <f>VLOOKUP($N543,'Design - US'!$H$3:$M$50,3,FALSE)</f>
        <v>$60 USD / mo (T3)</v>
      </c>
      <c r="Q543" t="str">
        <f>VLOOKUP($N543,'Design - US'!$H$3:$M$50,4,FALSE)</f>
        <v>$7.14 USD / day</v>
      </c>
      <c r="R543" t="str">
        <f>VLOOKUP($N543,'Design - US'!$H$3:$M$50,5,FALSE)</f>
        <v>Open access within label indication (use after failure of allopurinol or febuxostat)</v>
      </c>
      <c r="S543" t="str">
        <f>VLOOKUP($N543,'Design - US'!$H$3:$M$50,6,FALSE)</f>
        <v>Requires prior authorization</v>
      </c>
      <c r="T543">
        <f t="shared" si="62"/>
        <v>24000</v>
      </c>
      <c r="U543">
        <f t="shared" si="56"/>
        <v>7200</v>
      </c>
      <c r="V543">
        <f t="shared" si="57"/>
        <v>9600</v>
      </c>
      <c r="W543">
        <f t="shared" si="58"/>
        <v>7200</v>
      </c>
      <c r="X543">
        <f t="shared" si="59"/>
        <v>0</v>
      </c>
    </row>
    <row r="544" spans="1:24">
      <c r="A544" s="2">
        <v>76</v>
      </c>
      <c r="B544" s="1" t="s">
        <v>18</v>
      </c>
      <c r="C544" s="1">
        <v>8</v>
      </c>
      <c r="D544" s="1" t="s">
        <v>11</v>
      </c>
      <c r="E544" s="1">
        <v>0.4</v>
      </c>
      <c r="F544" s="1">
        <v>0.3</v>
      </c>
      <c r="G544" s="1">
        <v>0.3</v>
      </c>
      <c r="H544" s="1">
        <v>0</v>
      </c>
      <c r="I544" s="1" t="s">
        <v>12</v>
      </c>
      <c r="J544" s="1" t="s">
        <v>13</v>
      </c>
      <c r="K544" s="1">
        <v>28000</v>
      </c>
      <c r="L544" s="3">
        <v>24000</v>
      </c>
      <c r="M544" t="str">
        <f t="shared" si="60"/>
        <v>C</v>
      </c>
      <c r="N544" t="str">
        <f t="shared" si="61"/>
        <v>C8</v>
      </c>
      <c r="O544" t="str">
        <f>VLOOKUP(N544,'Design - US'!$H$3:$M$50,2,FALSE)</f>
        <v>Profile B</v>
      </c>
      <c r="P544" t="str">
        <f>VLOOKUP($N544,'Design - US'!$H$3:$M$50,3,FALSE)</f>
        <v>$60 USD / mo (T3)</v>
      </c>
      <c r="Q544" t="str">
        <f>VLOOKUP($N544,'Design - US'!$H$3:$M$50,4,FALSE)</f>
        <v>$12.06 USD / day</v>
      </c>
      <c r="R544" t="str">
        <f>VLOOKUP($N544,'Design - US'!$H$3:$M$50,5,FALSE)</f>
        <v>Access restricted beyond label indication (use only after failure of both allopurinol AND febuxostat)</v>
      </c>
      <c r="S544" t="str">
        <f>VLOOKUP($N544,'Design - US'!$H$3:$M$50,6,FALSE)</f>
        <v>Requires prior authorization</v>
      </c>
      <c r="T544">
        <f t="shared" si="62"/>
        <v>28000</v>
      </c>
      <c r="U544">
        <f t="shared" si="56"/>
        <v>11200</v>
      </c>
      <c r="V544">
        <f t="shared" si="57"/>
        <v>8400</v>
      </c>
      <c r="W544">
        <f t="shared" si="58"/>
        <v>8400</v>
      </c>
      <c r="X544">
        <f t="shared" si="59"/>
        <v>0</v>
      </c>
    </row>
    <row r="545" spans="1:24">
      <c r="A545" s="2">
        <v>76</v>
      </c>
      <c r="B545" s="1" t="s">
        <v>18</v>
      </c>
      <c r="C545" s="1">
        <v>8</v>
      </c>
      <c r="D545" s="1" t="s">
        <v>14</v>
      </c>
      <c r="E545" s="1">
        <v>0.4</v>
      </c>
      <c r="F545" s="1">
        <v>0.4</v>
      </c>
      <c r="G545" s="1">
        <v>0.2</v>
      </c>
      <c r="H545" s="1">
        <v>0</v>
      </c>
      <c r="I545" s="1" t="s">
        <v>12</v>
      </c>
      <c r="J545" s="1" t="s">
        <v>13</v>
      </c>
      <c r="K545" s="1">
        <v>28000</v>
      </c>
      <c r="L545" s="3">
        <v>24000</v>
      </c>
      <c r="M545" t="str">
        <f t="shared" si="60"/>
        <v>C</v>
      </c>
      <c r="N545" t="str">
        <f t="shared" si="61"/>
        <v>C8</v>
      </c>
      <c r="O545" t="str">
        <f>VLOOKUP(N545,'Design - US'!$H$3:$M$50,2,FALSE)</f>
        <v>Profile B</v>
      </c>
      <c r="P545" t="str">
        <f>VLOOKUP($N545,'Design - US'!$H$3:$M$50,3,FALSE)</f>
        <v>$60 USD / mo (T3)</v>
      </c>
      <c r="Q545" t="str">
        <f>VLOOKUP($N545,'Design - US'!$H$3:$M$50,4,FALSE)</f>
        <v>$12.06 USD / day</v>
      </c>
      <c r="R545" t="str">
        <f>VLOOKUP($N545,'Design - US'!$H$3:$M$50,5,FALSE)</f>
        <v>Access restricted beyond label indication (use only after failure of both allopurinol AND febuxostat)</v>
      </c>
      <c r="S545" t="str">
        <f>VLOOKUP($N545,'Design - US'!$H$3:$M$50,6,FALSE)</f>
        <v>Requires prior authorization</v>
      </c>
      <c r="T545">
        <f t="shared" si="62"/>
        <v>24000</v>
      </c>
      <c r="U545">
        <f t="shared" si="56"/>
        <v>9600</v>
      </c>
      <c r="V545">
        <f t="shared" si="57"/>
        <v>9600</v>
      </c>
      <c r="W545">
        <f t="shared" si="58"/>
        <v>4800</v>
      </c>
      <c r="X545">
        <f t="shared" si="59"/>
        <v>0</v>
      </c>
    </row>
    <row r="546" spans="1:24">
      <c r="A546" s="2">
        <v>76</v>
      </c>
      <c r="B546" s="1" t="s">
        <v>18</v>
      </c>
      <c r="C546" s="1">
        <v>9</v>
      </c>
      <c r="D546" s="1" t="s">
        <v>11</v>
      </c>
      <c r="E546" s="1">
        <v>0.3</v>
      </c>
      <c r="F546" s="1">
        <v>0.2</v>
      </c>
      <c r="G546" s="1">
        <v>0.5</v>
      </c>
      <c r="H546" s="1">
        <v>0</v>
      </c>
      <c r="I546" s="1" t="s">
        <v>12</v>
      </c>
      <c r="J546" s="1" t="s">
        <v>13</v>
      </c>
      <c r="K546" s="1">
        <v>28000</v>
      </c>
      <c r="L546" s="3">
        <v>24000</v>
      </c>
      <c r="M546" t="str">
        <f t="shared" si="60"/>
        <v>C</v>
      </c>
      <c r="N546" t="str">
        <f t="shared" si="61"/>
        <v>C9</v>
      </c>
      <c r="O546" t="str">
        <f>VLOOKUP(N546,'Design - US'!$H$3:$M$50,2,FALSE)</f>
        <v>Profile D</v>
      </c>
      <c r="P546" t="str">
        <f>VLOOKUP($N546,'Design - US'!$H$3:$M$50,3,FALSE)</f>
        <v>$60 USD / mo (T3)</v>
      </c>
      <c r="Q546" t="str">
        <f>VLOOKUP($N546,'Design - US'!$H$3:$M$50,4,FALSE)</f>
        <v>$12.06 USD / day</v>
      </c>
      <c r="R546" t="str">
        <f>VLOOKUP($N546,'Design - US'!$H$3:$M$50,5,FALSE)</f>
        <v>Open access within label indication (use after failure of allopurinol or febuxostat)</v>
      </c>
      <c r="S546" t="str">
        <f>VLOOKUP($N546,'Design - US'!$H$3:$M$50,6,FALSE)</f>
        <v>No prior authorization</v>
      </c>
      <c r="T546">
        <f t="shared" si="62"/>
        <v>28000</v>
      </c>
      <c r="U546">
        <f t="shared" si="56"/>
        <v>8400</v>
      </c>
      <c r="V546">
        <f t="shared" si="57"/>
        <v>5600</v>
      </c>
      <c r="W546">
        <f t="shared" si="58"/>
        <v>14000</v>
      </c>
      <c r="X546">
        <f t="shared" si="59"/>
        <v>0</v>
      </c>
    </row>
    <row r="547" spans="1:24">
      <c r="A547" s="2">
        <v>76</v>
      </c>
      <c r="B547" s="1" t="s">
        <v>18</v>
      </c>
      <c r="C547" s="1">
        <v>9</v>
      </c>
      <c r="D547" s="1" t="s">
        <v>14</v>
      </c>
      <c r="E547" s="1">
        <v>0.3</v>
      </c>
      <c r="F547" s="1">
        <v>0.2</v>
      </c>
      <c r="G547" s="1">
        <v>0.5</v>
      </c>
      <c r="H547" s="1">
        <v>0</v>
      </c>
      <c r="I547" s="1" t="s">
        <v>12</v>
      </c>
      <c r="J547" s="1" t="s">
        <v>13</v>
      </c>
      <c r="K547" s="1">
        <v>28000</v>
      </c>
      <c r="L547" s="3">
        <v>24000</v>
      </c>
      <c r="M547" t="str">
        <f t="shared" si="60"/>
        <v>C</v>
      </c>
      <c r="N547" t="str">
        <f t="shared" si="61"/>
        <v>C9</v>
      </c>
      <c r="O547" t="str">
        <f>VLOOKUP(N547,'Design - US'!$H$3:$M$50,2,FALSE)</f>
        <v>Profile D</v>
      </c>
      <c r="P547" t="str">
        <f>VLOOKUP($N547,'Design - US'!$H$3:$M$50,3,FALSE)</f>
        <v>$60 USD / mo (T3)</v>
      </c>
      <c r="Q547" t="str">
        <f>VLOOKUP($N547,'Design - US'!$H$3:$M$50,4,FALSE)</f>
        <v>$12.06 USD / day</v>
      </c>
      <c r="R547" t="str">
        <f>VLOOKUP($N547,'Design - US'!$H$3:$M$50,5,FALSE)</f>
        <v>Open access within label indication (use after failure of allopurinol or febuxostat)</v>
      </c>
      <c r="S547" t="str">
        <f>VLOOKUP($N547,'Design - US'!$H$3:$M$50,6,FALSE)</f>
        <v>No prior authorization</v>
      </c>
      <c r="T547">
        <f t="shared" si="62"/>
        <v>24000</v>
      </c>
      <c r="U547">
        <f t="shared" si="56"/>
        <v>7200</v>
      </c>
      <c r="V547">
        <f t="shared" si="57"/>
        <v>4800</v>
      </c>
      <c r="W547">
        <f t="shared" si="58"/>
        <v>12000</v>
      </c>
      <c r="X547">
        <f t="shared" si="59"/>
        <v>0</v>
      </c>
    </row>
    <row r="548" spans="1:24">
      <c r="A548" s="2">
        <v>76</v>
      </c>
      <c r="B548" s="1" t="s">
        <v>18</v>
      </c>
      <c r="C548" s="1">
        <v>10</v>
      </c>
      <c r="D548" s="1" t="s">
        <v>11</v>
      </c>
      <c r="E548" s="1">
        <v>0.4</v>
      </c>
      <c r="F548" s="1">
        <v>0.2</v>
      </c>
      <c r="G548" s="1">
        <v>0.4</v>
      </c>
      <c r="H548" s="1">
        <v>0</v>
      </c>
      <c r="I548" s="1" t="s">
        <v>12</v>
      </c>
      <c r="J548" s="1" t="s">
        <v>13</v>
      </c>
      <c r="K548" s="1">
        <v>28000</v>
      </c>
      <c r="L548" s="3">
        <v>24000</v>
      </c>
      <c r="M548" t="str">
        <f t="shared" si="60"/>
        <v>C</v>
      </c>
      <c r="N548" t="str">
        <f t="shared" si="61"/>
        <v>C10</v>
      </c>
      <c r="O548" t="str">
        <f>VLOOKUP(N548,'Design - US'!$H$3:$M$50,2,FALSE)</f>
        <v>Profile A</v>
      </c>
      <c r="P548" t="str">
        <f>VLOOKUP($N548,'Design - US'!$H$3:$M$50,3,FALSE)</f>
        <v>$60 USD / mo (T3)</v>
      </c>
      <c r="Q548" t="str">
        <f>VLOOKUP($N548,'Design - US'!$H$3:$M$50,4,FALSE)</f>
        <v>$12.06 USD / day</v>
      </c>
      <c r="R548" t="str">
        <f>VLOOKUP($N548,'Design - US'!$H$3:$M$50,5,FALSE)</f>
        <v>Open access within label indication (use after failure of allopurinol or febuxostat)</v>
      </c>
      <c r="S548" t="str">
        <f>VLOOKUP($N548,'Design - US'!$H$3:$M$50,6,FALSE)</f>
        <v>No prior authorization</v>
      </c>
      <c r="T548">
        <f t="shared" si="62"/>
        <v>28000</v>
      </c>
      <c r="U548">
        <f t="shared" si="56"/>
        <v>11200</v>
      </c>
      <c r="V548">
        <f t="shared" si="57"/>
        <v>5600</v>
      </c>
      <c r="W548">
        <f t="shared" si="58"/>
        <v>11200</v>
      </c>
      <c r="X548">
        <f t="shared" si="59"/>
        <v>0</v>
      </c>
    </row>
    <row r="549" spans="1:24">
      <c r="A549" s="2">
        <v>76</v>
      </c>
      <c r="B549" s="1" t="s">
        <v>18</v>
      </c>
      <c r="C549" s="1">
        <v>10</v>
      </c>
      <c r="D549" s="1" t="s">
        <v>14</v>
      </c>
      <c r="E549" s="1">
        <v>0.3</v>
      </c>
      <c r="F549" s="1">
        <v>0.3</v>
      </c>
      <c r="G549" s="1">
        <v>0.4</v>
      </c>
      <c r="H549" s="1">
        <v>0</v>
      </c>
      <c r="I549" s="1" t="s">
        <v>12</v>
      </c>
      <c r="J549" s="1" t="s">
        <v>13</v>
      </c>
      <c r="K549" s="1">
        <v>28000</v>
      </c>
      <c r="L549" s="3">
        <v>24000</v>
      </c>
      <c r="M549" t="str">
        <f t="shared" si="60"/>
        <v>C</v>
      </c>
      <c r="N549" t="str">
        <f t="shared" si="61"/>
        <v>C10</v>
      </c>
      <c r="O549" t="str">
        <f>VLOOKUP(N549,'Design - US'!$H$3:$M$50,2,FALSE)</f>
        <v>Profile A</v>
      </c>
      <c r="P549" t="str">
        <f>VLOOKUP($N549,'Design - US'!$H$3:$M$50,3,FALSE)</f>
        <v>$60 USD / mo (T3)</v>
      </c>
      <c r="Q549" t="str">
        <f>VLOOKUP($N549,'Design - US'!$H$3:$M$50,4,FALSE)</f>
        <v>$12.06 USD / day</v>
      </c>
      <c r="R549" t="str">
        <f>VLOOKUP($N549,'Design - US'!$H$3:$M$50,5,FALSE)</f>
        <v>Open access within label indication (use after failure of allopurinol or febuxostat)</v>
      </c>
      <c r="S549" t="str">
        <f>VLOOKUP($N549,'Design - US'!$H$3:$M$50,6,FALSE)</f>
        <v>No prior authorization</v>
      </c>
      <c r="T549">
        <f t="shared" si="62"/>
        <v>24000</v>
      </c>
      <c r="U549">
        <f t="shared" si="56"/>
        <v>7200</v>
      </c>
      <c r="V549">
        <f t="shared" si="57"/>
        <v>7200</v>
      </c>
      <c r="W549">
        <f t="shared" si="58"/>
        <v>9600</v>
      </c>
      <c r="X549">
        <f t="shared" si="59"/>
        <v>0</v>
      </c>
    </row>
    <row r="550" spans="1:24">
      <c r="A550" s="2">
        <v>76</v>
      </c>
      <c r="B550" s="1" t="s">
        <v>18</v>
      </c>
      <c r="C550" s="1">
        <v>11</v>
      </c>
      <c r="D550" s="1" t="s">
        <v>11</v>
      </c>
      <c r="E550" s="1">
        <v>0.4</v>
      </c>
      <c r="F550" s="1">
        <v>0.2</v>
      </c>
      <c r="G550" s="1">
        <v>0.4</v>
      </c>
      <c r="H550" s="1">
        <v>0</v>
      </c>
      <c r="I550" s="1" t="s">
        <v>12</v>
      </c>
      <c r="J550" s="1" t="s">
        <v>13</v>
      </c>
      <c r="K550" s="1">
        <v>28000</v>
      </c>
      <c r="L550" s="3">
        <v>24000</v>
      </c>
      <c r="M550" t="str">
        <f t="shared" si="60"/>
        <v>C</v>
      </c>
      <c r="N550" t="str">
        <f t="shared" si="61"/>
        <v>C11</v>
      </c>
      <c r="O550" t="str">
        <f>VLOOKUP(N550,'Design - US'!$H$3:$M$50,2,FALSE)</f>
        <v>Profile B</v>
      </c>
      <c r="P550" t="str">
        <f>VLOOKUP($N550,'Design - US'!$H$3:$M$50,3,FALSE)</f>
        <v>$60 USD / mo (T3)</v>
      </c>
      <c r="Q550" t="str">
        <f>VLOOKUP($N550,'Design - US'!$H$3:$M$50,4,FALSE)</f>
        <v>$12.06 USD / day</v>
      </c>
      <c r="R550" t="str">
        <f>VLOOKUP($N550,'Design - US'!$H$3:$M$50,5,FALSE)</f>
        <v>Open access within label indication (use after failure of allopurinol or febuxostat)</v>
      </c>
      <c r="S550" t="str">
        <f>VLOOKUP($N550,'Design - US'!$H$3:$M$50,6,FALSE)</f>
        <v>No prior authorization</v>
      </c>
      <c r="T550">
        <f t="shared" si="62"/>
        <v>28000</v>
      </c>
      <c r="U550">
        <f t="shared" si="56"/>
        <v>11200</v>
      </c>
      <c r="V550">
        <f t="shared" si="57"/>
        <v>5600</v>
      </c>
      <c r="W550">
        <f t="shared" si="58"/>
        <v>11200</v>
      </c>
      <c r="X550">
        <f t="shared" si="59"/>
        <v>0</v>
      </c>
    </row>
    <row r="551" spans="1:24">
      <c r="A551" s="2">
        <v>76</v>
      </c>
      <c r="B551" s="1" t="s">
        <v>18</v>
      </c>
      <c r="C551" s="1">
        <v>11</v>
      </c>
      <c r="D551" s="1" t="s">
        <v>14</v>
      </c>
      <c r="E551" s="1">
        <v>0.3</v>
      </c>
      <c r="F551" s="1">
        <v>0.3</v>
      </c>
      <c r="G551" s="1">
        <v>0.4</v>
      </c>
      <c r="H551" s="1">
        <v>0</v>
      </c>
      <c r="I551" s="1" t="s">
        <v>12</v>
      </c>
      <c r="J551" s="1" t="s">
        <v>13</v>
      </c>
      <c r="K551" s="1">
        <v>28000</v>
      </c>
      <c r="L551" s="3">
        <v>24000</v>
      </c>
      <c r="M551" t="str">
        <f t="shared" si="60"/>
        <v>C</v>
      </c>
      <c r="N551" t="str">
        <f t="shared" si="61"/>
        <v>C11</v>
      </c>
      <c r="O551" t="str">
        <f>VLOOKUP(N551,'Design - US'!$H$3:$M$50,2,FALSE)</f>
        <v>Profile B</v>
      </c>
      <c r="P551" t="str">
        <f>VLOOKUP($N551,'Design - US'!$H$3:$M$50,3,FALSE)</f>
        <v>$60 USD / mo (T3)</v>
      </c>
      <c r="Q551" t="str">
        <f>VLOOKUP($N551,'Design - US'!$H$3:$M$50,4,FALSE)</f>
        <v>$12.06 USD / day</v>
      </c>
      <c r="R551" t="str">
        <f>VLOOKUP($N551,'Design - US'!$H$3:$M$50,5,FALSE)</f>
        <v>Open access within label indication (use after failure of allopurinol or febuxostat)</v>
      </c>
      <c r="S551" t="str">
        <f>VLOOKUP($N551,'Design - US'!$H$3:$M$50,6,FALSE)</f>
        <v>No prior authorization</v>
      </c>
      <c r="T551">
        <f t="shared" si="62"/>
        <v>24000</v>
      </c>
      <c r="U551">
        <f t="shared" si="56"/>
        <v>7200</v>
      </c>
      <c r="V551">
        <f t="shared" si="57"/>
        <v>7200</v>
      </c>
      <c r="W551">
        <f t="shared" si="58"/>
        <v>9600</v>
      </c>
      <c r="X551">
        <f t="shared" si="59"/>
        <v>0</v>
      </c>
    </row>
    <row r="552" spans="1:24">
      <c r="A552" s="2">
        <v>76</v>
      </c>
      <c r="B552" s="1" t="s">
        <v>18</v>
      </c>
      <c r="C552" s="1">
        <v>12</v>
      </c>
      <c r="D552" s="1" t="s">
        <v>11</v>
      </c>
      <c r="E552" s="1">
        <v>0.4</v>
      </c>
      <c r="F552" s="1">
        <v>0.4</v>
      </c>
      <c r="G552" s="1">
        <v>0.2</v>
      </c>
      <c r="H552" s="1">
        <v>0</v>
      </c>
      <c r="I552" s="1" t="s">
        <v>12</v>
      </c>
      <c r="J552" s="1" t="s">
        <v>13</v>
      </c>
      <c r="K552" s="1">
        <v>28000</v>
      </c>
      <c r="L552" s="3">
        <v>24000</v>
      </c>
      <c r="M552" t="str">
        <f t="shared" si="60"/>
        <v>C</v>
      </c>
      <c r="N552" t="str">
        <f t="shared" si="61"/>
        <v>C12</v>
      </c>
      <c r="O552" t="str">
        <f>VLOOKUP(N552,'Design - US'!$H$3:$M$50,2,FALSE)</f>
        <v>Profile C</v>
      </c>
      <c r="P552" t="str">
        <f>VLOOKUP($N552,'Design - US'!$H$3:$M$50,3,FALSE)</f>
        <v>$60 USD / mo (T3)</v>
      </c>
      <c r="Q552" t="str">
        <f>VLOOKUP($N552,'Design - US'!$H$3:$M$50,4,FALSE)</f>
        <v>$5.36 USD / day</v>
      </c>
      <c r="R552" t="str">
        <f>VLOOKUP($N552,'Design - US'!$H$3:$M$50,5,FALSE)</f>
        <v>Open access within label indication (use after failure of allopurinol or febuxostat)</v>
      </c>
      <c r="S552" t="str">
        <f>VLOOKUP($N552,'Design - US'!$H$3:$M$50,6,FALSE)</f>
        <v>No prior authorization</v>
      </c>
      <c r="T552">
        <f t="shared" si="62"/>
        <v>28000</v>
      </c>
      <c r="U552">
        <f t="shared" si="56"/>
        <v>11200</v>
      </c>
      <c r="V552">
        <f t="shared" si="57"/>
        <v>11200</v>
      </c>
      <c r="W552">
        <f t="shared" si="58"/>
        <v>5600</v>
      </c>
      <c r="X552">
        <f t="shared" si="59"/>
        <v>0</v>
      </c>
    </row>
    <row r="553" spans="1:24">
      <c r="A553" s="2">
        <v>76</v>
      </c>
      <c r="B553" s="1" t="s">
        <v>18</v>
      </c>
      <c r="C553" s="1">
        <v>12</v>
      </c>
      <c r="D553" s="1" t="s">
        <v>14</v>
      </c>
      <c r="E553" s="1">
        <v>0.3</v>
      </c>
      <c r="F553" s="1">
        <v>0.3</v>
      </c>
      <c r="G553" s="1">
        <v>0.4</v>
      </c>
      <c r="H553" s="1">
        <v>0</v>
      </c>
      <c r="I553" s="1" t="s">
        <v>12</v>
      </c>
      <c r="J553" s="1" t="s">
        <v>13</v>
      </c>
      <c r="K553" s="1">
        <v>28000</v>
      </c>
      <c r="L553" s="3">
        <v>24000</v>
      </c>
      <c r="M553" t="str">
        <f t="shared" si="60"/>
        <v>C</v>
      </c>
      <c r="N553" t="str">
        <f t="shared" si="61"/>
        <v>C12</v>
      </c>
      <c r="O553" t="str">
        <f>VLOOKUP(N553,'Design - US'!$H$3:$M$50,2,FALSE)</f>
        <v>Profile C</v>
      </c>
      <c r="P553" t="str">
        <f>VLOOKUP($N553,'Design - US'!$H$3:$M$50,3,FALSE)</f>
        <v>$60 USD / mo (T3)</v>
      </c>
      <c r="Q553" t="str">
        <f>VLOOKUP($N553,'Design - US'!$H$3:$M$50,4,FALSE)</f>
        <v>$5.36 USD / day</v>
      </c>
      <c r="R553" t="str">
        <f>VLOOKUP($N553,'Design - US'!$H$3:$M$50,5,FALSE)</f>
        <v>Open access within label indication (use after failure of allopurinol or febuxostat)</v>
      </c>
      <c r="S553" t="str">
        <f>VLOOKUP($N553,'Design - US'!$H$3:$M$50,6,FALSE)</f>
        <v>No prior authorization</v>
      </c>
      <c r="T553">
        <f t="shared" si="62"/>
        <v>24000</v>
      </c>
      <c r="U553">
        <f t="shared" si="56"/>
        <v>7200</v>
      </c>
      <c r="V553">
        <f t="shared" si="57"/>
        <v>7200</v>
      </c>
      <c r="W553">
        <f t="shared" si="58"/>
        <v>9600</v>
      </c>
      <c r="X553">
        <f t="shared" si="59"/>
        <v>0</v>
      </c>
    </row>
    <row r="554" spans="1:24">
      <c r="A554" s="2">
        <v>77</v>
      </c>
      <c r="B554" s="1" t="s">
        <v>10</v>
      </c>
      <c r="C554" s="1">
        <v>1</v>
      </c>
      <c r="D554" s="1" t="s">
        <v>11</v>
      </c>
      <c r="E554" s="1">
        <v>0.4</v>
      </c>
      <c r="F554" s="1">
        <v>0.4</v>
      </c>
      <c r="G554" s="1">
        <v>0.2</v>
      </c>
      <c r="H554" s="1">
        <v>0</v>
      </c>
      <c r="I554" s="1" t="s">
        <v>12</v>
      </c>
      <c r="J554" s="1" t="s">
        <v>13</v>
      </c>
      <c r="K554" s="1">
        <v>1000</v>
      </c>
      <c r="L554" s="3">
        <v>1000</v>
      </c>
      <c r="M554" t="str">
        <f t="shared" si="60"/>
        <v>A</v>
      </c>
      <c r="N554" t="str">
        <f t="shared" si="61"/>
        <v>A1</v>
      </c>
      <c r="O554" t="str">
        <f>VLOOKUP(N554,'Design - US'!$H$3:$M$50,2,FALSE)</f>
        <v>Profile D</v>
      </c>
      <c r="P554" t="str">
        <f>VLOOKUP($N554,'Design - US'!$H$3:$M$50,3,FALSE)</f>
        <v>$30 USD / mo (T2)</v>
      </c>
      <c r="Q554" t="str">
        <f>VLOOKUP($N554,'Design - US'!$H$3:$M$50,4,FALSE)</f>
        <v>$5.36 USD / day</v>
      </c>
      <c r="R554" t="str">
        <f>VLOOKUP($N554,'Design - US'!$H$3:$M$50,5,FALSE)</f>
        <v>Open access within label indication (use after failure of allopurinol or febuxostat)</v>
      </c>
      <c r="S554" t="str">
        <f>VLOOKUP($N554,'Design - US'!$H$3:$M$50,6,FALSE)</f>
        <v>Requires prior authorization</v>
      </c>
      <c r="T554">
        <f t="shared" si="62"/>
        <v>1000</v>
      </c>
      <c r="U554">
        <f t="shared" si="56"/>
        <v>400</v>
      </c>
      <c r="V554">
        <f t="shared" si="57"/>
        <v>400</v>
      </c>
      <c r="W554">
        <f t="shared" si="58"/>
        <v>200</v>
      </c>
      <c r="X554">
        <f t="shared" si="59"/>
        <v>0</v>
      </c>
    </row>
    <row r="555" spans="1:24">
      <c r="A555" s="2">
        <v>77</v>
      </c>
      <c r="B555" s="1" t="s">
        <v>10</v>
      </c>
      <c r="C555" s="1">
        <v>1</v>
      </c>
      <c r="D555" s="1" t="s">
        <v>14</v>
      </c>
      <c r="E555" s="1">
        <v>0.3</v>
      </c>
      <c r="F555" s="1">
        <v>0.3</v>
      </c>
      <c r="G555" s="1">
        <v>0.4</v>
      </c>
      <c r="H555" s="1">
        <v>0</v>
      </c>
      <c r="I555" s="1" t="s">
        <v>12</v>
      </c>
      <c r="J555" s="1" t="s">
        <v>13</v>
      </c>
      <c r="K555" s="1">
        <v>1000</v>
      </c>
      <c r="L555" s="3">
        <v>1000</v>
      </c>
      <c r="M555" t="str">
        <f t="shared" si="60"/>
        <v>A</v>
      </c>
      <c r="N555" t="str">
        <f t="shared" si="61"/>
        <v>A1</v>
      </c>
      <c r="O555" t="str">
        <f>VLOOKUP(N555,'Design - US'!$H$3:$M$50,2,FALSE)</f>
        <v>Profile D</v>
      </c>
      <c r="P555" t="str">
        <f>VLOOKUP($N555,'Design - US'!$H$3:$M$50,3,FALSE)</f>
        <v>$30 USD / mo (T2)</v>
      </c>
      <c r="Q555" t="str">
        <f>VLOOKUP($N555,'Design - US'!$H$3:$M$50,4,FALSE)</f>
        <v>$5.36 USD / day</v>
      </c>
      <c r="R555" t="str">
        <f>VLOOKUP($N555,'Design - US'!$H$3:$M$50,5,FALSE)</f>
        <v>Open access within label indication (use after failure of allopurinol or febuxostat)</v>
      </c>
      <c r="S555" t="str">
        <f>VLOOKUP($N555,'Design - US'!$H$3:$M$50,6,FALSE)</f>
        <v>Requires prior authorization</v>
      </c>
      <c r="T555">
        <f t="shared" si="62"/>
        <v>1000</v>
      </c>
      <c r="U555">
        <f t="shared" si="56"/>
        <v>300</v>
      </c>
      <c r="V555">
        <f t="shared" si="57"/>
        <v>300</v>
      </c>
      <c r="W555">
        <f t="shared" si="58"/>
        <v>400</v>
      </c>
      <c r="X555">
        <f t="shared" si="59"/>
        <v>0</v>
      </c>
    </row>
    <row r="556" spans="1:24">
      <c r="A556" s="2">
        <v>77</v>
      </c>
      <c r="B556" s="1" t="s">
        <v>10</v>
      </c>
      <c r="C556" s="1">
        <v>2</v>
      </c>
      <c r="D556" s="1" t="s">
        <v>11</v>
      </c>
      <c r="E556" s="1">
        <v>0.4</v>
      </c>
      <c r="F556" s="1">
        <v>0.4</v>
      </c>
      <c r="G556" s="1">
        <v>0.2</v>
      </c>
      <c r="H556" s="1">
        <v>0</v>
      </c>
      <c r="I556" s="1" t="s">
        <v>12</v>
      </c>
      <c r="J556" s="1" t="s">
        <v>13</v>
      </c>
      <c r="K556" s="1">
        <v>1000</v>
      </c>
      <c r="L556" s="3">
        <v>1000</v>
      </c>
      <c r="M556" t="str">
        <f t="shared" si="60"/>
        <v>A</v>
      </c>
      <c r="N556" t="str">
        <f t="shared" si="61"/>
        <v>A2</v>
      </c>
      <c r="O556" t="str">
        <f>VLOOKUP(N556,'Design - US'!$H$3:$M$50,2,FALSE)</f>
        <v>Profile B</v>
      </c>
      <c r="P556" t="str">
        <f>VLOOKUP($N556,'Design - US'!$H$3:$M$50,3,FALSE)</f>
        <v>$60 USD / mo (T3)</v>
      </c>
      <c r="Q556" t="str">
        <f>VLOOKUP($N556,'Design - US'!$H$3:$M$50,4,FALSE)</f>
        <v>$7.14 USD / day</v>
      </c>
      <c r="R556" t="str">
        <f>VLOOKUP($N556,'Design - US'!$H$3:$M$50,5,FALSE)</f>
        <v>Open access within label indication (use after failure of allopurinol or febuxostat)</v>
      </c>
      <c r="S556" t="str">
        <f>VLOOKUP($N556,'Design - US'!$H$3:$M$50,6,FALSE)</f>
        <v>No prior authorization</v>
      </c>
      <c r="T556">
        <f t="shared" si="62"/>
        <v>1000</v>
      </c>
      <c r="U556">
        <f t="shared" si="56"/>
        <v>400</v>
      </c>
      <c r="V556">
        <f t="shared" si="57"/>
        <v>400</v>
      </c>
      <c r="W556">
        <f t="shared" si="58"/>
        <v>200</v>
      </c>
      <c r="X556">
        <f t="shared" si="59"/>
        <v>0</v>
      </c>
    </row>
    <row r="557" spans="1:24">
      <c r="A557" s="2">
        <v>77</v>
      </c>
      <c r="B557" s="1" t="s">
        <v>10</v>
      </c>
      <c r="C557" s="1">
        <v>2</v>
      </c>
      <c r="D557" s="1" t="s">
        <v>14</v>
      </c>
      <c r="E557" s="1">
        <v>0.4</v>
      </c>
      <c r="F557" s="1">
        <v>0.4</v>
      </c>
      <c r="G557" s="1">
        <v>0.2</v>
      </c>
      <c r="H557" s="1">
        <v>0</v>
      </c>
      <c r="I557" s="1" t="s">
        <v>12</v>
      </c>
      <c r="J557" s="1" t="s">
        <v>13</v>
      </c>
      <c r="K557" s="1">
        <v>1000</v>
      </c>
      <c r="L557" s="3">
        <v>1000</v>
      </c>
      <c r="M557" t="str">
        <f t="shared" si="60"/>
        <v>A</v>
      </c>
      <c r="N557" t="str">
        <f t="shared" si="61"/>
        <v>A2</v>
      </c>
      <c r="O557" t="str">
        <f>VLOOKUP(N557,'Design - US'!$H$3:$M$50,2,FALSE)</f>
        <v>Profile B</v>
      </c>
      <c r="P557" t="str">
        <f>VLOOKUP($N557,'Design - US'!$H$3:$M$50,3,FALSE)</f>
        <v>$60 USD / mo (T3)</v>
      </c>
      <c r="Q557" t="str">
        <f>VLOOKUP($N557,'Design - US'!$H$3:$M$50,4,FALSE)</f>
        <v>$7.14 USD / day</v>
      </c>
      <c r="R557" t="str">
        <f>VLOOKUP($N557,'Design - US'!$H$3:$M$50,5,FALSE)</f>
        <v>Open access within label indication (use after failure of allopurinol or febuxostat)</v>
      </c>
      <c r="S557" t="str">
        <f>VLOOKUP($N557,'Design - US'!$H$3:$M$50,6,FALSE)</f>
        <v>No prior authorization</v>
      </c>
      <c r="T557">
        <f t="shared" si="62"/>
        <v>1000</v>
      </c>
      <c r="U557">
        <f t="shared" si="56"/>
        <v>400</v>
      </c>
      <c r="V557">
        <f t="shared" si="57"/>
        <v>400</v>
      </c>
      <c r="W557">
        <f t="shared" si="58"/>
        <v>200</v>
      </c>
      <c r="X557">
        <f t="shared" si="59"/>
        <v>0</v>
      </c>
    </row>
    <row r="558" spans="1:24">
      <c r="A558" s="2">
        <v>77</v>
      </c>
      <c r="B558" s="1" t="s">
        <v>10</v>
      </c>
      <c r="C558" s="1">
        <v>3</v>
      </c>
      <c r="D558" s="1" t="s">
        <v>11</v>
      </c>
      <c r="E558" s="1">
        <v>0.4</v>
      </c>
      <c r="F558" s="1">
        <v>0.4</v>
      </c>
      <c r="G558" s="1">
        <v>0.2</v>
      </c>
      <c r="H558" s="1">
        <v>0</v>
      </c>
      <c r="I558" s="1" t="s">
        <v>12</v>
      </c>
      <c r="J558" s="1" t="s">
        <v>13</v>
      </c>
      <c r="K558" s="1">
        <v>1000</v>
      </c>
      <c r="L558" s="3">
        <v>1000</v>
      </c>
      <c r="M558" t="str">
        <f t="shared" si="60"/>
        <v>A</v>
      </c>
      <c r="N558" t="str">
        <f t="shared" si="61"/>
        <v>A3</v>
      </c>
      <c r="O558" t="str">
        <f>VLOOKUP(N558,'Design - US'!$H$3:$M$50,2,FALSE)</f>
        <v>Profile C</v>
      </c>
      <c r="P558" t="str">
        <f>VLOOKUP($N558,'Design - US'!$H$3:$M$50,3,FALSE)</f>
        <v>$60 USD / mo (T3)</v>
      </c>
      <c r="Q558" t="str">
        <f>VLOOKUP($N558,'Design - US'!$H$3:$M$50,4,FALSE)</f>
        <v>$12.06 USD / day</v>
      </c>
      <c r="R558" t="str">
        <f>VLOOKUP($N558,'Design - US'!$H$3:$M$50,5,FALSE)</f>
        <v>Open access within label indication (use after failure of allopurinol or febuxostat)</v>
      </c>
      <c r="S558" t="str">
        <f>VLOOKUP($N558,'Design - US'!$H$3:$M$50,6,FALSE)</f>
        <v>No prior authorization</v>
      </c>
      <c r="T558">
        <f t="shared" si="62"/>
        <v>1000</v>
      </c>
      <c r="U558">
        <f t="shared" si="56"/>
        <v>400</v>
      </c>
      <c r="V558">
        <f t="shared" si="57"/>
        <v>400</v>
      </c>
      <c r="W558">
        <f t="shared" si="58"/>
        <v>200</v>
      </c>
      <c r="X558">
        <f t="shared" si="59"/>
        <v>0</v>
      </c>
    </row>
    <row r="559" spans="1:24">
      <c r="A559" s="2">
        <v>77</v>
      </c>
      <c r="B559" s="1" t="s">
        <v>10</v>
      </c>
      <c r="C559" s="1">
        <v>3</v>
      </c>
      <c r="D559" s="1" t="s">
        <v>14</v>
      </c>
      <c r="E559" s="1">
        <v>0.3</v>
      </c>
      <c r="F559" s="1">
        <v>0.3</v>
      </c>
      <c r="G559" s="1">
        <v>0.4</v>
      </c>
      <c r="H559" s="1">
        <v>0</v>
      </c>
      <c r="I559" s="1" t="s">
        <v>12</v>
      </c>
      <c r="J559" s="1" t="s">
        <v>13</v>
      </c>
      <c r="K559" s="1">
        <v>1000</v>
      </c>
      <c r="L559" s="3">
        <v>1000</v>
      </c>
      <c r="M559" t="str">
        <f t="shared" si="60"/>
        <v>A</v>
      </c>
      <c r="N559" t="str">
        <f t="shared" si="61"/>
        <v>A3</v>
      </c>
      <c r="O559" t="str">
        <f>VLOOKUP(N559,'Design - US'!$H$3:$M$50,2,FALSE)</f>
        <v>Profile C</v>
      </c>
      <c r="P559" t="str">
        <f>VLOOKUP($N559,'Design - US'!$H$3:$M$50,3,FALSE)</f>
        <v>$60 USD / mo (T3)</v>
      </c>
      <c r="Q559" t="str">
        <f>VLOOKUP($N559,'Design - US'!$H$3:$M$50,4,FALSE)</f>
        <v>$12.06 USD / day</v>
      </c>
      <c r="R559" t="str">
        <f>VLOOKUP($N559,'Design - US'!$H$3:$M$50,5,FALSE)</f>
        <v>Open access within label indication (use after failure of allopurinol or febuxostat)</v>
      </c>
      <c r="S559" t="str">
        <f>VLOOKUP($N559,'Design - US'!$H$3:$M$50,6,FALSE)</f>
        <v>No prior authorization</v>
      </c>
      <c r="T559">
        <f t="shared" si="62"/>
        <v>1000</v>
      </c>
      <c r="U559">
        <f t="shared" si="56"/>
        <v>300</v>
      </c>
      <c r="V559">
        <f t="shared" si="57"/>
        <v>300</v>
      </c>
      <c r="W559">
        <f t="shared" si="58"/>
        <v>400</v>
      </c>
      <c r="X559">
        <f t="shared" si="59"/>
        <v>0</v>
      </c>
    </row>
    <row r="560" spans="1:24">
      <c r="A560" s="2">
        <v>77</v>
      </c>
      <c r="B560" s="1" t="s">
        <v>10</v>
      </c>
      <c r="C560" s="1">
        <v>4</v>
      </c>
      <c r="D560" s="1" t="s">
        <v>11</v>
      </c>
      <c r="E560" s="1">
        <v>0.4</v>
      </c>
      <c r="F560" s="1">
        <v>0.4</v>
      </c>
      <c r="G560" s="1">
        <v>0.2</v>
      </c>
      <c r="H560" s="1">
        <v>0</v>
      </c>
      <c r="I560" s="1" t="s">
        <v>12</v>
      </c>
      <c r="J560" s="1" t="s">
        <v>13</v>
      </c>
      <c r="K560" s="1">
        <v>1000</v>
      </c>
      <c r="L560" s="3">
        <v>1000</v>
      </c>
      <c r="M560" t="str">
        <f t="shared" si="60"/>
        <v>A</v>
      </c>
      <c r="N560" t="str">
        <f t="shared" si="61"/>
        <v>A4</v>
      </c>
      <c r="O560" t="str">
        <f>VLOOKUP(N560,'Design - US'!$H$3:$M$50,2,FALSE)</f>
        <v>Profile C</v>
      </c>
      <c r="P560" t="str">
        <f>VLOOKUP($N560,'Design - US'!$H$3:$M$50,3,FALSE)</f>
        <v>$30 USD / mo (T2)</v>
      </c>
      <c r="Q560" t="str">
        <f>VLOOKUP($N560,'Design - US'!$H$3:$M$50,4,FALSE)</f>
        <v>$5.36 USD / day</v>
      </c>
      <c r="R560" t="str">
        <f>VLOOKUP($N560,'Design - US'!$H$3:$M$50,5,FALSE)</f>
        <v>Open access within label indication (use after failure of allopurinol or febuxostat)</v>
      </c>
      <c r="S560" t="str">
        <f>VLOOKUP($N560,'Design - US'!$H$3:$M$50,6,FALSE)</f>
        <v>No prior authorization</v>
      </c>
      <c r="T560">
        <f t="shared" si="62"/>
        <v>1000</v>
      </c>
      <c r="U560">
        <f t="shared" si="56"/>
        <v>400</v>
      </c>
      <c r="V560">
        <f t="shared" si="57"/>
        <v>400</v>
      </c>
      <c r="W560">
        <f t="shared" si="58"/>
        <v>200</v>
      </c>
      <c r="X560">
        <f t="shared" si="59"/>
        <v>0</v>
      </c>
    </row>
    <row r="561" spans="1:24">
      <c r="A561" s="2">
        <v>77</v>
      </c>
      <c r="B561" s="1" t="s">
        <v>10</v>
      </c>
      <c r="C561" s="1">
        <v>4</v>
      </c>
      <c r="D561" s="1" t="s">
        <v>14</v>
      </c>
      <c r="E561" s="1">
        <v>0.3</v>
      </c>
      <c r="F561" s="1">
        <v>0.3</v>
      </c>
      <c r="G561" s="1">
        <v>0.4</v>
      </c>
      <c r="H561" s="1">
        <v>0</v>
      </c>
      <c r="I561" s="1" t="s">
        <v>12</v>
      </c>
      <c r="J561" s="1" t="s">
        <v>13</v>
      </c>
      <c r="K561" s="1">
        <v>1000</v>
      </c>
      <c r="L561" s="3">
        <v>1000</v>
      </c>
      <c r="M561" t="str">
        <f t="shared" si="60"/>
        <v>A</v>
      </c>
      <c r="N561" t="str">
        <f t="shared" si="61"/>
        <v>A4</v>
      </c>
      <c r="O561" t="str">
        <f>VLOOKUP(N561,'Design - US'!$H$3:$M$50,2,FALSE)</f>
        <v>Profile C</v>
      </c>
      <c r="P561" t="str">
        <f>VLOOKUP($N561,'Design - US'!$H$3:$M$50,3,FALSE)</f>
        <v>$30 USD / mo (T2)</v>
      </c>
      <c r="Q561" t="str">
        <f>VLOOKUP($N561,'Design - US'!$H$3:$M$50,4,FALSE)</f>
        <v>$5.36 USD / day</v>
      </c>
      <c r="R561" t="str">
        <f>VLOOKUP($N561,'Design - US'!$H$3:$M$50,5,FALSE)</f>
        <v>Open access within label indication (use after failure of allopurinol or febuxostat)</v>
      </c>
      <c r="S561" t="str">
        <f>VLOOKUP($N561,'Design - US'!$H$3:$M$50,6,FALSE)</f>
        <v>No prior authorization</v>
      </c>
      <c r="T561">
        <f t="shared" si="62"/>
        <v>1000</v>
      </c>
      <c r="U561">
        <f t="shared" si="56"/>
        <v>300</v>
      </c>
      <c r="V561">
        <f t="shared" si="57"/>
        <v>300</v>
      </c>
      <c r="W561">
        <f t="shared" si="58"/>
        <v>400</v>
      </c>
      <c r="X561">
        <f t="shared" si="59"/>
        <v>0</v>
      </c>
    </row>
    <row r="562" spans="1:24">
      <c r="A562" s="2">
        <v>77</v>
      </c>
      <c r="B562" s="1" t="s">
        <v>10</v>
      </c>
      <c r="C562" s="1">
        <v>5</v>
      </c>
      <c r="D562" s="1" t="s">
        <v>11</v>
      </c>
      <c r="E562" s="1">
        <v>0.4</v>
      </c>
      <c r="F562" s="1">
        <v>0.4</v>
      </c>
      <c r="G562" s="1">
        <v>0.2</v>
      </c>
      <c r="H562" s="1">
        <v>0</v>
      </c>
      <c r="I562" s="1" t="s">
        <v>12</v>
      </c>
      <c r="J562" s="1" t="s">
        <v>13</v>
      </c>
      <c r="K562" s="1">
        <v>1000</v>
      </c>
      <c r="L562" s="3">
        <v>1000</v>
      </c>
      <c r="M562" t="str">
        <f t="shared" si="60"/>
        <v>A</v>
      </c>
      <c r="N562" t="str">
        <f t="shared" si="61"/>
        <v>A5</v>
      </c>
      <c r="O562" t="str">
        <f>VLOOKUP(N562,'Design - US'!$H$3:$M$50,2,FALSE)</f>
        <v>Profile C</v>
      </c>
      <c r="P562" t="str">
        <f>VLOOKUP($N562,'Design - US'!$H$3:$M$50,3,FALSE)</f>
        <v>$60 USD / mo (T3)</v>
      </c>
      <c r="Q562" t="str">
        <f>VLOOKUP($N562,'Design - US'!$H$3:$M$50,4,FALSE)</f>
        <v>$12.06 USD / day</v>
      </c>
      <c r="R562" t="str">
        <f>VLOOKUP($N562,'Design - US'!$H$3:$M$50,5,FALSE)</f>
        <v>Access restricted beyond label indication (use only after failure of both allopurinol AND febuxostat)</v>
      </c>
      <c r="S562" t="str">
        <f>VLOOKUP($N562,'Design - US'!$H$3:$M$50,6,FALSE)</f>
        <v>No prior authorization</v>
      </c>
      <c r="T562">
        <f t="shared" si="62"/>
        <v>1000</v>
      </c>
      <c r="U562">
        <f t="shared" si="56"/>
        <v>400</v>
      </c>
      <c r="V562">
        <f t="shared" si="57"/>
        <v>400</v>
      </c>
      <c r="W562">
        <f t="shared" si="58"/>
        <v>200</v>
      </c>
      <c r="X562">
        <f t="shared" si="59"/>
        <v>0</v>
      </c>
    </row>
    <row r="563" spans="1:24">
      <c r="A563" s="2">
        <v>77</v>
      </c>
      <c r="B563" s="1" t="s">
        <v>10</v>
      </c>
      <c r="C563" s="1">
        <v>5</v>
      </c>
      <c r="D563" s="1" t="s">
        <v>14</v>
      </c>
      <c r="E563" s="1">
        <v>0.4</v>
      </c>
      <c r="F563" s="1">
        <v>0.4</v>
      </c>
      <c r="G563" s="1">
        <v>0.2</v>
      </c>
      <c r="H563" s="1">
        <v>0</v>
      </c>
      <c r="I563" s="1" t="s">
        <v>12</v>
      </c>
      <c r="J563" s="1" t="s">
        <v>13</v>
      </c>
      <c r="K563" s="1">
        <v>1000</v>
      </c>
      <c r="L563" s="3">
        <v>1000</v>
      </c>
      <c r="M563" t="str">
        <f t="shared" si="60"/>
        <v>A</v>
      </c>
      <c r="N563" t="str">
        <f t="shared" si="61"/>
        <v>A5</v>
      </c>
      <c r="O563" t="str">
        <f>VLOOKUP(N563,'Design - US'!$H$3:$M$50,2,FALSE)</f>
        <v>Profile C</v>
      </c>
      <c r="P563" t="str">
        <f>VLOOKUP($N563,'Design - US'!$H$3:$M$50,3,FALSE)</f>
        <v>$60 USD / mo (T3)</v>
      </c>
      <c r="Q563" t="str">
        <f>VLOOKUP($N563,'Design - US'!$H$3:$M$50,4,FALSE)</f>
        <v>$12.06 USD / day</v>
      </c>
      <c r="R563" t="str">
        <f>VLOOKUP($N563,'Design - US'!$H$3:$M$50,5,FALSE)</f>
        <v>Access restricted beyond label indication (use only after failure of both allopurinol AND febuxostat)</v>
      </c>
      <c r="S563" t="str">
        <f>VLOOKUP($N563,'Design - US'!$H$3:$M$50,6,FALSE)</f>
        <v>No prior authorization</v>
      </c>
      <c r="T563">
        <f t="shared" si="62"/>
        <v>1000</v>
      </c>
      <c r="U563">
        <f t="shared" si="56"/>
        <v>400</v>
      </c>
      <c r="V563">
        <f t="shared" si="57"/>
        <v>400</v>
      </c>
      <c r="W563">
        <f t="shared" si="58"/>
        <v>200</v>
      </c>
      <c r="X563">
        <f t="shared" si="59"/>
        <v>0</v>
      </c>
    </row>
    <row r="564" spans="1:24">
      <c r="A564" s="2">
        <v>77</v>
      </c>
      <c r="B564" s="1" t="s">
        <v>10</v>
      </c>
      <c r="C564" s="1">
        <v>6</v>
      </c>
      <c r="D564" s="1" t="s">
        <v>11</v>
      </c>
      <c r="E564" s="1">
        <v>0.4</v>
      </c>
      <c r="F564" s="1">
        <v>0.4</v>
      </c>
      <c r="G564" s="1">
        <v>0.2</v>
      </c>
      <c r="H564" s="1">
        <v>0</v>
      </c>
      <c r="I564" s="1" t="s">
        <v>12</v>
      </c>
      <c r="J564" s="1" t="s">
        <v>13</v>
      </c>
      <c r="K564" s="1">
        <v>1000</v>
      </c>
      <c r="L564" s="3">
        <v>1000</v>
      </c>
      <c r="M564" t="str">
        <f t="shared" si="60"/>
        <v>A</v>
      </c>
      <c r="N564" t="str">
        <f t="shared" si="61"/>
        <v>A6</v>
      </c>
      <c r="O564" t="str">
        <f>VLOOKUP(N564,'Design - US'!$H$3:$M$50,2,FALSE)</f>
        <v>Profile A</v>
      </c>
      <c r="P564" t="str">
        <f>VLOOKUP($N564,'Design - US'!$H$3:$M$50,3,FALSE)</f>
        <v>$30 USD / mo (T2)</v>
      </c>
      <c r="Q564" t="str">
        <f>VLOOKUP($N564,'Design - US'!$H$3:$M$50,4,FALSE)</f>
        <v>$5.36 USD / day</v>
      </c>
      <c r="R564" t="str">
        <f>VLOOKUP($N564,'Design - US'!$H$3:$M$50,5,FALSE)</f>
        <v>Open access within label indication (use after failure of allopurinol or febuxostat)</v>
      </c>
      <c r="S564" t="str">
        <f>VLOOKUP($N564,'Design - US'!$H$3:$M$50,6,FALSE)</f>
        <v>No prior authorization</v>
      </c>
      <c r="T564">
        <f t="shared" si="62"/>
        <v>1000</v>
      </c>
      <c r="U564">
        <f t="shared" si="56"/>
        <v>400</v>
      </c>
      <c r="V564">
        <f t="shared" si="57"/>
        <v>400</v>
      </c>
      <c r="W564">
        <f t="shared" si="58"/>
        <v>200</v>
      </c>
      <c r="X564">
        <f t="shared" si="59"/>
        <v>0</v>
      </c>
    </row>
    <row r="565" spans="1:24">
      <c r="A565" s="2">
        <v>77</v>
      </c>
      <c r="B565" s="1" t="s">
        <v>10</v>
      </c>
      <c r="C565" s="1">
        <v>6</v>
      </c>
      <c r="D565" s="1" t="s">
        <v>14</v>
      </c>
      <c r="E565" s="1">
        <v>0.3</v>
      </c>
      <c r="F565" s="1">
        <v>0.3</v>
      </c>
      <c r="G565" s="1">
        <v>0.4</v>
      </c>
      <c r="H565" s="1">
        <v>0</v>
      </c>
      <c r="I565" s="1" t="s">
        <v>12</v>
      </c>
      <c r="J565" s="1" t="s">
        <v>13</v>
      </c>
      <c r="K565" s="1">
        <v>1000</v>
      </c>
      <c r="L565" s="3">
        <v>1000</v>
      </c>
      <c r="M565" t="str">
        <f t="shared" si="60"/>
        <v>A</v>
      </c>
      <c r="N565" t="str">
        <f t="shared" si="61"/>
        <v>A6</v>
      </c>
      <c r="O565" t="str">
        <f>VLOOKUP(N565,'Design - US'!$H$3:$M$50,2,FALSE)</f>
        <v>Profile A</v>
      </c>
      <c r="P565" t="str">
        <f>VLOOKUP($N565,'Design - US'!$H$3:$M$50,3,FALSE)</f>
        <v>$30 USD / mo (T2)</v>
      </c>
      <c r="Q565" t="str">
        <f>VLOOKUP($N565,'Design - US'!$H$3:$M$50,4,FALSE)</f>
        <v>$5.36 USD / day</v>
      </c>
      <c r="R565" t="str">
        <f>VLOOKUP($N565,'Design - US'!$H$3:$M$50,5,FALSE)</f>
        <v>Open access within label indication (use after failure of allopurinol or febuxostat)</v>
      </c>
      <c r="S565" t="str">
        <f>VLOOKUP($N565,'Design - US'!$H$3:$M$50,6,FALSE)</f>
        <v>No prior authorization</v>
      </c>
      <c r="T565">
        <f t="shared" si="62"/>
        <v>1000</v>
      </c>
      <c r="U565">
        <f t="shared" si="56"/>
        <v>300</v>
      </c>
      <c r="V565">
        <f t="shared" si="57"/>
        <v>300</v>
      </c>
      <c r="W565">
        <f t="shared" si="58"/>
        <v>400</v>
      </c>
      <c r="X565">
        <f t="shared" si="59"/>
        <v>0</v>
      </c>
    </row>
    <row r="566" spans="1:24">
      <c r="A566" s="2">
        <v>77</v>
      </c>
      <c r="B566" s="1" t="s">
        <v>10</v>
      </c>
      <c r="C566" s="1">
        <v>7</v>
      </c>
      <c r="D566" s="1" t="s">
        <v>11</v>
      </c>
      <c r="E566" s="1">
        <v>0.4</v>
      </c>
      <c r="F566" s="1">
        <v>0.4</v>
      </c>
      <c r="G566" s="1">
        <v>0.2</v>
      </c>
      <c r="H566" s="1">
        <v>0</v>
      </c>
      <c r="I566" s="1" t="s">
        <v>12</v>
      </c>
      <c r="J566" s="1" t="s">
        <v>13</v>
      </c>
      <c r="K566" s="1">
        <v>1000</v>
      </c>
      <c r="L566" s="3">
        <v>1000</v>
      </c>
      <c r="M566" t="str">
        <f t="shared" si="60"/>
        <v>A</v>
      </c>
      <c r="N566" t="str">
        <f t="shared" si="61"/>
        <v>A7</v>
      </c>
      <c r="O566" t="str">
        <f>VLOOKUP(N566,'Design - US'!$H$3:$M$50,2,FALSE)</f>
        <v>Profile B</v>
      </c>
      <c r="P566" t="str">
        <f>VLOOKUP($N566,'Design - US'!$H$3:$M$50,3,FALSE)</f>
        <v>$30 USD / mo (T2)</v>
      </c>
      <c r="Q566" t="str">
        <f>VLOOKUP($N566,'Design - US'!$H$3:$M$50,4,FALSE)</f>
        <v>$5.36 USD / day</v>
      </c>
      <c r="R566" t="str">
        <f>VLOOKUP($N566,'Design - US'!$H$3:$M$50,5,FALSE)</f>
        <v>Open access within label indication (use after failure of allopurinol or febuxostat)</v>
      </c>
      <c r="S566" t="str">
        <f>VLOOKUP($N566,'Design - US'!$H$3:$M$50,6,FALSE)</f>
        <v>No prior authorization</v>
      </c>
      <c r="T566">
        <f t="shared" si="62"/>
        <v>1000</v>
      </c>
      <c r="U566">
        <f t="shared" si="56"/>
        <v>400</v>
      </c>
      <c r="V566">
        <f t="shared" si="57"/>
        <v>400</v>
      </c>
      <c r="W566">
        <f t="shared" si="58"/>
        <v>200</v>
      </c>
      <c r="X566">
        <f t="shared" si="59"/>
        <v>0</v>
      </c>
    </row>
    <row r="567" spans="1:24">
      <c r="A567" s="2">
        <v>77</v>
      </c>
      <c r="B567" s="1" t="s">
        <v>10</v>
      </c>
      <c r="C567" s="1">
        <v>7</v>
      </c>
      <c r="D567" s="1" t="s">
        <v>14</v>
      </c>
      <c r="E567" s="1">
        <v>0.4</v>
      </c>
      <c r="F567" s="1">
        <v>0.4</v>
      </c>
      <c r="G567" s="1">
        <v>0.2</v>
      </c>
      <c r="H567" s="1">
        <v>0</v>
      </c>
      <c r="I567" s="1" t="s">
        <v>12</v>
      </c>
      <c r="J567" s="1" t="s">
        <v>13</v>
      </c>
      <c r="K567" s="1">
        <v>1000</v>
      </c>
      <c r="L567" s="3">
        <v>1000</v>
      </c>
      <c r="M567" t="str">
        <f t="shared" si="60"/>
        <v>A</v>
      </c>
      <c r="N567" t="str">
        <f t="shared" si="61"/>
        <v>A7</v>
      </c>
      <c r="O567" t="str">
        <f>VLOOKUP(N567,'Design - US'!$H$3:$M$50,2,FALSE)</f>
        <v>Profile B</v>
      </c>
      <c r="P567" t="str">
        <f>VLOOKUP($N567,'Design - US'!$H$3:$M$50,3,FALSE)</f>
        <v>$30 USD / mo (T2)</v>
      </c>
      <c r="Q567" t="str">
        <f>VLOOKUP($N567,'Design - US'!$H$3:$M$50,4,FALSE)</f>
        <v>$5.36 USD / day</v>
      </c>
      <c r="R567" t="str">
        <f>VLOOKUP($N567,'Design - US'!$H$3:$M$50,5,FALSE)</f>
        <v>Open access within label indication (use after failure of allopurinol or febuxostat)</v>
      </c>
      <c r="S567" t="str">
        <f>VLOOKUP($N567,'Design - US'!$H$3:$M$50,6,FALSE)</f>
        <v>No prior authorization</v>
      </c>
      <c r="T567">
        <f t="shared" si="62"/>
        <v>1000</v>
      </c>
      <c r="U567">
        <f t="shared" si="56"/>
        <v>400</v>
      </c>
      <c r="V567">
        <f t="shared" si="57"/>
        <v>400</v>
      </c>
      <c r="W567">
        <f t="shared" si="58"/>
        <v>200</v>
      </c>
      <c r="X567">
        <f t="shared" si="59"/>
        <v>0</v>
      </c>
    </row>
    <row r="568" spans="1:24">
      <c r="A568" s="2">
        <v>77</v>
      </c>
      <c r="B568" s="1" t="s">
        <v>10</v>
      </c>
      <c r="C568" s="1">
        <v>8</v>
      </c>
      <c r="D568" s="1" t="s">
        <v>11</v>
      </c>
      <c r="E568" s="1">
        <v>0.4</v>
      </c>
      <c r="F568" s="1">
        <v>0.4</v>
      </c>
      <c r="G568" s="1">
        <v>0.2</v>
      </c>
      <c r="H568" s="1">
        <v>0</v>
      </c>
      <c r="I568" s="1" t="s">
        <v>12</v>
      </c>
      <c r="J568" s="1" t="s">
        <v>13</v>
      </c>
      <c r="K568" s="1">
        <v>1000</v>
      </c>
      <c r="L568" s="3">
        <v>1000</v>
      </c>
      <c r="M568" t="str">
        <f t="shared" si="60"/>
        <v>A</v>
      </c>
      <c r="N568" t="str">
        <f t="shared" si="61"/>
        <v>A8</v>
      </c>
      <c r="O568" t="str">
        <f>VLOOKUP(N568,'Design - US'!$H$3:$M$50,2,FALSE)</f>
        <v>Profile A</v>
      </c>
      <c r="P568" t="str">
        <f>VLOOKUP($N568,'Design - US'!$H$3:$M$50,3,FALSE)</f>
        <v>$30 USD / mo (T2)</v>
      </c>
      <c r="Q568" t="str">
        <f>VLOOKUP($N568,'Design - US'!$H$3:$M$50,4,FALSE)</f>
        <v>$5.36 USD / day</v>
      </c>
      <c r="R568" t="str">
        <f>VLOOKUP($N568,'Design - US'!$H$3:$M$50,5,FALSE)</f>
        <v>Open access within label indication (use after failure of allopurinol or febuxostat)</v>
      </c>
      <c r="S568" t="str">
        <f>VLOOKUP($N568,'Design - US'!$H$3:$M$50,6,FALSE)</f>
        <v>Requires prior authorization</v>
      </c>
      <c r="T568">
        <f t="shared" si="62"/>
        <v>1000</v>
      </c>
      <c r="U568">
        <f t="shared" si="56"/>
        <v>400</v>
      </c>
      <c r="V568">
        <f t="shared" si="57"/>
        <v>400</v>
      </c>
      <c r="W568">
        <f t="shared" si="58"/>
        <v>200</v>
      </c>
      <c r="X568">
        <f t="shared" si="59"/>
        <v>0</v>
      </c>
    </row>
    <row r="569" spans="1:24">
      <c r="A569" s="2">
        <v>77</v>
      </c>
      <c r="B569" s="1" t="s">
        <v>10</v>
      </c>
      <c r="C569" s="1">
        <v>8</v>
      </c>
      <c r="D569" s="1" t="s">
        <v>14</v>
      </c>
      <c r="E569" s="1">
        <v>0.2</v>
      </c>
      <c r="F569" s="1">
        <v>0.2</v>
      </c>
      <c r="G569" s="1">
        <v>0.6</v>
      </c>
      <c r="H569" s="1">
        <v>0</v>
      </c>
      <c r="I569" s="1" t="s">
        <v>12</v>
      </c>
      <c r="J569" s="1" t="s">
        <v>13</v>
      </c>
      <c r="K569" s="1">
        <v>1000</v>
      </c>
      <c r="L569" s="3">
        <v>1000</v>
      </c>
      <c r="M569" t="str">
        <f t="shared" si="60"/>
        <v>A</v>
      </c>
      <c r="N569" t="str">
        <f t="shared" si="61"/>
        <v>A8</v>
      </c>
      <c r="O569" t="str">
        <f>VLOOKUP(N569,'Design - US'!$H$3:$M$50,2,FALSE)</f>
        <v>Profile A</v>
      </c>
      <c r="P569" t="str">
        <f>VLOOKUP($N569,'Design - US'!$H$3:$M$50,3,FALSE)</f>
        <v>$30 USD / mo (T2)</v>
      </c>
      <c r="Q569" t="str">
        <f>VLOOKUP($N569,'Design - US'!$H$3:$M$50,4,FALSE)</f>
        <v>$5.36 USD / day</v>
      </c>
      <c r="R569" t="str">
        <f>VLOOKUP($N569,'Design - US'!$H$3:$M$50,5,FALSE)</f>
        <v>Open access within label indication (use after failure of allopurinol or febuxostat)</v>
      </c>
      <c r="S569" t="str">
        <f>VLOOKUP($N569,'Design - US'!$H$3:$M$50,6,FALSE)</f>
        <v>Requires prior authorization</v>
      </c>
      <c r="T569">
        <f t="shared" si="62"/>
        <v>1000</v>
      </c>
      <c r="U569">
        <f t="shared" si="56"/>
        <v>200</v>
      </c>
      <c r="V569">
        <f t="shared" si="57"/>
        <v>200</v>
      </c>
      <c r="W569">
        <f t="shared" si="58"/>
        <v>600</v>
      </c>
      <c r="X569">
        <f t="shared" si="59"/>
        <v>0</v>
      </c>
    </row>
    <row r="570" spans="1:24">
      <c r="A570" s="2">
        <v>77</v>
      </c>
      <c r="B570" s="1" t="s">
        <v>10</v>
      </c>
      <c r="C570" s="1">
        <v>9</v>
      </c>
      <c r="D570" s="1" t="s">
        <v>11</v>
      </c>
      <c r="E570" s="1">
        <v>0.4</v>
      </c>
      <c r="F570" s="1">
        <v>0.4</v>
      </c>
      <c r="G570" s="1">
        <v>0.2</v>
      </c>
      <c r="H570" s="1">
        <v>0</v>
      </c>
      <c r="I570" s="1" t="s">
        <v>12</v>
      </c>
      <c r="J570" s="1" t="s">
        <v>13</v>
      </c>
      <c r="K570" s="1">
        <v>1000</v>
      </c>
      <c r="L570" s="3">
        <v>1000</v>
      </c>
      <c r="M570" t="str">
        <f t="shared" si="60"/>
        <v>A</v>
      </c>
      <c r="N570" t="str">
        <f t="shared" si="61"/>
        <v>A9</v>
      </c>
      <c r="O570" t="str">
        <f>VLOOKUP(N570,'Design - US'!$H$3:$M$50,2,FALSE)</f>
        <v>Profile B</v>
      </c>
      <c r="P570" t="str">
        <f>VLOOKUP($N570,'Design - US'!$H$3:$M$50,3,FALSE)</f>
        <v>$60 USD / mo (T3)</v>
      </c>
      <c r="Q570" t="str">
        <f>VLOOKUP($N570,'Design - US'!$H$3:$M$50,4,FALSE)</f>
        <v>$12.06 USD / day</v>
      </c>
      <c r="R570" t="str">
        <f>VLOOKUP($N570,'Design - US'!$H$3:$M$50,5,FALSE)</f>
        <v>Access restricted beyond label indication (use only after failure of both allopurinol AND febuxostat)</v>
      </c>
      <c r="S570" t="str">
        <f>VLOOKUP($N570,'Design - US'!$H$3:$M$50,6,FALSE)</f>
        <v>No prior authorization</v>
      </c>
      <c r="T570">
        <f t="shared" si="62"/>
        <v>1000</v>
      </c>
      <c r="U570">
        <f t="shared" si="56"/>
        <v>400</v>
      </c>
      <c r="V570">
        <f t="shared" si="57"/>
        <v>400</v>
      </c>
      <c r="W570">
        <f t="shared" si="58"/>
        <v>200</v>
      </c>
      <c r="X570">
        <f t="shared" si="59"/>
        <v>0</v>
      </c>
    </row>
    <row r="571" spans="1:24">
      <c r="A571" s="2">
        <v>77</v>
      </c>
      <c r="B571" s="1" t="s">
        <v>10</v>
      </c>
      <c r="C571" s="1">
        <v>9</v>
      </c>
      <c r="D571" s="1" t="s">
        <v>14</v>
      </c>
      <c r="E571" s="1">
        <v>0.4</v>
      </c>
      <c r="F571" s="1">
        <v>0.4</v>
      </c>
      <c r="G571" s="1">
        <v>0.2</v>
      </c>
      <c r="H571" s="1">
        <v>0</v>
      </c>
      <c r="I571" s="1" t="s">
        <v>12</v>
      </c>
      <c r="J571" s="1" t="s">
        <v>13</v>
      </c>
      <c r="K571" s="1">
        <v>1000</v>
      </c>
      <c r="L571" s="3">
        <v>1000</v>
      </c>
      <c r="M571" t="str">
        <f t="shared" si="60"/>
        <v>A</v>
      </c>
      <c r="N571" t="str">
        <f t="shared" si="61"/>
        <v>A9</v>
      </c>
      <c r="O571" t="str">
        <f>VLOOKUP(N571,'Design - US'!$H$3:$M$50,2,FALSE)</f>
        <v>Profile B</v>
      </c>
      <c r="P571" t="str">
        <f>VLOOKUP($N571,'Design - US'!$H$3:$M$50,3,FALSE)</f>
        <v>$60 USD / mo (T3)</v>
      </c>
      <c r="Q571" t="str">
        <f>VLOOKUP($N571,'Design - US'!$H$3:$M$50,4,FALSE)</f>
        <v>$12.06 USD / day</v>
      </c>
      <c r="R571" t="str">
        <f>VLOOKUP($N571,'Design - US'!$H$3:$M$50,5,FALSE)</f>
        <v>Access restricted beyond label indication (use only after failure of both allopurinol AND febuxostat)</v>
      </c>
      <c r="S571" t="str">
        <f>VLOOKUP($N571,'Design - US'!$H$3:$M$50,6,FALSE)</f>
        <v>No prior authorization</v>
      </c>
      <c r="T571">
        <f t="shared" si="62"/>
        <v>1000</v>
      </c>
      <c r="U571">
        <f t="shared" si="56"/>
        <v>400</v>
      </c>
      <c r="V571">
        <f t="shared" si="57"/>
        <v>400</v>
      </c>
      <c r="W571">
        <f t="shared" si="58"/>
        <v>200</v>
      </c>
      <c r="X571">
        <f t="shared" si="59"/>
        <v>0</v>
      </c>
    </row>
    <row r="572" spans="1:24">
      <c r="A572" s="2">
        <v>77</v>
      </c>
      <c r="B572" s="1" t="s">
        <v>10</v>
      </c>
      <c r="C572" s="1">
        <v>10</v>
      </c>
      <c r="D572" s="1" t="s">
        <v>11</v>
      </c>
      <c r="E572" s="1">
        <v>0.4</v>
      </c>
      <c r="F572" s="1">
        <v>0.4</v>
      </c>
      <c r="G572" s="1">
        <v>0.2</v>
      </c>
      <c r="H572" s="1">
        <v>0</v>
      </c>
      <c r="I572" s="1" t="s">
        <v>12</v>
      </c>
      <c r="J572" s="1" t="s">
        <v>13</v>
      </c>
      <c r="K572" s="1">
        <v>1000</v>
      </c>
      <c r="L572" s="3">
        <v>1000</v>
      </c>
      <c r="M572" t="str">
        <f t="shared" si="60"/>
        <v>A</v>
      </c>
      <c r="N572" t="str">
        <f t="shared" si="61"/>
        <v>A10</v>
      </c>
      <c r="O572" t="str">
        <f>VLOOKUP(N572,'Design - US'!$H$3:$M$50,2,FALSE)</f>
        <v>Profile C</v>
      </c>
      <c r="P572" t="str">
        <f>VLOOKUP($N572,'Design - US'!$H$3:$M$50,3,FALSE)</f>
        <v>$60 USD / mo (T3)</v>
      </c>
      <c r="Q572" t="str">
        <f>VLOOKUP($N572,'Design - US'!$H$3:$M$50,4,FALSE)</f>
        <v>$5.36 USD / day</v>
      </c>
      <c r="R572" t="str">
        <f>VLOOKUP($N572,'Design - US'!$H$3:$M$50,5,FALSE)</f>
        <v>Open access within label indication (use after failure of allopurinol or febuxostat)</v>
      </c>
      <c r="S572" t="str">
        <f>VLOOKUP($N572,'Design - US'!$H$3:$M$50,6,FALSE)</f>
        <v>Requires prior authorization</v>
      </c>
      <c r="T572">
        <f t="shared" si="62"/>
        <v>1000</v>
      </c>
      <c r="U572">
        <f t="shared" si="56"/>
        <v>400</v>
      </c>
      <c r="V572">
        <f t="shared" si="57"/>
        <v>400</v>
      </c>
      <c r="W572">
        <f t="shared" si="58"/>
        <v>200</v>
      </c>
      <c r="X572">
        <f t="shared" si="59"/>
        <v>0</v>
      </c>
    </row>
    <row r="573" spans="1:24">
      <c r="A573" s="2">
        <v>77</v>
      </c>
      <c r="B573" s="1" t="s">
        <v>10</v>
      </c>
      <c r="C573" s="1">
        <v>10</v>
      </c>
      <c r="D573" s="1" t="s">
        <v>14</v>
      </c>
      <c r="E573" s="1">
        <v>0.2</v>
      </c>
      <c r="F573" s="1">
        <v>0.2</v>
      </c>
      <c r="G573" s="1">
        <v>0.6</v>
      </c>
      <c r="H573" s="1">
        <v>0</v>
      </c>
      <c r="I573" s="1" t="s">
        <v>12</v>
      </c>
      <c r="J573" s="1" t="s">
        <v>13</v>
      </c>
      <c r="K573" s="1">
        <v>1000</v>
      </c>
      <c r="L573" s="3">
        <v>1000</v>
      </c>
      <c r="M573" t="str">
        <f t="shared" si="60"/>
        <v>A</v>
      </c>
      <c r="N573" t="str">
        <f t="shared" si="61"/>
        <v>A10</v>
      </c>
      <c r="O573" t="str">
        <f>VLOOKUP(N573,'Design - US'!$H$3:$M$50,2,FALSE)</f>
        <v>Profile C</v>
      </c>
      <c r="P573" t="str">
        <f>VLOOKUP($N573,'Design - US'!$H$3:$M$50,3,FALSE)</f>
        <v>$60 USD / mo (T3)</v>
      </c>
      <c r="Q573" t="str">
        <f>VLOOKUP($N573,'Design - US'!$H$3:$M$50,4,FALSE)</f>
        <v>$5.36 USD / day</v>
      </c>
      <c r="R573" t="str">
        <f>VLOOKUP($N573,'Design - US'!$H$3:$M$50,5,FALSE)</f>
        <v>Open access within label indication (use after failure of allopurinol or febuxostat)</v>
      </c>
      <c r="S573" t="str">
        <f>VLOOKUP($N573,'Design - US'!$H$3:$M$50,6,FALSE)</f>
        <v>Requires prior authorization</v>
      </c>
      <c r="T573">
        <f t="shared" si="62"/>
        <v>1000</v>
      </c>
      <c r="U573">
        <f t="shared" si="56"/>
        <v>200</v>
      </c>
      <c r="V573">
        <f t="shared" si="57"/>
        <v>200</v>
      </c>
      <c r="W573">
        <f t="shared" si="58"/>
        <v>600</v>
      </c>
      <c r="X573">
        <f t="shared" si="59"/>
        <v>0</v>
      </c>
    </row>
    <row r="574" spans="1:24">
      <c r="A574" s="2">
        <v>77</v>
      </c>
      <c r="B574" s="1" t="s">
        <v>10</v>
      </c>
      <c r="C574" s="1">
        <v>11</v>
      </c>
      <c r="D574" s="1" t="s">
        <v>11</v>
      </c>
      <c r="E574" s="1">
        <v>0.4</v>
      </c>
      <c r="F574" s="1">
        <v>0.4</v>
      </c>
      <c r="G574" s="1">
        <v>0.2</v>
      </c>
      <c r="H574" s="1">
        <v>0</v>
      </c>
      <c r="I574" s="1" t="s">
        <v>12</v>
      </c>
      <c r="J574" s="1" t="s">
        <v>13</v>
      </c>
      <c r="K574" s="1">
        <v>1000</v>
      </c>
      <c r="L574" s="3">
        <v>1000</v>
      </c>
      <c r="M574" t="str">
        <f t="shared" si="60"/>
        <v>A</v>
      </c>
      <c r="N574" t="str">
        <f t="shared" si="61"/>
        <v>A11</v>
      </c>
      <c r="O574" t="str">
        <f>VLOOKUP(N574,'Design - US'!$H$3:$M$50,2,FALSE)</f>
        <v>Profile D</v>
      </c>
      <c r="P574" t="str">
        <f>VLOOKUP($N574,'Design - US'!$H$3:$M$50,3,FALSE)</f>
        <v>$30 USD / mo (T2)</v>
      </c>
      <c r="Q574" t="str">
        <f>VLOOKUP($N574,'Design - US'!$H$3:$M$50,4,FALSE)</f>
        <v>$5.36 USD / day</v>
      </c>
      <c r="R574" t="str">
        <f>VLOOKUP($N574,'Design - US'!$H$3:$M$50,5,FALSE)</f>
        <v>Open access within label indication (use after failure of allopurinol or febuxostat)</v>
      </c>
      <c r="S574" t="str">
        <f>VLOOKUP($N574,'Design - US'!$H$3:$M$50,6,FALSE)</f>
        <v>No prior authorization</v>
      </c>
      <c r="T574">
        <f t="shared" si="62"/>
        <v>1000</v>
      </c>
      <c r="U574">
        <f t="shared" si="56"/>
        <v>400</v>
      </c>
      <c r="V574">
        <f t="shared" si="57"/>
        <v>400</v>
      </c>
      <c r="W574">
        <f t="shared" si="58"/>
        <v>200</v>
      </c>
      <c r="X574">
        <f t="shared" si="59"/>
        <v>0</v>
      </c>
    </row>
    <row r="575" spans="1:24">
      <c r="A575" s="2">
        <v>77</v>
      </c>
      <c r="B575" s="1" t="s">
        <v>10</v>
      </c>
      <c r="C575" s="1">
        <v>11</v>
      </c>
      <c r="D575" s="1" t="s">
        <v>14</v>
      </c>
      <c r="E575" s="1">
        <v>0.4</v>
      </c>
      <c r="F575" s="1">
        <v>0.4</v>
      </c>
      <c r="G575" s="1">
        <v>0.2</v>
      </c>
      <c r="H575" s="1">
        <v>0</v>
      </c>
      <c r="I575" s="1" t="s">
        <v>12</v>
      </c>
      <c r="J575" s="1" t="s">
        <v>13</v>
      </c>
      <c r="K575" s="1">
        <v>1000</v>
      </c>
      <c r="L575" s="3">
        <v>1000</v>
      </c>
      <c r="M575" t="str">
        <f t="shared" si="60"/>
        <v>A</v>
      </c>
      <c r="N575" t="str">
        <f t="shared" si="61"/>
        <v>A11</v>
      </c>
      <c r="O575" t="str">
        <f>VLOOKUP(N575,'Design - US'!$H$3:$M$50,2,FALSE)</f>
        <v>Profile D</v>
      </c>
      <c r="P575" t="str">
        <f>VLOOKUP($N575,'Design - US'!$H$3:$M$50,3,FALSE)</f>
        <v>$30 USD / mo (T2)</v>
      </c>
      <c r="Q575" t="str">
        <f>VLOOKUP($N575,'Design - US'!$H$3:$M$50,4,FALSE)</f>
        <v>$5.36 USD / day</v>
      </c>
      <c r="R575" t="str">
        <f>VLOOKUP($N575,'Design - US'!$H$3:$M$50,5,FALSE)</f>
        <v>Open access within label indication (use after failure of allopurinol or febuxostat)</v>
      </c>
      <c r="S575" t="str">
        <f>VLOOKUP($N575,'Design - US'!$H$3:$M$50,6,FALSE)</f>
        <v>No prior authorization</v>
      </c>
      <c r="T575">
        <f t="shared" si="62"/>
        <v>1000</v>
      </c>
      <c r="U575">
        <f t="shared" si="56"/>
        <v>400</v>
      </c>
      <c r="V575">
        <f t="shared" si="57"/>
        <v>400</v>
      </c>
      <c r="W575">
        <f t="shared" si="58"/>
        <v>200</v>
      </c>
      <c r="X575">
        <f t="shared" si="59"/>
        <v>0</v>
      </c>
    </row>
    <row r="576" spans="1:24">
      <c r="A576" s="2">
        <v>77</v>
      </c>
      <c r="B576" s="1" t="s">
        <v>10</v>
      </c>
      <c r="C576" s="1">
        <v>12</v>
      </c>
      <c r="D576" s="1" t="s">
        <v>11</v>
      </c>
      <c r="E576" s="1">
        <v>0.4</v>
      </c>
      <c r="F576" s="1">
        <v>0.4</v>
      </c>
      <c r="G576" s="1">
        <v>0.2</v>
      </c>
      <c r="H576" s="1">
        <v>0</v>
      </c>
      <c r="I576" s="1" t="s">
        <v>12</v>
      </c>
      <c r="J576" s="1" t="s">
        <v>13</v>
      </c>
      <c r="K576" s="1">
        <v>1000</v>
      </c>
      <c r="L576" s="3">
        <v>1000</v>
      </c>
      <c r="M576" t="str">
        <f t="shared" si="60"/>
        <v>A</v>
      </c>
      <c r="N576" t="str">
        <f t="shared" si="61"/>
        <v>A12</v>
      </c>
      <c r="O576" t="str">
        <f>VLOOKUP(N576,'Design - US'!$H$3:$M$50,2,FALSE)</f>
        <v>Profile B</v>
      </c>
      <c r="P576" t="str">
        <f>VLOOKUP($N576,'Design - US'!$H$3:$M$50,3,FALSE)</f>
        <v>$30 USD / mo (T2)</v>
      </c>
      <c r="Q576" t="str">
        <f>VLOOKUP($N576,'Design - US'!$H$3:$M$50,4,FALSE)</f>
        <v>$5.36 USD / day</v>
      </c>
      <c r="R576" t="str">
        <f>VLOOKUP($N576,'Design - US'!$H$3:$M$50,5,FALSE)</f>
        <v>Open access within label indication (use after failure of allopurinol or febuxostat)</v>
      </c>
      <c r="S576" t="str">
        <f>VLOOKUP($N576,'Design - US'!$H$3:$M$50,6,FALSE)</f>
        <v>Requires prior authorization</v>
      </c>
      <c r="T576">
        <f t="shared" si="62"/>
        <v>1000</v>
      </c>
      <c r="U576">
        <f t="shared" si="56"/>
        <v>400</v>
      </c>
      <c r="V576">
        <f t="shared" si="57"/>
        <v>400</v>
      </c>
      <c r="W576">
        <f t="shared" si="58"/>
        <v>200</v>
      </c>
      <c r="X576">
        <f t="shared" si="59"/>
        <v>0</v>
      </c>
    </row>
    <row r="577" spans="1:24">
      <c r="A577" s="2">
        <v>77</v>
      </c>
      <c r="B577" s="1" t="s">
        <v>10</v>
      </c>
      <c r="C577" s="1">
        <v>12</v>
      </c>
      <c r="D577" s="1" t="s">
        <v>14</v>
      </c>
      <c r="E577" s="1">
        <v>0.4</v>
      </c>
      <c r="F577" s="1">
        <v>0.4</v>
      </c>
      <c r="G577" s="1">
        <v>0.2</v>
      </c>
      <c r="H577" s="1">
        <v>0</v>
      </c>
      <c r="I577" s="1" t="s">
        <v>12</v>
      </c>
      <c r="J577" s="1" t="s">
        <v>13</v>
      </c>
      <c r="K577" s="1">
        <v>1000</v>
      </c>
      <c r="L577" s="3">
        <v>1000</v>
      </c>
      <c r="M577" t="str">
        <f t="shared" si="60"/>
        <v>A</v>
      </c>
      <c r="N577" t="str">
        <f t="shared" si="61"/>
        <v>A12</v>
      </c>
      <c r="O577" t="str">
        <f>VLOOKUP(N577,'Design - US'!$H$3:$M$50,2,FALSE)</f>
        <v>Profile B</v>
      </c>
      <c r="P577" t="str">
        <f>VLOOKUP($N577,'Design - US'!$H$3:$M$50,3,FALSE)</f>
        <v>$30 USD / mo (T2)</v>
      </c>
      <c r="Q577" t="str">
        <f>VLOOKUP($N577,'Design - US'!$H$3:$M$50,4,FALSE)</f>
        <v>$5.36 USD / day</v>
      </c>
      <c r="R577" t="str">
        <f>VLOOKUP($N577,'Design - US'!$H$3:$M$50,5,FALSE)</f>
        <v>Open access within label indication (use after failure of allopurinol or febuxostat)</v>
      </c>
      <c r="S577" t="str">
        <f>VLOOKUP($N577,'Design - US'!$H$3:$M$50,6,FALSE)</f>
        <v>Requires prior authorization</v>
      </c>
      <c r="T577">
        <f t="shared" si="62"/>
        <v>1000</v>
      </c>
      <c r="U577">
        <f t="shared" si="56"/>
        <v>400</v>
      </c>
      <c r="V577">
        <f t="shared" si="57"/>
        <v>400</v>
      </c>
      <c r="W577">
        <f t="shared" si="58"/>
        <v>200</v>
      </c>
      <c r="X577">
        <f t="shared" si="59"/>
        <v>0</v>
      </c>
    </row>
    <row r="578" spans="1:24">
      <c r="A578" s="2">
        <v>89</v>
      </c>
      <c r="B578" s="1" t="s">
        <v>15</v>
      </c>
      <c r="C578" s="1">
        <v>1</v>
      </c>
      <c r="D578" s="1" t="s">
        <v>11</v>
      </c>
      <c r="E578" s="1">
        <v>0.4</v>
      </c>
      <c r="F578" s="1">
        <v>0.3</v>
      </c>
      <c r="G578" s="1">
        <v>0.3</v>
      </c>
      <c r="H578" s="1">
        <v>0</v>
      </c>
      <c r="I578" s="1" t="s">
        <v>12</v>
      </c>
      <c r="J578" s="1" t="s">
        <v>13</v>
      </c>
      <c r="K578" s="1">
        <v>8397</v>
      </c>
      <c r="L578" s="3">
        <v>933</v>
      </c>
      <c r="M578" t="str">
        <f t="shared" si="60"/>
        <v>D</v>
      </c>
      <c r="N578" t="str">
        <f t="shared" si="61"/>
        <v>D1</v>
      </c>
      <c r="O578" t="str">
        <f>VLOOKUP(N578,'Design - US'!$H$3:$M$50,2,FALSE)</f>
        <v>Profile C</v>
      </c>
      <c r="P578" t="str">
        <f>VLOOKUP($N578,'Design - US'!$H$3:$M$50,3,FALSE)</f>
        <v>$30 USD / mo (T2)</v>
      </c>
      <c r="Q578" t="str">
        <f>VLOOKUP($N578,'Design - US'!$H$3:$M$50,4,FALSE)</f>
        <v>$5.36 USD / day</v>
      </c>
      <c r="R578" t="str">
        <f>VLOOKUP($N578,'Design - US'!$H$3:$M$50,5,FALSE)</f>
        <v>Open access within label indication (use after failure of allopurinol or febuxostat)</v>
      </c>
      <c r="S578" t="str">
        <f>VLOOKUP($N578,'Design - US'!$H$3:$M$50,6,FALSE)</f>
        <v>Requires prior authorization</v>
      </c>
      <c r="T578">
        <f t="shared" si="62"/>
        <v>8397</v>
      </c>
      <c r="U578">
        <f t="shared" ref="U578:U641" si="63">$T578*E578</f>
        <v>3358.8</v>
      </c>
      <c r="V578">
        <f t="shared" ref="V578:V641" si="64">$T578*F578</f>
        <v>2519.1</v>
      </c>
      <c r="W578">
        <f t="shared" ref="W578:W641" si="65">$T578*G578</f>
        <v>2519.1</v>
      </c>
      <c r="X578">
        <f t="shared" ref="X578:X641" si="66">$T578*H578</f>
        <v>0</v>
      </c>
    </row>
    <row r="579" spans="1:24">
      <c r="A579" s="2">
        <v>89</v>
      </c>
      <c r="B579" s="1" t="s">
        <v>15</v>
      </c>
      <c r="C579" s="1">
        <v>1</v>
      </c>
      <c r="D579" s="1" t="s">
        <v>14</v>
      </c>
      <c r="E579" s="1">
        <v>0.3</v>
      </c>
      <c r="F579" s="1">
        <v>0.5</v>
      </c>
      <c r="G579" s="1">
        <v>0.2</v>
      </c>
      <c r="H579" s="1">
        <v>0</v>
      </c>
      <c r="I579" s="1" t="s">
        <v>12</v>
      </c>
      <c r="J579" s="1" t="s">
        <v>13</v>
      </c>
      <c r="K579" s="1">
        <v>8397</v>
      </c>
      <c r="L579" s="3">
        <v>933</v>
      </c>
      <c r="M579" t="str">
        <f t="shared" ref="M579:M642" si="67">RIGHT(B579,1)</f>
        <v>D</v>
      </c>
      <c r="N579" t="str">
        <f t="shared" ref="N579:N642" si="68">M579&amp;C579</f>
        <v>D1</v>
      </c>
      <c r="O579" t="str">
        <f>VLOOKUP(N579,'Design - US'!$H$3:$M$50,2,FALSE)</f>
        <v>Profile C</v>
      </c>
      <c r="P579" t="str">
        <f>VLOOKUP($N579,'Design - US'!$H$3:$M$50,3,FALSE)</f>
        <v>$30 USD / mo (T2)</v>
      </c>
      <c r="Q579" t="str">
        <f>VLOOKUP($N579,'Design - US'!$H$3:$M$50,4,FALSE)</f>
        <v>$5.36 USD / day</v>
      </c>
      <c r="R579" t="str">
        <f>VLOOKUP($N579,'Design - US'!$H$3:$M$50,5,FALSE)</f>
        <v>Open access within label indication (use after failure of allopurinol or febuxostat)</v>
      </c>
      <c r="S579" t="str">
        <f>VLOOKUP($N579,'Design - US'!$H$3:$M$50,6,FALSE)</f>
        <v>Requires prior authorization</v>
      </c>
      <c r="T579">
        <f t="shared" ref="T579:T642" si="69">IF(D579="A",K579,L579)</f>
        <v>933</v>
      </c>
      <c r="U579">
        <f t="shared" si="63"/>
        <v>279.89999999999998</v>
      </c>
      <c r="V579">
        <f t="shared" si="64"/>
        <v>466.5</v>
      </c>
      <c r="W579">
        <f t="shared" si="65"/>
        <v>186.60000000000002</v>
      </c>
      <c r="X579">
        <f t="shared" si="66"/>
        <v>0</v>
      </c>
    </row>
    <row r="580" spans="1:24">
      <c r="A580" s="2">
        <v>89</v>
      </c>
      <c r="B580" s="1" t="s">
        <v>15</v>
      </c>
      <c r="C580" s="1">
        <v>2</v>
      </c>
      <c r="D580" s="1" t="s">
        <v>11</v>
      </c>
      <c r="E580" s="1">
        <v>0.3</v>
      </c>
      <c r="F580" s="1">
        <v>0.3</v>
      </c>
      <c r="G580" s="1">
        <v>0.4</v>
      </c>
      <c r="H580" s="1">
        <v>0</v>
      </c>
      <c r="I580" s="1" t="s">
        <v>12</v>
      </c>
      <c r="J580" s="1" t="s">
        <v>13</v>
      </c>
      <c r="K580" s="1">
        <v>8397</v>
      </c>
      <c r="L580" s="3">
        <v>933</v>
      </c>
      <c r="M580" t="str">
        <f t="shared" si="67"/>
        <v>D</v>
      </c>
      <c r="N580" t="str">
        <f t="shared" si="68"/>
        <v>D2</v>
      </c>
      <c r="O580" t="str">
        <f>VLOOKUP(N580,'Design - US'!$H$3:$M$50,2,FALSE)</f>
        <v>Profile B</v>
      </c>
      <c r="P580" t="str">
        <f>VLOOKUP($N580,'Design - US'!$H$3:$M$50,3,FALSE)</f>
        <v>$30 USD / mo (T2)</v>
      </c>
      <c r="Q580" t="str">
        <f>VLOOKUP($N580,'Design - US'!$H$3:$M$50,4,FALSE)</f>
        <v>$7.14 USD / day</v>
      </c>
      <c r="R580" t="str">
        <f>VLOOKUP($N580,'Design - US'!$H$3:$M$50,5,FALSE)</f>
        <v>Open access within label indication (use after failure of allopurinol or febuxostat)</v>
      </c>
      <c r="S580" t="str">
        <f>VLOOKUP($N580,'Design - US'!$H$3:$M$50,6,FALSE)</f>
        <v>No prior authorization</v>
      </c>
      <c r="T580">
        <f t="shared" si="69"/>
        <v>8397</v>
      </c>
      <c r="U580">
        <f t="shared" si="63"/>
        <v>2519.1</v>
      </c>
      <c r="V580">
        <f t="shared" si="64"/>
        <v>2519.1</v>
      </c>
      <c r="W580">
        <f t="shared" si="65"/>
        <v>3358.8</v>
      </c>
      <c r="X580">
        <f t="shared" si="66"/>
        <v>0</v>
      </c>
    </row>
    <row r="581" spans="1:24">
      <c r="A581" s="2">
        <v>89</v>
      </c>
      <c r="B581" s="1" t="s">
        <v>15</v>
      </c>
      <c r="C581" s="1">
        <v>2</v>
      </c>
      <c r="D581" s="1" t="s">
        <v>14</v>
      </c>
      <c r="E581" s="1">
        <v>0.5</v>
      </c>
      <c r="F581" s="1">
        <v>0.4</v>
      </c>
      <c r="G581" s="1">
        <v>0.1</v>
      </c>
      <c r="H581" s="1">
        <v>0</v>
      </c>
      <c r="I581" s="1" t="s">
        <v>12</v>
      </c>
      <c r="J581" s="1" t="s">
        <v>13</v>
      </c>
      <c r="K581" s="1">
        <v>8397</v>
      </c>
      <c r="L581" s="3">
        <v>933</v>
      </c>
      <c r="M581" t="str">
        <f t="shared" si="67"/>
        <v>D</v>
      </c>
      <c r="N581" t="str">
        <f t="shared" si="68"/>
        <v>D2</v>
      </c>
      <c r="O581" t="str">
        <f>VLOOKUP(N581,'Design - US'!$H$3:$M$50,2,FALSE)</f>
        <v>Profile B</v>
      </c>
      <c r="P581" t="str">
        <f>VLOOKUP($N581,'Design - US'!$H$3:$M$50,3,FALSE)</f>
        <v>$30 USD / mo (T2)</v>
      </c>
      <c r="Q581" t="str">
        <f>VLOOKUP($N581,'Design - US'!$H$3:$M$50,4,FALSE)</f>
        <v>$7.14 USD / day</v>
      </c>
      <c r="R581" t="str">
        <f>VLOOKUP($N581,'Design - US'!$H$3:$M$50,5,FALSE)</f>
        <v>Open access within label indication (use after failure of allopurinol or febuxostat)</v>
      </c>
      <c r="S581" t="str">
        <f>VLOOKUP($N581,'Design - US'!$H$3:$M$50,6,FALSE)</f>
        <v>No prior authorization</v>
      </c>
      <c r="T581">
        <f t="shared" si="69"/>
        <v>933</v>
      </c>
      <c r="U581">
        <f t="shared" si="63"/>
        <v>466.5</v>
      </c>
      <c r="V581">
        <f t="shared" si="64"/>
        <v>373.20000000000005</v>
      </c>
      <c r="W581">
        <f t="shared" si="65"/>
        <v>93.300000000000011</v>
      </c>
      <c r="X581">
        <f t="shared" si="66"/>
        <v>0</v>
      </c>
    </row>
    <row r="582" spans="1:24">
      <c r="A582" s="2">
        <v>89</v>
      </c>
      <c r="B582" s="1" t="s">
        <v>15</v>
      </c>
      <c r="C582" s="1">
        <v>3</v>
      </c>
      <c r="D582" s="1" t="s">
        <v>11</v>
      </c>
      <c r="E582" s="1">
        <v>0.4</v>
      </c>
      <c r="F582" s="1">
        <v>0.5</v>
      </c>
      <c r="G582" s="1">
        <v>0.1</v>
      </c>
      <c r="H582" s="1">
        <v>0</v>
      </c>
      <c r="I582" s="1" t="s">
        <v>12</v>
      </c>
      <c r="J582" s="1" t="s">
        <v>13</v>
      </c>
      <c r="K582" s="1">
        <v>8397</v>
      </c>
      <c r="L582" s="3">
        <v>933</v>
      </c>
      <c r="M582" t="str">
        <f t="shared" si="67"/>
        <v>D</v>
      </c>
      <c r="N582" t="str">
        <f t="shared" si="68"/>
        <v>D3</v>
      </c>
      <c r="O582" t="str">
        <f>VLOOKUP(N582,'Design - US'!$H$3:$M$50,2,FALSE)</f>
        <v>Profile A</v>
      </c>
      <c r="P582" t="str">
        <f>VLOOKUP($N582,'Design - US'!$H$3:$M$50,3,FALSE)</f>
        <v>$30 USD / mo (T2)</v>
      </c>
      <c r="Q582" t="str">
        <f>VLOOKUP($N582,'Design - US'!$H$3:$M$50,4,FALSE)</f>
        <v>$7.14 USD / day</v>
      </c>
      <c r="R582" t="str">
        <f>VLOOKUP($N582,'Design - US'!$H$3:$M$50,5,FALSE)</f>
        <v>Open access within label indication (use after failure of allopurinol or febuxostat)</v>
      </c>
      <c r="S582" t="str">
        <f>VLOOKUP($N582,'Design - US'!$H$3:$M$50,6,FALSE)</f>
        <v>Requires prior authorization</v>
      </c>
      <c r="T582">
        <f t="shared" si="69"/>
        <v>8397</v>
      </c>
      <c r="U582">
        <f t="shared" si="63"/>
        <v>3358.8</v>
      </c>
      <c r="V582">
        <f t="shared" si="64"/>
        <v>4198.5</v>
      </c>
      <c r="W582">
        <f t="shared" si="65"/>
        <v>839.7</v>
      </c>
      <c r="X582">
        <f t="shared" si="66"/>
        <v>0</v>
      </c>
    </row>
    <row r="583" spans="1:24">
      <c r="A583" s="2">
        <v>89</v>
      </c>
      <c r="B583" s="1" t="s">
        <v>15</v>
      </c>
      <c r="C583" s="1">
        <v>3</v>
      </c>
      <c r="D583" s="1" t="s">
        <v>14</v>
      </c>
      <c r="E583" s="1">
        <v>0.2</v>
      </c>
      <c r="F583" s="1">
        <v>0.4</v>
      </c>
      <c r="G583" s="1">
        <v>0.4</v>
      </c>
      <c r="H583" s="1">
        <v>0</v>
      </c>
      <c r="I583" s="1" t="s">
        <v>12</v>
      </c>
      <c r="J583" s="1" t="s">
        <v>13</v>
      </c>
      <c r="K583" s="1">
        <v>8397</v>
      </c>
      <c r="L583" s="3">
        <v>933</v>
      </c>
      <c r="M583" t="str">
        <f t="shared" si="67"/>
        <v>D</v>
      </c>
      <c r="N583" t="str">
        <f t="shared" si="68"/>
        <v>D3</v>
      </c>
      <c r="O583" t="str">
        <f>VLOOKUP(N583,'Design - US'!$H$3:$M$50,2,FALSE)</f>
        <v>Profile A</v>
      </c>
      <c r="P583" t="str">
        <f>VLOOKUP($N583,'Design - US'!$H$3:$M$50,3,FALSE)</f>
        <v>$30 USD / mo (T2)</v>
      </c>
      <c r="Q583" t="str">
        <f>VLOOKUP($N583,'Design - US'!$H$3:$M$50,4,FALSE)</f>
        <v>$7.14 USD / day</v>
      </c>
      <c r="R583" t="str">
        <f>VLOOKUP($N583,'Design - US'!$H$3:$M$50,5,FALSE)</f>
        <v>Open access within label indication (use after failure of allopurinol or febuxostat)</v>
      </c>
      <c r="S583" t="str">
        <f>VLOOKUP($N583,'Design - US'!$H$3:$M$50,6,FALSE)</f>
        <v>Requires prior authorization</v>
      </c>
      <c r="T583">
        <f t="shared" si="69"/>
        <v>933</v>
      </c>
      <c r="U583">
        <f t="shared" si="63"/>
        <v>186.60000000000002</v>
      </c>
      <c r="V583">
        <f t="shared" si="64"/>
        <v>373.20000000000005</v>
      </c>
      <c r="W583">
        <f t="shared" si="65"/>
        <v>373.20000000000005</v>
      </c>
      <c r="X583">
        <f t="shared" si="66"/>
        <v>0</v>
      </c>
    </row>
    <row r="584" spans="1:24">
      <c r="A584" s="2">
        <v>89</v>
      </c>
      <c r="B584" s="1" t="s">
        <v>15</v>
      </c>
      <c r="C584" s="1">
        <v>4</v>
      </c>
      <c r="D584" s="1" t="s">
        <v>11</v>
      </c>
      <c r="E584" s="1">
        <v>0.8</v>
      </c>
      <c r="F584" s="1">
        <v>0.1</v>
      </c>
      <c r="G584" s="1">
        <v>0.1</v>
      </c>
      <c r="H584" s="1">
        <v>0</v>
      </c>
      <c r="I584" s="1" t="s">
        <v>12</v>
      </c>
      <c r="J584" s="1" t="s">
        <v>13</v>
      </c>
      <c r="K584" s="1">
        <v>8397</v>
      </c>
      <c r="L584" s="3">
        <v>933</v>
      </c>
      <c r="M584" t="str">
        <f t="shared" si="67"/>
        <v>D</v>
      </c>
      <c r="N584" t="str">
        <f t="shared" si="68"/>
        <v>D4</v>
      </c>
      <c r="O584" t="str">
        <f>VLOOKUP(N584,'Design - US'!$H$3:$M$50,2,FALSE)</f>
        <v>Profile A</v>
      </c>
      <c r="P584" t="str">
        <f>VLOOKUP($N584,'Design - US'!$H$3:$M$50,3,FALSE)</f>
        <v>$60 USD / mo (T3)</v>
      </c>
      <c r="Q584" t="str">
        <f>VLOOKUP($N584,'Design - US'!$H$3:$M$50,4,FALSE)</f>
        <v>$5.36 USD / day</v>
      </c>
      <c r="R584" t="str">
        <f>VLOOKUP($N584,'Design - US'!$H$3:$M$50,5,FALSE)</f>
        <v>Open access within label indication (use after failure of allopurinol or febuxostat)</v>
      </c>
      <c r="S584" t="str">
        <f>VLOOKUP($N584,'Design - US'!$H$3:$M$50,6,FALSE)</f>
        <v>No prior authorization</v>
      </c>
      <c r="T584">
        <f t="shared" si="69"/>
        <v>8397</v>
      </c>
      <c r="U584">
        <f t="shared" si="63"/>
        <v>6717.6</v>
      </c>
      <c r="V584">
        <f t="shared" si="64"/>
        <v>839.7</v>
      </c>
      <c r="W584">
        <f t="shared" si="65"/>
        <v>839.7</v>
      </c>
      <c r="X584">
        <f t="shared" si="66"/>
        <v>0</v>
      </c>
    </row>
    <row r="585" spans="1:24">
      <c r="A585" s="2">
        <v>89</v>
      </c>
      <c r="B585" s="1" t="s">
        <v>15</v>
      </c>
      <c r="C585" s="1">
        <v>4</v>
      </c>
      <c r="D585" s="1" t="s">
        <v>14</v>
      </c>
      <c r="E585" s="1">
        <v>0.9</v>
      </c>
      <c r="F585" s="1">
        <v>0</v>
      </c>
      <c r="G585" s="1">
        <v>0.1</v>
      </c>
      <c r="H585" s="1">
        <v>0</v>
      </c>
      <c r="I585" s="1" t="s">
        <v>12</v>
      </c>
      <c r="J585" s="1" t="s">
        <v>13</v>
      </c>
      <c r="K585" s="1">
        <v>8397</v>
      </c>
      <c r="L585" s="3">
        <v>933</v>
      </c>
      <c r="M585" t="str">
        <f t="shared" si="67"/>
        <v>D</v>
      </c>
      <c r="N585" t="str">
        <f t="shared" si="68"/>
        <v>D4</v>
      </c>
      <c r="O585" t="str">
        <f>VLOOKUP(N585,'Design - US'!$H$3:$M$50,2,FALSE)</f>
        <v>Profile A</v>
      </c>
      <c r="P585" t="str">
        <f>VLOOKUP($N585,'Design - US'!$H$3:$M$50,3,FALSE)</f>
        <v>$60 USD / mo (T3)</v>
      </c>
      <c r="Q585" t="str">
        <f>VLOOKUP($N585,'Design - US'!$H$3:$M$50,4,FALSE)</f>
        <v>$5.36 USD / day</v>
      </c>
      <c r="R585" t="str">
        <f>VLOOKUP($N585,'Design - US'!$H$3:$M$50,5,FALSE)</f>
        <v>Open access within label indication (use after failure of allopurinol or febuxostat)</v>
      </c>
      <c r="S585" t="str">
        <f>VLOOKUP($N585,'Design - US'!$H$3:$M$50,6,FALSE)</f>
        <v>No prior authorization</v>
      </c>
      <c r="T585">
        <f t="shared" si="69"/>
        <v>933</v>
      </c>
      <c r="U585">
        <f t="shared" si="63"/>
        <v>839.7</v>
      </c>
      <c r="V585">
        <f t="shared" si="64"/>
        <v>0</v>
      </c>
      <c r="W585">
        <f t="shared" si="65"/>
        <v>93.300000000000011</v>
      </c>
      <c r="X585">
        <f t="shared" si="66"/>
        <v>0</v>
      </c>
    </row>
    <row r="586" spans="1:24">
      <c r="A586" s="2">
        <v>89</v>
      </c>
      <c r="B586" s="1" t="s">
        <v>15</v>
      </c>
      <c r="C586" s="1">
        <v>5</v>
      </c>
      <c r="D586" s="1" t="s">
        <v>11</v>
      </c>
      <c r="E586" s="1">
        <v>0.9</v>
      </c>
      <c r="F586" s="1">
        <v>0.1</v>
      </c>
      <c r="G586" s="1">
        <v>0</v>
      </c>
      <c r="H586" s="1">
        <v>0</v>
      </c>
      <c r="I586" s="1" t="s">
        <v>12</v>
      </c>
      <c r="J586" s="1" t="s">
        <v>13</v>
      </c>
      <c r="K586" s="1">
        <v>8397</v>
      </c>
      <c r="L586" s="3">
        <v>933</v>
      </c>
      <c r="M586" t="str">
        <f t="shared" si="67"/>
        <v>D</v>
      </c>
      <c r="N586" t="str">
        <f t="shared" si="68"/>
        <v>D5</v>
      </c>
      <c r="O586" t="str">
        <f>VLOOKUP(N586,'Design - US'!$H$3:$M$50,2,FALSE)</f>
        <v>Profile A</v>
      </c>
      <c r="P586" t="str">
        <f>VLOOKUP($N586,'Design - US'!$H$3:$M$50,3,FALSE)</f>
        <v>$60 USD / mo (T3)</v>
      </c>
      <c r="Q586" t="str">
        <f>VLOOKUP($N586,'Design - US'!$H$3:$M$50,4,FALSE)</f>
        <v>$12.06 USD / day</v>
      </c>
      <c r="R586" t="str">
        <f>VLOOKUP($N586,'Design - US'!$H$3:$M$50,5,FALSE)</f>
        <v>Access restricted beyond label indication (use only after failure of both allopurinol AND febuxostat)</v>
      </c>
      <c r="S586" t="str">
        <f>VLOOKUP($N586,'Design - US'!$H$3:$M$50,6,FALSE)</f>
        <v>No prior authorization</v>
      </c>
      <c r="T586">
        <f t="shared" si="69"/>
        <v>8397</v>
      </c>
      <c r="U586">
        <f t="shared" si="63"/>
        <v>7557.3</v>
      </c>
      <c r="V586">
        <f t="shared" si="64"/>
        <v>839.7</v>
      </c>
      <c r="W586">
        <f t="shared" si="65"/>
        <v>0</v>
      </c>
      <c r="X586">
        <f t="shared" si="66"/>
        <v>0</v>
      </c>
    </row>
    <row r="587" spans="1:24">
      <c r="A587" s="2">
        <v>89</v>
      </c>
      <c r="B587" s="1" t="s">
        <v>15</v>
      </c>
      <c r="C587" s="1">
        <v>5</v>
      </c>
      <c r="D587" s="1" t="s">
        <v>14</v>
      </c>
      <c r="E587" s="1">
        <v>0.9</v>
      </c>
      <c r="F587" s="1">
        <v>0.1</v>
      </c>
      <c r="G587" s="1">
        <v>0</v>
      </c>
      <c r="H587" s="1">
        <v>0</v>
      </c>
      <c r="I587" s="1" t="s">
        <v>12</v>
      </c>
      <c r="J587" s="1" t="s">
        <v>13</v>
      </c>
      <c r="K587" s="1">
        <v>8397</v>
      </c>
      <c r="L587" s="3">
        <v>933</v>
      </c>
      <c r="M587" t="str">
        <f t="shared" si="67"/>
        <v>D</v>
      </c>
      <c r="N587" t="str">
        <f t="shared" si="68"/>
        <v>D5</v>
      </c>
      <c r="O587" t="str">
        <f>VLOOKUP(N587,'Design - US'!$H$3:$M$50,2,FALSE)</f>
        <v>Profile A</v>
      </c>
      <c r="P587" t="str">
        <f>VLOOKUP($N587,'Design - US'!$H$3:$M$50,3,FALSE)</f>
        <v>$60 USD / mo (T3)</v>
      </c>
      <c r="Q587" t="str">
        <f>VLOOKUP($N587,'Design - US'!$H$3:$M$50,4,FALSE)</f>
        <v>$12.06 USD / day</v>
      </c>
      <c r="R587" t="str">
        <f>VLOOKUP($N587,'Design - US'!$H$3:$M$50,5,FALSE)</f>
        <v>Access restricted beyond label indication (use only after failure of both allopurinol AND febuxostat)</v>
      </c>
      <c r="S587" t="str">
        <f>VLOOKUP($N587,'Design - US'!$H$3:$M$50,6,FALSE)</f>
        <v>No prior authorization</v>
      </c>
      <c r="T587">
        <f t="shared" si="69"/>
        <v>933</v>
      </c>
      <c r="U587">
        <f t="shared" si="63"/>
        <v>839.7</v>
      </c>
      <c r="V587">
        <f t="shared" si="64"/>
        <v>93.300000000000011</v>
      </c>
      <c r="W587">
        <f t="shared" si="65"/>
        <v>0</v>
      </c>
      <c r="X587">
        <f t="shared" si="66"/>
        <v>0</v>
      </c>
    </row>
    <row r="588" spans="1:24">
      <c r="A588" s="2">
        <v>89</v>
      </c>
      <c r="B588" s="1" t="s">
        <v>15</v>
      </c>
      <c r="C588" s="1">
        <v>6</v>
      </c>
      <c r="D588" s="1" t="s">
        <v>11</v>
      </c>
      <c r="E588" s="1">
        <v>0.9</v>
      </c>
      <c r="F588" s="1">
        <v>0.1</v>
      </c>
      <c r="G588" s="1">
        <v>0</v>
      </c>
      <c r="H588" s="1">
        <v>0</v>
      </c>
      <c r="I588" s="1" t="s">
        <v>12</v>
      </c>
      <c r="J588" s="1" t="s">
        <v>13</v>
      </c>
      <c r="K588" s="1">
        <v>8397</v>
      </c>
      <c r="L588" s="3">
        <v>933</v>
      </c>
      <c r="M588" t="str">
        <f t="shared" si="67"/>
        <v>D</v>
      </c>
      <c r="N588" t="str">
        <f t="shared" si="68"/>
        <v>D6</v>
      </c>
      <c r="O588" t="str">
        <f>VLOOKUP(N588,'Design - US'!$H$3:$M$50,2,FALSE)</f>
        <v>Profile C</v>
      </c>
      <c r="P588" t="str">
        <f>VLOOKUP($N588,'Design - US'!$H$3:$M$50,3,FALSE)</f>
        <v>$60 USD / mo (T3)</v>
      </c>
      <c r="Q588" t="str">
        <f>VLOOKUP($N588,'Design - US'!$H$3:$M$50,4,FALSE)</f>
        <v>$7.14 USD / day</v>
      </c>
      <c r="R588" t="str">
        <f>VLOOKUP($N588,'Design - US'!$H$3:$M$50,5,FALSE)</f>
        <v>Open access within label indication (use after failure of allopurinol or febuxostat)</v>
      </c>
      <c r="S588" t="str">
        <f>VLOOKUP($N588,'Design - US'!$H$3:$M$50,6,FALSE)</f>
        <v>Requires prior authorization</v>
      </c>
      <c r="T588">
        <f t="shared" si="69"/>
        <v>8397</v>
      </c>
      <c r="U588">
        <f t="shared" si="63"/>
        <v>7557.3</v>
      </c>
      <c r="V588">
        <f t="shared" si="64"/>
        <v>839.7</v>
      </c>
      <c r="W588">
        <f t="shared" si="65"/>
        <v>0</v>
      </c>
      <c r="X588">
        <f t="shared" si="66"/>
        <v>0</v>
      </c>
    </row>
    <row r="589" spans="1:24">
      <c r="A589" s="2">
        <v>89</v>
      </c>
      <c r="B589" s="1" t="s">
        <v>15</v>
      </c>
      <c r="C589" s="1">
        <v>6</v>
      </c>
      <c r="D589" s="1" t="s">
        <v>14</v>
      </c>
      <c r="E589" s="1">
        <v>0.9</v>
      </c>
      <c r="F589" s="1">
        <v>0.1</v>
      </c>
      <c r="G589" s="1">
        <v>0</v>
      </c>
      <c r="H589" s="1">
        <v>0</v>
      </c>
      <c r="I589" s="1" t="s">
        <v>12</v>
      </c>
      <c r="J589" s="1" t="s">
        <v>13</v>
      </c>
      <c r="K589" s="1">
        <v>8397</v>
      </c>
      <c r="L589" s="3">
        <v>933</v>
      </c>
      <c r="M589" t="str">
        <f t="shared" si="67"/>
        <v>D</v>
      </c>
      <c r="N589" t="str">
        <f t="shared" si="68"/>
        <v>D6</v>
      </c>
      <c r="O589" t="str">
        <f>VLOOKUP(N589,'Design - US'!$H$3:$M$50,2,FALSE)</f>
        <v>Profile C</v>
      </c>
      <c r="P589" t="str">
        <f>VLOOKUP($N589,'Design - US'!$H$3:$M$50,3,FALSE)</f>
        <v>$60 USD / mo (T3)</v>
      </c>
      <c r="Q589" t="str">
        <f>VLOOKUP($N589,'Design - US'!$H$3:$M$50,4,FALSE)</f>
        <v>$7.14 USD / day</v>
      </c>
      <c r="R589" t="str">
        <f>VLOOKUP($N589,'Design - US'!$H$3:$M$50,5,FALSE)</f>
        <v>Open access within label indication (use after failure of allopurinol or febuxostat)</v>
      </c>
      <c r="S589" t="str">
        <f>VLOOKUP($N589,'Design - US'!$H$3:$M$50,6,FALSE)</f>
        <v>Requires prior authorization</v>
      </c>
      <c r="T589">
        <f t="shared" si="69"/>
        <v>933</v>
      </c>
      <c r="U589">
        <f t="shared" si="63"/>
        <v>839.7</v>
      </c>
      <c r="V589">
        <f t="shared" si="64"/>
        <v>93.300000000000011</v>
      </c>
      <c r="W589">
        <f t="shared" si="65"/>
        <v>0</v>
      </c>
      <c r="X589">
        <f t="shared" si="66"/>
        <v>0</v>
      </c>
    </row>
    <row r="590" spans="1:24">
      <c r="A590" s="2">
        <v>89</v>
      </c>
      <c r="B590" s="1" t="s">
        <v>15</v>
      </c>
      <c r="C590" s="1">
        <v>7</v>
      </c>
      <c r="D590" s="1" t="s">
        <v>11</v>
      </c>
      <c r="E590" s="1">
        <v>0.5</v>
      </c>
      <c r="F590" s="1">
        <v>0.3</v>
      </c>
      <c r="G590" s="1">
        <v>0.2</v>
      </c>
      <c r="H590" s="1">
        <v>0</v>
      </c>
      <c r="I590" s="1" t="s">
        <v>12</v>
      </c>
      <c r="J590" s="1" t="s">
        <v>13</v>
      </c>
      <c r="K590" s="1">
        <v>8397</v>
      </c>
      <c r="L590" s="3">
        <v>933</v>
      </c>
      <c r="M590" t="str">
        <f t="shared" si="67"/>
        <v>D</v>
      </c>
      <c r="N590" t="str">
        <f t="shared" si="68"/>
        <v>D7</v>
      </c>
      <c r="O590" t="str">
        <f>VLOOKUP(N590,'Design - US'!$H$3:$M$50,2,FALSE)</f>
        <v>Profile B</v>
      </c>
      <c r="P590" t="str">
        <f>VLOOKUP($N590,'Design - US'!$H$3:$M$50,3,FALSE)</f>
        <v>$60 USD / mo (T3)</v>
      </c>
      <c r="Q590" t="str">
        <f>VLOOKUP($N590,'Design - US'!$H$3:$M$50,4,FALSE)</f>
        <v>$5.36 USD / day</v>
      </c>
      <c r="R590" t="str">
        <f>VLOOKUP($N590,'Design - US'!$H$3:$M$50,5,FALSE)</f>
        <v>Open access within label indication (use after failure of allopurinol or febuxostat)</v>
      </c>
      <c r="S590" t="str">
        <f>VLOOKUP($N590,'Design - US'!$H$3:$M$50,6,FALSE)</f>
        <v>Requires prior authorization</v>
      </c>
      <c r="T590">
        <f t="shared" si="69"/>
        <v>8397</v>
      </c>
      <c r="U590">
        <f t="shared" si="63"/>
        <v>4198.5</v>
      </c>
      <c r="V590">
        <f t="shared" si="64"/>
        <v>2519.1</v>
      </c>
      <c r="W590">
        <f t="shared" si="65"/>
        <v>1679.4</v>
      </c>
      <c r="X590">
        <f t="shared" si="66"/>
        <v>0</v>
      </c>
    </row>
    <row r="591" spans="1:24">
      <c r="A591" s="2">
        <v>89</v>
      </c>
      <c r="B591" s="1" t="s">
        <v>15</v>
      </c>
      <c r="C591" s="1">
        <v>7</v>
      </c>
      <c r="D591" s="1" t="s">
        <v>14</v>
      </c>
      <c r="E591" s="1">
        <v>0.5</v>
      </c>
      <c r="F591" s="1">
        <v>0.4</v>
      </c>
      <c r="G591" s="1">
        <v>0.1</v>
      </c>
      <c r="H591" s="1">
        <v>0</v>
      </c>
      <c r="I591" s="1" t="s">
        <v>12</v>
      </c>
      <c r="J591" s="1" t="s">
        <v>13</v>
      </c>
      <c r="K591" s="1">
        <v>8397</v>
      </c>
      <c r="L591" s="3">
        <v>933</v>
      </c>
      <c r="M591" t="str">
        <f t="shared" si="67"/>
        <v>D</v>
      </c>
      <c r="N591" t="str">
        <f t="shared" si="68"/>
        <v>D7</v>
      </c>
      <c r="O591" t="str">
        <f>VLOOKUP(N591,'Design - US'!$H$3:$M$50,2,FALSE)</f>
        <v>Profile B</v>
      </c>
      <c r="P591" t="str">
        <f>VLOOKUP($N591,'Design - US'!$H$3:$M$50,3,FALSE)</f>
        <v>$60 USD / mo (T3)</v>
      </c>
      <c r="Q591" t="str">
        <f>VLOOKUP($N591,'Design - US'!$H$3:$M$50,4,FALSE)</f>
        <v>$5.36 USD / day</v>
      </c>
      <c r="R591" t="str">
        <f>VLOOKUP($N591,'Design - US'!$H$3:$M$50,5,FALSE)</f>
        <v>Open access within label indication (use after failure of allopurinol or febuxostat)</v>
      </c>
      <c r="S591" t="str">
        <f>VLOOKUP($N591,'Design - US'!$H$3:$M$50,6,FALSE)</f>
        <v>Requires prior authorization</v>
      </c>
      <c r="T591">
        <f t="shared" si="69"/>
        <v>933</v>
      </c>
      <c r="U591">
        <f t="shared" si="63"/>
        <v>466.5</v>
      </c>
      <c r="V591">
        <f t="shared" si="64"/>
        <v>373.20000000000005</v>
      </c>
      <c r="W591">
        <f t="shared" si="65"/>
        <v>93.300000000000011</v>
      </c>
      <c r="X591">
        <f t="shared" si="66"/>
        <v>0</v>
      </c>
    </row>
    <row r="592" spans="1:24">
      <c r="A592" s="2">
        <v>89</v>
      </c>
      <c r="B592" s="1" t="s">
        <v>15</v>
      </c>
      <c r="C592" s="1">
        <v>8</v>
      </c>
      <c r="D592" s="1" t="s">
        <v>11</v>
      </c>
      <c r="E592" s="1">
        <v>0.3</v>
      </c>
      <c r="F592" s="1">
        <v>0.4</v>
      </c>
      <c r="G592" s="1">
        <v>0.3</v>
      </c>
      <c r="H592" s="1">
        <v>0</v>
      </c>
      <c r="I592" s="1" t="s">
        <v>12</v>
      </c>
      <c r="J592" s="1" t="s">
        <v>13</v>
      </c>
      <c r="K592" s="1">
        <v>8397</v>
      </c>
      <c r="L592" s="3">
        <v>933</v>
      </c>
      <c r="M592" t="str">
        <f t="shared" si="67"/>
        <v>D</v>
      </c>
      <c r="N592" t="str">
        <f t="shared" si="68"/>
        <v>D8</v>
      </c>
      <c r="O592" t="str">
        <f>VLOOKUP(N592,'Design - US'!$H$3:$M$50,2,FALSE)</f>
        <v>Profile D</v>
      </c>
      <c r="P592" t="str">
        <f>VLOOKUP($N592,'Design - US'!$H$3:$M$50,3,FALSE)</f>
        <v>$30 USD / mo (T2)</v>
      </c>
      <c r="Q592" t="str">
        <f>VLOOKUP($N592,'Design - US'!$H$3:$M$50,4,FALSE)</f>
        <v>$7.14 USD / day</v>
      </c>
      <c r="R592" t="str">
        <f>VLOOKUP($N592,'Design - US'!$H$3:$M$50,5,FALSE)</f>
        <v>Open access within label indication (use after failure of allopurinol or febuxostat)</v>
      </c>
      <c r="S592" t="str">
        <f>VLOOKUP($N592,'Design - US'!$H$3:$M$50,6,FALSE)</f>
        <v>No prior authorization</v>
      </c>
      <c r="T592">
        <f t="shared" si="69"/>
        <v>8397</v>
      </c>
      <c r="U592">
        <f t="shared" si="63"/>
        <v>2519.1</v>
      </c>
      <c r="V592">
        <f t="shared" si="64"/>
        <v>3358.8</v>
      </c>
      <c r="W592">
        <f t="shared" si="65"/>
        <v>2519.1</v>
      </c>
      <c r="X592">
        <f t="shared" si="66"/>
        <v>0</v>
      </c>
    </row>
    <row r="593" spans="1:24">
      <c r="A593" s="2">
        <v>89</v>
      </c>
      <c r="B593" s="1" t="s">
        <v>15</v>
      </c>
      <c r="C593" s="1">
        <v>8</v>
      </c>
      <c r="D593" s="1" t="s">
        <v>14</v>
      </c>
      <c r="E593" s="1">
        <v>0.3</v>
      </c>
      <c r="F593" s="1">
        <v>0.4</v>
      </c>
      <c r="G593" s="1">
        <v>0.3</v>
      </c>
      <c r="H593" s="1">
        <v>0</v>
      </c>
      <c r="I593" s="1" t="s">
        <v>12</v>
      </c>
      <c r="J593" s="1" t="s">
        <v>13</v>
      </c>
      <c r="K593" s="1">
        <v>8397</v>
      </c>
      <c r="L593" s="3">
        <v>933</v>
      </c>
      <c r="M593" t="str">
        <f t="shared" si="67"/>
        <v>D</v>
      </c>
      <c r="N593" t="str">
        <f t="shared" si="68"/>
        <v>D8</v>
      </c>
      <c r="O593" t="str">
        <f>VLOOKUP(N593,'Design - US'!$H$3:$M$50,2,FALSE)</f>
        <v>Profile D</v>
      </c>
      <c r="P593" t="str">
        <f>VLOOKUP($N593,'Design - US'!$H$3:$M$50,3,FALSE)</f>
        <v>$30 USD / mo (T2)</v>
      </c>
      <c r="Q593" t="str">
        <f>VLOOKUP($N593,'Design - US'!$H$3:$M$50,4,FALSE)</f>
        <v>$7.14 USD / day</v>
      </c>
      <c r="R593" t="str">
        <f>VLOOKUP($N593,'Design - US'!$H$3:$M$50,5,FALSE)</f>
        <v>Open access within label indication (use after failure of allopurinol or febuxostat)</v>
      </c>
      <c r="S593" t="str">
        <f>VLOOKUP($N593,'Design - US'!$H$3:$M$50,6,FALSE)</f>
        <v>No prior authorization</v>
      </c>
      <c r="T593">
        <f t="shared" si="69"/>
        <v>933</v>
      </c>
      <c r="U593">
        <f t="shared" si="63"/>
        <v>279.89999999999998</v>
      </c>
      <c r="V593">
        <f t="shared" si="64"/>
        <v>373.20000000000005</v>
      </c>
      <c r="W593">
        <f t="shared" si="65"/>
        <v>279.89999999999998</v>
      </c>
      <c r="X593">
        <f t="shared" si="66"/>
        <v>0</v>
      </c>
    </row>
    <row r="594" spans="1:24">
      <c r="A594" s="2">
        <v>89</v>
      </c>
      <c r="B594" s="1" t="s">
        <v>15</v>
      </c>
      <c r="C594" s="1">
        <v>9</v>
      </c>
      <c r="D594" s="1" t="s">
        <v>11</v>
      </c>
      <c r="E594" s="1">
        <v>0.8</v>
      </c>
      <c r="F594" s="1">
        <v>0.2</v>
      </c>
      <c r="G594" s="1">
        <v>0</v>
      </c>
      <c r="H594" s="1">
        <v>0</v>
      </c>
      <c r="I594" s="1" t="s">
        <v>12</v>
      </c>
      <c r="J594" s="1" t="s">
        <v>13</v>
      </c>
      <c r="K594" s="1">
        <v>8397</v>
      </c>
      <c r="L594" s="3">
        <v>933</v>
      </c>
      <c r="M594" t="str">
        <f t="shared" si="67"/>
        <v>D</v>
      </c>
      <c r="N594" t="str">
        <f t="shared" si="68"/>
        <v>D9</v>
      </c>
      <c r="O594" t="str">
        <f>VLOOKUP(N594,'Design - US'!$H$3:$M$50,2,FALSE)</f>
        <v>Profile A</v>
      </c>
      <c r="P594" t="str">
        <f>VLOOKUP($N594,'Design - US'!$H$3:$M$50,3,FALSE)</f>
        <v>$60 USD / mo (T3)</v>
      </c>
      <c r="Q594" t="str">
        <f>VLOOKUP($N594,'Design - US'!$H$3:$M$50,4,FALSE)</f>
        <v>$12.06 USD / day</v>
      </c>
      <c r="R594" t="str">
        <f>VLOOKUP($N594,'Design - US'!$H$3:$M$50,5,FALSE)</f>
        <v>Open access within label indication (use after failure of allopurinol or febuxostat)</v>
      </c>
      <c r="S594" t="str">
        <f>VLOOKUP($N594,'Design - US'!$H$3:$M$50,6,FALSE)</f>
        <v>Requires prior authorization</v>
      </c>
      <c r="T594">
        <f t="shared" si="69"/>
        <v>8397</v>
      </c>
      <c r="U594">
        <f t="shared" si="63"/>
        <v>6717.6</v>
      </c>
      <c r="V594">
        <f t="shared" si="64"/>
        <v>1679.4</v>
      </c>
      <c r="W594">
        <f t="shared" si="65"/>
        <v>0</v>
      </c>
      <c r="X594">
        <f t="shared" si="66"/>
        <v>0</v>
      </c>
    </row>
    <row r="595" spans="1:24">
      <c r="A595" s="2">
        <v>89</v>
      </c>
      <c r="B595" s="1" t="s">
        <v>15</v>
      </c>
      <c r="C595" s="1">
        <v>9</v>
      </c>
      <c r="D595" s="1" t="s">
        <v>14</v>
      </c>
      <c r="E595" s="1">
        <v>0.8</v>
      </c>
      <c r="F595" s="1">
        <v>0.1</v>
      </c>
      <c r="G595" s="1">
        <v>0.1</v>
      </c>
      <c r="H595" s="1">
        <v>0</v>
      </c>
      <c r="I595" s="1" t="s">
        <v>12</v>
      </c>
      <c r="J595" s="1" t="s">
        <v>13</v>
      </c>
      <c r="K595" s="1">
        <v>8397</v>
      </c>
      <c r="L595" s="3">
        <v>933</v>
      </c>
      <c r="M595" t="str">
        <f t="shared" si="67"/>
        <v>D</v>
      </c>
      <c r="N595" t="str">
        <f t="shared" si="68"/>
        <v>D9</v>
      </c>
      <c r="O595" t="str">
        <f>VLOOKUP(N595,'Design - US'!$H$3:$M$50,2,FALSE)</f>
        <v>Profile A</v>
      </c>
      <c r="P595" t="str">
        <f>VLOOKUP($N595,'Design - US'!$H$3:$M$50,3,FALSE)</f>
        <v>$60 USD / mo (T3)</v>
      </c>
      <c r="Q595" t="str">
        <f>VLOOKUP($N595,'Design - US'!$H$3:$M$50,4,FALSE)</f>
        <v>$12.06 USD / day</v>
      </c>
      <c r="R595" t="str">
        <f>VLOOKUP($N595,'Design - US'!$H$3:$M$50,5,FALSE)</f>
        <v>Open access within label indication (use after failure of allopurinol or febuxostat)</v>
      </c>
      <c r="S595" t="str">
        <f>VLOOKUP($N595,'Design - US'!$H$3:$M$50,6,FALSE)</f>
        <v>Requires prior authorization</v>
      </c>
      <c r="T595">
        <f t="shared" si="69"/>
        <v>933</v>
      </c>
      <c r="U595">
        <f t="shared" si="63"/>
        <v>746.40000000000009</v>
      </c>
      <c r="V595">
        <f t="shared" si="64"/>
        <v>93.300000000000011</v>
      </c>
      <c r="W595">
        <f t="shared" si="65"/>
        <v>93.300000000000011</v>
      </c>
      <c r="X595">
        <f t="shared" si="66"/>
        <v>0</v>
      </c>
    </row>
    <row r="596" spans="1:24">
      <c r="A596" s="2">
        <v>89</v>
      </c>
      <c r="B596" s="1" t="s">
        <v>15</v>
      </c>
      <c r="C596" s="1">
        <v>10</v>
      </c>
      <c r="D596" s="1" t="s">
        <v>11</v>
      </c>
      <c r="E596" s="1">
        <v>0.3</v>
      </c>
      <c r="F596" s="1">
        <v>0.2</v>
      </c>
      <c r="G596" s="1">
        <v>0.5</v>
      </c>
      <c r="H596" s="1">
        <v>0</v>
      </c>
      <c r="I596" s="1" t="s">
        <v>12</v>
      </c>
      <c r="J596" s="1" t="s">
        <v>13</v>
      </c>
      <c r="K596" s="1">
        <v>8397</v>
      </c>
      <c r="L596" s="3">
        <v>933</v>
      </c>
      <c r="M596" t="str">
        <f t="shared" si="67"/>
        <v>D</v>
      </c>
      <c r="N596" t="str">
        <f t="shared" si="68"/>
        <v>D10</v>
      </c>
      <c r="O596" t="str">
        <f>VLOOKUP(N596,'Design - US'!$H$3:$M$50,2,FALSE)</f>
        <v>Profile B</v>
      </c>
      <c r="P596" t="str">
        <f>VLOOKUP($N596,'Design - US'!$H$3:$M$50,3,FALSE)</f>
        <v>$30 USD / mo (T2)</v>
      </c>
      <c r="Q596" t="str">
        <f>VLOOKUP($N596,'Design - US'!$H$3:$M$50,4,FALSE)</f>
        <v>$7.14 USD / day</v>
      </c>
      <c r="R596" t="str">
        <f>VLOOKUP($N596,'Design - US'!$H$3:$M$50,5,FALSE)</f>
        <v>Open access within label indication (use after failure of allopurinol or febuxostat)</v>
      </c>
      <c r="S596" t="str">
        <f>VLOOKUP($N596,'Design - US'!$H$3:$M$50,6,FALSE)</f>
        <v>Requires prior authorization</v>
      </c>
      <c r="T596">
        <f t="shared" si="69"/>
        <v>8397</v>
      </c>
      <c r="U596">
        <f t="shared" si="63"/>
        <v>2519.1</v>
      </c>
      <c r="V596">
        <f t="shared" si="64"/>
        <v>1679.4</v>
      </c>
      <c r="W596">
        <f t="shared" si="65"/>
        <v>4198.5</v>
      </c>
      <c r="X596">
        <f t="shared" si="66"/>
        <v>0</v>
      </c>
    </row>
    <row r="597" spans="1:24">
      <c r="A597" s="2">
        <v>89</v>
      </c>
      <c r="B597" s="1" t="s">
        <v>15</v>
      </c>
      <c r="C597" s="1">
        <v>10</v>
      </c>
      <c r="D597" s="1" t="s">
        <v>14</v>
      </c>
      <c r="E597" s="1">
        <v>0.4</v>
      </c>
      <c r="F597" s="1">
        <v>0.3</v>
      </c>
      <c r="G597" s="1">
        <v>0.3</v>
      </c>
      <c r="H597" s="1">
        <v>0</v>
      </c>
      <c r="I597" s="1" t="s">
        <v>12</v>
      </c>
      <c r="J597" s="1" t="s">
        <v>13</v>
      </c>
      <c r="K597" s="1">
        <v>8397</v>
      </c>
      <c r="L597" s="3">
        <v>933</v>
      </c>
      <c r="M597" t="str">
        <f t="shared" si="67"/>
        <v>D</v>
      </c>
      <c r="N597" t="str">
        <f t="shared" si="68"/>
        <v>D10</v>
      </c>
      <c r="O597" t="str">
        <f>VLOOKUP(N597,'Design - US'!$H$3:$M$50,2,FALSE)</f>
        <v>Profile B</v>
      </c>
      <c r="P597" t="str">
        <f>VLOOKUP($N597,'Design - US'!$H$3:$M$50,3,FALSE)</f>
        <v>$30 USD / mo (T2)</v>
      </c>
      <c r="Q597" t="str">
        <f>VLOOKUP($N597,'Design - US'!$H$3:$M$50,4,FALSE)</f>
        <v>$7.14 USD / day</v>
      </c>
      <c r="R597" t="str">
        <f>VLOOKUP($N597,'Design - US'!$H$3:$M$50,5,FALSE)</f>
        <v>Open access within label indication (use after failure of allopurinol or febuxostat)</v>
      </c>
      <c r="S597" t="str">
        <f>VLOOKUP($N597,'Design - US'!$H$3:$M$50,6,FALSE)</f>
        <v>Requires prior authorization</v>
      </c>
      <c r="T597">
        <f t="shared" si="69"/>
        <v>933</v>
      </c>
      <c r="U597">
        <f t="shared" si="63"/>
        <v>373.20000000000005</v>
      </c>
      <c r="V597">
        <f t="shared" si="64"/>
        <v>279.89999999999998</v>
      </c>
      <c r="W597">
        <f t="shared" si="65"/>
        <v>279.89999999999998</v>
      </c>
      <c r="X597">
        <f t="shared" si="66"/>
        <v>0</v>
      </c>
    </row>
    <row r="598" spans="1:24">
      <c r="A598" s="2">
        <v>89</v>
      </c>
      <c r="B598" s="1" t="s">
        <v>15</v>
      </c>
      <c r="C598" s="1">
        <v>11</v>
      </c>
      <c r="D598" s="1" t="s">
        <v>11</v>
      </c>
      <c r="E598" s="1">
        <v>0.4</v>
      </c>
      <c r="F598" s="1">
        <v>0.3</v>
      </c>
      <c r="G598" s="1">
        <v>0.3</v>
      </c>
      <c r="H598" s="1">
        <v>0</v>
      </c>
      <c r="I598" s="1" t="s">
        <v>12</v>
      </c>
      <c r="J598" s="1" t="s">
        <v>13</v>
      </c>
      <c r="K598" s="1">
        <v>8397</v>
      </c>
      <c r="L598" s="3">
        <v>933</v>
      </c>
      <c r="M598" t="str">
        <f t="shared" si="67"/>
        <v>D</v>
      </c>
      <c r="N598" t="str">
        <f t="shared" si="68"/>
        <v>D11</v>
      </c>
      <c r="O598" t="str">
        <f>VLOOKUP(N598,'Design - US'!$H$3:$M$50,2,FALSE)</f>
        <v>Profile D</v>
      </c>
      <c r="P598" t="str">
        <f>VLOOKUP($N598,'Design - US'!$H$3:$M$50,3,FALSE)</f>
        <v>$60 USD / mo (T3)</v>
      </c>
      <c r="Q598" t="str">
        <f>VLOOKUP($N598,'Design - US'!$H$3:$M$50,4,FALSE)</f>
        <v>$12.06 USD / day</v>
      </c>
      <c r="R598" t="str">
        <f>VLOOKUP($N598,'Design - US'!$H$3:$M$50,5,FALSE)</f>
        <v>Access restricted beyond label indication (use only after failure of both allopurinol AND febuxostat)</v>
      </c>
      <c r="S598" t="str">
        <f>VLOOKUP($N598,'Design - US'!$H$3:$M$50,6,FALSE)</f>
        <v>Requires prior authorization</v>
      </c>
      <c r="T598">
        <f t="shared" si="69"/>
        <v>8397</v>
      </c>
      <c r="U598">
        <f t="shared" si="63"/>
        <v>3358.8</v>
      </c>
      <c r="V598">
        <f t="shared" si="64"/>
        <v>2519.1</v>
      </c>
      <c r="W598">
        <f t="shared" si="65"/>
        <v>2519.1</v>
      </c>
      <c r="X598">
        <f t="shared" si="66"/>
        <v>0</v>
      </c>
    </row>
    <row r="599" spans="1:24">
      <c r="A599" s="2">
        <v>89</v>
      </c>
      <c r="B599" s="1" t="s">
        <v>15</v>
      </c>
      <c r="C599" s="1">
        <v>11</v>
      </c>
      <c r="D599" s="1" t="s">
        <v>14</v>
      </c>
      <c r="E599" s="1">
        <v>0.4</v>
      </c>
      <c r="F599" s="1">
        <v>0.5</v>
      </c>
      <c r="G599" s="1">
        <v>0.1</v>
      </c>
      <c r="H599" s="1">
        <v>0</v>
      </c>
      <c r="I599" s="1" t="s">
        <v>12</v>
      </c>
      <c r="J599" s="1" t="s">
        <v>13</v>
      </c>
      <c r="K599" s="1">
        <v>8397</v>
      </c>
      <c r="L599" s="3">
        <v>933</v>
      </c>
      <c r="M599" t="str">
        <f t="shared" si="67"/>
        <v>D</v>
      </c>
      <c r="N599" t="str">
        <f t="shared" si="68"/>
        <v>D11</v>
      </c>
      <c r="O599" t="str">
        <f>VLOOKUP(N599,'Design - US'!$H$3:$M$50,2,FALSE)</f>
        <v>Profile D</v>
      </c>
      <c r="P599" t="str">
        <f>VLOOKUP($N599,'Design - US'!$H$3:$M$50,3,FALSE)</f>
        <v>$60 USD / mo (T3)</v>
      </c>
      <c r="Q599" t="str">
        <f>VLOOKUP($N599,'Design - US'!$H$3:$M$50,4,FALSE)</f>
        <v>$12.06 USD / day</v>
      </c>
      <c r="R599" t="str">
        <f>VLOOKUP($N599,'Design - US'!$H$3:$M$50,5,FALSE)</f>
        <v>Access restricted beyond label indication (use only after failure of both allopurinol AND febuxostat)</v>
      </c>
      <c r="S599" t="str">
        <f>VLOOKUP($N599,'Design - US'!$H$3:$M$50,6,FALSE)</f>
        <v>Requires prior authorization</v>
      </c>
      <c r="T599">
        <f t="shared" si="69"/>
        <v>933</v>
      </c>
      <c r="U599">
        <f t="shared" si="63"/>
        <v>373.20000000000005</v>
      </c>
      <c r="V599">
        <f t="shared" si="64"/>
        <v>466.5</v>
      </c>
      <c r="W599">
        <f t="shared" si="65"/>
        <v>93.300000000000011</v>
      </c>
      <c r="X599">
        <f t="shared" si="66"/>
        <v>0</v>
      </c>
    </row>
    <row r="600" spans="1:24">
      <c r="A600" s="2">
        <v>89</v>
      </c>
      <c r="B600" s="1" t="s">
        <v>15</v>
      </c>
      <c r="C600" s="1">
        <v>12</v>
      </c>
      <c r="D600" s="1" t="s">
        <v>11</v>
      </c>
      <c r="E600" s="1">
        <v>0.4</v>
      </c>
      <c r="F600" s="1">
        <v>0.3</v>
      </c>
      <c r="G600" s="1">
        <v>0.3</v>
      </c>
      <c r="H600" s="1">
        <v>0</v>
      </c>
      <c r="I600" s="1" t="s">
        <v>12</v>
      </c>
      <c r="J600" s="1" t="s">
        <v>13</v>
      </c>
      <c r="K600" s="1">
        <v>8397</v>
      </c>
      <c r="L600" s="3">
        <v>933</v>
      </c>
      <c r="M600" t="str">
        <f t="shared" si="67"/>
        <v>D</v>
      </c>
      <c r="N600" t="str">
        <f t="shared" si="68"/>
        <v>D12</v>
      </c>
      <c r="O600" t="str">
        <f>VLOOKUP(N600,'Design - US'!$H$3:$M$50,2,FALSE)</f>
        <v>Profile D</v>
      </c>
      <c r="P600" t="str">
        <f>VLOOKUP($N600,'Design - US'!$H$3:$M$50,3,FALSE)</f>
        <v>$30 USD / mo (T2)</v>
      </c>
      <c r="Q600" t="str">
        <f>VLOOKUP($N600,'Design - US'!$H$3:$M$50,4,FALSE)</f>
        <v>$7.14 USD / day</v>
      </c>
      <c r="R600" t="str">
        <f>VLOOKUP($N600,'Design - US'!$H$3:$M$50,5,FALSE)</f>
        <v>Open access within label indication (use after failure of allopurinol or febuxostat)</v>
      </c>
      <c r="S600" t="str">
        <f>VLOOKUP($N600,'Design - US'!$H$3:$M$50,6,FALSE)</f>
        <v>Requires prior authorization</v>
      </c>
      <c r="T600">
        <f t="shared" si="69"/>
        <v>8397</v>
      </c>
      <c r="U600">
        <f t="shared" si="63"/>
        <v>3358.8</v>
      </c>
      <c r="V600">
        <f t="shared" si="64"/>
        <v>2519.1</v>
      </c>
      <c r="W600">
        <f t="shared" si="65"/>
        <v>2519.1</v>
      </c>
      <c r="X600">
        <f t="shared" si="66"/>
        <v>0</v>
      </c>
    </row>
    <row r="601" spans="1:24">
      <c r="A601" s="2">
        <v>89</v>
      </c>
      <c r="B601" s="1" t="s">
        <v>15</v>
      </c>
      <c r="C601" s="1">
        <v>12</v>
      </c>
      <c r="D601" s="1" t="s">
        <v>14</v>
      </c>
      <c r="E601" s="1">
        <v>0.4</v>
      </c>
      <c r="F601" s="1">
        <v>0.3</v>
      </c>
      <c r="G601" s="1">
        <v>0.3</v>
      </c>
      <c r="H601" s="1">
        <v>0</v>
      </c>
      <c r="I601" s="1" t="s">
        <v>12</v>
      </c>
      <c r="J601" s="1" t="s">
        <v>13</v>
      </c>
      <c r="K601" s="1">
        <v>8397</v>
      </c>
      <c r="L601" s="3">
        <v>933</v>
      </c>
      <c r="M601" t="str">
        <f t="shared" si="67"/>
        <v>D</v>
      </c>
      <c r="N601" t="str">
        <f t="shared" si="68"/>
        <v>D12</v>
      </c>
      <c r="O601" t="str">
        <f>VLOOKUP(N601,'Design - US'!$H$3:$M$50,2,FALSE)</f>
        <v>Profile D</v>
      </c>
      <c r="P601" t="str">
        <f>VLOOKUP($N601,'Design - US'!$H$3:$M$50,3,FALSE)</f>
        <v>$30 USD / mo (T2)</v>
      </c>
      <c r="Q601" t="str">
        <f>VLOOKUP($N601,'Design - US'!$H$3:$M$50,4,FALSE)</f>
        <v>$7.14 USD / day</v>
      </c>
      <c r="R601" t="str">
        <f>VLOOKUP($N601,'Design - US'!$H$3:$M$50,5,FALSE)</f>
        <v>Open access within label indication (use after failure of allopurinol or febuxostat)</v>
      </c>
      <c r="S601" t="str">
        <f>VLOOKUP($N601,'Design - US'!$H$3:$M$50,6,FALSE)</f>
        <v>Requires prior authorization</v>
      </c>
      <c r="T601">
        <f t="shared" si="69"/>
        <v>933</v>
      </c>
      <c r="U601">
        <f t="shared" si="63"/>
        <v>373.20000000000005</v>
      </c>
      <c r="V601">
        <f t="shared" si="64"/>
        <v>279.89999999999998</v>
      </c>
      <c r="W601">
        <f t="shared" si="65"/>
        <v>279.89999999999998</v>
      </c>
      <c r="X601">
        <f t="shared" si="66"/>
        <v>0</v>
      </c>
    </row>
    <row r="602" spans="1:24">
      <c r="A602" s="2">
        <v>92</v>
      </c>
      <c r="B602" s="1" t="s">
        <v>17</v>
      </c>
      <c r="C602" s="1">
        <v>1</v>
      </c>
      <c r="D602" s="1" t="s">
        <v>11</v>
      </c>
      <c r="E602" s="1">
        <v>0.4</v>
      </c>
      <c r="F602" s="1">
        <v>0.4</v>
      </c>
      <c r="G602" s="1">
        <v>0.2</v>
      </c>
      <c r="H602" s="1">
        <v>0</v>
      </c>
      <c r="I602" s="1" t="s">
        <v>12</v>
      </c>
      <c r="J602" s="1" t="s">
        <v>13</v>
      </c>
      <c r="K602" s="1">
        <v>3000</v>
      </c>
      <c r="L602" s="3">
        <v>2000</v>
      </c>
      <c r="M602" t="str">
        <f t="shared" si="67"/>
        <v>B</v>
      </c>
      <c r="N602" t="str">
        <f t="shared" si="68"/>
        <v>B1</v>
      </c>
      <c r="O602" t="str">
        <f>VLOOKUP(N602,'Design - US'!$H$3:$M$50,2,FALSE)</f>
        <v>Profile B</v>
      </c>
      <c r="P602" t="str">
        <f>VLOOKUP($N602,'Design - US'!$H$3:$M$50,3,FALSE)</f>
        <v>$60 USD / mo (T3)</v>
      </c>
      <c r="Q602" t="str">
        <f>VLOOKUP($N602,'Design - US'!$H$3:$M$50,4,FALSE)</f>
        <v>$7.14 USD / day</v>
      </c>
      <c r="R602" t="str">
        <f>VLOOKUP($N602,'Design - US'!$H$3:$M$50,5,FALSE)</f>
        <v>Open access within label indication (use after failure of allopurinol or febuxostat)</v>
      </c>
      <c r="S602" t="str">
        <f>VLOOKUP($N602,'Design - US'!$H$3:$M$50,6,FALSE)</f>
        <v>Requires prior authorization</v>
      </c>
      <c r="T602">
        <f t="shared" si="69"/>
        <v>3000</v>
      </c>
      <c r="U602">
        <f t="shared" si="63"/>
        <v>1200</v>
      </c>
      <c r="V602">
        <f t="shared" si="64"/>
        <v>1200</v>
      </c>
      <c r="W602">
        <f t="shared" si="65"/>
        <v>600</v>
      </c>
      <c r="X602">
        <f t="shared" si="66"/>
        <v>0</v>
      </c>
    </row>
    <row r="603" spans="1:24">
      <c r="A603" s="2">
        <v>92</v>
      </c>
      <c r="B603" s="1" t="s">
        <v>17</v>
      </c>
      <c r="C603" s="1">
        <v>1</v>
      </c>
      <c r="D603" s="1" t="s">
        <v>14</v>
      </c>
      <c r="E603" s="1">
        <v>0.4</v>
      </c>
      <c r="F603" s="1">
        <v>0.4</v>
      </c>
      <c r="G603" s="1">
        <v>0.2</v>
      </c>
      <c r="H603" s="1">
        <v>0</v>
      </c>
      <c r="I603" s="1" t="s">
        <v>12</v>
      </c>
      <c r="J603" s="1" t="s">
        <v>13</v>
      </c>
      <c r="K603" s="1">
        <v>3000</v>
      </c>
      <c r="L603" s="3">
        <v>2000</v>
      </c>
      <c r="M603" t="str">
        <f t="shared" si="67"/>
        <v>B</v>
      </c>
      <c r="N603" t="str">
        <f t="shared" si="68"/>
        <v>B1</v>
      </c>
      <c r="O603" t="str">
        <f>VLOOKUP(N603,'Design - US'!$H$3:$M$50,2,FALSE)</f>
        <v>Profile B</v>
      </c>
      <c r="P603" t="str">
        <f>VLOOKUP($N603,'Design - US'!$H$3:$M$50,3,FALSE)</f>
        <v>$60 USD / mo (T3)</v>
      </c>
      <c r="Q603" t="str">
        <f>VLOOKUP($N603,'Design - US'!$H$3:$M$50,4,FALSE)</f>
        <v>$7.14 USD / day</v>
      </c>
      <c r="R603" t="str">
        <f>VLOOKUP($N603,'Design - US'!$H$3:$M$50,5,FALSE)</f>
        <v>Open access within label indication (use after failure of allopurinol or febuxostat)</v>
      </c>
      <c r="S603" t="str">
        <f>VLOOKUP($N603,'Design - US'!$H$3:$M$50,6,FALSE)</f>
        <v>Requires prior authorization</v>
      </c>
      <c r="T603">
        <f t="shared" si="69"/>
        <v>2000</v>
      </c>
      <c r="U603">
        <f t="shared" si="63"/>
        <v>800</v>
      </c>
      <c r="V603">
        <f t="shared" si="64"/>
        <v>800</v>
      </c>
      <c r="W603">
        <f t="shared" si="65"/>
        <v>400</v>
      </c>
      <c r="X603">
        <f t="shared" si="66"/>
        <v>0</v>
      </c>
    </row>
    <row r="604" spans="1:24">
      <c r="A604" s="2">
        <v>92</v>
      </c>
      <c r="B604" s="1" t="s">
        <v>17</v>
      </c>
      <c r="C604" s="1">
        <v>2</v>
      </c>
      <c r="D604" s="1" t="s">
        <v>11</v>
      </c>
      <c r="E604" s="1">
        <v>0.2</v>
      </c>
      <c r="F604" s="1">
        <v>0.2</v>
      </c>
      <c r="G604" s="1">
        <v>0.6</v>
      </c>
      <c r="H604" s="1">
        <v>0</v>
      </c>
      <c r="I604" s="1" t="s">
        <v>12</v>
      </c>
      <c r="J604" s="1" t="s">
        <v>13</v>
      </c>
      <c r="K604" s="1">
        <v>3000</v>
      </c>
      <c r="L604" s="3">
        <v>2000</v>
      </c>
      <c r="M604" t="str">
        <f t="shared" si="67"/>
        <v>B</v>
      </c>
      <c r="N604" t="str">
        <f t="shared" si="68"/>
        <v>B2</v>
      </c>
      <c r="O604" t="str">
        <f>VLOOKUP(N604,'Design - US'!$H$3:$M$50,2,FALSE)</f>
        <v>Profile D</v>
      </c>
      <c r="P604" t="str">
        <f>VLOOKUP($N604,'Design - US'!$H$3:$M$50,3,FALSE)</f>
        <v>$60 USD / mo (T3)</v>
      </c>
      <c r="Q604" t="str">
        <f>VLOOKUP($N604,'Design - US'!$H$3:$M$50,4,FALSE)</f>
        <v>$5.36 USD / day</v>
      </c>
      <c r="R604" t="str">
        <f>VLOOKUP($N604,'Design - US'!$H$3:$M$50,5,FALSE)</f>
        <v>Open access within label indication (use after failure of allopurinol or febuxostat)</v>
      </c>
      <c r="S604" t="str">
        <f>VLOOKUP($N604,'Design - US'!$H$3:$M$50,6,FALSE)</f>
        <v>Requires prior authorization</v>
      </c>
      <c r="T604">
        <f t="shared" si="69"/>
        <v>3000</v>
      </c>
      <c r="U604">
        <f t="shared" si="63"/>
        <v>600</v>
      </c>
      <c r="V604">
        <f t="shared" si="64"/>
        <v>600</v>
      </c>
      <c r="W604">
        <f t="shared" si="65"/>
        <v>1800</v>
      </c>
      <c r="X604">
        <f t="shared" si="66"/>
        <v>0</v>
      </c>
    </row>
    <row r="605" spans="1:24">
      <c r="A605" s="2">
        <v>92</v>
      </c>
      <c r="B605" s="1" t="s">
        <v>17</v>
      </c>
      <c r="C605" s="1">
        <v>2</v>
      </c>
      <c r="D605" s="1" t="s">
        <v>14</v>
      </c>
      <c r="E605" s="1">
        <v>0.2</v>
      </c>
      <c r="F605" s="1">
        <v>0.2</v>
      </c>
      <c r="G605" s="1">
        <v>0.6</v>
      </c>
      <c r="H605" s="1">
        <v>0</v>
      </c>
      <c r="I605" s="1" t="s">
        <v>12</v>
      </c>
      <c r="J605" s="1" t="s">
        <v>13</v>
      </c>
      <c r="K605" s="1">
        <v>3000</v>
      </c>
      <c r="L605" s="3">
        <v>2000</v>
      </c>
      <c r="M605" t="str">
        <f t="shared" si="67"/>
        <v>B</v>
      </c>
      <c r="N605" t="str">
        <f t="shared" si="68"/>
        <v>B2</v>
      </c>
      <c r="O605" t="str">
        <f>VLOOKUP(N605,'Design - US'!$H$3:$M$50,2,FALSE)</f>
        <v>Profile D</v>
      </c>
      <c r="P605" t="str">
        <f>VLOOKUP($N605,'Design - US'!$H$3:$M$50,3,FALSE)</f>
        <v>$60 USD / mo (T3)</v>
      </c>
      <c r="Q605" t="str">
        <f>VLOOKUP($N605,'Design - US'!$H$3:$M$50,4,FALSE)</f>
        <v>$5.36 USD / day</v>
      </c>
      <c r="R605" t="str">
        <f>VLOOKUP($N605,'Design - US'!$H$3:$M$50,5,FALSE)</f>
        <v>Open access within label indication (use after failure of allopurinol or febuxostat)</v>
      </c>
      <c r="S605" t="str">
        <f>VLOOKUP($N605,'Design - US'!$H$3:$M$50,6,FALSE)</f>
        <v>Requires prior authorization</v>
      </c>
      <c r="T605">
        <f t="shared" si="69"/>
        <v>2000</v>
      </c>
      <c r="U605">
        <f t="shared" si="63"/>
        <v>400</v>
      </c>
      <c r="V605">
        <f t="shared" si="64"/>
        <v>400</v>
      </c>
      <c r="W605">
        <f t="shared" si="65"/>
        <v>1200</v>
      </c>
      <c r="X605">
        <f t="shared" si="66"/>
        <v>0</v>
      </c>
    </row>
    <row r="606" spans="1:24">
      <c r="A606" s="2">
        <v>92</v>
      </c>
      <c r="B606" s="1" t="s">
        <v>17</v>
      </c>
      <c r="C606" s="1">
        <v>3</v>
      </c>
      <c r="D606" s="1" t="s">
        <v>11</v>
      </c>
      <c r="E606" s="1">
        <v>0.3</v>
      </c>
      <c r="F606" s="1">
        <v>0.3</v>
      </c>
      <c r="G606" s="1">
        <v>0.4</v>
      </c>
      <c r="H606" s="1">
        <v>0</v>
      </c>
      <c r="I606" s="1" t="s">
        <v>12</v>
      </c>
      <c r="J606" s="1" t="s">
        <v>13</v>
      </c>
      <c r="K606" s="1">
        <v>3000</v>
      </c>
      <c r="L606" s="3">
        <v>2000</v>
      </c>
      <c r="M606" t="str">
        <f t="shared" si="67"/>
        <v>B</v>
      </c>
      <c r="N606" t="str">
        <f t="shared" si="68"/>
        <v>B3</v>
      </c>
      <c r="O606" t="str">
        <f>VLOOKUP(N606,'Design - US'!$H$3:$M$50,2,FALSE)</f>
        <v>Profile C</v>
      </c>
      <c r="P606" t="str">
        <f>VLOOKUP($N606,'Design - US'!$H$3:$M$50,3,FALSE)</f>
        <v>$60 USD / mo (T3)</v>
      </c>
      <c r="Q606" t="str">
        <f>VLOOKUP($N606,'Design - US'!$H$3:$M$50,4,FALSE)</f>
        <v>$12.06 USD / day</v>
      </c>
      <c r="R606" t="str">
        <f>VLOOKUP($N606,'Design - US'!$H$3:$M$50,5,FALSE)</f>
        <v>Open access within label indication (use after failure of allopurinol or febuxostat)</v>
      </c>
      <c r="S606" t="str">
        <f>VLOOKUP($N606,'Design - US'!$H$3:$M$50,6,FALSE)</f>
        <v>Requires prior authorization</v>
      </c>
      <c r="T606">
        <f t="shared" si="69"/>
        <v>3000</v>
      </c>
      <c r="U606">
        <f t="shared" si="63"/>
        <v>900</v>
      </c>
      <c r="V606">
        <f t="shared" si="64"/>
        <v>900</v>
      </c>
      <c r="W606">
        <f t="shared" si="65"/>
        <v>1200</v>
      </c>
      <c r="X606">
        <f t="shared" si="66"/>
        <v>0</v>
      </c>
    </row>
    <row r="607" spans="1:24">
      <c r="A607" s="2">
        <v>92</v>
      </c>
      <c r="B607" s="1" t="s">
        <v>17</v>
      </c>
      <c r="C607" s="1">
        <v>3</v>
      </c>
      <c r="D607" s="1" t="s">
        <v>14</v>
      </c>
      <c r="E607" s="1">
        <v>0.3</v>
      </c>
      <c r="F607" s="1">
        <v>0.3</v>
      </c>
      <c r="G607" s="1">
        <v>0.4</v>
      </c>
      <c r="H607" s="1">
        <v>0</v>
      </c>
      <c r="I607" s="1" t="s">
        <v>12</v>
      </c>
      <c r="J607" s="1" t="s">
        <v>13</v>
      </c>
      <c r="K607" s="1">
        <v>3000</v>
      </c>
      <c r="L607" s="3">
        <v>2000</v>
      </c>
      <c r="M607" t="str">
        <f t="shared" si="67"/>
        <v>B</v>
      </c>
      <c r="N607" t="str">
        <f t="shared" si="68"/>
        <v>B3</v>
      </c>
      <c r="O607" t="str">
        <f>VLOOKUP(N607,'Design - US'!$H$3:$M$50,2,FALSE)</f>
        <v>Profile C</v>
      </c>
      <c r="P607" t="str">
        <f>VLOOKUP($N607,'Design - US'!$H$3:$M$50,3,FALSE)</f>
        <v>$60 USD / mo (T3)</v>
      </c>
      <c r="Q607" t="str">
        <f>VLOOKUP($N607,'Design - US'!$H$3:$M$50,4,FALSE)</f>
        <v>$12.06 USD / day</v>
      </c>
      <c r="R607" t="str">
        <f>VLOOKUP($N607,'Design - US'!$H$3:$M$50,5,FALSE)</f>
        <v>Open access within label indication (use after failure of allopurinol or febuxostat)</v>
      </c>
      <c r="S607" t="str">
        <f>VLOOKUP($N607,'Design - US'!$H$3:$M$50,6,FALSE)</f>
        <v>Requires prior authorization</v>
      </c>
      <c r="T607">
        <f t="shared" si="69"/>
        <v>2000</v>
      </c>
      <c r="U607">
        <f t="shared" si="63"/>
        <v>600</v>
      </c>
      <c r="V607">
        <f t="shared" si="64"/>
        <v>600</v>
      </c>
      <c r="W607">
        <f t="shared" si="65"/>
        <v>800</v>
      </c>
      <c r="X607">
        <f t="shared" si="66"/>
        <v>0</v>
      </c>
    </row>
    <row r="608" spans="1:24">
      <c r="A608" s="2">
        <v>92</v>
      </c>
      <c r="B608" s="1" t="s">
        <v>17</v>
      </c>
      <c r="C608" s="1">
        <v>4</v>
      </c>
      <c r="D608" s="1" t="s">
        <v>11</v>
      </c>
      <c r="E608" s="1">
        <v>0.3</v>
      </c>
      <c r="F608" s="1">
        <v>0.3</v>
      </c>
      <c r="G608" s="1">
        <v>0.4</v>
      </c>
      <c r="H608" s="1">
        <v>0</v>
      </c>
      <c r="I608" s="1" t="s">
        <v>12</v>
      </c>
      <c r="J608" s="1" t="s">
        <v>13</v>
      </c>
      <c r="K608" s="1">
        <v>3000</v>
      </c>
      <c r="L608" s="3">
        <v>2000</v>
      </c>
      <c r="M608" t="str">
        <f t="shared" si="67"/>
        <v>B</v>
      </c>
      <c r="N608" t="str">
        <f t="shared" si="68"/>
        <v>B4</v>
      </c>
      <c r="O608" t="str">
        <f>VLOOKUP(N608,'Design - US'!$H$3:$M$50,2,FALSE)</f>
        <v>Profile B</v>
      </c>
      <c r="P608" t="str">
        <f>VLOOKUP($N608,'Design - US'!$H$3:$M$50,3,FALSE)</f>
        <v>$60 USD / mo (T3)</v>
      </c>
      <c r="Q608" t="str">
        <f>VLOOKUP($N608,'Design - US'!$H$3:$M$50,4,FALSE)</f>
        <v>$5.36 USD / day</v>
      </c>
      <c r="R608" t="str">
        <f>VLOOKUP($N608,'Design - US'!$H$3:$M$50,5,FALSE)</f>
        <v>Open access within label indication (use after failure of allopurinol or febuxostat)</v>
      </c>
      <c r="S608" t="str">
        <f>VLOOKUP($N608,'Design - US'!$H$3:$M$50,6,FALSE)</f>
        <v>No prior authorization</v>
      </c>
      <c r="T608">
        <f t="shared" si="69"/>
        <v>3000</v>
      </c>
      <c r="U608">
        <f t="shared" si="63"/>
        <v>900</v>
      </c>
      <c r="V608">
        <f t="shared" si="64"/>
        <v>900</v>
      </c>
      <c r="W608">
        <f t="shared" si="65"/>
        <v>1200</v>
      </c>
      <c r="X608">
        <f t="shared" si="66"/>
        <v>0</v>
      </c>
    </row>
    <row r="609" spans="1:24">
      <c r="A609" s="2">
        <v>92</v>
      </c>
      <c r="B609" s="1" t="s">
        <v>17</v>
      </c>
      <c r="C609" s="1">
        <v>4</v>
      </c>
      <c r="D609" s="1" t="s">
        <v>14</v>
      </c>
      <c r="E609" s="1">
        <v>0.3</v>
      </c>
      <c r="F609" s="1">
        <v>0.3</v>
      </c>
      <c r="G609" s="1">
        <v>0.4</v>
      </c>
      <c r="H609" s="1">
        <v>0</v>
      </c>
      <c r="I609" s="1" t="s">
        <v>12</v>
      </c>
      <c r="J609" s="1" t="s">
        <v>13</v>
      </c>
      <c r="K609" s="1">
        <v>3000</v>
      </c>
      <c r="L609" s="3">
        <v>2000</v>
      </c>
      <c r="M609" t="str">
        <f t="shared" si="67"/>
        <v>B</v>
      </c>
      <c r="N609" t="str">
        <f t="shared" si="68"/>
        <v>B4</v>
      </c>
      <c r="O609" t="str">
        <f>VLOOKUP(N609,'Design - US'!$H$3:$M$50,2,FALSE)</f>
        <v>Profile B</v>
      </c>
      <c r="P609" t="str">
        <f>VLOOKUP($N609,'Design - US'!$H$3:$M$50,3,FALSE)</f>
        <v>$60 USD / mo (T3)</v>
      </c>
      <c r="Q609" t="str">
        <f>VLOOKUP($N609,'Design - US'!$H$3:$M$50,4,FALSE)</f>
        <v>$5.36 USD / day</v>
      </c>
      <c r="R609" t="str">
        <f>VLOOKUP($N609,'Design - US'!$H$3:$M$50,5,FALSE)</f>
        <v>Open access within label indication (use after failure of allopurinol or febuxostat)</v>
      </c>
      <c r="S609" t="str">
        <f>VLOOKUP($N609,'Design - US'!$H$3:$M$50,6,FALSE)</f>
        <v>No prior authorization</v>
      </c>
      <c r="T609">
        <f t="shared" si="69"/>
        <v>2000</v>
      </c>
      <c r="U609">
        <f t="shared" si="63"/>
        <v>600</v>
      </c>
      <c r="V609">
        <f t="shared" si="64"/>
        <v>600</v>
      </c>
      <c r="W609">
        <f t="shared" si="65"/>
        <v>800</v>
      </c>
      <c r="X609">
        <f t="shared" si="66"/>
        <v>0</v>
      </c>
    </row>
    <row r="610" spans="1:24">
      <c r="A610" s="2">
        <v>92</v>
      </c>
      <c r="B610" s="1" t="s">
        <v>17</v>
      </c>
      <c r="C610" s="1">
        <v>5</v>
      </c>
      <c r="D610" s="1" t="s">
        <v>11</v>
      </c>
      <c r="E610" s="1">
        <v>0.4</v>
      </c>
      <c r="F610" s="1">
        <v>0.3</v>
      </c>
      <c r="G610" s="1">
        <v>0.3</v>
      </c>
      <c r="H610" s="1">
        <v>0</v>
      </c>
      <c r="I610" s="1" t="s">
        <v>12</v>
      </c>
      <c r="J610" s="1" t="s">
        <v>13</v>
      </c>
      <c r="K610" s="1">
        <v>3000</v>
      </c>
      <c r="L610" s="3">
        <v>2000</v>
      </c>
      <c r="M610" t="str">
        <f t="shared" si="67"/>
        <v>B</v>
      </c>
      <c r="N610" t="str">
        <f t="shared" si="68"/>
        <v>B5</v>
      </c>
      <c r="O610" t="str">
        <f>VLOOKUP(N610,'Design - US'!$H$3:$M$50,2,FALSE)</f>
        <v>Profile D</v>
      </c>
      <c r="P610" t="str">
        <f>VLOOKUP($N610,'Design - US'!$H$3:$M$50,3,FALSE)</f>
        <v>$60 USD / mo (T3)</v>
      </c>
      <c r="Q610" t="str">
        <f>VLOOKUP($N610,'Design - US'!$H$3:$M$50,4,FALSE)</f>
        <v>$5.36 USD / day</v>
      </c>
      <c r="R610" t="str">
        <f>VLOOKUP($N610,'Design - US'!$H$3:$M$50,5,FALSE)</f>
        <v>Open access within label indication (use after failure of allopurinol or febuxostat)</v>
      </c>
      <c r="S610" t="str">
        <f>VLOOKUP($N610,'Design - US'!$H$3:$M$50,6,FALSE)</f>
        <v>No prior authorization</v>
      </c>
      <c r="T610">
        <f t="shared" si="69"/>
        <v>3000</v>
      </c>
      <c r="U610">
        <f t="shared" si="63"/>
        <v>1200</v>
      </c>
      <c r="V610">
        <f t="shared" si="64"/>
        <v>900</v>
      </c>
      <c r="W610">
        <f t="shared" si="65"/>
        <v>900</v>
      </c>
      <c r="X610">
        <f t="shared" si="66"/>
        <v>0</v>
      </c>
    </row>
    <row r="611" spans="1:24">
      <c r="A611" s="2">
        <v>92</v>
      </c>
      <c r="B611" s="1" t="s">
        <v>17</v>
      </c>
      <c r="C611" s="1">
        <v>5</v>
      </c>
      <c r="D611" s="1" t="s">
        <v>14</v>
      </c>
      <c r="E611" s="1">
        <v>0.4</v>
      </c>
      <c r="F611" s="1">
        <v>0.3</v>
      </c>
      <c r="G611" s="1">
        <v>0.3</v>
      </c>
      <c r="H611" s="1">
        <v>0</v>
      </c>
      <c r="I611" s="1" t="s">
        <v>12</v>
      </c>
      <c r="J611" s="1" t="s">
        <v>13</v>
      </c>
      <c r="K611" s="1">
        <v>3000</v>
      </c>
      <c r="L611" s="3">
        <v>2000</v>
      </c>
      <c r="M611" t="str">
        <f t="shared" si="67"/>
        <v>B</v>
      </c>
      <c r="N611" t="str">
        <f t="shared" si="68"/>
        <v>B5</v>
      </c>
      <c r="O611" t="str">
        <f>VLOOKUP(N611,'Design - US'!$H$3:$M$50,2,FALSE)</f>
        <v>Profile D</v>
      </c>
      <c r="P611" t="str">
        <f>VLOOKUP($N611,'Design - US'!$H$3:$M$50,3,FALSE)</f>
        <v>$60 USD / mo (T3)</v>
      </c>
      <c r="Q611" t="str">
        <f>VLOOKUP($N611,'Design - US'!$H$3:$M$50,4,FALSE)</f>
        <v>$5.36 USD / day</v>
      </c>
      <c r="R611" t="str">
        <f>VLOOKUP($N611,'Design - US'!$H$3:$M$50,5,FALSE)</f>
        <v>Open access within label indication (use after failure of allopurinol or febuxostat)</v>
      </c>
      <c r="S611" t="str">
        <f>VLOOKUP($N611,'Design - US'!$H$3:$M$50,6,FALSE)</f>
        <v>No prior authorization</v>
      </c>
      <c r="T611">
        <f t="shared" si="69"/>
        <v>2000</v>
      </c>
      <c r="U611">
        <f t="shared" si="63"/>
        <v>800</v>
      </c>
      <c r="V611">
        <f t="shared" si="64"/>
        <v>600</v>
      </c>
      <c r="W611">
        <f t="shared" si="65"/>
        <v>600</v>
      </c>
      <c r="X611">
        <f t="shared" si="66"/>
        <v>0</v>
      </c>
    </row>
    <row r="612" spans="1:24">
      <c r="A612" s="2">
        <v>92</v>
      </c>
      <c r="B612" s="1" t="s">
        <v>17</v>
      </c>
      <c r="C612" s="1">
        <v>6</v>
      </c>
      <c r="D612" s="1" t="s">
        <v>11</v>
      </c>
      <c r="E612" s="1">
        <v>0.3</v>
      </c>
      <c r="F612" s="1">
        <v>0.3</v>
      </c>
      <c r="G612" s="1">
        <v>0.4</v>
      </c>
      <c r="H612" s="1">
        <v>0</v>
      </c>
      <c r="I612" s="1" t="s">
        <v>12</v>
      </c>
      <c r="J612" s="1" t="s">
        <v>13</v>
      </c>
      <c r="K612" s="1">
        <v>3000</v>
      </c>
      <c r="L612" s="3">
        <v>2000</v>
      </c>
      <c r="M612" t="str">
        <f t="shared" si="67"/>
        <v>B</v>
      </c>
      <c r="N612" t="str">
        <f t="shared" si="68"/>
        <v>B6</v>
      </c>
      <c r="O612" t="str">
        <f>VLOOKUP(N612,'Design - US'!$H$3:$M$50,2,FALSE)</f>
        <v>Profile D</v>
      </c>
      <c r="P612" t="str">
        <f>VLOOKUP($N612,'Design - US'!$H$3:$M$50,3,FALSE)</f>
        <v>$60 USD / mo (T3)</v>
      </c>
      <c r="Q612" t="str">
        <f>VLOOKUP($N612,'Design - US'!$H$3:$M$50,4,FALSE)</f>
        <v>$7.14 USD / day</v>
      </c>
      <c r="R612" t="str">
        <f>VLOOKUP($N612,'Design - US'!$H$3:$M$50,5,FALSE)</f>
        <v>Open access within label indication (use after failure of allopurinol or febuxostat)</v>
      </c>
      <c r="S612" t="str">
        <f>VLOOKUP($N612,'Design - US'!$H$3:$M$50,6,FALSE)</f>
        <v>No prior authorization</v>
      </c>
      <c r="T612">
        <f t="shared" si="69"/>
        <v>3000</v>
      </c>
      <c r="U612">
        <f t="shared" si="63"/>
        <v>900</v>
      </c>
      <c r="V612">
        <f t="shared" si="64"/>
        <v>900</v>
      </c>
      <c r="W612">
        <f t="shared" si="65"/>
        <v>1200</v>
      </c>
      <c r="X612">
        <f t="shared" si="66"/>
        <v>0</v>
      </c>
    </row>
    <row r="613" spans="1:24">
      <c r="A613" s="2">
        <v>92</v>
      </c>
      <c r="B613" s="1" t="s">
        <v>17</v>
      </c>
      <c r="C613" s="1">
        <v>6</v>
      </c>
      <c r="D613" s="1" t="s">
        <v>14</v>
      </c>
      <c r="E613" s="1">
        <v>0.3</v>
      </c>
      <c r="F613" s="1">
        <v>0.3</v>
      </c>
      <c r="G613" s="1">
        <v>0.4</v>
      </c>
      <c r="H613" s="1">
        <v>0</v>
      </c>
      <c r="I613" s="1" t="s">
        <v>12</v>
      </c>
      <c r="J613" s="1" t="s">
        <v>13</v>
      </c>
      <c r="K613" s="1">
        <v>3000</v>
      </c>
      <c r="L613" s="3">
        <v>2000</v>
      </c>
      <c r="M613" t="str">
        <f t="shared" si="67"/>
        <v>B</v>
      </c>
      <c r="N613" t="str">
        <f t="shared" si="68"/>
        <v>B6</v>
      </c>
      <c r="O613" t="str">
        <f>VLOOKUP(N613,'Design - US'!$H$3:$M$50,2,FALSE)</f>
        <v>Profile D</v>
      </c>
      <c r="P613" t="str">
        <f>VLOOKUP($N613,'Design - US'!$H$3:$M$50,3,FALSE)</f>
        <v>$60 USD / mo (T3)</v>
      </c>
      <c r="Q613" t="str">
        <f>VLOOKUP($N613,'Design - US'!$H$3:$M$50,4,FALSE)</f>
        <v>$7.14 USD / day</v>
      </c>
      <c r="R613" t="str">
        <f>VLOOKUP($N613,'Design - US'!$H$3:$M$50,5,FALSE)</f>
        <v>Open access within label indication (use after failure of allopurinol or febuxostat)</v>
      </c>
      <c r="S613" t="str">
        <f>VLOOKUP($N613,'Design - US'!$H$3:$M$50,6,FALSE)</f>
        <v>No prior authorization</v>
      </c>
      <c r="T613">
        <f t="shared" si="69"/>
        <v>2000</v>
      </c>
      <c r="U613">
        <f t="shared" si="63"/>
        <v>600</v>
      </c>
      <c r="V613">
        <f t="shared" si="64"/>
        <v>600</v>
      </c>
      <c r="W613">
        <f t="shared" si="65"/>
        <v>800</v>
      </c>
      <c r="X613">
        <f t="shared" si="66"/>
        <v>0</v>
      </c>
    </row>
    <row r="614" spans="1:24">
      <c r="A614" s="2">
        <v>92</v>
      </c>
      <c r="B614" s="1" t="s">
        <v>17</v>
      </c>
      <c r="C614" s="1">
        <v>7</v>
      </c>
      <c r="D614" s="1" t="s">
        <v>11</v>
      </c>
      <c r="E614" s="1">
        <v>0.3</v>
      </c>
      <c r="F614" s="1">
        <v>0.3</v>
      </c>
      <c r="G614" s="1">
        <v>0.4</v>
      </c>
      <c r="H614" s="1">
        <v>0</v>
      </c>
      <c r="I614" s="1" t="s">
        <v>12</v>
      </c>
      <c r="J614" s="1" t="s">
        <v>13</v>
      </c>
      <c r="K614" s="1">
        <v>3000</v>
      </c>
      <c r="L614" s="3">
        <v>2000</v>
      </c>
      <c r="M614" t="str">
        <f t="shared" si="67"/>
        <v>B</v>
      </c>
      <c r="N614" t="str">
        <f t="shared" si="68"/>
        <v>B7</v>
      </c>
      <c r="O614" t="str">
        <f>VLOOKUP(N614,'Design - US'!$H$3:$M$50,2,FALSE)</f>
        <v>Profile D</v>
      </c>
      <c r="P614" t="str">
        <f>VLOOKUP($N614,'Design - US'!$H$3:$M$50,3,FALSE)</f>
        <v>$60 USD / mo (T3)</v>
      </c>
      <c r="Q614" t="str">
        <f>VLOOKUP($N614,'Design - US'!$H$3:$M$50,4,FALSE)</f>
        <v>$12.06 USD / day</v>
      </c>
      <c r="R614" t="str">
        <f>VLOOKUP($N614,'Design - US'!$H$3:$M$50,5,FALSE)</f>
        <v>Open access within label indication (use after failure of allopurinol or febuxostat)</v>
      </c>
      <c r="S614" t="str">
        <f>VLOOKUP($N614,'Design - US'!$H$3:$M$50,6,FALSE)</f>
        <v>Requires prior authorization</v>
      </c>
      <c r="T614">
        <f t="shared" si="69"/>
        <v>3000</v>
      </c>
      <c r="U614">
        <f t="shared" si="63"/>
        <v>900</v>
      </c>
      <c r="V614">
        <f t="shared" si="64"/>
        <v>900</v>
      </c>
      <c r="W614">
        <f t="shared" si="65"/>
        <v>1200</v>
      </c>
      <c r="X614">
        <f t="shared" si="66"/>
        <v>0</v>
      </c>
    </row>
    <row r="615" spans="1:24">
      <c r="A615" s="2">
        <v>92</v>
      </c>
      <c r="B615" s="1" t="s">
        <v>17</v>
      </c>
      <c r="C615" s="1">
        <v>7</v>
      </c>
      <c r="D615" s="1" t="s">
        <v>14</v>
      </c>
      <c r="E615" s="1">
        <v>0.3</v>
      </c>
      <c r="F615" s="1">
        <v>0.3</v>
      </c>
      <c r="G615" s="1">
        <v>0.4</v>
      </c>
      <c r="H615" s="1">
        <v>0</v>
      </c>
      <c r="I615" s="1" t="s">
        <v>12</v>
      </c>
      <c r="J615" s="1" t="s">
        <v>13</v>
      </c>
      <c r="K615" s="1">
        <v>3000</v>
      </c>
      <c r="L615" s="3">
        <v>2000</v>
      </c>
      <c r="M615" t="str">
        <f t="shared" si="67"/>
        <v>B</v>
      </c>
      <c r="N615" t="str">
        <f t="shared" si="68"/>
        <v>B7</v>
      </c>
      <c r="O615" t="str">
        <f>VLOOKUP(N615,'Design - US'!$H$3:$M$50,2,FALSE)</f>
        <v>Profile D</v>
      </c>
      <c r="P615" t="str">
        <f>VLOOKUP($N615,'Design - US'!$H$3:$M$50,3,FALSE)</f>
        <v>$60 USD / mo (T3)</v>
      </c>
      <c r="Q615" t="str">
        <f>VLOOKUP($N615,'Design - US'!$H$3:$M$50,4,FALSE)</f>
        <v>$12.06 USD / day</v>
      </c>
      <c r="R615" t="str">
        <f>VLOOKUP($N615,'Design - US'!$H$3:$M$50,5,FALSE)</f>
        <v>Open access within label indication (use after failure of allopurinol or febuxostat)</v>
      </c>
      <c r="S615" t="str">
        <f>VLOOKUP($N615,'Design - US'!$H$3:$M$50,6,FALSE)</f>
        <v>Requires prior authorization</v>
      </c>
      <c r="T615">
        <f t="shared" si="69"/>
        <v>2000</v>
      </c>
      <c r="U615">
        <f t="shared" si="63"/>
        <v>600</v>
      </c>
      <c r="V615">
        <f t="shared" si="64"/>
        <v>600</v>
      </c>
      <c r="W615">
        <f t="shared" si="65"/>
        <v>800</v>
      </c>
      <c r="X615">
        <f t="shared" si="66"/>
        <v>0</v>
      </c>
    </row>
    <row r="616" spans="1:24">
      <c r="A616" s="2">
        <v>92</v>
      </c>
      <c r="B616" s="1" t="s">
        <v>17</v>
      </c>
      <c r="C616" s="1">
        <v>8</v>
      </c>
      <c r="D616" s="1" t="s">
        <v>11</v>
      </c>
      <c r="E616" s="1">
        <v>0.3</v>
      </c>
      <c r="F616" s="1">
        <v>0.3</v>
      </c>
      <c r="G616" s="1">
        <v>0.4</v>
      </c>
      <c r="H616" s="1">
        <v>0</v>
      </c>
      <c r="I616" s="1" t="s">
        <v>12</v>
      </c>
      <c r="J616" s="1" t="s">
        <v>13</v>
      </c>
      <c r="K616" s="1">
        <v>3000</v>
      </c>
      <c r="L616" s="3">
        <v>2000</v>
      </c>
      <c r="M616" t="str">
        <f t="shared" si="67"/>
        <v>B</v>
      </c>
      <c r="N616" t="str">
        <f t="shared" si="68"/>
        <v>B8</v>
      </c>
      <c r="O616" t="str">
        <f>VLOOKUP(N616,'Design - US'!$H$3:$M$50,2,FALSE)</f>
        <v>Profile C</v>
      </c>
      <c r="P616" t="str">
        <f>VLOOKUP($N616,'Design - US'!$H$3:$M$50,3,FALSE)</f>
        <v>$60 USD / mo (T3)</v>
      </c>
      <c r="Q616" t="str">
        <f>VLOOKUP($N616,'Design - US'!$H$3:$M$50,4,FALSE)</f>
        <v>$7.14 USD / day</v>
      </c>
      <c r="R616" t="str">
        <f>VLOOKUP($N616,'Design - US'!$H$3:$M$50,5,FALSE)</f>
        <v>Open access within label indication (use after failure of allopurinol or febuxostat)</v>
      </c>
      <c r="S616" t="str">
        <f>VLOOKUP($N616,'Design - US'!$H$3:$M$50,6,FALSE)</f>
        <v>No prior authorization</v>
      </c>
      <c r="T616">
        <f t="shared" si="69"/>
        <v>3000</v>
      </c>
      <c r="U616">
        <f t="shared" si="63"/>
        <v>900</v>
      </c>
      <c r="V616">
        <f t="shared" si="64"/>
        <v>900</v>
      </c>
      <c r="W616">
        <f t="shared" si="65"/>
        <v>1200</v>
      </c>
      <c r="X616">
        <f t="shared" si="66"/>
        <v>0</v>
      </c>
    </row>
    <row r="617" spans="1:24">
      <c r="A617" s="2">
        <v>92</v>
      </c>
      <c r="B617" s="1" t="s">
        <v>17</v>
      </c>
      <c r="C617" s="1">
        <v>8</v>
      </c>
      <c r="D617" s="1" t="s">
        <v>14</v>
      </c>
      <c r="E617" s="1">
        <v>0.3</v>
      </c>
      <c r="F617" s="1">
        <v>0.3</v>
      </c>
      <c r="G617" s="1">
        <v>0.4</v>
      </c>
      <c r="H617" s="1">
        <v>0</v>
      </c>
      <c r="I617" s="1" t="s">
        <v>12</v>
      </c>
      <c r="J617" s="1" t="s">
        <v>13</v>
      </c>
      <c r="K617" s="1">
        <v>3000</v>
      </c>
      <c r="L617" s="3">
        <v>2000</v>
      </c>
      <c r="M617" t="str">
        <f t="shared" si="67"/>
        <v>B</v>
      </c>
      <c r="N617" t="str">
        <f t="shared" si="68"/>
        <v>B8</v>
      </c>
      <c r="O617" t="str">
        <f>VLOOKUP(N617,'Design - US'!$H$3:$M$50,2,FALSE)</f>
        <v>Profile C</v>
      </c>
      <c r="P617" t="str">
        <f>VLOOKUP($N617,'Design - US'!$H$3:$M$50,3,FALSE)</f>
        <v>$60 USD / mo (T3)</v>
      </c>
      <c r="Q617" t="str">
        <f>VLOOKUP($N617,'Design - US'!$H$3:$M$50,4,FALSE)</f>
        <v>$7.14 USD / day</v>
      </c>
      <c r="R617" t="str">
        <f>VLOOKUP($N617,'Design - US'!$H$3:$M$50,5,FALSE)</f>
        <v>Open access within label indication (use after failure of allopurinol or febuxostat)</v>
      </c>
      <c r="S617" t="str">
        <f>VLOOKUP($N617,'Design - US'!$H$3:$M$50,6,FALSE)</f>
        <v>No prior authorization</v>
      </c>
      <c r="T617">
        <f t="shared" si="69"/>
        <v>2000</v>
      </c>
      <c r="U617">
        <f t="shared" si="63"/>
        <v>600</v>
      </c>
      <c r="V617">
        <f t="shared" si="64"/>
        <v>600</v>
      </c>
      <c r="W617">
        <f t="shared" si="65"/>
        <v>800</v>
      </c>
      <c r="X617">
        <f t="shared" si="66"/>
        <v>0</v>
      </c>
    </row>
    <row r="618" spans="1:24">
      <c r="A618" s="2">
        <v>92</v>
      </c>
      <c r="B618" s="1" t="s">
        <v>17</v>
      </c>
      <c r="C618" s="1">
        <v>9</v>
      </c>
      <c r="D618" s="1" t="s">
        <v>11</v>
      </c>
      <c r="E618" s="1">
        <v>0.3</v>
      </c>
      <c r="F618" s="1">
        <v>0.3</v>
      </c>
      <c r="G618" s="1">
        <v>0.4</v>
      </c>
      <c r="H618" s="1">
        <v>0</v>
      </c>
      <c r="I618" s="1" t="s">
        <v>12</v>
      </c>
      <c r="J618" s="1" t="s">
        <v>13</v>
      </c>
      <c r="K618" s="1">
        <v>3000</v>
      </c>
      <c r="L618" s="3">
        <v>2000</v>
      </c>
      <c r="M618" t="str">
        <f t="shared" si="67"/>
        <v>B</v>
      </c>
      <c r="N618" t="str">
        <f t="shared" si="68"/>
        <v>B9</v>
      </c>
      <c r="O618" t="str">
        <f>VLOOKUP(N618,'Design - US'!$H$3:$M$50,2,FALSE)</f>
        <v>Profile B</v>
      </c>
      <c r="P618" t="str">
        <f>VLOOKUP($N618,'Design - US'!$H$3:$M$50,3,FALSE)</f>
        <v>$60 USD / mo (T3)</v>
      </c>
      <c r="Q618" t="str">
        <f>VLOOKUP($N618,'Design - US'!$H$3:$M$50,4,FALSE)</f>
        <v>$12.06 USD / day</v>
      </c>
      <c r="R618" t="str">
        <f>VLOOKUP($N618,'Design - US'!$H$3:$M$50,5,FALSE)</f>
        <v>Open access within label indication (use after failure of allopurinol or febuxostat)</v>
      </c>
      <c r="S618" t="str">
        <f>VLOOKUP($N618,'Design - US'!$H$3:$M$50,6,FALSE)</f>
        <v>Requires prior authorization</v>
      </c>
      <c r="T618">
        <f t="shared" si="69"/>
        <v>3000</v>
      </c>
      <c r="U618">
        <f t="shared" si="63"/>
        <v>900</v>
      </c>
      <c r="V618">
        <f t="shared" si="64"/>
        <v>900</v>
      </c>
      <c r="W618">
        <f t="shared" si="65"/>
        <v>1200</v>
      </c>
      <c r="X618">
        <f t="shared" si="66"/>
        <v>0</v>
      </c>
    </row>
    <row r="619" spans="1:24">
      <c r="A619" s="2">
        <v>92</v>
      </c>
      <c r="B619" s="1" t="s">
        <v>17</v>
      </c>
      <c r="C619" s="1">
        <v>9</v>
      </c>
      <c r="D619" s="1" t="s">
        <v>14</v>
      </c>
      <c r="E619" s="1">
        <v>0.3</v>
      </c>
      <c r="F619" s="1">
        <v>0.3</v>
      </c>
      <c r="G619" s="1">
        <v>0.4</v>
      </c>
      <c r="H619" s="1">
        <v>0</v>
      </c>
      <c r="I619" s="1" t="s">
        <v>12</v>
      </c>
      <c r="J619" s="1" t="s">
        <v>13</v>
      </c>
      <c r="K619" s="1">
        <v>3000</v>
      </c>
      <c r="L619" s="3">
        <v>2000</v>
      </c>
      <c r="M619" t="str">
        <f t="shared" si="67"/>
        <v>B</v>
      </c>
      <c r="N619" t="str">
        <f t="shared" si="68"/>
        <v>B9</v>
      </c>
      <c r="O619" t="str">
        <f>VLOOKUP(N619,'Design - US'!$H$3:$M$50,2,FALSE)</f>
        <v>Profile B</v>
      </c>
      <c r="P619" t="str">
        <f>VLOOKUP($N619,'Design - US'!$H$3:$M$50,3,FALSE)</f>
        <v>$60 USD / mo (T3)</v>
      </c>
      <c r="Q619" t="str">
        <f>VLOOKUP($N619,'Design - US'!$H$3:$M$50,4,FALSE)</f>
        <v>$12.06 USD / day</v>
      </c>
      <c r="R619" t="str">
        <f>VLOOKUP($N619,'Design - US'!$H$3:$M$50,5,FALSE)</f>
        <v>Open access within label indication (use after failure of allopurinol or febuxostat)</v>
      </c>
      <c r="S619" t="str">
        <f>VLOOKUP($N619,'Design - US'!$H$3:$M$50,6,FALSE)</f>
        <v>Requires prior authorization</v>
      </c>
      <c r="T619">
        <f t="shared" si="69"/>
        <v>2000</v>
      </c>
      <c r="U619">
        <f t="shared" si="63"/>
        <v>600</v>
      </c>
      <c r="V619">
        <f t="shared" si="64"/>
        <v>600</v>
      </c>
      <c r="W619">
        <f t="shared" si="65"/>
        <v>800</v>
      </c>
      <c r="X619">
        <f t="shared" si="66"/>
        <v>0</v>
      </c>
    </row>
    <row r="620" spans="1:24">
      <c r="A620" s="2">
        <v>92</v>
      </c>
      <c r="B620" s="1" t="s">
        <v>17</v>
      </c>
      <c r="C620" s="1">
        <v>10</v>
      </c>
      <c r="D620" s="1" t="s">
        <v>11</v>
      </c>
      <c r="E620" s="1">
        <v>0.4</v>
      </c>
      <c r="F620" s="1">
        <v>0.2</v>
      </c>
      <c r="G620" s="1">
        <v>0.4</v>
      </c>
      <c r="H620" s="1">
        <v>0</v>
      </c>
      <c r="I620" s="1" t="s">
        <v>12</v>
      </c>
      <c r="J620" s="1" t="s">
        <v>13</v>
      </c>
      <c r="K620" s="1">
        <v>3000</v>
      </c>
      <c r="L620" s="3">
        <v>2000</v>
      </c>
      <c r="M620" t="str">
        <f t="shared" si="67"/>
        <v>B</v>
      </c>
      <c r="N620" t="str">
        <f t="shared" si="68"/>
        <v>B10</v>
      </c>
      <c r="O620" t="str">
        <f>VLOOKUP(N620,'Design - US'!$H$3:$M$50,2,FALSE)</f>
        <v>Profile D</v>
      </c>
      <c r="P620" t="str">
        <f>VLOOKUP($N620,'Design - US'!$H$3:$M$50,3,FALSE)</f>
        <v>$60 USD / mo (T3)</v>
      </c>
      <c r="Q620" t="str">
        <f>VLOOKUP($N620,'Design - US'!$H$3:$M$50,4,FALSE)</f>
        <v>$12.06 USD / day</v>
      </c>
      <c r="R620" t="str">
        <f>VLOOKUP($N620,'Design - US'!$H$3:$M$50,5,FALSE)</f>
        <v>Access restricted beyond label indication (use only after failure of both allopurinol AND febuxostat)</v>
      </c>
      <c r="S620" t="str">
        <f>VLOOKUP($N620,'Design - US'!$H$3:$M$50,6,FALSE)</f>
        <v>No prior authorization</v>
      </c>
      <c r="T620">
        <f t="shared" si="69"/>
        <v>3000</v>
      </c>
      <c r="U620">
        <f t="shared" si="63"/>
        <v>1200</v>
      </c>
      <c r="V620">
        <f t="shared" si="64"/>
        <v>600</v>
      </c>
      <c r="W620">
        <f t="shared" si="65"/>
        <v>1200</v>
      </c>
      <c r="X620">
        <f t="shared" si="66"/>
        <v>0</v>
      </c>
    </row>
    <row r="621" spans="1:24">
      <c r="A621" s="2">
        <v>92</v>
      </c>
      <c r="B621" s="1" t="s">
        <v>17</v>
      </c>
      <c r="C621" s="1">
        <v>10</v>
      </c>
      <c r="D621" s="1" t="s">
        <v>14</v>
      </c>
      <c r="E621" s="1">
        <v>0.4</v>
      </c>
      <c r="F621" s="1">
        <v>0.2</v>
      </c>
      <c r="G621" s="1">
        <v>0.4</v>
      </c>
      <c r="H621" s="1">
        <v>0</v>
      </c>
      <c r="I621" s="1" t="s">
        <v>12</v>
      </c>
      <c r="J621" s="1" t="s">
        <v>13</v>
      </c>
      <c r="K621" s="1">
        <v>3000</v>
      </c>
      <c r="L621" s="3">
        <v>2000</v>
      </c>
      <c r="M621" t="str">
        <f t="shared" si="67"/>
        <v>B</v>
      </c>
      <c r="N621" t="str">
        <f t="shared" si="68"/>
        <v>B10</v>
      </c>
      <c r="O621" t="str">
        <f>VLOOKUP(N621,'Design - US'!$H$3:$M$50,2,FALSE)</f>
        <v>Profile D</v>
      </c>
      <c r="P621" t="str">
        <f>VLOOKUP($N621,'Design - US'!$H$3:$M$50,3,FALSE)</f>
        <v>$60 USD / mo (T3)</v>
      </c>
      <c r="Q621" t="str">
        <f>VLOOKUP($N621,'Design - US'!$H$3:$M$50,4,FALSE)</f>
        <v>$12.06 USD / day</v>
      </c>
      <c r="R621" t="str">
        <f>VLOOKUP($N621,'Design - US'!$H$3:$M$50,5,FALSE)</f>
        <v>Access restricted beyond label indication (use only after failure of both allopurinol AND febuxostat)</v>
      </c>
      <c r="S621" t="str">
        <f>VLOOKUP($N621,'Design - US'!$H$3:$M$50,6,FALSE)</f>
        <v>No prior authorization</v>
      </c>
      <c r="T621">
        <f t="shared" si="69"/>
        <v>2000</v>
      </c>
      <c r="U621">
        <f t="shared" si="63"/>
        <v>800</v>
      </c>
      <c r="V621">
        <f t="shared" si="64"/>
        <v>400</v>
      </c>
      <c r="W621">
        <f t="shared" si="65"/>
        <v>800</v>
      </c>
      <c r="X621">
        <f t="shared" si="66"/>
        <v>0</v>
      </c>
    </row>
    <row r="622" spans="1:24">
      <c r="A622" s="2">
        <v>92</v>
      </c>
      <c r="B622" s="1" t="s">
        <v>17</v>
      </c>
      <c r="C622" s="1">
        <v>11</v>
      </c>
      <c r="D622" s="1" t="s">
        <v>11</v>
      </c>
      <c r="E622" s="1">
        <v>0.3</v>
      </c>
      <c r="F622" s="1">
        <v>0.3</v>
      </c>
      <c r="G622" s="1">
        <v>0.4</v>
      </c>
      <c r="H622" s="1">
        <v>0</v>
      </c>
      <c r="I622" s="1" t="s">
        <v>12</v>
      </c>
      <c r="J622" s="1" t="s">
        <v>13</v>
      </c>
      <c r="K622" s="1">
        <v>3000</v>
      </c>
      <c r="L622" s="3">
        <v>2000</v>
      </c>
      <c r="M622" t="str">
        <f t="shared" si="67"/>
        <v>B</v>
      </c>
      <c r="N622" t="str">
        <f t="shared" si="68"/>
        <v>B11</v>
      </c>
      <c r="O622" t="str">
        <f>VLOOKUP(N622,'Design - US'!$H$3:$M$50,2,FALSE)</f>
        <v>Profile A</v>
      </c>
      <c r="P622" t="str">
        <f>VLOOKUP($N622,'Design - US'!$H$3:$M$50,3,FALSE)</f>
        <v>$60 USD / mo (T3)</v>
      </c>
      <c r="Q622" t="str">
        <f>VLOOKUP($N622,'Design - US'!$H$3:$M$50,4,FALSE)</f>
        <v>$12.06 USD / day</v>
      </c>
      <c r="R622" t="str">
        <f>VLOOKUP($N622,'Design - US'!$H$3:$M$50,5,FALSE)</f>
        <v>Access restricted beyond label indication (use only after failure of both allopurinol AND febuxostat)</v>
      </c>
      <c r="S622" t="str">
        <f>VLOOKUP($N622,'Design - US'!$H$3:$M$50,6,FALSE)</f>
        <v>Requires prior authorization</v>
      </c>
      <c r="T622">
        <f t="shared" si="69"/>
        <v>3000</v>
      </c>
      <c r="U622">
        <f t="shared" si="63"/>
        <v>900</v>
      </c>
      <c r="V622">
        <f t="shared" si="64"/>
        <v>900</v>
      </c>
      <c r="W622">
        <f t="shared" si="65"/>
        <v>1200</v>
      </c>
      <c r="X622">
        <f t="shared" si="66"/>
        <v>0</v>
      </c>
    </row>
    <row r="623" spans="1:24">
      <c r="A623" s="2">
        <v>92</v>
      </c>
      <c r="B623" s="1" t="s">
        <v>17</v>
      </c>
      <c r="C623" s="1">
        <v>11</v>
      </c>
      <c r="D623" s="1" t="s">
        <v>14</v>
      </c>
      <c r="E623" s="1">
        <v>0.3</v>
      </c>
      <c r="F623" s="1">
        <v>0.3</v>
      </c>
      <c r="G623" s="1">
        <v>0.4</v>
      </c>
      <c r="H623" s="1">
        <v>0</v>
      </c>
      <c r="I623" s="1" t="s">
        <v>12</v>
      </c>
      <c r="J623" s="1" t="s">
        <v>13</v>
      </c>
      <c r="K623" s="1">
        <v>3000</v>
      </c>
      <c r="L623" s="3">
        <v>2000</v>
      </c>
      <c r="M623" t="str">
        <f t="shared" si="67"/>
        <v>B</v>
      </c>
      <c r="N623" t="str">
        <f t="shared" si="68"/>
        <v>B11</v>
      </c>
      <c r="O623" t="str">
        <f>VLOOKUP(N623,'Design - US'!$H$3:$M$50,2,FALSE)</f>
        <v>Profile A</v>
      </c>
      <c r="P623" t="str">
        <f>VLOOKUP($N623,'Design - US'!$H$3:$M$50,3,FALSE)</f>
        <v>$60 USD / mo (T3)</v>
      </c>
      <c r="Q623" t="str">
        <f>VLOOKUP($N623,'Design - US'!$H$3:$M$50,4,FALSE)</f>
        <v>$12.06 USD / day</v>
      </c>
      <c r="R623" t="str">
        <f>VLOOKUP($N623,'Design - US'!$H$3:$M$50,5,FALSE)</f>
        <v>Access restricted beyond label indication (use only after failure of both allopurinol AND febuxostat)</v>
      </c>
      <c r="S623" t="str">
        <f>VLOOKUP($N623,'Design - US'!$H$3:$M$50,6,FALSE)</f>
        <v>Requires prior authorization</v>
      </c>
      <c r="T623">
        <f t="shared" si="69"/>
        <v>2000</v>
      </c>
      <c r="U623">
        <f t="shared" si="63"/>
        <v>600</v>
      </c>
      <c r="V623">
        <f t="shared" si="64"/>
        <v>600</v>
      </c>
      <c r="W623">
        <f t="shared" si="65"/>
        <v>800</v>
      </c>
      <c r="X623">
        <f t="shared" si="66"/>
        <v>0</v>
      </c>
    </row>
    <row r="624" spans="1:24">
      <c r="A624" s="2">
        <v>92</v>
      </c>
      <c r="B624" s="1" t="s">
        <v>17</v>
      </c>
      <c r="C624" s="1">
        <v>12</v>
      </c>
      <c r="D624" s="1" t="s">
        <v>11</v>
      </c>
      <c r="E624" s="1">
        <v>0.2</v>
      </c>
      <c r="F624" s="1">
        <v>0.2</v>
      </c>
      <c r="G624" s="1">
        <v>0.6</v>
      </c>
      <c r="H624" s="1">
        <v>0</v>
      </c>
      <c r="I624" s="1" t="s">
        <v>12</v>
      </c>
      <c r="J624" s="1" t="s">
        <v>13</v>
      </c>
      <c r="K624" s="1">
        <v>3000</v>
      </c>
      <c r="L624" s="3">
        <v>2000</v>
      </c>
      <c r="M624" t="str">
        <f t="shared" si="67"/>
        <v>B</v>
      </c>
      <c r="N624" t="str">
        <f t="shared" si="68"/>
        <v>B12</v>
      </c>
      <c r="O624" t="str">
        <f>VLOOKUP(N624,'Design - US'!$H$3:$M$50,2,FALSE)</f>
        <v>Profile A</v>
      </c>
      <c r="P624" t="str">
        <f>VLOOKUP($N624,'Design - US'!$H$3:$M$50,3,FALSE)</f>
        <v>$60 USD / mo (T3)</v>
      </c>
      <c r="Q624" t="str">
        <f>VLOOKUP($N624,'Design - US'!$H$3:$M$50,4,FALSE)</f>
        <v>$7.14 USD / day</v>
      </c>
      <c r="R624" t="str">
        <f>VLOOKUP($N624,'Design - US'!$H$3:$M$50,5,FALSE)</f>
        <v>Open access within label indication (use after failure of allopurinol or febuxostat)</v>
      </c>
      <c r="S624" t="str">
        <f>VLOOKUP($N624,'Design - US'!$H$3:$M$50,6,FALSE)</f>
        <v>No prior authorization</v>
      </c>
      <c r="T624">
        <f t="shared" si="69"/>
        <v>3000</v>
      </c>
      <c r="U624">
        <f t="shared" si="63"/>
        <v>600</v>
      </c>
      <c r="V624">
        <f t="shared" si="64"/>
        <v>600</v>
      </c>
      <c r="W624">
        <f t="shared" si="65"/>
        <v>1800</v>
      </c>
      <c r="X624">
        <f t="shared" si="66"/>
        <v>0</v>
      </c>
    </row>
    <row r="625" spans="1:24">
      <c r="A625" s="2">
        <v>92</v>
      </c>
      <c r="B625" s="1" t="s">
        <v>17</v>
      </c>
      <c r="C625" s="1">
        <v>12</v>
      </c>
      <c r="D625" s="1" t="s">
        <v>14</v>
      </c>
      <c r="E625" s="1">
        <v>0.2</v>
      </c>
      <c r="F625" s="1">
        <v>0.2</v>
      </c>
      <c r="G625" s="1">
        <v>0.6</v>
      </c>
      <c r="H625" s="1">
        <v>0</v>
      </c>
      <c r="I625" s="1" t="s">
        <v>12</v>
      </c>
      <c r="J625" s="1" t="s">
        <v>13</v>
      </c>
      <c r="K625" s="1">
        <v>3000</v>
      </c>
      <c r="L625" s="3">
        <v>2000</v>
      </c>
      <c r="M625" t="str">
        <f t="shared" si="67"/>
        <v>B</v>
      </c>
      <c r="N625" t="str">
        <f t="shared" si="68"/>
        <v>B12</v>
      </c>
      <c r="O625" t="str">
        <f>VLOOKUP(N625,'Design - US'!$H$3:$M$50,2,FALSE)</f>
        <v>Profile A</v>
      </c>
      <c r="P625" t="str">
        <f>VLOOKUP($N625,'Design - US'!$H$3:$M$50,3,FALSE)</f>
        <v>$60 USD / mo (T3)</v>
      </c>
      <c r="Q625" t="str">
        <f>VLOOKUP($N625,'Design - US'!$H$3:$M$50,4,FALSE)</f>
        <v>$7.14 USD / day</v>
      </c>
      <c r="R625" t="str">
        <f>VLOOKUP($N625,'Design - US'!$H$3:$M$50,5,FALSE)</f>
        <v>Open access within label indication (use after failure of allopurinol or febuxostat)</v>
      </c>
      <c r="S625" t="str">
        <f>VLOOKUP($N625,'Design - US'!$H$3:$M$50,6,FALSE)</f>
        <v>No prior authorization</v>
      </c>
      <c r="T625">
        <f t="shared" si="69"/>
        <v>2000</v>
      </c>
      <c r="U625">
        <f t="shared" si="63"/>
        <v>400</v>
      </c>
      <c r="V625">
        <f t="shared" si="64"/>
        <v>400</v>
      </c>
      <c r="W625">
        <f t="shared" si="65"/>
        <v>1200</v>
      </c>
      <c r="X625">
        <f t="shared" si="66"/>
        <v>0</v>
      </c>
    </row>
    <row r="626" spans="1:24">
      <c r="A626" s="2">
        <v>94</v>
      </c>
      <c r="B626" s="1" t="s">
        <v>18</v>
      </c>
      <c r="C626" s="1">
        <v>1</v>
      </c>
      <c r="D626" s="1" t="s">
        <v>11</v>
      </c>
      <c r="E626" s="1">
        <v>1</v>
      </c>
      <c r="F626" s="1">
        <v>0</v>
      </c>
      <c r="G626" s="1">
        <v>0</v>
      </c>
      <c r="H626" s="1">
        <v>0</v>
      </c>
      <c r="I626" s="1" t="s">
        <v>12</v>
      </c>
      <c r="J626" s="1" t="s">
        <v>13</v>
      </c>
      <c r="K626" s="1">
        <v>2000</v>
      </c>
      <c r="L626" s="3">
        <v>2000</v>
      </c>
      <c r="M626" t="str">
        <f t="shared" si="67"/>
        <v>C</v>
      </c>
      <c r="N626" t="str">
        <f t="shared" si="68"/>
        <v>C1</v>
      </c>
      <c r="O626" t="str">
        <f>VLOOKUP(N626,'Design - US'!$H$3:$M$50,2,FALSE)</f>
        <v>Profile C</v>
      </c>
      <c r="P626" t="str">
        <f>VLOOKUP($N626,'Design - US'!$H$3:$M$50,3,FALSE)</f>
        <v>$30 USD / mo (T2)</v>
      </c>
      <c r="Q626" t="str">
        <f>VLOOKUP($N626,'Design - US'!$H$3:$M$50,4,FALSE)</f>
        <v>$7.14 USD / day</v>
      </c>
      <c r="R626" t="str">
        <f>VLOOKUP($N626,'Design - US'!$H$3:$M$50,5,FALSE)</f>
        <v>Open access within label indication (use after failure of allopurinol or febuxostat)</v>
      </c>
      <c r="S626" t="str">
        <f>VLOOKUP($N626,'Design - US'!$H$3:$M$50,6,FALSE)</f>
        <v>No prior authorization</v>
      </c>
      <c r="T626">
        <f t="shared" si="69"/>
        <v>2000</v>
      </c>
      <c r="U626">
        <f t="shared" si="63"/>
        <v>2000</v>
      </c>
      <c r="V626">
        <f t="shared" si="64"/>
        <v>0</v>
      </c>
      <c r="W626">
        <f t="shared" si="65"/>
        <v>0</v>
      </c>
      <c r="X626">
        <f t="shared" si="66"/>
        <v>0</v>
      </c>
    </row>
    <row r="627" spans="1:24">
      <c r="A627" s="2">
        <v>94</v>
      </c>
      <c r="B627" s="1" t="s">
        <v>18</v>
      </c>
      <c r="C627" s="1">
        <v>1</v>
      </c>
      <c r="D627" s="1" t="s">
        <v>14</v>
      </c>
      <c r="E627" s="1">
        <v>0</v>
      </c>
      <c r="F627" s="1">
        <v>1</v>
      </c>
      <c r="G627" s="1">
        <v>0</v>
      </c>
      <c r="H627" s="1">
        <v>0</v>
      </c>
      <c r="I627" s="1" t="s">
        <v>12</v>
      </c>
      <c r="J627" s="1" t="s">
        <v>13</v>
      </c>
      <c r="K627" s="1">
        <v>2000</v>
      </c>
      <c r="L627" s="3">
        <v>2000</v>
      </c>
      <c r="M627" t="str">
        <f t="shared" si="67"/>
        <v>C</v>
      </c>
      <c r="N627" t="str">
        <f t="shared" si="68"/>
        <v>C1</v>
      </c>
      <c r="O627" t="str">
        <f>VLOOKUP(N627,'Design - US'!$H$3:$M$50,2,FALSE)</f>
        <v>Profile C</v>
      </c>
      <c r="P627" t="str">
        <f>VLOOKUP($N627,'Design - US'!$H$3:$M$50,3,FALSE)</f>
        <v>$30 USD / mo (T2)</v>
      </c>
      <c r="Q627" t="str">
        <f>VLOOKUP($N627,'Design - US'!$H$3:$M$50,4,FALSE)</f>
        <v>$7.14 USD / day</v>
      </c>
      <c r="R627" t="str">
        <f>VLOOKUP($N627,'Design - US'!$H$3:$M$50,5,FALSE)</f>
        <v>Open access within label indication (use after failure of allopurinol or febuxostat)</v>
      </c>
      <c r="S627" t="str">
        <f>VLOOKUP($N627,'Design - US'!$H$3:$M$50,6,FALSE)</f>
        <v>No prior authorization</v>
      </c>
      <c r="T627">
        <f t="shared" si="69"/>
        <v>2000</v>
      </c>
      <c r="U627">
        <f t="shared" si="63"/>
        <v>0</v>
      </c>
      <c r="V627">
        <f t="shared" si="64"/>
        <v>2000</v>
      </c>
      <c r="W627">
        <f t="shared" si="65"/>
        <v>0</v>
      </c>
      <c r="X627">
        <f t="shared" si="66"/>
        <v>0</v>
      </c>
    </row>
    <row r="628" spans="1:24">
      <c r="A628" s="2">
        <v>94</v>
      </c>
      <c r="B628" s="1" t="s">
        <v>18</v>
      </c>
      <c r="C628" s="1">
        <v>2</v>
      </c>
      <c r="D628" s="1" t="s">
        <v>11</v>
      </c>
      <c r="E628" s="1">
        <v>1</v>
      </c>
      <c r="F628" s="1">
        <v>0</v>
      </c>
      <c r="G628" s="1">
        <v>0</v>
      </c>
      <c r="H628" s="1">
        <v>0</v>
      </c>
      <c r="I628" s="1" t="s">
        <v>12</v>
      </c>
      <c r="J628" s="1" t="s">
        <v>13</v>
      </c>
      <c r="K628" s="1">
        <v>2000</v>
      </c>
      <c r="L628" s="3">
        <v>2000</v>
      </c>
      <c r="M628" t="str">
        <f t="shared" si="67"/>
        <v>C</v>
      </c>
      <c r="N628" t="str">
        <f t="shared" si="68"/>
        <v>C2</v>
      </c>
      <c r="O628" t="str">
        <f>VLOOKUP(N628,'Design - US'!$H$3:$M$50,2,FALSE)</f>
        <v>Profile C</v>
      </c>
      <c r="P628" t="str">
        <f>VLOOKUP($N628,'Design - US'!$H$3:$M$50,3,FALSE)</f>
        <v>$60 USD / mo (T3)</v>
      </c>
      <c r="Q628" t="str">
        <f>VLOOKUP($N628,'Design - US'!$H$3:$M$50,4,FALSE)</f>
        <v>$12.06 USD / day</v>
      </c>
      <c r="R628" t="str">
        <f>VLOOKUP($N628,'Design - US'!$H$3:$M$50,5,FALSE)</f>
        <v>Access restricted beyond label indication (use only after failure of both allopurinol AND febuxostat)</v>
      </c>
      <c r="S628" t="str">
        <f>VLOOKUP($N628,'Design - US'!$H$3:$M$50,6,FALSE)</f>
        <v>Requires prior authorization</v>
      </c>
      <c r="T628">
        <f t="shared" si="69"/>
        <v>2000</v>
      </c>
      <c r="U628">
        <f t="shared" si="63"/>
        <v>2000</v>
      </c>
      <c r="V628">
        <f t="shared" si="64"/>
        <v>0</v>
      </c>
      <c r="W628">
        <f t="shared" si="65"/>
        <v>0</v>
      </c>
      <c r="X628">
        <f t="shared" si="66"/>
        <v>0</v>
      </c>
    </row>
    <row r="629" spans="1:24">
      <c r="A629" s="2">
        <v>94</v>
      </c>
      <c r="B629" s="1" t="s">
        <v>18</v>
      </c>
      <c r="C629" s="1">
        <v>2</v>
      </c>
      <c r="D629" s="1" t="s">
        <v>14</v>
      </c>
      <c r="E629" s="1">
        <v>1</v>
      </c>
      <c r="F629" s="1">
        <v>0</v>
      </c>
      <c r="G629" s="1">
        <v>0</v>
      </c>
      <c r="H629" s="1">
        <v>0</v>
      </c>
      <c r="I629" s="1" t="s">
        <v>12</v>
      </c>
      <c r="J629" s="1" t="s">
        <v>13</v>
      </c>
      <c r="K629" s="1">
        <v>2000</v>
      </c>
      <c r="L629" s="3">
        <v>2000</v>
      </c>
      <c r="M629" t="str">
        <f t="shared" si="67"/>
        <v>C</v>
      </c>
      <c r="N629" t="str">
        <f t="shared" si="68"/>
        <v>C2</v>
      </c>
      <c r="O629" t="str">
        <f>VLOOKUP(N629,'Design - US'!$H$3:$M$50,2,FALSE)</f>
        <v>Profile C</v>
      </c>
      <c r="P629" t="str">
        <f>VLOOKUP($N629,'Design - US'!$H$3:$M$50,3,FALSE)</f>
        <v>$60 USD / mo (T3)</v>
      </c>
      <c r="Q629" t="str">
        <f>VLOOKUP($N629,'Design - US'!$H$3:$M$50,4,FALSE)</f>
        <v>$12.06 USD / day</v>
      </c>
      <c r="R629" t="str">
        <f>VLOOKUP($N629,'Design - US'!$H$3:$M$50,5,FALSE)</f>
        <v>Access restricted beyond label indication (use only after failure of both allopurinol AND febuxostat)</v>
      </c>
      <c r="S629" t="str">
        <f>VLOOKUP($N629,'Design - US'!$H$3:$M$50,6,FALSE)</f>
        <v>Requires prior authorization</v>
      </c>
      <c r="T629">
        <f t="shared" si="69"/>
        <v>2000</v>
      </c>
      <c r="U629">
        <f t="shared" si="63"/>
        <v>2000</v>
      </c>
      <c r="V629">
        <f t="shared" si="64"/>
        <v>0</v>
      </c>
      <c r="W629">
        <f t="shared" si="65"/>
        <v>0</v>
      </c>
      <c r="X629">
        <f t="shared" si="66"/>
        <v>0</v>
      </c>
    </row>
    <row r="630" spans="1:24">
      <c r="A630" s="2">
        <v>94</v>
      </c>
      <c r="B630" s="1" t="s">
        <v>18</v>
      </c>
      <c r="C630" s="1">
        <v>3</v>
      </c>
      <c r="D630" s="1" t="s">
        <v>11</v>
      </c>
      <c r="E630" s="1">
        <v>1</v>
      </c>
      <c r="F630" s="1">
        <v>0</v>
      </c>
      <c r="G630" s="1">
        <v>0</v>
      </c>
      <c r="H630" s="1">
        <v>0</v>
      </c>
      <c r="I630" s="1" t="s">
        <v>12</v>
      </c>
      <c r="J630" s="1" t="s">
        <v>13</v>
      </c>
      <c r="K630" s="1">
        <v>2000</v>
      </c>
      <c r="L630" s="3">
        <v>2000</v>
      </c>
      <c r="M630" t="str">
        <f t="shared" si="67"/>
        <v>C</v>
      </c>
      <c r="N630" t="str">
        <f t="shared" si="68"/>
        <v>C3</v>
      </c>
      <c r="O630" t="str">
        <f>VLOOKUP(N630,'Design - US'!$H$3:$M$50,2,FALSE)</f>
        <v>Profile A</v>
      </c>
      <c r="P630" t="str">
        <f>VLOOKUP($N630,'Design - US'!$H$3:$M$50,3,FALSE)</f>
        <v>$30 USD / mo (T2)</v>
      </c>
      <c r="Q630" t="str">
        <f>VLOOKUP($N630,'Design - US'!$H$3:$M$50,4,FALSE)</f>
        <v>$7.14 USD / day</v>
      </c>
      <c r="R630" t="str">
        <f>VLOOKUP($N630,'Design - US'!$H$3:$M$50,5,FALSE)</f>
        <v>Open access within label indication (use after failure of allopurinol or febuxostat)</v>
      </c>
      <c r="S630" t="str">
        <f>VLOOKUP($N630,'Design - US'!$H$3:$M$50,6,FALSE)</f>
        <v>No prior authorization</v>
      </c>
      <c r="T630">
        <f t="shared" si="69"/>
        <v>2000</v>
      </c>
      <c r="U630">
        <f t="shared" si="63"/>
        <v>2000</v>
      </c>
      <c r="V630">
        <f t="shared" si="64"/>
        <v>0</v>
      </c>
      <c r="W630">
        <f t="shared" si="65"/>
        <v>0</v>
      </c>
      <c r="X630">
        <f t="shared" si="66"/>
        <v>0</v>
      </c>
    </row>
    <row r="631" spans="1:24">
      <c r="A631" s="2">
        <v>94</v>
      </c>
      <c r="B631" s="1" t="s">
        <v>18</v>
      </c>
      <c r="C631" s="1">
        <v>3</v>
      </c>
      <c r="D631" s="1" t="s">
        <v>14</v>
      </c>
      <c r="E631" s="1">
        <v>0</v>
      </c>
      <c r="F631" s="1">
        <v>1</v>
      </c>
      <c r="G631" s="1">
        <v>0</v>
      </c>
      <c r="H631" s="1">
        <v>0</v>
      </c>
      <c r="I631" s="1" t="s">
        <v>12</v>
      </c>
      <c r="J631" s="1" t="s">
        <v>13</v>
      </c>
      <c r="K631" s="1">
        <v>2000</v>
      </c>
      <c r="L631" s="3">
        <v>2000</v>
      </c>
      <c r="M631" t="str">
        <f t="shared" si="67"/>
        <v>C</v>
      </c>
      <c r="N631" t="str">
        <f t="shared" si="68"/>
        <v>C3</v>
      </c>
      <c r="O631" t="str">
        <f>VLOOKUP(N631,'Design - US'!$H$3:$M$50,2,FALSE)</f>
        <v>Profile A</v>
      </c>
      <c r="P631" t="str">
        <f>VLOOKUP($N631,'Design - US'!$H$3:$M$50,3,FALSE)</f>
        <v>$30 USD / mo (T2)</v>
      </c>
      <c r="Q631" t="str">
        <f>VLOOKUP($N631,'Design - US'!$H$3:$M$50,4,FALSE)</f>
        <v>$7.14 USD / day</v>
      </c>
      <c r="R631" t="str">
        <f>VLOOKUP($N631,'Design - US'!$H$3:$M$50,5,FALSE)</f>
        <v>Open access within label indication (use after failure of allopurinol or febuxostat)</v>
      </c>
      <c r="S631" t="str">
        <f>VLOOKUP($N631,'Design - US'!$H$3:$M$50,6,FALSE)</f>
        <v>No prior authorization</v>
      </c>
      <c r="T631">
        <f t="shared" si="69"/>
        <v>2000</v>
      </c>
      <c r="U631">
        <f t="shared" si="63"/>
        <v>0</v>
      </c>
      <c r="V631">
        <f t="shared" si="64"/>
        <v>2000</v>
      </c>
      <c r="W631">
        <f t="shared" si="65"/>
        <v>0</v>
      </c>
      <c r="X631">
        <f t="shared" si="66"/>
        <v>0</v>
      </c>
    </row>
    <row r="632" spans="1:24">
      <c r="A632" s="2">
        <v>94</v>
      </c>
      <c r="B632" s="1" t="s">
        <v>18</v>
      </c>
      <c r="C632" s="1">
        <v>4</v>
      </c>
      <c r="D632" s="1" t="s">
        <v>11</v>
      </c>
      <c r="E632" s="1">
        <v>1</v>
      </c>
      <c r="F632" s="1">
        <v>0</v>
      </c>
      <c r="G632" s="1">
        <v>0</v>
      </c>
      <c r="H632" s="1">
        <v>0</v>
      </c>
      <c r="I632" s="1" t="s">
        <v>12</v>
      </c>
      <c r="J632" s="1" t="s">
        <v>13</v>
      </c>
      <c r="K632" s="1">
        <v>2000</v>
      </c>
      <c r="L632" s="3">
        <v>2000</v>
      </c>
      <c r="M632" t="str">
        <f t="shared" si="67"/>
        <v>C</v>
      </c>
      <c r="N632" t="str">
        <f t="shared" si="68"/>
        <v>C4</v>
      </c>
      <c r="O632" t="str">
        <f>VLOOKUP(N632,'Design - US'!$H$3:$M$50,2,FALSE)</f>
        <v>Profile A</v>
      </c>
      <c r="P632" t="str">
        <f>VLOOKUP($N632,'Design - US'!$H$3:$M$50,3,FALSE)</f>
        <v>$60 USD / mo (T3)</v>
      </c>
      <c r="Q632" t="str">
        <f>VLOOKUP($N632,'Design - US'!$H$3:$M$50,4,FALSE)</f>
        <v>$5.36 USD / day</v>
      </c>
      <c r="R632" t="str">
        <f>VLOOKUP($N632,'Design - US'!$H$3:$M$50,5,FALSE)</f>
        <v>Open access within label indication (use after failure of allopurinol or febuxostat)</v>
      </c>
      <c r="S632" t="str">
        <f>VLOOKUP($N632,'Design - US'!$H$3:$M$50,6,FALSE)</f>
        <v>Requires prior authorization</v>
      </c>
      <c r="T632">
        <f t="shared" si="69"/>
        <v>2000</v>
      </c>
      <c r="U632">
        <f t="shared" si="63"/>
        <v>2000</v>
      </c>
      <c r="V632">
        <f t="shared" si="64"/>
        <v>0</v>
      </c>
      <c r="W632">
        <f t="shared" si="65"/>
        <v>0</v>
      </c>
      <c r="X632">
        <f t="shared" si="66"/>
        <v>0</v>
      </c>
    </row>
    <row r="633" spans="1:24">
      <c r="A633" s="2">
        <v>94</v>
      </c>
      <c r="B633" s="1" t="s">
        <v>18</v>
      </c>
      <c r="C633" s="1">
        <v>4</v>
      </c>
      <c r="D633" s="1" t="s">
        <v>14</v>
      </c>
      <c r="E633" s="1">
        <v>0</v>
      </c>
      <c r="F633" s="1">
        <v>1</v>
      </c>
      <c r="G633" s="1">
        <v>0</v>
      </c>
      <c r="H633" s="1">
        <v>0</v>
      </c>
      <c r="I633" s="1" t="s">
        <v>12</v>
      </c>
      <c r="J633" s="1" t="s">
        <v>13</v>
      </c>
      <c r="K633" s="1">
        <v>2000</v>
      </c>
      <c r="L633" s="3">
        <v>2000</v>
      </c>
      <c r="M633" t="str">
        <f t="shared" si="67"/>
        <v>C</v>
      </c>
      <c r="N633" t="str">
        <f t="shared" si="68"/>
        <v>C4</v>
      </c>
      <c r="O633" t="str">
        <f>VLOOKUP(N633,'Design - US'!$H$3:$M$50,2,FALSE)</f>
        <v>Profile A</v>
      </c>
      <c r="P633" t="str">
        <f>VLOOKUP($N633,'Design - US'!$H$3:$M$50,3,FALSE)</f>
        <v>$60 USD / mo (T3)</v>
      </c>
      <c r="Q633" t="str">
        <f>VLOOKUP($N633,'Design - US'!$H$3:$M$50,4,FALSE)</f>
        <v>$5.36 USD / day</v>
      </c>
      <c r="R633" t="str">
        <f>VLOOKUP($N633,'Design - US'!$H$3:$M$50,5,FALSE)</f>
        <v>Open access within label indication (use after failure of allopurinol or febuxostat)</v>
      </c>
      <c r="S633" t="str">
        <f>VLOOKUP($N633,'Design - US'!$H$3:$M$50,6,FALSE)</f>
        <v>Requires prior authorization</v>
      </c>
      <c r="T633">
        <f t="shared" si="69"/>
        <v>2000</v>
      </c>
      <c r="U633">
        <f t="shared" si="63"/>
        <v>0</v>
      </c>
      <c r="V633">
        <f t="shared" si="64"/>
        <v>2000</v>
      </c>
      <c r="W633">
        <f t="shared" si="65"/>
        <v>0</v>
      </c>
      <c r="X633">
        <f t="shared" si="66"/>
        <v>0</v>
      </c>
    </row>
    <row r="634" spans="1:24">
      <c r="A634" s="2">
        <v>94</v>
      </c>
      <c r="B634" s="1" t="s">
        <v>18</v>
      </c>
      <c r="C634" s="1">
        <v>5</v>
      </c>
      <c r="D634" s="1" t="s">
        <v>11</v>
      </c>
      <c r="E634" s="1">
        <v>1</v>
      </c>
      <c r="F634" s="1">
        <v>0</v>
      </c>
      <c r="G634" s="1">
        <v>0</v>
      </c>
      <c r="H634" s="1">
        <v>0</v>
      </c>
      <c r="I634" s="1" t="s">
        <v>12</v>
      </c>
      <c r="J634" s="1" t="s">
        <v>13</v>
      </c>
      <c r="K634" s="1">
        <v>2000</v>
      </c>
      <c r="L634" s="3">
        <v>2000</v>
      </c>
      <c r="M634" t="str">
        <f t="shared" si="67"/>
        <v>C</v>
      </c>
      <c r="N634" t="str">
        <f t="shared" si="68"/>
        <v>C5</v>
      </c>
      <c r="O634" t="str">
        <f>VLOOKUP(N634,'Design - US'!$H$3:$M$50,2,FALSE)</f>
        <v>Profile C</v>
      </c>
      <c r="P634" t="str">
        <f>VLOOKUP($N634,'Design - US'!$H$3:$M$50,3,FALSE)</f>
        <v>$30 USD / mo (T2)</v>
      </c>
      <c r="Q634" t="str">
        <f>VLOOKUP($N634,'Design - US'!$H$3:$M$50,4,FALSE)</f>
        <v>$7.14 USD / day</v>
      </c>
      <c r="R634" t="str">
        <f>VLOOKUP($N634,'Design - US'!$H$3:$M$50,5,FALSE)</f>
        <v>Open access within label indication (use after failure of allopurinol or febuxostat)</v>
      </c>
      <c r="S634" t="str">
        <f>VLOOKUP($N634,'Design - US'!$H$3:$M$50,6,FALSE)</f>
        <v>Requires prior authorization</v>
      </c>
      <c r="T634">
        <f t="shared" si="69"/>
        <v>2000</v>
      </c>
      <c r="U634">
        <f t="shared" si="63"/>
        <v>2000</v>
      </c>
      <c r="V634">
        <f t="shared" si="64"/>
        <v>0</v>
      </c>
      <c r="W634">
        <f t="shared" si="65"/>
        <v>0</v>
      </c>
      <c r="X634">
        <f t="shared" si="66"/>
        <v>0</v>
      </c>
    </row>
    <row r="635" spans="1:24">
      <c r="A635" s="2">
        <v>94</v>
      </c>
      <c r="B635" s="1" t="s">
        <v>18</v>
      </c>
      <c r="C635" s="1">
        <v>5</v>
      </c>
      <c r="D635" s="1" t="s">
        <v>14</v>
      </c>
      <c r="E635" s="1">
        <v>0</v>
      </c>
      <c r="F635" s="1">
        <v>0</v>
      </c>
      <c r="G635" s="1">
        <v>1</v>
      </c>
      <c r="H635" s="1">
        <v>0</v>
      </c>
      <c r="I635" s="1" t="s">
        <v>12</v>
      </c>
      <c r="J635" s="1" t="s">
        <v>13</v>
      </c>
      <c r="K635" s="1">
        <v>2000</v>
      </c>
      <c r="L635" s="3">
        <v>2000</v>
      </c>
      <c r="M635" t="str">
        <f t="shared" si="67"/>
        <v>C</v>
      </c>
      <c r="N635" t="str">
        <f t="shared" si="68"/>
        <v>C5</v>
      </c>
      <c r="O635" t="str">
        <f>VLOOKUP(N635,'Design - US'!$H$3:$M$50,2,FALSE)</f>
        <v>Profile C</v>
      </c>
      <c r="P635" t="str">
        <f>VLOOKUP($N635,'Design - US'!$H$3:$M$50,3,FALSE)</f>
        <v>$30 USD / mo (T2)</v>
      </c>
      <c r="Q635" t="str">
        <f>VLOOKUP($N635,'Design - US'!$H$3:$M$50,4,FALSE)</f>
        <v>$7.14 USD / day</v>
      </c>
      <c r="R635" t="str">
        <f>VLOOKUP($N635,'Design - US'!$H$3:$M$50,5,FALSE)</f>
        <v>Open access within label indication (use after failure of allopurinol or febuxostat)</v>
      </c>
      <c r="S635" t="str">
        <f>VLOOKUP($N635,'Design - US'!$H$3:$M$50,6,FALSE)</f>
        <v>Requires prior authorization</v>
      </c>
      <c r="T635">
        <f t="shared" si="69"/>
        <v>2000</v>
      </c>
      <c r="U635">
        <f t="shared" si="63"/>
        <v>0</v>
      </c>
      <c r="V635">
        <f t="shared" si="64"/>
        <v>0</v>
      </c>
      <c r="W635">
        <f t="shared" si="65"/>
        <v>2000</v>
      </c>
      <c r="X635">
        <f t="shared" si="66"/>
        <v>0</v>
      </c>
    </row>
    <row r="636" spans="1:24">
      <c r="A636" s="2">
        <v>94</v>
      </c>
      <c r="B636" s="1" t="s">
        <v>18</v>
      </c>
      <c r="C636" s="1">
        <v>6</v>
      </c>
      <c r="D636" s="1" t="s">
        <v>11</v>
      </c>
      <c r="E636" s="1">
        <v>1</v>
      </c>
      <c r="F636" s="1">
        <v>0</v>
      </c>
      <c r="G636" s="1">
        <v>0</v>
      </c>
      <c r="H636" s="1">
        <v>0</v>
      </c>
      <c r="I636" s="1" t="s">
        <v>12</v>
      </c>
      <c r="J636" s="1" t="s">
        <v>13</v>
      </c>
      <c r="K636" s="1">
        <v>2000</v>
      </c>
      <c r="L636" s="3">
        <v>2000</v>
      </c>
      <c r="M636" t="str">
        <f t="shared" si="67"/>
        <v>C</v>
      </c>
      <c r="N636" t="str">
        <f t="shared" si="68"/>
        <v>C6</v>
      </c>
      <c r="O636" t="str">
        <f>VLOOKUP(N636,'Design - US'!$H$3:$M$50,2,FALSE)</f>
        <v>Profile A</v>
      </c>
      <c r="P636" t="str">
        <f>VLOOKUP($N636,'Design - US'!$H$3:$M$50,3,FALSE)</f>
        <v>$60 USD / mo (T3)</v>
      </c>
      <c r="Q636" t="str">
        <f>VLOOKUP($N636,'Design - US'!$H$3:$M$50,4,FALSE)</f>
        <v>$7.14 USD / day</v>
      </c>
      <c r="R636" t="str">
        <f>VLOOKUP($N636,'Design - US'!$H$3:$M$50,5,FALSE)</f>
        <v>Open access within label indication (use after failure of allopurinol or febuxostat)</v>
      </c>
      <c r="S636" t="str">
        <f>VLOOKUP($N636,'Design - US'!$H$3:$M$50,6,FALSE)</f>
        <v>Requires prior authorization</v>
      </c>
      <c r="T636">
        <f t="shared" si="69"/>
        <v>2000</v>
      </c>
      <c r="U636">
        <f t="shared" si="63"/>
        <v>2000</v>
      </c>
      <c r="V636">
        <f t="shared" si="64"/>
        <v>0</v>
      </c>
      <c r="W636">
        <f t="shared" si="65"/>
        <v>0</v>
      </c>
      <c r="X636">
        <f t="shared" si="66"/>
        <v>0</v>
      </c>
    </row>
    <row r="637" spans="1:24">
      <c r="A637" s="2">
        <v>94</v>
      </c>
      <c r="B637" s="1" t="s">
        <v>18</v>
      </c>
      <c r="C637" s="1">
        <v>6</v>
      </c>
      <c r="D637" s="1" t="s">
        <v>14</v>
      </c>
      <c r="E637" s="1">
        <v>1</v>
      </c>
      <c r="F637" s="1">
        <v>0</v>
      </c>
      <c r="G637" s="1">
        <v>0</v>
      </c>
      <c r="H637" s="1">
        <v>0</v>
      </c>
      <c r="I637" s="1" t="s">
        <v>12</v>
      </c>
      <c r="J637" s="1" t="s">
        <v>13</v>
      </c>
      <c r="K637" s="1">
        <v>2000</v>
      </c>
      <c r="L637" s="3">
        <v>2000</v>
      </c>
      <c r="M637" t="str">
        <f t="shared" si="67"/>
        <v>C</v>
      </c>
      <c r="N637" t="str">
        <f t="shared" si="68"/>
        <v>C6</v>
      </c>
      <c r="O637" t="str">
        <f>VLOOKUP(N637,'Design - US'!$H$3:$M$50,2,FALSE)</f>
        <v>Profile A</v>
      </c>
      <c r="P637" t="str">
        <f>VLOOKUP($N637,'Design - US'!$H$3:$M$50,3,FALSE)</f>
        <v>$60 USD / mo (T3)</v>
      </c>
      <c r="Q637" t="str">
        <f>VLOOKUP($N637,'Design - US'!$H$3:$M$50,4,FALSE)</f>
        <v>$7.14 USD / day</v>
      </c>
      <c r="R637" t="str">
        <f>VLOOKUP($N637,'Design - US'!$H$3:$M$50,5,FALSE)</f>
        <v>Open access within label indication (use after failure of allopurinol or febuxostat)</v>
      </c>
      <c r="S637" t="str">
        <f>VLOOKUP($N637,'Design - US'!$H$3:$M$50,6,FALSE)</f>
        <v>Requires prior authorization</v>
      </c>
      <c r="T637">
        <f t="shared" si="69"/>
        <v>2000</v>
      </c>
      <c r="U637">
        <f t="shared" si="63"/>
        <v>2000</v>
      </c>
      <c r="V637">
        <f t="shared" si="64"/>
        <v>0</v>
      </c>
      <c r="W637">
        <f t="shared" si="65"/>
        <v>0</v>
      </c>
      <c r="X637">
        <f t="shared" si="66"/>
        <v>0</v>
      </c>
    </row>
    <row r="638" spans="1:24">
      <c r="A638" s="2">
        <v>94</v>
      </c>
      <c r="B638" s="1" t="s">
        <v>18</v>
      </c>
      <c r="C638" s="1">
        <v>7</v>
      </c>
      <c r="D638" s="1" t="s">
        <v>11</v>
      </c>
      <c r="E638" s="1">
        <v>1</v>
      </c>
      <c r="F638" s="1">
        <v>0</v>
      </c>
      <c r="G638" s="1">
        <v>0</v>
      </c>
      <c r="H638" s="1">
        <v>0</v>
      </c>
      <c r="I638" s="1" t="s">
        <v>12</v>
      </c>
      <c r="J638" s="1" t="s">
        <v>13</v>
      </c>
      <c r="K638" s="1">
        <v>2000</v>
      </c>
      <c r="L638" s="3">
        <v>2000</v>
      </c>
      <c r="M638" t="str">
        <f t="shared" si="67"/>
        <v>C</v>
      </c>
      <c r="N638" t="str">
        <f t="shared" si="68"/>
        <v>C7</v>
      </c>
      <c r="O638" t="str">
        <f>VLOOKUP(N638,'Design - US'!$H$3:$M$50,2,FALSE)</f>
        <v>Profile D</v>
      </c>
      <c r="P638" t="str">
        <f>VLOOKUP($N638,'Design - US'!$H$3:$M$50,3,FALSE)</f>
        <v>$60 USD / mo (T3)</v>
      </c>
      <c r="Q638" t="str">
        <f>VLOOKUP($N638,'Design - US'!$H$3:$M$50,4,FALSE)</f>
        <v>$7.14 USD / day</v>
      </c>
      <c r="R638" t="str">
        <f>VLOOKUP($N638,'Design - US'!$H$3:$M$50,5,FALSE)</f>
        <v>Open access within label indication (use after failure of allopurinol or febuxostat)</v>
      </c>
      <c r="S638" t="str">
        <f>VLOOKUP($N638,'Design - US'!$H$3:$M$50,6,FALSE)</f>
        <v>Requires prior authorization</v>
      </c>
      <c r="T638">
        <f t="shared" si="69"/>
        <v>2000</v>
      </c>
      <c r="U638">
        <f t="shared" si="63"/>
        <v>2000</v>
      </c>
      <c r="V638">
        <f t="shared" si="64"/>
        <v>0</v>
      </c>
      <c r="W638">
        <f t="shared" si="65"/>
        <v>0</v>
      </c>
      <c r="X638">
        <f t="shared" si="66"/>
        <v>0</v>
      </c>
    </row>
    <row r="639" spans="1:24">
      <c r="A639" s="2">
        <v>94</v>
      </c>
      <c r="B639" s="1" t="s">
        <v>18</v>
      </c>
      <c r="C639" s="1">
        <v>7</v>
      </c>
      <c r="D639" s="1" t="s">
        <v>14</v>
      </c>
      <c r="E639" s="1">
        <v>0</v>
      </c>
      <c r="F639" s="1">
        <v>1</v>
      </c>
      <c r="G639" s="1">
        <v>0</v>
      </c>
      <c r="H639" s="1">
        <v>0</v>
      </c>
      <c r="I639" s="1" t="s">
        <v>12</v>
      </c>
      <c r="J639" s="1" t="s">
        <v>13</v>
      </c>
      <c r="K639" s="1">
        <v>2000</v>
      </c>
      <c r="L639" s="3">
        <v>2000</v>
      </c>
      <c r="M639" t="str">
        <f t="shared" si="67"/>
        <v>C</v>
      </c>
      <c r="N639" t="str">
        <f t="shared" si="68"/>
        <v>C7</v>
      </c>
      <c r="O639" t="str">
        <f>VLOOKUP(N639,'Design - US'!$H$3:$M$50,2,FALSE)</f>
        <v>Profile D</v>
      </c>
      <c r="P639" t="str">
        <f>VLOOKUP($N639,'Design - US'!$H$3:$M$50,3,FALSE)</f>
        <v>$60 USD / mo (T3)</v>
      </c>
      <c r="Q639" t="str">
        <f>VLOOKUP($N639,'Design - US'!$H$3:$M$50,4,FALSE)</f>
        <v>$7.14 USD / day</v>
      </c>
      <c r="R639" t="str">
        <f>VLOOKUP($N639,'Design - US'!$H$3:$M$50,5,FALSE)</f>
        <v>Open access within label indication (use after failure of allopurinol or febuxostat)</v>
      </c>
      <c r="S639" t="str">
        <f>VLOOKUP($N639,'Design - US'!$H$3:$M$50,6,FALSE)</f>
        <v>Requires prior authorization</v>
      </c>
      <c r="T639">
        <f t="shared" si="69"/>
        <v>2000</v>
      </c>
      <c r="U639">
        <f t="shared" si="63"/>
        <v>0</v>
      </c>
      <c r="V639">
        <f t="shared" si="64"/>
        <v>2000</v>
      </c>
      <c r="W639">
        <f t="shared" si="65"/>
        <v>0</v>
      </c>
      <c r="X639">
        <f t="shared" si="66"/>
        <v>0</v>
      </c>
    </row>
    <row r="640" spans="1:24">
      <c r="A640" s="2">
        <v>94</v>
      </c>
      <c r="B640" s="1" t="s">
        <v>18</v>
      </c>
      <c r="C640" s="1">
        <v>8</v>
      </c>
      <c r="D640" s="1" t="s">
        <v>11</v>
      </c>
      <c r="E640" s="1">
        <v>1</v>
      </c>
      <c r="F640" s="1">
        <v>0</v>
      </c>
      <c r="G640" s="1">
        <v>0</v>
      </c>
      <c r="H640" s="1">
        <v>0</v>
      </c>
      <c r="I640" s="1" t="s">
        <v>12</v>
      </c>
      <c r="J640" s="1" t="s">
        <v>13</v>
      </c>
      <c r="K640" s="1">
        <v>2000</v>
      </c>
      <c r="L640" s="3">
        <v>2000</v>
      </c>
      <c r="M640" t="str">
        <f t="shared" si="67"/>
        <v>C</v>
      </c>
      <c r="N640" t="str">
        <f t="shared" si="68"/>
        <v>C8</v>
      </c>
      <c r="O640" t="str">
        <f>VLOOKUP(N640,'Design - US'!$H$3:$M$50,2,FALSE)</f>
        <v>Profile B</v>
      </c>
      <c r="P640" t="str">
        <f>VLOOKUP($N640,'Design - US'!$H$3:$M$50,3,FALSE)</f>
        <v>$60 USD / mo (T3)</v>
      </c>
      <c r="Q640" t="str">
        <f>VLOOKUP($N640,'Design - US'!$H$3:$M$50,4,FALSE)</f>
        <v>$12.06 USD / day</v>
      </c>
      <c r="R640" t="str">
        <f>VLOOKUP($N640,'Design - US'!$H$3:$M$50,5,FALSE)</f>
        <v>Access restricted beyond label indication (use only after failure of both allopurinol AND febuxostat)</v>
      </c>
      <c r="S640" t="str">
        <f>VLOOKUP($N640,'Design - US'!$H$3:$M$50,6,FALSE)</f>
        <v>Requires prior authorization</v>
      </c>
      <c r="T640">
        <f t="shared" si="69"/>
        <v>2000</v>
      </c>
      <c r="U640">
        <f t="shared" si="63"/>
        <v>2000</v>
      </c>
      <c r="V640">
        <f t="shared" si="64"/>
        <v>0</v>
      </c>
      <c r="W640">
        <f t="shared" si="65"/>
        <v>0</v>
      </c>
      <c r="X640">
        <f t="shared" si="66"/>
        <v>0</v>
      </c>
    </row>
    <row r="641" spans="1:24">
      <c r="A641" s="2">
        <v>94</v>
      </c>
      <c r="B641" s="1" t="s">
        <v>18</v>
      </c>
      <c r="C641" s="1">
        <v>8</v>
      </c>
      <c r="D641" s="1" t="s">
        <v>14</v>
      </c>
      <c r="E641" s="1">
        <v>0</v>
      </c>
      <c r="F641" s="1">
        <v>1</v>
      </c>
      <c r="G641" s="1">
        <v>0</v>
      </c>
      <c r="H641" s="1">
        <v>0</v>
      </c>
      <c r="I641" s="1" t="s">
        <v>12</v>
      </c>
      <c r="J641" s="1" t="s">
        <v>13</v>
      </c>
      <c r="K641" s="1">
        <v>2000</v>
      </c>
      <c r="L641" s="3">
        <v>2000</v>
      </c>
      <c r="M641" t="str">
        <f t="shared" si="67"/>
        <v>C</v>
      </c>
      <c r="N641" t="str">
        <f t="shared" si="68"/>
        <v>C8</v>
      </c>
      <c r="O641" t="str">
        <f>VLOOKUP(N641,'Design - US'!$H$3:$M$50,2,FALSE)</f>
        <v>Profile B</v>
      </c>
      <c r="P641" t="str">
        <f>VLOOKUP($N641,'Design - US'!$H$3:$M$50,3,FALSE)</f>
        <v>$60 USD / mo (T3)</v>
      </c>
      <c r="Q641" t="str">
        <f>VLOOKUP($N641,'Design - US'!$H$3:$M$50,4,FALSE)</f>
        <v>$12.06 USD / day</v>
      </c>
      <c r="R641" t="str">
        <f>VLOOKUP($N641,'Design - US'!$H$3:$M$50,5,FALSE)</f>
        <v>Access restricted beyond label indication (use only after failure of both allopurinol AND febuxostat)</v>
      </c>
      <c r="S641" t="str">
        <f>VLOOKUP($N641,'Design - US'!$H$3:$M$50,6,FALSE)</f>
        <v>Requires prior authorization</v>
      </c>
      <c r="T641">
        <f t="shared" si="69"/>
        <v>2000</v>
      </c>
      <c r="U641">
        <f t="shared" si="63"/>
        <v>0</v>
      </c>
      <c r="V641">
        <f t="shared" si="64"/>
        <v>2000</v>
      </c>
      <c r="W641">
        <f t="shared" si="65"/>
        <v>0</v>
      </c>
      <c r="X641">
        <f t="shared" si="66"/>
        <v>0</v>
      </c>
    </row>
    <row r="642" spans="1:24">
      <c r="A642" s="2">
        <v>94</v>
      </c>
      <c r="B642" s="1" t="s">
        <v>18</v>
      </c>
      <c r="C642" s="1">
        <v>9</v>
      </c>
      <c r="D642" s="1" t="s">
        <v>11</v>
      </c>
      <c r="E642" s="1">
        <v>1</v>
      </c>
      <c r="F642" s="1">
        <v>0</v>
      </c>
      <c r="G642" s="1">
        <v>0</v>
      </c>
      <c r="H642" s="1">
        <v>0</v>
      </c>
      <c r="I642" s="1" t="s">
        <v>12</v>
      </c>
      <c r="J642" s="1" t="s">
        <v>13</v>
      </c>
      <c r="K642" s="1">
        <v>2000</v>
      </c>
      <c r="L642" s="3">
        <v>2000</v>
      </c>
      <c r="M642" t="str">
        <f t="shared" si="67"/>
        <v>C</v>
      </c>
      <c r="N642" t="str">
        <f t="shared" si="68"/>
        <v>C9</v>
      </c>
      <c r="O642" t="str">
        <f>VLOOKUP(N642,'Design - US'!$H$3:$M$50,2,FALSE)</f>
        <v>Profile D</v>
      </c>
      <c r="P642" t="str">
        <f>VLOOKUP($N642,'Design - US'!$H$3:$M$50,3,FALSE)</f>
        <v>$60 USD / mo (T3)</v>
      </c>
      <c r="Q642" t="str">
        <f>VLOOKUP($N642,'Design - US'!$H$3:$M$50,4,FALSE)</f>
        <v>$12.06 USD / day</v>
      </c>
      <c r="R642" t="str">
        <f>VLOOKUP($N642,'Design - US'!$H$3:$M$50,5,FALSE)</f>
        <v>Open access within label indication (use after failure of allopurinol or febuxostat)</v>
      </c>
      <c r="S642" t="str">
        <f>VLOOKUP($N642,'Design - US'!$H$3:$M$50,6,FALSE)</f>
        <v>No prior authorization</v>
      </c>
      <c r="T642">
        <f t="shared" si="69"/>
        <v>2000</v>
      </c>
      <c r="U642">
        <f t="shared" ref="U642:U705" si="70">$T642*E642</f>
        <v>2000</v>
      </c>
      <c r="V642">
        <f t="shared" ref="V642:V705" si="71">$T642*F642</f>
        <v>0</v>
      </c>
      <c r="W642">
        <f t="shared" ref="W642:W705" si="72">$T642*G642</f>
        <v>0</v>
      </c>
      <c r="X642">
        <f t="shared" ref="X642:X705" si="73">$T642*H642</f>
        <v>0</v>
      </c>
    </row>
    <row r="643" spans="1:24">
      <c r="A643" s="2">
        <v>94</v>
      </c>
      <c r="B643" s="1" t="s">
        <v>18</v>
      </c>
      <c r="C643" s="1">
        <v>9</v>
      </c>
      <c r="D643" s="1" t="s">
        <v>14</v>
      </c>
      <c r="E643" s="1">
        <v>0</v>
      </c>
      <c r="F643" s="1">
        <v>1</v>
      </c>
      <c r="G643" s="1">
        <v>0</v>
      </c>
      <c r="H643" s="1">
        <v>0</v>
      </c>
      <c r="I643" s="1" t="s">
        <v>12</v>
      </c>
      <c r="J643" s="1" t="s">
        <v>13</v>
      </c>
      <c r="K643" s="1">
        <v>2000</v>
      </c>
      <c r="L643" s="3">
        <v>2000</v>
      </c>
      <c r="M643" t="str">
        <f t="shared" ref="M643:M706" si="74">RIGHT(B643,1)</f>
        <v>C</v>
      </c>
      <c r="N643" t="str">
        <f t="shared" ref="N643:N706" si="75">M643&amp;C643</f>
        <v>C9</v>
      </c>
      <c r="O643" t="str">
        <f>VLOOKUP(N643,'Design - US'!$H$3:$M$50,2,FALSE)</f>
        <v>Profile D</v>
      </c>
      <c r="P643" t="str">
        <f>VLOOKUP($N643,'Design - US'!$H$3:$M$50,3,FALSE)</f>
        <v>$60 USD / mo (T3)</v>
      </c>
      <c r="Q643" t="str">
        <f>VLOOKUP($N643,'Design - US'!$H$3:$M$50,4,FALSE)</f>
        <v>$12.06 USD / day</v>
      </c>
      <c r="R643" t="str">
        <f>VLOOKUP($N643,'Design - US'!$H$3:$M$50,5,FALSE)</f>
        <v>Open access within label indication (use after failure of allopurinol or febuxostat)</v>
      </c>
      <c r="S643" t="str">
        <f>VLOOKUP($N643,'Design - US'!$H$3:$M$50,6,FALSE)</f>
        <v>No prior authorization</v>
      </c>
      <c r="T643">
        <f t="shared" ref="T643:T706" si="76">IF(D643="A",K643,L643)</f>
        <v>2000</v>
      </c>
      <c r="U643">
        <f t="shared" si="70"/>
        <v>0</v>
      </c>
      <c r="V643">
        <f t="shared" si="71"/>
        <v>2000</v>
      </c>
      <c r="W643">
        <f t="shared" si="72"/>
        <v>0</v>
      </c>
      <c r="X643">
        <f t="shared" si="73"/>
        <v>0</v>
      </c>
    </row>
    <row r="644" spans="1:24">
      <c r="A644" s="2">
        <v>94</v>
      </c>
      <c r="B644" s="1" t="s">
        <v>18</v>
      </c>
      <c r="C644" s="1">
        <v>10</v>
      </c>
      <c r="D644" s="1" t="s">
        <v>11</v>
      </c>
      <c r="E644" s="1">
        <v>0.5</v>
      </c>
      <c r="F644" s="1">
        <v>0.5</v>
      </c>
      <c r="G644" s="1">
        <v>0</v>
      </c>
      <c r="H644" s="1">
        <v>0</v>
      </c>
      <c r="I644" s="1" t="s">
        <v>12</v>
      </c>
      <c r="J644" s="1" t="s">
        <v>13</v>
      </c>
      <c r="K644" s="1">
        <v>2000</v>
      </c>
      <c r="L644" s="3">
        <v>2000</v>
      </c>
      <c r="M644" t="str">
        <f t="shared" si="74"/>
        <v>C</v>
      </c>
      <c r="N644" t="str">
        <f t="shared" si="75"/>
        <v>C10</v>
      </c>
      <c r="O644" t="str">
        <f>VLOOKUP(N644,'Design - US'!$H$3:$M$50,2,FALSE)</f>
        <v>Profile A</v>
      </c>
      <c r="P644" t="str">
        <f>VLOOKUP($N644,'Design - US'!$H$3:$M$50,3,FALSE)</f>
        <v>$60 USD / mo (T3)</v>
      </c>
      <c r="Q644" t="str">
        <f>VLOOKUP($N644,'Design - US'!$H$3:$M$50,4,FALSE)</f>
        <v>$12.06 USD / day</v>
      </c>
      <c r="R644" t="str">
        <f>VLOOKUP($N644,'Design - US'!$H$3:$M$50,5,FALSE)</f>
        <v>Open access within label indication (use after failure of allopurinol or febuxostat)</v>
      </c>
      <c r="S644" t="str">
        <f>VLOOKUP($N644,'Design - US'!$H$3:$M$50,6,FALSE)</f>
        <v>No prior authorization</v>
      </c>
      <c r="T644">
        <f t="shared" si="76"/>
        <v>2000</v>
      </c>
      <c r="U644">
        <f t="shared" si="70"/>
        <v>1000</v>
      </c>
      <c r="V644">
        <f t="shared" si="71"/>
        <v>1000</v>
      </c>
      <c r="W644">
        <f t="shared" si="72"/>
        <v>0</v>
      </c>
      <c r="X644">
        <f t="shared" si="73"/>
        <v>0</v>
      </c>
    </row>
    <row r="645" spans="1:24">
      <c r="A645" s="2">
        <v>94</v>
      </c>
      <c r="B645" s="1" t="s">
        <v>18</v>
      </c>
      <c r="C645" s="1">
        <v>10</v>
      </c>
      <c r="D645" s="1" t="s">
        <v>14</v>
      </c>
      <c r="E645" s="1">
        <v>0</v>
      </c>
      <c r="F645" s="1">
        <v>1</v>
      </c>
      <c r="G645" s="1">
        <v>0</v>
      </c>
      <c r="H645" s="1">
        <v>0</v>
      </c>
      <c r="I645" s="1" t="s">
        <v>12</v>
      </c>
      <c r="J645" s="1" t="s">
        <v>13</v>
      </c>
      <c r="K645" s="1">
        <v>2000</v>
      </c>
      <c r="L645" s="3">
        <v>2000</v>
      </c>
      <c r="M645" t="str">
        <f t="shared" si="74"/>
        <v>C</v>
      </c>
      <c r="N645" t="str">
        <f t="shared" si="75"/>
        <v>C10</v>
      </c>
      <c r="O645" t="str">
        <f>VLOOKUP(N645,'Design - US'!$H$3:$M$50,2,FALSE)</f>
        <v>Profile A</v>
      </c>
      <c r="P645" t="str">
        <f>VLOOKUP($N645,'Design - US'!$H$3:$M$50,3,FALSE)</f>
        <v>$60 USD / mo (T3)</v>
      </c>
      <c r="Q645" t="str">
        <f>VLOOKUP($N645,'Design - US'!$H$3:$M$50,4,FALSE)</f>
        <v>$12.06 USD / day</v>
      </c>
      <c r="R645" t="str">
        <f>VLOOKUP($N645,'Design - US'!$H$3:$M$50,5,FALSE)</f>
        <v>Open access within label indication (use after failure of allopurinol or febuxostat)</v>
      </c>
      <c r="S645" t="str">
        <f>VLOOKUP($N645,'Design - US'!$H$3:$M$50,6,FALSE)</f>
        <v>No prior authorization</v>
      </c>
      <c r="T645">
        <f t="shared" si="76"/>
        <v>2000</v>
      </c>
      <c r="U645">
        <f t="shared" si="70"/>
        <v>0</v>
      </c>
      <c r="V645">
        <f t="shared" si="71"/>
        <v>2000</v>
      </c>
      <c r="W645">
        <f t="shared" si="72"/>
        <v>0</v>
      </c>
      <c r="X645">
        <f t="shared" si="73"/>
        <v>0</v>
      </c>
    </row>
    <row r="646" spans="1:24">
      <c r="A646" s="2">
        <v>94</v>
      </c>
      <c r="B646" s="1" t="s">
        <v>18</v>
      </c>
      <c r="C646" s="1">
        <v>11</v>
      </c>
      <c r="D646" s="1" t="s">
        <v>11</v>
      </c>
      <c r="E646" s="1">
        <v>1</v>
      </c>
      <c r="F646" s="1">
        <v>0</v>
      </c>
      <c r="G646" s="1">
        <v>0</v>
      </c>
      <c r="H646" s="1">
        <v>0</v>
      </c>
      <c r="I646" s="1" t="s">
        <v>12</v>
      </c>
      <c r="J646" s="1" t="s">
        <v>13</v>
      </c>
      <c r="K646" s="1">
        <v>2000</v>
      </c>
      <c r="L646" s="3">
        <v>2000</v>
      </c>
      <c r="M646" t="str">
        <f t="shared" si="74"/>
        <v>C</v>
      </c>
      <c r="N646" t="str">
        <f t="shared" si="75"/>
        <v>C11</v>
      </c>
      <c r="O646" t="str">
        <f>VLOOKUP(N646,'Design - US'!$H$3:$M$50,2,FALSE)</f>
        <v>Profile B</v>
      </c>
      <c r="P646" t="str">
        <f>VLOOKUP($N646,'Design - US'!$H$3:$M$50,3,FALSE)</f>
        <v>$60 USD / mo (T3)</v>
      </c>
      <c r="Q646" t="str">
        <f>VLOOKUP($N646,'Design - US'!$H$3:$M$50,4,FALSE)</f>
        <v>$12.06 USD / day</v>
      </c>
      <c r="R646" t="str">
        <f>VLOOKUP($N646,'Design - US'!$H$3:$M$50,5,FALSE)</f>
        <v>Open access within label indication (use after failure of allopurinol or febuxostat)</v>
      </c>
      <c r="S646" t="str">
        <f>VLOOKUP($N646,'Design - US'!$H$3:$M$50,6,FALSE)</f>
        <v>No prior authorization</v>
      </c>
      <c r="T646">
        <f t="shared" si="76"/>
        <v>2000</v>
      </c>
      <c r="U646">
        <f t="shared" si="70"/>
        <v>2000</v>
      </c>
      <c r="V646">
        <f t="shared" si="71"/>
        <v>0</v>
      </c>
      <c r="W646">
        <f t="shared" si="72"/>
        <v>0</v>
      </c>
      <c r="X646">
        <f t="shared" si="73"/>
        <v>0</v>
      </c>
    </row>
    <row r="647" spans="1:24">
      <c r="A647" s="2">
        <v>94</v>
      </c>
      <c r="B647" s="1" t="s">
        <v>18</v>
      </c>
      <c r="C647" s="1">
        <v>11</v>
      </c>
      <c r="D647" s="1" t="s">
        <v>14</v>
      </c>
      <c r="E647" s="1">
        <v>0</v>
      </c>
      <c r="F647" s="1">
        <v>1</v>
      </c>
      <c r="G647" s="1">
        <v>0</v>
      </c>
      <c r="H647" s="1">
        <v>0</v>
      </c>
      <c r="I647" s="1" t="s">
        <v>12</v>
      </c>
      <c r="J647" s="1" t="s">
        <v>13</v>
      </c>
      <c r="K647" s="1">
        <v>2000</v>
      </c>
      <c r="L647" s="3">
        <v>2000</v>
      </c>
      <c r="M647" t="str">
        <f t="shared" si="74"/>
        <v>C</v>
      </c>
      <c r="N647" t="str">
        <f t="shared" si="75"/>
        <v>C11</v>
      </c>
      <c r="O647" t="str">
        <f>VLOOKUP(N647,'Design - US'!$H$3:$M$50,2,FALSE)</f>
        <v>Profile B</v>
      </c>
      <c r="P647" t="str">
        <f>VLOOKUP($N647,'Design - US'!$H$3:$M$50,3,FALSE)</f>
        <v>$60 USD / mo (T3)</v>
      </c>
      <c r="Q647" t="str">
        <f>VLOOKUP($N647,'Design - US'!$H$3:$M$50,4,FALSE)</f>
        <v>$12.06 USD / day</v>
      </c>
      <c r="R647" t="str">
        <f>VLOOKUP($N647,'Design - US'!$H$3:$M$50,5,FALSE)</f>
        <v>Open access within label indication (use after failure of allopurinol or febuxostat)</v>
      </c>
      <c r="S647" t="str">
        <f>VLOOKUP($N647,'Design - US'!$H$3:$M$50,6,FALSE)</f>
        <v>No prior authorization</v>
      </c>
      <c r="T647">
        <f t="shared" si="76"/>
        <v>2000</v>
      </c>
      <c r="U647">
        <f t="shared" si="70"/>
        <v>0</v>
      </c>
      <c r="V647">
        <f t="shared" si="71"/>
        <v>2000</v>
      </c>
      <c r="W647">
        <f t="shared" si="72"/>
        <v>0</v>
      </c>
      <c r="X647">
        <f t="shared" si="73"/>
        <v>0</v>
      </c>
    </row>
    <row r="648" spans="1:24">
      <c r="A648" s="2">
        <v>94</v>
      </c>
      <c r="B648" s="1" t="s">
        <v>18</v>
      </c>
      <c r="C648" s="1">
        <v>12</v>
      </c>
      <c r="D648" s="1" t="s">
        <v>11</v>
      </c>
      <c r="E648" s="1">
        <v>1</v>
      </c>
      <c r="F648" s="1">
        <v>0</v>
      </c>
      <c r="G648" s="1">
        <v>0</v>
      </c>
      <c r="H648" s="1">
        <v>0</v>
      </c>
      <c r="I648" s="1" t="s">
        <v>12</v>
      </c>
      <c r="J648" s="1" t="s">
        <v>13</v>
      </c>
      <c r="K648" s="1">
        <v>2000</v>
      </c>
      <c r="L648" s="3">
        <v>2000</v>
      </c>
      <c r="M648" t="str">
        <f t="shared" si="74"/>
        <v>C</v>
      </c>
      <c r="N648" t="str">
        <f t="shared" si="75"/>
        <v>C12</v>
      </c>
      <c r="O648" t="str">
        <f>VLOOKUP(N648,'Design - US'!$H$3:$M$50,2,FALSE)</f>
        <v>Profile C</v>
      </c>
      <c r="P648" t="str">
        <f>VLOOKUP($N648,'Design - US'!$H$3:$M$50,3,FALSE)</f>
        <v>$60 USD / mo (T3)</v>
      </c>
      <c r="Q648" t="str">
        <f>VLOOKUP($N648,'Design - US'!$H$3:$M$50,4,FALSE)</f>
        <v>$5.36 USD / day</v>
      </c>
      <c r="R648" t="str">
        <f>VLOOKUP($N648,'Design - US'!$H$3:$M$50,5,FALSE)</f>
        <v>Open access within label indication (use after failure of allopurinol or febuxostat)</v>
      </c>
      <c r="S648" t="str">
        <f>VLOOKUP($N648,'Design - US'!$H$3:$M$50,6,FALSE)</f>
        <v>No prior authorization</v>
      </c>
      <c r="T648">
        <f t="shared" si="76"/>
        <v>2000</v>
      </c>
      <c r="U648">
        <f t="shared" si="70"/>
        <v>2000</v>
      </c>
      <c r="V648">
        <f t="shared" si="71"/>
        <v>0</v>
      </c>
      <c r="W648">
        <f t="shared" si="72"/>
        <v>0</v>
      </c>
      <c r="X648">
        <f t="shared" si="73"/>
        <v>0</v>
      </c>
    </row>
    <row r="649" spans="1:24">
      <c r="A649" s="2">
        <v>94</v>
      </c>
      <c r="B649" s="1" t="s">
        <v>18</v>
      </c>
      <c r="C649" s="1">
        <v>12</v>
      </c>
      <c r="D649" s="1" t="s">
        <v>14</v>
      </c>
      <c r="E649" s="1">
        <v>0</v>
      </c>
      <c r="F649" s="1">
        <v>1</v>
      </c>
      <c r="G649" s="1">
        <v>0</v>
      </c>
      <c r="H649" s="1">
        <v>0</v>
      </c>
      <c r="I649" s="1" t="s">
        <v>12</v>
      </c>
      <c r="J649" s="1" t="s">
        <v>13</v>
      </c>
      <c r="K649" s="1">
        <v>2000</v>
      </c>
      <c r="L649" s="3">
        <v>2000</v>
      </c>
      <c r="M649" t="str">
        <f t="shared" si="74"/>
        <v>C</v>
      </c>
      <c r="N649" t="str">
        <f t="shared" si="75"/>
        <v>C12</v>
      </c>
      <c r="O649" t="str">
        <f>VLOOKUP(N649,'Design - US'!$H$3:$M$50,2,FALSE)</f>
        <v>Profile C</v>
      </c>
      <c r="P649" t="str">
        <f>VLOOKUP($N649,'Design - US'!$H$3:$M$50,3,FALSE)</f>
        <v>$60 USD / mo (T3)</v>
      </c>
      <c r="Q649" t="str">
        <f>VLOOKUP($N649,'Design - US'!$H$3:$M$50,4,FALSE)</f>
        <v>$5.36 USD / day</v>
      </c>
      <c r="R649" t="str">
        <f>VLOOKUP($N649,'Design - US'!$H$3:$M$50,5,FALSE)</f>
        <v>Open access within label indication (use after failure of allopurinol or febuxostat)</v>
      </c>
      <c r="S649" t="str">
        <f>VLOOKUP($N649,'Design - US'!$H$3:$M$50,6,FALSE)</f>
        <v>No prior authorization</v>
      </c>
      <c r="T649">
        <f t="shared" si="76"/>
        <v>2000</v>
      </c>
      <c r="U649">
        <f t="shared" si="70"/>
        <v>0</v>
      </c>
      <c r="V649">
        <f t="shared" si="71"/>
        <v>2000</v>
      </c>
      <c r="W649">
        <f t="shared" si="72"/>
        <v>0</v>
      </c>
      <c r="X649">
        <f t="shared" si="73"/>
        <v>0</v>
      </c>
    </row>
    <row r="650" spans="1:24">
      <c r="A650" s="2">
        <v>97</v>
      </c>
      <c r="B650" s="1" t="s">
        <v>15</v>
      </c>
      <c r="C650" s="1">
        <v>1</v>
      </c>
      <c r="D650" s="1" t="s">
        <v>11</v>
      </c>
      <c r="E650" s="1">
        <v>1</v>
      </c>
      <c r="F650" s="1">
        <v>0</v>
      </c>
      <c r="G650" s="1">
        <v>0</v>
      </c>
      <c r="H650" s="1">
        <v>0</v>
      </c>
      <c r="I650" s="1" t="s">
        <v>12</v>
      </c>
      <c r="J650" s="1" t="s">
        <v>13</v>
      </c>
      <c r="K650" s="1">
        <v>3750</v>
      </c>
      <c r="L650" s="3">
        <v>2250</v>
      </c>
      <c r="M650" t="str">
        <f t="shared" si="74"/>
        <v>D</v>
      </c>
      <c r="N650" t="str">
        <f t="shared" si="75"/>
        <v>D1</v>
      </c>
      <c r="O650" t="str">
        <f>VLOOKUP(N650,'Design - US'!$H$3:$M$50,2,FALSE)</f>
        <v>Profile C</v>
      </c>
      <c r="P650" t="str">
        <f>VLOOKUP($N650,'Design - US'!$H$3:$M$50,3,FALSE)</f>
        <v>$30 USD / mo (T2)</v>
      </c>
      <c r="Q650" t="str">
        <f>VLOOKUP($N650,'Design - US'!$H$3:$M$50,4,FALSE)</f>
        <v>$5.36 USD / day</v>
      </c>
      <c r="R650" t="str">
        <f>VLOOKUP($N650,'Design - US'!$H$3:$M$50,5,FALSE)</f>
        <v>Open access within label indication (use after failure of allopurinol or febuxostat)</v>
      </c>
      <c r="S650" t="str">
        <f>VLOOKUP($N650,'Design - US'!$H$3:$M$50,6,FALSE)</f>
        <v>Requires prior authorization</v>
      </c>
      <c r="T650">
        <f t="shared" si="76"/>
        <v>3750</v>
      </c>
      <c r="U650">
        <f t="shared" si="70"/>
        <v>3750</v>
      </c>
      <c r="V650">
        <f t="shared" si="71"/>
        <v>0</v>
      </c>
      <c r="W650">
        <f t="shared" si="72"/>
        <v>0</v>
      </c>
      <c r="X650">
        <f t="shared" si="73"/>
        <v>0</v>
      </c>
    </row>
    <row r="651" spans="1:24">
      <c r="A651" s="2">
        <v>97</v>
      </c>
      <c r="B651" s="1" t="s">
        <v>15</v>
      </c>
      <c r="C651" s="1">
        <v>1</v>
      </c>
      <c r="D651" s="1" t="s">
        <v>14</v>
      </c>
      <c r="E651" s="1">
        <v>1</v>
      </c>
      <c r="F651" s="1">
        <v>0</v>
      </c>
      <c r="G651" s="1">
        <v>0</v>
      </c>
      <c r="H651" s="1">
        <v>0</v>
      </c>
      <c r="I651" s="1" t="s">
        <v>12</v>
      </c>
      <c r="J651" s="1" t="s">
        <v>13</v>
      </c>
      <c r="K651" s="1">
        <v>3750</v>
      </c>
      <c r="L651" s="3">
        <v>2250</v>
      </c>
      <c r="M651" t="str">
        <f t="shared" si="74"/>
        <v>D</v>
      </c>
      <c r="N651" t="str">
        <f t="shared" si="75"/>
        <v>D1</v>
      </c>
      <c r="O651" t="str">
        <f>VLOOKUP(N651,'Design - US'!$H$3:$M$50,2,FALSE)</f>
        <v>Profile C</v>
      </c>
      <c r="P651" t="str">
        <f>VLOOKUP($N651,'Design - US'!$H$3:$M$50,3,FALSE)</f>
        <v>$30 USD / mo (T2)</v>
      </c>
      <c r="Q651" t="str">
        <f>VLOOKUP($N651,'Design - US'!$H$3:$M$50,4,FALSE)</f>
        <v>$5.36 USD / day</v>
      </c>
      <c r="R651" t="str">
        <f>VLOOKUP($N651,'Design - US'!$H$3:$M$50,5,FALSE)</f>
        <v>Open access within label indication (use after failure of allopurinol or febuxostat)</v>
      </c>
      <c r="S651" t="str">
        <f>VLOOKUP($N651,'Design - US'!$H$3:$M$50,6,FALSE)</f>
        <v>Requires prior authorization</v>
      </c>
      <c r="T651">
        <f t="shared" si="76"/>
        <v>2250</v>
      </c>
      <c r="U651">
        <f t="shared" si="70"/>
        <v>2250</v>
      </c>
      <c r="V651">
        <f t="shared" si="71"/>
        <v>0</v>
      </c>
      <c r="W651">
        <f t="shared" si="72"/>
        <v>0</v>
      </c>
      <c r="X651">
        <f t="shared" si="73"/>
        <v>0</v>
      </c>
    </row>
    <row r="652" spans="1:24">
      <c r="A652" s="2">
        <v>97</v>
      </c>
      <c r="B652" s="1" t="s">
        <v>15</v>
      </c>
      <c r="C652" s="1">
        <v>2</v>
      </c>
      <c r="D652" s="1" t="s">
        <v>11</v>
      </c>
      <c r="E652" s="1">
        <v>0.8</v>
      </c>
      <c r="F652" s="1">
        <v>0.2</v>
      </c>
      <c r="G652" s="1">
        <v>0</v>
      </c>
      <c r="H652" s="1">
        <v>0</v>
      </c>
      <c r="I652" s="1" t="s">
        <v>12</v>
      </c>
      <c r="J652" s="1" t="s">
        <v>13</v>
      </c>
      <c r="K652" s="1">
        <v>3750</v>
      </c>
      <c r="L652" s="3">
        <v>2250</v>
      </c>
      <c r="M652" t="str">
        <f t="shared" si="74"/>
        <v>D</v>
      </c>
      <c r="N652" t="str">
        <f t="shared" si="75"/>
        <v>D2</v>
      </c>
      <c r="O652" t="str">
        <f>VLOOKUP(N652,'Design - US'!$H$3:$M$50,2,FALSE)</f>
        <v>Profile B</v>
      </c>
      <c r="P652" t="str">
        <f>VLOOKUP($N652,'Design - US'!$H$3:$M$50,3,FALSE)</f>
        <v>$30 USD / mo (T2)</v>
      </c>
      <c r="Q652" t="str">
        <f>VLOOKUP($N652,'Design - US'!$H$3:$M$50,4,FALSE)</f>
        <v>$7.14 USD / day</v>
      </c>
      <c r="R652" t="str">
        <f>VLOOKUP($N652,'Design - US'!$H$3:$M$50,5,FALSE)</f>
        <v>Open access within label indication (use after failure of allopurinol or febuxostat)</v>
      </c>
      <c r="S652" t="str">
        <f>VLOOKUP($N652,'Design - US'!$H$3:$M$50,6,FALSE)</f>
        <v>No prior authorization</v>
      </c>
      <c r="T652">
        <f t="shared" si="76"/>
        <v>3750</v>
      </c>
      <c r="U652">
        <f t="shared" si="70"/>
        <v>3000</v>
      </c>
      <c r="V652">
        <f t="shared" si="71"/>
        <v>750</v>
      </c>
      <c r="W652">
        <f t="shared" si="72"/>
        <v>0</v>
      </c>
      <c r="X652">
        <f t="shared" si="73"/>
        <v>0</v>
      </c>
    </row>
    <row r="653" spans="1:24">
      <c r="A653" s="2">
        <v>97</v>
      </c>
      <c r="B653" s="1" t="s">
        <v>15</v>
      </c>
      <c r="C653" s="1">
        <v>2</v>
      </c>
      <c r="D653" s="1" t="s">
        <v>14</v>
      </c>
      <c r="E653" s="1">
        <v>0.8</v>
      </c>
      <c r="F653" s="1">
        <v>0.2</v>
      </c>
      <c r="G653" s="1">
        <v>0</v>
      </c>
      <c r="H653" s="1">
        <v>0</v>
      </c>
      <c r="I653" s="1" t="s">
        <v>12</v>
      </c>
      <c r="J653" s="1" t="s">
        <v>13</v>
      </c>
      <c r="K653" s="1">
        <v>3750</v>
      </c>
      <c r="L653" s="3">
        <v>2250</v>
      </c>
      <c r="M653" t="str">
        <f t="shared" si="74"/>
        <v>D</v>
      </c>
      <c r="N653" t="str">
        <f t="shared" si="75"/>
        <v>D2</v>
      </c>
      <c r="O653" t="str">
        <f>VLOOKUP(N653,'Design - US'!$H$3:$M$50,2,FALSE)</f>
        <v>Profile B</v>
      </c>
      <c r="P653" t="str">
        <f>VLOOKUP($N653,'Design - US'!$H$3:$M$50,3,FALSE)</f>
        <v>$30 USD / mo (T2)</v>
      </c>
      <c r="Q653" t="str">
        <f>VLOOKUP($N653,'Design - US'!$H$3:$M$50,4,FALSE)</f>
        <v>$7.14 USD / day</v>
      </c>
      <c r="R653" t="str">
        <f>VLOOKUP($N653,'Design - US'!$H$3:$M$50,5,FALSE)</f>
        <v>Open access within label indication (use after failure of allopurinol or febuxostat)</v>
      </c>
      <c r="S653" t="str">
        <f>VLOOKUP($N653,'Design - US'!$H$3:$M$50,6,FALSE)</f>
        <v>No prior authorization</v>
      </c>
      <c r="T653">
        <f t="shared" si="76"/>
        <v>2250</v>
      </c>
      <c r="U653">
        <f t="shared" si="70"/>
        <v>1800</v>
      </c>
      <c r="V653">
        <f t="shared" si="71"/>
        <v>450</v>
      </c>
      <c r="W653">
        <f t="shared" si="72"/>
        <v>0</v>
      </c>
      <c r="X653">
        <f t="shared" si="73"/>
        <v>0</v>
      </c>
    </row>
    <row r="654" spans="1:24">
      <c r="A654" s="2">
        <v>97</v>
      </c>
      <c r="B654" s="1" t="s">
        <v>15</v>
      </c>
      <c r="C654" s="1">
        <v>3</v>
      </c>
      <c r="D654" s="1" t="s">
        <v>11</v>
      </c>
      <c r="E654" s="1">
        <v>1</v>
      </c>
      <c r="F654" s="1">
        <v>0</v>
      </c>
      <c r="G654" s="1">
        <v>0</v>
      </c>
      <c r="H654" s="1">
        <v>0</v>
      </c>
      <c r="I654" s="1" t="s">
        <v>12</v>
      </c>
      <c r="J654" s="1" t="s">
        <v>13</v>
      </c>
      <c r="K654" s="1">
        <v>3750</v>
      </c>
      <c r="L654" s="3">
        <v>2250</v>
      </c>
      <c r="M654" t="str">
        <f t="shared" si="74"/>
        <v>D</v>
      </c>
      <c r="N654" t="str">
        <f t="shared" si="75"/>
        <v>D3</v>
      </c>
      <c r="O654" t="str">
        <f>VLOOKUP(N654,'Design - US'!$H$3:$M$50,2,FALSE)</f>
        <v>Profile A</v>
      </c>
      <c r="P654" t="str">
        <f>VLOOKUP($N654,'Design - US'!$H$3:$M$50,3,FALSE)</f>
        <v>$30 USD / mo (T2)</v>
      </c>
      <c r="Q654" t="str">
        <f>VLOOKUP($N654,'Design - US'!$H$3:$M$50,4,FALSE)</f>
        <v>$7.14 USD / day</v>
      </c>
      <c r="R654" t="str">
        <f>VLOOKUP($N654,'Design - US'!$H$3:$M$50,5,FALSE)</f>
        <v>Open access within label indication (use after failure of allopurinol or febuxostat)</v>
      </c>
      <c r="S654" t="str">
        <f>VLOOKUP($N654,'Design - US'!$H$3:$M$50,6,FALSE)</f>
        <v>Requires prior authorization</v>
      </c>
      <c r="T654">
        <f t="shared" si="76"/>
        <v>3750</v>
      </c>
      <c r="U654">
        <f t="shared" si="70"/>
        <v>3750</v>
      </c>
      <c r="V654">
        <f t="shared" si="71"/>
        <v>0</v>
      </c>
      <c r="W654">
        <f t="shared" si="72"/>
        <v>0</v>
      </c>
      <c r="X654">
        <f t="shared" si="73"/>
        <v>0</v>
      </c>
    </row>
    <row r="655" spans="1:24">
      <c r="A655" s="2">
        <v>97</v>
      </c>
      <c r="B655" s="1" t="s">
        <v>15</v>
      </c>
      <c r="C655" s="1">
        <v>3</v>
      </c>
      <c r="D655" s="1" t="s">
        <v>14</v>
      </c>
      <c r="E655" s="1">
        <v>1</v>
      </c>
      <c r="F655" s="1">
        <v>0</v>
      </c>
      <c r="G655" s="1">
        <v>0</v>
      </c>
      <c r="H655" s="1">
        <v>0</v>
      </c>
      <c r="I655" s="1" t="s">
        <v>12</v>
      </c>
      <c r="J655" s="1" t="s">
        <v>13</v>
      </c>
      <c r="K655" s="1">
        <v>3750</v>
      </c>
      <c r="L655" s="3">
        <v>2250</v>
      </c>
      <c r="M655" t="str">
        <f t="shared" si="74"/>
        <v>D</v>
      </c>
      <c r="N655" t="str">
        <f t="shared" si="75"/>
        <v>D3</v>
      </c>
      <c r="O655" t="str">
        <f>VLOOKUP(N655,'Design - US'!$H$3:$M$50,2,FALSE)</f>
        <v>Profile A</v>
      </c>
      <c r="P655" t="str">
        <f>VLOOKUP($N655,'Design - US'!$H$3:$M$50,3,FALSE)</f>
        <v>$30 USD / mo (T2)</v>
      </c>
      <c r="Q655" t="str">
        <f>VLOOKUP($N655,'Design - US'!$H$3:$M$50,4,FALSE)</f>
        <v>$7.14 USD / day</v>
      </c>
      <c r="R655" t="str">
        <f>VLOOKUP($N655,'Design - US'!$H$3:$M$50,5,FALSE)</f>
        <v>Open access within label indication (use after failure of allopurinol or febuxostat)</v>
      </c>
      <c r="S655" t="str">
        <f>VLOOKUP($N655,'Design - US'!$H$3:$M$50,6,FALSE)</f>
        <v>Requires prior authorization</v>
      </c>
      <c r="T655">
        <f t="shared" si="76"/>
        <v>2250</v>
      </c>
      <c r="U655">
        <f t="shared" si="70"/>
        <v>2250</v>
      </c>
      <c r="V655">
        <f t="shared" si="71"/>
        <v>0</v>
      </c>
      <c r="W655">
        <f t="shared" si="72"/>
        <v>0</v>
      </c>
      <c r="X655">
        <f t="shared" si="73"/>
        <v>0</v>
      </c>
    </row>
    <row r="656" spans="1:24">
      <c r="A656" s="2">
        <v>97</v>
      </c>
      <c r="B656" s="1" t="s">
        <v>15</v>
      </c>
      <c r="C656" s="1">
        <v>4</v>
      </c>
      <c r="D656" s="1" t="s">
        <v>11</v>
      </c>
      <c r="E656" s="1">
        <v>0.8</v>
      </c>
      <c r="F656" s="1">
        <v>0.2</v>
      </c>
      <c r="G656" s="1">
        <v>0</v>
      </c>
      <c r="H656" s="1">
        <v>0</v>
      </c>
      <c r="I656" s="1" t="s">
        <v>12</v>
      </c>
      <c r="J656" s="1" t="s">
        <v>13</v>
      </c>
      <c r="K656" s="1">
        <v>3750</v>
      </c>
      <c r="L656" s="3">
        <v>2250</v>
      </c>
      <c r="M656" t="str">
        <f t="shared" si="74"/>
        <v>D</v>
      </c>
      <c r="N656" t="str">
        <f t="shared" si="75"/>
        <v>D4</v>
      </c>
      <c r="O656" t="str">
        <f>VLOOKUP(N656,'Design - US'!$H$3:$M$50,2,FALSE)</f>
        <v>Profile A</v>
      </c>
      <c r="P656" t="str">
        <f>VLOOKUP($N656,'Design - US'!$H$3:$M$50,3,FALSE)</f>
        <v>$60 USD / mo (T3)</v>
      </c>
      <c r="Q656" t="str">
        <f>VLOOKUP($N656,'Design - US'!$H$3:$M$50,4,FALSE)</f>
        <v>$5.36 USD / day</v>
      </c>
      <c r="R656" t="str">
        <f>VLOOKUP($N656,'Design - US'!$H$3:$M$50,5,FALSE)</f>
        <v>Open access within label indication (use after failure of allopurinol or febuxostat)</v>
      </c>
      <c r="S656" t="str">
        <f>VLOOKUP($N656,'Design - US'!$H$3:$M$50,6,FALSE)</f>
        <v>No prior authorization</v>
      </c>
      <c r="T656">
        <f t="shared" si="76"/>
        <v>3750</v>
      </c>
      <c r="U656">
        <f t="shared" si="70"/>
        <v>3000</v>
      </c>
      <c r="V656">
        <f t="shared" si="71"/>
        <v>750</v>
      </c>
      <c r="W656">
        <f t="shared" si="72"/>
        <v>0</v>
      </c>
      <c r="X656">
        <f t="shared" si="73"/>
        <v>0</v>
      </c>
    </row>
    <row r="657" spans="1:24">
      <c r="A657" s="2">
        <v>97</v>
      </c>
      <c r="B657" s="1" t="s">
        <v>15</v>
      </c>
      <c r="C657" s="1">
        <v>4</v>
      </c>
      <c r="D657" s="1" t="s">
        <v>14</v>
      </c>
      <c r="E657" s="1">
        <v>0.7</v>
      </c>
      <c r="F657" s="1">
        <v>0.3</v>
      </c>
      <c r="G657" s="1">
        <v>0</v>
      </c>
      <c r="H657" s="1">
        <v>0</v>
      </c>
      <c r="I657" s="1" t="s">
        <v>12</v>
      </c>
      <c r="J657" s="1" t="s">
        <v>13</v>
      </c>
      <c r="K657" s="1">
        <v>3750</v>
      </c>
      <c r="L657" s="3">
        <v>2250</v>
      </c>
      <c r="M657" t="str">
        <f t="shared" si="74"/>
        <v>D</v>
      </c>
      <c r="N657" t="str">
        <f t="shared" si="75"/>
        <v>D4</v>
      </c>
      <c r="O657" t="str">
        <f>VLOOKUP(N657,'Design - US'!$H$3:$M$50,2,FALSE)</f>
        <v>Profile A</v>
      </c>
      <c r="P657" t="str">
        <f>VLOOKUP($N657,'Design - US'!$H$3:$M$50,3,FALSE)</f>
        <v>$60 USD / mo (T3)</v>
      </c>
      <c r="Q657" t="str">
        <f>VLOOKUP($N657,'Design - US'!$H$3:$M$50,4,FALSE)</f>
        <v>$5.36 USD / day</v>
      </c>
      <c r="R657" t="str">
        <f>VLOOKUP($N657,'Design - US'!$H$3:$M$50,5,FALSE)</f>
        <v>Open access within label indication (use after failure of allopurinol or febuxostat)</v>
      </c>
      <c r="S657" t="str">
        <f>VLOOKUP($N657,'Design - US'!$H$3:$M$50,6,FALSE)</f>
        <v>No prior authorization</v>
      </c>
      <c r="T657">
        <f t="shared" si="76"/>
        <v>2250</v>
      </c>
      <c r="U657">
        <f t="shared" si="70"/>
        <v>1575</v>
      </c>
      <c r="V657">
        <f t="shared" si="71"/>
        <v>675</v>
      </c>
      <c r="W657">
        <f t="shared" si="72"/>
        <v>0</v>
      </c>
      <c r="X657">
        <f t="shared" si="73"/>
        <v>0</v>
      </c>
    </row>
    <row r="658" spans="1:24">
      <c r="A658" s="2">
        <v>97</v>
      </c>
      <c r="B658" s="1" t="s">
        <v>15</v>
      </c>
      <c r="C658" s="1">
        <v>5</v>
      </c>
      <c r="D658" s="1" t="s">
        <v>11</v>
      </c>
      <c r="E658" s="1">
        <v>0.8</v>
      </c>
      <c r="F658" s="1">
        <v>0.2</v>
      </c>
      <c r="G658" s="1">
        <v>0</v>
      </c>
      <c r="H658" s="1">
        <v>0</v>
      </c>
      <c r="I658" s="1" t="s">
        <v>12</v>
      </c>
      <c r="J658" s="1" t="s">
        <v>13</v>
      </c>
      <c r="K658" s="1">
        <v>3750</v>
      </c>
      <c r="L658" s="3">
        <v>2250</v>
      </c>
      <c r="M658" t="str">
        <f t="shared" si="74"/>
        <v>D</v>
      </c>
      <c r="N658" t="str">
        <f t="shared" si="75"/>
        <v>D5</v>
      </c>
      <c r="O658" t="str">
        <f>VLOOKUP(N658,'Design - US'!$H$3:$M$50,2,FALSE)</f>
        <v>Profile A</v>
      </c>
      <c r="P658" t="str">
        <f>VLOOKUP($N658,'Design - US'!$H$3:$M$50,3,FALSE)</f>
        <v>$60 USD / mo (T3)</v>
      </c>
      <c r="Q658" t="str">
        <f>VLOOKUP($N658,'Design - US'!$H$3:$M$50,4,FALSE)</f>
        <v>$12.06 USD / day</v>
      </c>
      <c r="R658" t="str">
        <f>VLOOKUP($N658,'Design - US'!$H$3:$M$50,5,FALSE)</f>
        <v>Access restricted beyond label indication (use only after failure of both allopurinol AND febuxostat)</v>
      </c>
      <c r="S658" t="str">
        <f>VLOOKUP($N658,'Design - US'!$H$3:$M$50,6,FALSE)</f>
        <v>No prior authorization</v>
      </c>
      <c r="T658">
        <f t="shared" si="76"/>
        <v>3750</v>
      </c>
      <c r="U658">
        <f t="shared" si="70"/>
        <v>3000</v>
      </c>
      <c r="V658">
        <f t="shared" si="71"/>
        <v>750</v>
      </c>
      <c r="W658">
        <f t="shared" si="72"/>
        <v>0</v>
      </c>
      <c r="X658">
        <f t="shared" si="73"/>
        <v>0</v>
      </c>
    </row>
    <row r="659" spans="1:24">
      <c r="A659" s="2">
        <v>97</v>
      </c>
      <c r="B659" s="1" t="s">
        <v>15</v>
      </c>
      <c r="C659" s="1">
        <v>5</v>
      </c>
      <c r="D659" s="1" t="s">
        <v>14</v>
      </c>
      <c r="E659" s="1">
        <v>0.7</v>
      </c>
      <c r="F659" s="1">
        <v>0.2</v>
      </c>
      <c r="G659" s="1">
        <v>0.1</v>
      </c>
      <c r="H659" s="1">
        <v>0</v>
      </c>
      <c r="I659" s="1" t="s">
        <v>12</v>
      </c>
      <c r="J659" s="1" t="s">
        <v>13</v>
      </c>
      <c r="K659" s="1">
        <v>3750</v>
      </c>
      <c r="L659" s="3">
        <v>2250</v>
      </c>
      <c r="M659" t="str">
        <f t="shared" si="74"/>
        <v>D</v>
      </c>
      <c r="N659" t="str">
        <f t="shared" si="75"/>
        <v>D5</v>
      </c>
      <c r="O659" t="str">
        <f>VLOOKUP(N659,'Design - US'!$H$3:$M$50,2,FALSE)</f>
        <v>Profile A</v>
      </c>
      <c r="P659" t="str">
        <f>VLOOKUP($N659,'Design - US'!$H$3:$M$50,3,FALSE)</f>
        <v>$60 USD / mo (T3)</v>
      </c>
      <c r="Q659" t="str">
        <f>VLOOKUP($N659,'Design - US'!$H$3:$M$50,4,FALSE)</f>
        <v>$12.06 USD / day</v>
      </c>
      <c r="R659" t="str">
        <f>VLOOKUP($N659,'Design - US'!$H$3:$M$50,5,FALSE)</f>
        <v>Access restricted beyond label indication (use only after failure of both allopurinol AND febuxostat)</v>
      </c>
      <c r="S659" t="str">
        <f>VLOOKUP($N659,'Design - US'!$H$3:$M$50,6,FALSE)</f>
        <v>No prior authorization</v>
      </c>
      <c r="T659">
        <f t="shared" si="76"/>
        <v>2250</v>
      </c>
      <c r="U659">
        <f t="shared" si="70"/>
        <v>1575</v>
      </c>
      <c r="V659">
        <f t="shared" si="71"/>
        <v>450</v>
      </c>
      <c r="W659">
        <f t="shared" si="72"/>
        <v>225</v>
      </c>
      <c r="X659">
        <f t="shared" si="73"/>
        <v>0</v>
      </c>
    </row>
    <row r="660" spans="1:24">
      <c r="A660" s="2">
        <v>97</v>
      </c>
      <c r="B660" s="1" t="s">
        <v>15</v>
      </c>
      <c r="C660" s="1">
        <v>6</v>
      </c>
      <c r="D660" s="1" t="s">
        <v>11</v>
      </c>
      <c r="E660" s="1">
        <v>0.7</v>
      </c>
      <c r="F660" s="1">
        <v>0.3</v>
      </c>
      <c r="G660" s="1">
        <v>0</v>
      </c>
      <c r="H660" s="1">
        <v>0</v>
      </c>
      <c r="I660" s="1" t="s">
        <v>12</v>
      </c>
      <c r="J660" s="1" t="s">
        <v>13</v>
      </c>
      <c r="K660" s="1">
        <v>3750</v>
      </c>
      <c r="L660" s="3">
        <v>2250</v>
      </c>
      <c r="M660" t="str">
        <f t="shared" si="74"/>
        <v>D</v>
      </c>
      <c r="N660" t="str">
        <f t="shared" si="75"/>
        <v>D6</v>
      </c>
      <c r="O660" t="str">
        <f>VLOOKUP(N660,'Design - US'!$H$3:$M$50,2,FALSE)</f>
        <v>Profile C</v>
      </c>
      <c r="P660" t="str">
        <f>VLOOKUP($N660,'Design - US'!$H$3:$M$50,3,FALSE)</f>
        <v>$60 USD / mo (T3)</v>
      </c>
      <c r="Q660" t="str">
        <f>VLOOKUP($N660,'Design - US'!$H$3:$M$50,4,FALSE)</f>
        <v>$7.14 USD / day</v>
      </c>
      <c r="R660" t="str">
        <f>VLOOKUP($N660,'Design - US'!$H$3:$M$50,5,FALSE)</f>
        <v>Open access within label indication (use after failure of allopurinol or febuxostat)</v>
      </c>
      <c r="S660" t="str">
        <f>VLOOKUP($N660,'Design - US'!$H$3:$M$50,6,FALSE)</f>
        <v>Requires prior authorization</v>
      </c>
      <c r="T660">
        <f t="shared" si="76"/>
        <v>3750</v>
      </c>
      <c r="U660">
        <f t="shared" si="70"/>
        <v>2625</v>
      </c>
      <c r="V660">
        <f t="shared" si="71"/>
        <v>1125</v>
      </c>
      <c r="W660">
        <f t="shared" si="72"/>
        <v>0</v>
      </c>
      <c r="X660">
        <f t="shared" si="73"/>
        <v>0</v>
      </c>
    </row>
    <row r="661" spans="1:24">
      <c r="A661" s="2">
        <v>97</v>
      </c>
      <c r="B661" s="1" t="s">
        <v>15</v>
      </c>
      <c r="C661" s="1">
        <v>6</v>
      </c>
      <c r="D661" s="1" t="s">
        <v>14</v>
      </c>
      <c r="E661" s="1">
        <v>0.7</v>
      </c>
      <c r="F661" s="1">
        <v>0.3</v>
      </c>
      <c r="G661" s="1">
        <v>0</v>
      </c>
      <c r="H661" s="1">
        <v>0</v>
      </c>
      <c r="I661" s="1" t="s">
        <v>12</v>
      </c>
      <c r="J661" s="1" t="s">
        <v>13</v>
      </c>
      <c r="K661" s="1">
        <v>3750</v>
      </c>
      <c r="L661" s="3">
        <v>2250</v>
      </c>
      <c r="M661" t="str">
        <f t="shared" si="74"/>
        <v>D</v>
      </c>
      <c r="N661" t="str">
        <f t="shared" si="75"/>
        <v>D6</v>
      </c>
      <c r="O661" t="str">
        <f>VLOOKUP(N661,'Design - US'!$H$3:$M$50,2,FALSE)</f>
        <v>Profile C</v>
      </c>
      <c r="P661" t="str">
        <f>VLOOKUP($N661,'Design - US'!$H$3:$M$50,3,FALSE)</f>
        <v>$60 USD / mo (T3)</v>
      </c>
      <c r="Q661" t="str">
        <f>VLOOKUP($N661,'Design - US'!$H$3:$M$50,4,FALSE)</f>
        <v>$7.14 USD / day</v>
      </c>
      <c r="R661" t="str">
        <f>VLOOKUP($N661,'Design - US'!$H$3:$M$50,5,FALSE)</f>
        <v>Open access within label indication (use after failure of allopurinol or febuxostat)</v>
      </c>
      <c r="S661" t="str">
        <f>VLOOKUP($N661,'Design - US'!$H$3:$M$50,6,FALSE)</f>
        <v>Requires prior authorization</v>
      </c>
      <c r="T661">
        <f t="shared" si="76"/>
        <v>2250</v>
      </c>
      <c r="U661">
        <f t="shared" si="70"/>
        <v>1575</v>
      </c>
      <c r="V661">
        <f t="shared" si="71"/>
        <v>675</v>
      </c>
      <c r="W661">
        <f t="shared" si="72"/>
        <v>0</v>
      </c>
      <c r="X661">
        <f t="shared" si="73"/>
        <v>0</v>
      </c>
    </row>
    <row r="662" spans="1:24">
      <c r="A662" s="2">
        <v>97</v>
      </c>
      <c r="B662" s="1" t="s">
        <v>15</v>
      </c>
      <c r="C662" s="1">
        <v>7</v>
      </c>
      <c r="D662" s="1" t="s">
        <v>11</v>
      </c>
      <c r="E662" s="1">
        <v>0.8</v>
      </c>
      <c r="F662" s="1">
        <v>0.2</v>
      </c>
      <c r="G662" s="1">
        <v>0</v>
      </c>
      <c r="H662" s="1">
        <v>0</v>
      </c>
      <c r="I662" s="1" t="s">
        <v>12</v>
      </c>
      <c r="J662" s="1" t="s">
        <v>13</v>
      </c>
      <c r="K662" s="1">
        <v>3750</v>
      </c>
      <c r="L662" s="3">
        <v>2250</v>
      </c>
      <c r="M662" t="str">
        <f t="shared" si="74"/>
        <v>D</v>
      </c>
      <c r="N662" t="str">
        <f t="shared" si="75"/>
        <v>D7</v>
      </c>
      <c r="O662" t="str">
        <f>VLOOKUP(N662,'Design - US'!$H$3:$M$50,2,FALSE)</f>
        <v>Profile B</v>
      </c>
      <c r="P662" t="str">
        <f>VLOOKUP($N662,'Design - US'!$H$3:$M$50,3,FALSE)</f>
        <v>$60 USD / mo (T3)</v>
      </c>
      <c r="Q662" t="str">
        <f>VLOOKUP($N662,'Design - US'!$H$3:$M$50,4,FALSE)</f>
        <v>$5.36 USD / day</v>
      </c>
      <c r="R662" t="str">
        <f>VLOOKUP($N662,'Design - US'!$H$3:$M$50,5,FALSE)</f>
        <v>Open access within label indication (use after failure of allopurinol or febuxostat)</v>
      </c>
      <c r="S662" t="str">
        <f>VLOOKUP($N662,'Design - US'!$H$3:$M$50,6,FALSE)</f>
        <v>Requires prior authorization</v>
      </c>
      <c r="T662">
        <f t="shared" si="76"/>
        <v>3750</v>
      </c>
      <c r="U662">
        <f t="shared" si="70"/>
        <v>3000</v>
      </c>
      <c r="V662">
        <f t="shared" si="71"/>
        <v>750</v>
      </c>
      <c r="W662">
        <f t="shared" si="72"/>
        <v>0</v>
      </c>
      <c r="X662">
        <f t="shared" si="73"/>
        <v>0</v>
      </c>
    </row>
    <row r="663" spans="1:24">
      <c r="A663" s="2">
        <v>97</v>
      </c>
      <c r="B663" s="1" t="s">
        <v>15</v>
      </c>
      <c r="C663" s="1">
        <v>7</v>
      </c>
      <c r="D663" s="1" t="s">
        <v>14</v>
      </c>
      <c r="E663" s="1">
        <v>0.8</v>
      </c>
      <c r="F663" s="1">
        <v>0.2</v>
      </c>
      <c r="G663" s="1">
        <v>0</v>
      </c>
      <c r="H663" s="1">
        <v>0</v>
      </c>
      <c r="I663" s="1" t="s">
        <v>12</v>
      </c>
      <c r="J663" s="1" t="s">
        <v>13</v>
      </c>
      <c r="K663" s="1">
        <v>3750</v>
      </c>
      <c r="L663" s="3">
        <v>2250</v>
      </c>
      <c r="M663" t="str">
        <f t="shared" si="74"/>
        <v>D</v>
      </c>
      <c r="N663" t="str">
        <f t="shared" si="75"/>
        <v>D7</v>
      </c>
      <c r="O663" t="str">
        <f>VLOOKUP(N663,'Design - US'!$H$3:$M$50,2,FALSE)</f>
        <v>Profile B</v>
      </c>
      <c r="P663" t="str">
        <f>VLOOKUP($N663,'Design - US'!$H$3:$M$50,3,FALSE)</f>
        <v>$60 USD / mo (T3)</v>
      </c>
      <c r="Q663" t="str">
        <f>VLOOKUP($N663,'Design - US'!$H$3:$M$50,4,FALSE)</f>
        <v>$5.36 USD / day</v>
      </c>
      <c r="R663" t="str">
        <f>VLOOKUP($N663,'Design - US'!$H$3:$M$50,5,FALSE)</f>
        <v>Open access within label indication (use after failure of allopurinol or febuxostat)</v>
      </c>
      <c r="S663" t="str">
        <f>VLOOKUP($N663,'Design - US'!$H$3:$M$50,6,FALSE)</f>
        <v>Requires prior authorization</v>
      </c>
      <c r="T663">
        <f t="shared" si="76"/>
        <v>2250</v>
      </c>
      <c r="U663">
        <f t="shared" si="70"/>
        <v>1800</v>
      </c>
      <c r="V663">
        <f t="shared" si="71"/>
        <v>450</v>
      </c>
      <c r="W663">
        <f t="shared" si="72"/>
        <v>0</v>
      </c>
      <c r="X663">
        <f t="shared" si="73"/>
        <v>0</v>
      </c>
    </row>
    <row r="664" spans="1:24">
      <c r="A664" s="2">
        <v>97</v>
      </c>
      <c r="B664" s="1" t="s">
        <v>15</v>
      </c>
      <c r="C664" s="1">
        <v>8</v>
      </c>
      <c r="D664" s="1" t="s">
        <v>11</v>
      </c>
      <c r="E664" s="1">
        <v>0.8</v>
      </c>
      <c r="F664" s="1">
        <v>0.2</v>
      </c>
      <c r="G664" s="1">
        <v>0</v>
      </c>
      <c r="H664" s="1">
        <v>0</v>
      </c>
      <c r="I664" s="1" t="s">
        <v>12</v>
      </c>
      <c r="J664" s="1" t="s">
        <v>13</v>
      </c>
      <c r="K664" s="1">
        <v>3750</v>
      </c>
      <c r="L664" s="3">
        <v>2250</v>
      </c>
      <c r="M664" t="str">
        <f t="shared" si="74"/>
        <v>D</v>
      </c>
      <c r="N664" t="str">
        <f t="shared" si="75"/>
        <v>D8</v>
      </c>
      <c r="O664" t="str">
        <f>VLOOKUP(N664,'Design - US'!$H$3:$M$50,2,FALSE)</f>
        <v>Profile D</v>
      </c>
      <c r="P664" t="str">
        <f>VLOOKUP($N664,'Design - US'!$H$3:$M$50,3,FALSE)</f>
        <v>$30 USD / mo (T2)</v>
      </c>
      <c r="Q664" t="str">
        <f>VLOOKUP($N664,'Design - US'!$H$3:$M$50,4,FALSE)</f>
        <v>$7.14 USD / day</v>
      </c>
      <c r="R664" t="str">
        <f>VLOOKUP($N664,'Design - US'!$H$3:$M$50,5,FALSE)</f>
        <v>Open access within label indication (use after failure of allopurinol or febuxostat)</v>
      </c>
      <c r="S664" t="str">
        <f>VLOOKUP($N664,'Design - US'!$H$3:$M$50,6,FALSE)</f>
        <v>No prior authorization</v>
      </c>
      <c r="T664">
        <f t="shared" si="76"/>
        <v>3750</v>
      </c>
      <c r="U664">
        <f t="shared" si="70"/>
        <v>3000</v>
      </c>
      <c r="V664">
        <f t="shared" si="71"/>
        <v>750</v>
      </c>
      <c r="W664">
        <f t="shared" si="72"/>
        <v>0</v>
      </c>
      <c r="X664">
        <f t="shared" si="73"/>
        <v>0</v>
      </c>
    </row>
    <row r="665" spans="1:24">
      <c r="A665" s="2">
        <v>97</v>
      </c>
      <c r="B665" s="1" t="s">
        <v>15</v>
      </c>
      <c r="C665" s="1">
        <v>8</v>
      </c>
      <c r="D665" s="1" t="s">
        <v>14</v>
      </c>
      <c r="E665" s="1">
        <v>0.7</v>
      </c>
      <c r="F665" s="1">
        <v>0.3</v>
      </c>
      <c r="G665" s="1">
        <v>0</v>
      </c>
      <c r="H665" s="1">
        <v>0</v>
      </c>
      <c r="I665" s="1" t="s">
        <v>12</v>
      </c>
      <c r="J665" s="1" t="s">
        <v>13</v>
      </c>
      <c r="K665" s="1">
        <v>3750</v>
      </c>
      <c r="L665" s="3">
        <v>2250</v>
      </c>
      <c r="M665" t="str">
        <f t="shared" si="74"/>
        <v>D</v>
      </c>
      <c r="N665" t="str">
        <f t="shared" si="75"/>
        <v>D8</v>
      </c>
      <c r="O665" t="str">
        <f>VLOOKUP(N665,'Design - US'!$H$3:$M$50,2,FALSE)</f>
        <v>Profile D</v>
      </c>
      <c r="P665" t="str">
        <f>VLOOKUP($N665,'Design - US'!$H$3:$M$50,3,FALSE)</f>
        <v>$30 USD / mo (T2)</v>
      </c>
      <c r="Q665" t="str">
        <f>VLOOKUP($N665,'Design - US'!$H$3:$M$50,4,FALSE)</f>
        <v>$7.14 USD / day</v>
      </c>
      <c r="R665" t="str">
        <f>VLOOKUP($N665,'Design - US'!$H$3:$M$50,5,FALSE)</f>
        <v>Open access within label indication (use after failure of allopurinol or febuxostat)</v>
      </c>
      <c r="S665" t="str">
        <f>VLOOKUP($N665,'Design - US'!$H$3:$M$50,6,FALSE)</f>
        <v>No prior authorization</v>
      </c>
      <c r="T665">
        <f t="shared" si="76"/>
        <v>2250</v>
      </c>
      <c r="U665">
        <f t="shared" si="70"/>
        <v>1575</v>
      </c>
      <c r="V665">
        <f t="shared" si="71"/>
        <v>675</v>
      </c>
      <c r="W665">
        <f t="shared" si="72"/>
        <v>0</v>
      </c>
      <c r="X665">
        <f t="shared" si="73"/>
        <v>0</v>
      </c>
    </row>
    <row r="666" spans="1:24">
      <c r="A666" s="2">
        <v>97</v>
      </c>
      <c r="B666" s="1" t="s">
        <v>15</v>
      </c>
      <c r="C666" s="1">
        <v>9</v>
      </c>
      <c r="D666" s="1" t="s">
        <v>11</v>
      </c>
      <c r="E666" s="1">
        <v>0.8</v>
      </c>
      <c r="F666" s="1">
        <v>0.2</v>
      </c>
      <c r="G666" s="1">
        <v>0</v>
      </c>
      <c r="H666" s="1">
        <v>0</v>
      </c>
      <c r="I666" s="1" t="s">
        <v>12</v>
      </c>
      <c r="J666" s="1" t="s">
        <v>13</v>
      </c>
      <c r="K666" s="1">
        <v>3750</v>
      </c>
      <c r="L666" s="3">
        <v>2250</v>
      </c>
      <c r="M666" t="str">
        <f t="shared" si="74"/>
        <v>D</v>
      </c>
      <c r="N666" t="str">
        <f t="shared" si="75"/>
        <v>D9</v>
      </c>
      <c r="O666" t="str">
        <f>VLOOKUP(N666,'Design - US'!$H$3:$M$50,2,FALSE)</f>
        <v>Profile A</v>
      </c>
      <c r="P666" t="str">
        <f>VLOOKUP($N666,'Design - US'!$H$3:$M$50,3,FALSE)</f>
        <v>$60 USD / mo (T3)</v>
      </c>
      <c r="Q666" t="str">
        <f>VLOOKUP($N666,'Design - US'!$H$3:$M$50,4,FALSE)</f>
        <v>$12.06 USD / day</v>
      </c>
      <c r="R666" t="str">
        <f>VLOOKUP($N666,'Design - US'!$H$3:$M$50,5,FALSE)</f>
        <v>Open access within label indication (use after failure of allopurinol or febuxostat)</v>
      </c>
      <c r="S666" t="str">
        <f>VLOOKUP($N666,'Design - US'!$H$3:$M$50,6,FALSE)</f>
        <v>Requires prior authorization</v>
      </c>
      <c r="T666">
        <f t="shared" si="76"/>
        <v>3750</v>
      </c>
      <c r="U666">
        <f t="shared" si="70"/>
        <v>3000</v>
      </c>
      <c r="V666">
        <f t="shared" si="71"/>
        <v>750</v>
      </c>
      <c r="W666">
        <f t="shared" si="72"/>
        <v>0</v>
      </c>
      <c r="X666">
        <f t="shared" si="73"/>
        <v>0</v>
      </c>
    </row>
    <row r="667" spans="1:24">
      <c r="A667" s="2">
        <v>97</v>
      </c>
      <c r="B667" s="1" t="s">
        <v>15</v>
      </c>
      <c r="C667" s="1">
        <v>9</v>
      </c>
      <c r="D667" s="1" t="s">
        <v>14</v>
      </c>
      <c r="E667" s="1">
        <v>0.8</v>
      </c>
      <c r="F667" s="1">
        <v>0.2</v>
      </c>
      <c r="G667" s="1">
        <v>0</v>
      </c>
      <c r="H667" s="1">
        <v>0</v>
      </c>
      <c r="I667" s="1" t="s">
        <v>12</v>
      </c>
      <c r="J667" s="1" t="s">
        <v>13</v>
      </c>
      <c r="K667" s="1">
        <v>3750</v>
      </c>
      <c r="L667" s="3">
        <v>2250</v>
      </c>
      <c r="M667" t="str">
        <f t="shared" si="74"/>
        <v>D</v>
      </c>
      <c r="N667" t="str">
        <f t="shared" si="75"/>
        <v>D9</v>
      </c>
      <c r="O667" t="str">
        <f>VLOOKUP(N667,'Design - US'!$H$3:$M$50,2,FALSE)</f>
        <v>Profile A</v>
      </c>
      <c r="P667" t="str">
        <f>VLOOKUP($N667,'Design - US'!$H$3:$M$50,3,FALSE)</f>
        <v>$60 USD / mo (T3)</v>
      </c>
      <c r="Q667" t="str">
        <f>VLOOKUP($N667,'Design - US'!$H$3:$M$50,4,FALSE)</f>
        <v>$12.06 USD / day</v>
      </c>
      <c r="R667" t="str">
        <f>VLOOKUP($N667,'Design - US'!$H$3:$M$50,5,FALSE)</f>
        <v>Open access within label indication (use after failure of allopurinol or febuxostat)</v>
      </c>
      <c r="S667" t="str">
        <f>VLOOKUP($N667,'Design - US'!$H$3:$M$50,6,FALSE)</f>
        <v>Requires prior authorization</v>
      </c>
      <c r="T667">
        <f t="shared" si="76"/>
        <v>2250</v>
      </c>
      <c r="U667">
        <f t="shared" si="70"/>
        <v>1800</v>
      </c>
      <c r="V667">
        <f t="shared" si="71"/>
        <v>450</v>
      </c>
      <c r="W667">
        <f t="shared" si="72"/>
        <v>0</v>
      </c>
      <c r="X667">
        <f t="shared" si="73"/>
        <v>0</v>
      </c>
    </row>
    <row r="668" spans="1:24">
      <c r="A668" s="2">
        <v>97</v>
      </c>
      <c r="B668" s="1" t="s">
        <v>15</v>
      </c>
      <c r="C668" s="1">
        <v>10</v>
      </c>
      <c r="D668" s="1" t="s">
        <v>11</v>
      </c>
      <c r="E668" s="1">
        <v>1</v>
      </c>
      <c r="F668" s="1">
        <v>0</v>
      </c>
      <c r="G668" s="1">
        <v>0</v>
      </c>
      <c r="H668" s="1">
        <v>0</v>
      </c>
      <c r="I668" s="1" t="s">
        <v>12</v>
      </c>
      <c r="J668" s="1" t="s">
        <v>13</v>
      </c>
      <c r="K668" s="1">
        <v>3750</v>
      </c>
      <c r="L668" s="3">
        <v>2250</v>
      </c>
      <c r="M668" t="str">
        <f t="shared" si="74"/>
        <v>D</v>
      </c>
      <c r="N668" t="str">
        <f t="shared" si="75"/>
        <v>D10</v>
      </c>
      <c r="O668" t="str">
        <f>VLOOKUP(N668,'Design - US'!$H$3:$M$50,2,FALSE)</f>
        <v>Profile B</v>
      </c>
      <c r="P668" t="str">
        <f>VLOOKUP($N668,'Design - US'!$H$3:$M$50,3,FALSE)</f>
        <v>$30 USD / mo (T2)</v>
      </c>
      <c r="Q668" t="str">
        <f>VLOOKUP($N668,'Design - US'!$H$3:$M$50,4,FALSE)</f>
        <v>$7.14 USD / day</v>
      </c>
      <c r="R668" t="str">
        <f>VLOOKUP($N668,'Design - US'!$H$3:$M$50,5,FALSE)</f>
        <v>Open access within label indication (use after failure of allopurinol or febuxostat)</v>
      </c>
      <c r="S668" t="str">
        <f>VLOOKUP($N668,'Design - US'!$H$3:$M$50,6,FALSE)</f>
        <v>Requires prior authorization</v>
      </c>
      <c r="T668">
        <f t="shared" si="76"/>
        <v>3750</v>
      </c>
      <c r="U668">
        <f t="shared" si="70"/>
        <v>3750</v>
      </c>
      <c r="V668">
        <f t="shared" si="71"/>
        <v>0</v>
      </c>
      <c r="W668">
        <f t="shared" si="72"/>
        <v>0</v>
      </c>
      <c r="X668">
        <f t="shared" si="73"/>
        <v>0</v>
      </c>
    </row>
    <row r="669" spans="1:24">
      <c r="A669" s="2">
        <v>97</v>
      </c>
      <c r="B669" s="1" t="s">
        <v>15</v>
      </c>
      <c r="C669" s="1">
        <v>10</v>
      </c>
      <c r="D669" s="1" t="s">
        <v>14</v>
      </c>
      <c r="E669" s="1">
        <v>1</v>
      </c>
      <c r="F669" s="1">
        <v>0</v>
      </c>
      <c r="G669" s="1">
        <v>0</v>
      </c>
      <c r="H669" s="1">
        <v>0</v>
      </c>
      <c r="I669" s="1" t="s">
        <v>12</v>
      </c>
      <c r="J669" s="1" t="s">
        <v>13</v>
      </c>
      <c r="K669" s="1">
        <v>3750</v>
      </c>
      <c r="L669" s="3">
        <v>2250</v>
      </c>
      <c r="M669" t="str">
        <f t="shared" si="74"/>
        <v>D</v>
      </c>
      <c r="N669" t="str">
        <f t="shared" si="75"/>
        <v>D10</v>
      </c>
      <c r="O669" t="str">
        <f>VLOOKUP(N669,'Design - US'!$H$3:$M$50,2,FALSE)</f>
        <v>Profile B</v>
      </c>
      <c r="P669" t="str">
        <f>VLOOKUP($N669,'Design - US'!$H$3:$M$50,3,FALSE)</f>
        <v>$30 USD / mo (T2)</v>
      </c>
      <c r="Q669" t="str">
        <f>VLOOKUP($N669,'Design - US'!$H$3:$M$50,4,FALSE)</f>
        <v>$7.14 USD / day</v>
      </c>
      <c r="R669" t="str">
        <f>VLOOKUP($N669,'Design - US'!$H$3:$M$50,5,FALSE)</f>
        <v>Open access within label indication (use after failure of allopurinol or febuxostat)</v>
      </c>
      <c r="S669" t="str">
        <f>VLOOKUP($N669,'Design - US'!$H$3:$M$50,6,FALSE)</f>
        <v>Requires prior authorization</v>
      </c>
      <c r="T669">
        <f t="shared" si="76"/>
        <v>2250</v>
      </c>
      <c r="U669">
        <f t="shared" si="70"/>
        <v>2250</v>
      </c>
      <c r="V669">
        <f t="shared" si="71"/>
        <v>0</v>
      </c>
      <c r="W669">
        <f t="shared" si="72"/>
        <v>0</v>
      </c>
      <c r="X669">
        <f t="shared" si="73"/>
        <v>0</v>
      </c>
    </row>
    <row r="670" spans="1:24">
      <c r="A670" s="2">
        <v>97</v>
      </c>
      <c r="B670" s="1" t="s">
        <v>15</v>
      </c>
      <c r="C670" s="1">
        <v>11</v>
      </c>
      <c r="D670" s="1" t="s">
        <v>11</v>
      </c>
      <c r="E670" s="1">
        <v>1</v>
      </c>
      <c r="F670" s="1">
        <v>0</v>
      </c>
      <c r="G670" s="1">
        <v>0</v>
      </c>
      <c r="H670" s="1">
        <v>0</v>
      </c>
      <c r="I670" s="1" t="s">
        <v>12</v>
      </c>
      <c r="J670" s="1" t="s">
        <v>13</v>
      </c>
      <c r="K670" s="1">
        <v>3750</v>
      </c>
      <c r="L670" s="3">
        <v>2250</v>
      </c>
      <c r="M670" t="str">
        <f t="shared" si="74"/>
        <v>D</v>
      </c>
      <c r="N670" t="str">
        <f t="shared" si="75"/>
        <v>D11</v>
      </c>
      <c r="O670" t="str">
        <f>VLOOKUP(N670,'Design - US'!$H$3:$M$50,2,FALSE)</f>
        <v>Profile D</v>
      </c>
      <c r="P670" t="str">
        <f>VLOOKUP($N670,'Design - US'!$H$3:$M$50,3,FALSE)</f>
        <v>$60 USD / mo (T3)</v>
      </c>
      <c r="Q670" t="str">
        <f>VLOOKUP($N670,'Design - US'!$H$3:$M$50,4,FALSE)</f>
        <v>$12.06 USD / day</v>
      </c>
      <c r="R670" t="str">
        <f>VLOOKUP($N670,'Design - US'!$H$3:$M$50,5,FALSE)</f>
        <v>Access restricted beyond label indication (use only after failure of both allopurinol AND febuxostat)</v>
      </c>
      <c r="S670" t="str">
        <f>VLOOKUP($N670,'Design - US'!$H$3:$M$50,6,FALSE)</f>
        <v>Requires prior authorization</v>
      </c>
      <c r="T670">
        <f t="shared" si="76"/>
        <v>3750</v>
      </c>
      <c r="U670">
        <f t="shared" si="70"/>
        <v>3750</v>
      </c>
      <c r="V670">
        <f t="shared" si="71"/>
        <v>0</v>
      </c>
      <c r="W670">
        <f t="shared" si="72"/>
        <v>0</v>
      </c>
      <c r="X670">
        <f t="shared" si="73"/>
        <v>0</v>
      </c>
    </row>
    <row r="671" spans="1:24">
      <c r="A671" s="2">
        <v>97</v>
      </c>
      <c r="B671" s="1" t="s">
        <v>15</v>
      </c>
      <c r="C671" s="1">
        <v>11</v>
      </c>
      <c r="D671" s="1" t="s">
        <v>14</v>
      </c>
      <c r="E671" s="1">
        <v>1</v>
      </c>
      <c r="F671" s="1">
        <v>0</v>
      </c>
      <c r="G671" s="1">
        <v>0</v>
      </c>
      <c r="H671" s="1">
        <v>0</v>
      </c>
      <c r="I671" s="1" t="s">
        <v>12</v>
      </c>
      <c r="J671" s="1" t="s">
        <v>13</v>
      </c>
      <c r="K671" s="1">
        <v>3750</v>
      </c>
      <c r="L671" s="3">
        <v>2250</v>
      </c>
      <c r="M671" t="str">
        <f t="shared" si="74"/>
        <v>D</v>
      </c>
      <c r="N671" t="str">
        <f t="shared" si="75"/>
        <v>D11</v>
      </c>
      <c r="O671" t="str">
        <f>VLOOKUP(N671,'Design - US'!$H$3:$M$50,2,FALSE)</f>
        <v>Profile D</v>
      </c>
      <c r="P671" t="str">
        <f>VLOOKUP($N671,'Design - US'!$H$3:$M$50,3,FALSE)</f>
        <v>$60 USD / mo (T3)</v>
      </c>
      <c r="Q671" t="str">
        <f>VLOOKUP($N671,'Design - US'!$H$3:$M$50,4,FALSE)</f>
        <v>$12.06 USD / day</v>
      </c>
      <c r="R671" t="str">
        <f>VLOOKUP($N671,'Design - US'!$H$3:$M$50,5,FALSE)</f>
        <v>Access restricted beyond label indication (use only after failure of both allopurinol AND febuxostat)</v>
      </c>
      <c r="S671" t="str">
        <f>VLOOKUP($N671,'Design - US'!$H$3:$M$50,6,FALSE)</f>
        <v>Requires prior authorization</v>
      </c>
      <c r="T671">
        <f t="shared" si="76"/>
        <v>2250</v>
      </c>
      <c r="U671">
        <f t="shared" si="70"/>
        <v>2250</v>
      </c>
      <c r="V671">
        <f t="shared" si="71"/>
        <v>0</v>
      </c>
      <c r="W671">
        <f t="shared" si="72"/>
        <v>0</v>
      </c>
      <c r="X671">
        <f t="shared" si="73"/>
        <v>0</v>
      </c>
    </row>
    <row r="672" spans="1:24">
      <c r="A672" s="2">
        <v>97</v>
      </c>
      <c r="B672" s="1" t="s">
        <v>15</v>
      </c>
      <c r="C672" s="1">
        <v>12</v>
      </c>
      <c r="D672" s="1" t="s">
        <v>11</v>
      </c>
      <c r="E672" s="1">
        <v>0.8</v>
      </c>
      <c r="F672" s="1">
        <v>0.2</v>
      </c>
      <c r="G672" s="1">
        <v>0</v>
      </c>
      <c r="H672" s="1">
        <v>0</v>
      </c>
      <c r="I672" s="1" t="s">
        <v>12</v>
      </c>
      <c r="J672" s="1" t="s">
        <v>13</v>
      </c>
      <c r="K672" s="1">
        <v>3750</v>
      </c>
      <c r="L672" s="3">
        <v>2250</v>
      </c>
      <c r="M672" t="str">
        <f t="shared" si="74"/>
        <v>D</v>
      </c>
      <c r="N672" t="str">
        <f t="shared" si="75"/>
        <v>D12</v>
      </c>
      <c r="O672" t="str">
        <f>VLOOKUP(N672,'Design - US'!$H$3:$M$50,2,FALSE)</f>
        <v>Profile D</v>
      </c>
      <c r="P672" t="str">
        <f>VLOOKUP($N672,'Design - US'!$H$3:$M$50,3,FALSE)</f>
        <v>$30 USD / mo (T2)</v>
      </c>
      <c r="Q672" t="str">
        <f>VLOOKUP($N672,'Design - US'!$H$3:$M$50,4,FALSE)</f>
        <v>$7.14 USD / day</v>
      </c>
      <c r="R672" t="str">
        <f>VLOOKUP($N672,'Design - US'!$H$3:$M$50,5,FALSE)</f>
        <v>Open access within label indication (use after failure of allopurinol or febuxostat)</v>
      </c>
      <c r="S672" t="str">
        <f>VLOOKUP($N672,'Design - US'!$H$3:$M$50,6,FALSE)</f>
        <v>Requires prior authorization</v>
      </c>
      <c r="T672">
        <f t="shared" si="76"/>
        <v>3750</v>
      </c>
      <c r="U672">
        <f t="shared" si="70"/>
        <v>3000</v>
      </c>
      <c r="V672">
        <f t="shared" si="71"/>
        <v>750</v>
      </c>
      <c r="W672">
        <f t="shared" si="72"/>
        <v>0</v>
      </c>
      <c r="X672">
        <f t="shared" si="73"/>
        <v>0</v>
      </c>
    </row>
    <row r="673" spans="1:24">
      <c r="A673" s="2">
        <v>97</v>
      </c>
      <c r="B673" s="1" t="s">
        <v>15</v>
      </c>
      <c r="C673" s="1">
        <v>12</v>
      </c>
      <c r="D673" s="1" t="s">
        <v>14</v>
      </c>
      <c r="E673" s="1">
        <v>0.7</v>
      </c>
      <c r="F673" s="1">
        <v>0.3</v>
      </c>
      <c r="G673" s="1">
        <v>0</v>
      </c>
      <c r="H673" s="1">
        <v>0</v>
      </c>
      <c r="I673" s="1" t="s">
        <v>12</v>
      </c>
      <c r="J673" s="1" t="s">
        <v>13</v>
      </c>
      <c r="K673" s="1">
        <v>3750</v>
      </c>
      <c r="L673" s="3">
        <v>2250</v>
      </c>
      <c r="M673" t="str">
        <f t="shared" si="74"/>
        <v>D</v>
      </c>
      <c r="N673" t="str">
        <f t="shared" si="75"/>
        <v>D12</v>
      </c>
      <c r="O673" t="str">
        <f>VLOOKUP(N673,'Design - US'!$H$3:$M$50,2,FALSE)</f>
        <v>Profile D</v>
      </c>
      <c r="P673" t="str">
        <f>VLOOKUP($N673,'Design - US'!$H$3:$M$50,3,FALSE)</f>
        <v>$30 USD / mo (T2)</v>
      </c>
      <c r="Q673" t="str">
        <f>VLOOKUP($N673,'Design - US'!$H$3:$M$50,4,FALSE)</f>
        <v>$7.14 USD / day</v>
      </c>
      <c r="R673" t="str">
        <f>VLOOKUP($N673,'Design - US'!$H$3:$M$50,5,FALSE)</f>
        <v>Open access within label indication (use after failure of allopurinol or febuxostat)</v>
      </c>
      <c r="S673" t="str">
        <f>VLOOKUP($N673,'Design - US'!$H$3:$M$50,6,FALSE)</f>
        <v>Requires prior authorization</v>
      </c>
      <c r="T673">
        <f t="shared" si="76"/>
        <v>2250</v>
      </c>
      <c r="U673">
        <f t="shared" si="70"/>
        <v>1575</v>
      </c>
      <c r="V673">
        <f t="shared" si="71"/>
        <v>675</v>
      </c>
      <c r="W673">
        <f t="shared" si="72"/>
        <v>0</v>
      </c>
      <c r="X673">
        <f t="shared" si="73"/>
        <v>0</v>
      </c>
    </row>
    <row r="674" spans="1:24">
      <c r="A674" s="2">
        <v>100</v>
      </c>
      <c r="B674" s="1" t="s">
        <v>15</v>
      </c>
      <c r="C674" s="1">
        <v>1</v>
      </c>
      <c r="D674" s="1" t="s">
        <v>11</v>
      </c>
      <c r="E674" s="1">
        <v>0.1</v>
      </c>
      <c r="F674" s="1">
        <v>0.2</v>
      </c>
      <c r="G674" s="1">
        <v>0.7</v>
      </c>
      <c r="H674" s="1">
        <v>0</v>
      </c>
      <c r="I674" s="1" t="s">
        <v>12</v>
      </c>
      <c r="J674" s="1" t="s">
        <v>13</v>
      </c>
      <c r="K674" s="1">
        <v>20000</v>
      </c>
      <c r="L674" s="3">
        <v>4000</v>
      </c>
      <c r="M674" t="str">
        <f t="shared" si="74"/>
        <v>D</v>
      </c>
      <c r="N674" t="str">
        <f t="shared" si="75"/>
        <v>D1</v>
      </c>
      <c r="O674" t="str">
        <f>VLOOKUP(N674,'Design - US'!$H$3:$M$50,2,FALSE)</f>
        <v>Profile C</v>
      </c>
      <c r="P674" t="str">
        <f>VLOOKUP($N674,'Design - US'!$H$3:$M$50,3,FALSE)</f>
        <v>$30 USD / mo (T2)</v>
      </c>
      <c r="Q674" t="str">
        <f>VLOOKUP($N674,'Design - US'!$H$3:$M$50,4,FALSE)</f>
        <v>$5.36 USD / day</v>
      </c>
      <c r="R674" t="str">
        <f>VLOOKUP($N674,'Design - US'!$H$3:$M$50,5,FALSE)</f>
        <v>Open access within label indication (use after failure of allopurinol or febuxostat)</v>
      </c>
      <c r="S674" t="str">
        <f>VLOOKUP($N674,'Design - US'!$H$3:$M$50,6,FALSE)</f>
        <v>Requires prior authorization</v>
      </c>
      <c r="T674">
        <f t="shared" si="76"/>
        <v>20000</v>
      </c>
      <c r="U674">
        <f t="shared" si="70"/>
        <v>2000</v>
      </c>
      <c r="V674">
        <f t="shared" si="71"/>
        <v>4000</v>
      </c>
      <c r="W674">
        <f t="shared" si="72"/>
        <v>14000</v>
      </c>
      <c r="X674">
        <f t="shared" si="73"/>
        <v>0</v>
      </c>
    </row>
    <row r="675" spans="1:24">
      <c r="A675" s="2">
        <v>100</v>
      </c>
      <c r="B675" s="1" t="s">
        <v>15</v>
      </c>
      <c r="C675" s="1">
        <v>1</v>
      </c>
      <c r="D675" s="1" t="s">
        <v>14</v>
      </c>
      <c r="E675" s="1">
        <v>0.1</v>
      </c>
      <c r="F675" s="1">
        <v>0.2</v>
      </c>
      <c r="G675" s="1">
        <v>0.7</v>
      </c>
      <c r="H675" s="1">
        <v>0</v>
      </c>
      <c r="I675" s="1" t="s">
        <v>12</v>
      </c>
      <c r="J675" s="1" t="s">
        <v>13</v>
      </c>
      <c r="K675" s="1">
        <v>20000</v>
      </c>
      <c r="L675" s="3">
        <v>4000</v>
      </c>
      <c r="M675" t="str">
        <f t="shared" si="74"/>
        <v>D</v>
      </c>
      <c r="N675" t="str">
        <f t="shared" si="75"/>
        <v>D1</v>
      </c>
      <c r="O675" t="str">
        <f>VLOOKUP(N675,'Design - US'!$H$3:$M$50,2,FALSE)</f>
        <v>Profile C</v>
      </c>
      <c r="P675" t="str">
        <f>VLOOKUP($N675,'Design - US'!$H$3:$M$50,3,FALSE)</f>
        <v>$30 USD / mo (T2)</v>
      </c>
      <c r="Q675" t="str">
        <f>VLOOKUP($N675,'Design - US'!$H$3:$M$50,4,FALSE)</f>
        <v>$5.36 USD / day</v>
      </c>
      <c r="R675" t="str">
        <f>VLOOKUP($N675,'Design - US'!$H$3:$M$50,5,FALSE)</f>
        <v>Open access within label indication (use after failure of allopurinol or febuxostat)</v>
      </c>
      <c r="S675" t="str">
        <f>VLOOKUP($N675,'Design - US'!$H$3:$M$50,6,FALSE)</f>
        <v>Requires prior authorization</v>
      </c>
      <c r="T675">
        <f t="shared" si="76"/>
        <v>4000</v>
      </c>
      <c r="U675">
        <f t="shared" si="70"/>
        <v>400</v>
      </c>
      <c r="V675">
        <f t="shared" si="71"/>
        <v>800</v>
      </c>
      <c r="W675">
        <f t="shared" si="72"/>
        <v>2800</v>
      </c>
      <c r="X675">
        <f t="shared" si="73"/>
        <v>0</v>
      </c>
    </row>
    <row r="676" spans="1:24">
      <c r="A676" s="2">
        <v>100</v>
      </c>
      <c r="B676" s="1" t="s">
        <v>15</v>
      </c>
      <c r="C676" s="1">
        <v>2</v>
      </c>
      <c r="D676" s="1" t="s">
        <v>11</v>
      </c>
      <c r="E676" s="1">
        <v>0.1</v>
      </c>
      <c r="F676" s="1">
        <v>0.4</v>
      </c>
      <c r="G676" s="1">
        <v>0.5</v>
      </c>
      <c r="H676" s="1">
        <v>0</v>
      </c>
      <c r="I676" s="1" t="s">
        <v>12</v>
      </c>
      <c r="J676" s="1" t="s">
        <v>13</v>
      </c>
      <c r="K676" s="1">
        <v>20000</v>
      </c>
      <c r="L676" s="3">
        <v>4000</v>
      </c>
      <c r="M676" t="str">
        <f t="shared" si="74"/>
        <v>D</v>
      </c>
      <c r="N676" t="str">
        <f t="shared" si="75"/>
        <v>D2</v>
      </c>
      <c r="O676" t="str">
        <f>VLOOKUP(N676,'Design - US'!$H$3:$M$50,2,FALSE)</f>
        <v>Profile B</v>
      </c>
      <c r="P676" t="str">
        <f>VLOOKUP($N676,'Design - US'!$H$3:$M$50,3,FALSE)</f>
        <v>$30 USD / mo (T2)</v>
      </c>
      <c r="Q676" t="str">
        <f>VLOOKUP($N676,'Design - US'!$H$3:$M$50,4,FALSE)</f>
        <v>$7.14 USD / day</v>
      </c>
      <c r="R676" t="str">
        <f>VLOOKUP($N676,'Design - US'!$H$3:$M$50,5,FALSE)</f>
        <v>Open access within label indication (use after failure of allopurinol or febuxostat)</v>
      </c>
      <c r="S676" t="str">
        <f>VLOOKUP($N676,'Design - US'!$H$3:$M$50,6,FALSE)</f>
        <v>No prior authorization</v>
      </c>
      <c r="T676">
        <f t="shared" si="76"/>
        <v>20000</v>
      </c>
      <c r="U676">
        <f t="shared" si="70"/>
        <v>2000</v>
      </c>
      <c r="V676">
        <f t="shared" si="71"/>
        <v>8000</v>
      </c>
      <c r="W676">
        <f t="shared" si="72"/>
        <v>10000</v>
      </c>
      <c r="X676">
        <f t="shared" si="73"/>
        <v>0</v>
      </c>
    </row>
    <row r="677" spans="1:24">
      <c r="A677" s="2">
        <v>100</v>
      </c>
      <c r="B677" s="1" t="s">
        <v>15</v>
      </c>
      <c r="C677" s="1">
        <v>2</v>
      </c>
      <c r="D677" s="1" t="s">
        <v>14</v>
      </c>
      <c r="E677" s="1">
        <v>0.1</v>
      </c>
      <c r="F677" s="1">
        <v>0.4</v>
      </c>
      <c r="G677" s="1">
        <v>0.5</v>
      </c>
      <c r="H677" s="1">
        <v>0</v>
      </c>
      <c r="I677" s="1" t="s">
        <v>12</v>
      </c>
      <c r="J677" s="1" t="s">
        <v>13</v>
      </c>
      <c r="K677" s="1">
        <v>20000</v>
      </c>
      <c r="L677" s="3">
        <v>4000</v>
      </c>
      <c r="M677" t="str">
        <f t="shared" si="74"/>
        <v>D</v>
      </c>
      <c r="N677" t="str">
        <f t="shared" si="75"/>
        <v>D2</v>
      </c>
      <c r="O677" t="str">
        <f>VLOOKUP(N677,'Design - US'!$H$3:$M$50,2,FALSE)</f>
        <v>Profile B</v>
      </c>
      <c r="P677" t="str">
        <f>VLOOKUP($N677,'Design - US'!$H$3:$M$50,3,FALSE)</f>
        <v>$30 USD / mo (T2)</v>
      </c>
      <c r="Q677" t="str">
        <f>VLOOKUP($N677,'Design - US'!$H$3:$M$50,4,FALSE)</f>
        <v>$7.14 USD / day</v>
      </c>
      <c r="R677" t="str">
        <f>VLOOKUP($N677,'Design - US'!$H$3:$M$50,5,FALSE)</f>
        <v>Open access within label indication (use after failure of allopurinol or febuxostat)</v>
      </c>
      <c r="S677" t="str">
        <f>VLOOKUP($N677,'Design - US'!$H$3:$M$50,6,FALSE)</f>
        <v>No prior authorization</v>
      </c>
      <c r="T677">
        <f t="shared" si="76"/>
        <v>4000</v>
      </c>
      <c r="U677">
        <f t="shared" si="70"/>
        <v>400</v>
      </c>
      <c r="V677">
        <f t="shared" si="71"/>
        <v>1600</v>
      </c>
      <c r="W677">
        <f t="shared" si="72"/>
        <v>2000</v>
      </c>
      <c r="X677">
        <f t="shared" si="73"/>
        <v>0</v>
      </c>
    </row>
    <row r="678" spans="1:24">
      <c r="A678" s="2">
        <v>100</v>
      </c>
      <c r="B678" s="1" t="s">
        <v>15</v>
      </c>
      <c r="C678" s="1">
        <v>3</v>
      </c>
      <c r="D678" s="1" t="s">
        <v>11</v>
      </c>
      <c r="E678" s="1">
        <v>0.1</v>
      </c>
      <c r="F678" s="1">
        <v>0.4</v>
      </c>
      <c r="G678" s="1">
        <v>0.5</v>
      </c>
      <c r="H678" s="1">
        <v>0</v>
      </c>
      <c r="I678" s="1" t="s">
        <v>12</v>
      </c>
      <c r="J678" s="1" t="s">
        <v>13</v>
      </c>
      <c r="K678" s="1">
        <v>20000</v>
      </c>
      <c r="L678" s="3">
        <v>4000</v>
      </c>
      <c r="M678" t="str">
        <f t="shared" si="74"/>
        <v>D</v>
      </c>
      <c r="N678" t="str">
        <f t="shared" si="75"/>
        <v>D3</v>
      </c>
      <c r="O678" t="str">
        <f>VLOOKUP(N678,'Design - US'!$H$3:$M$50,2,FALSE)</f>
        <v>Profile A</v>
      </c>
      <c r="P678" t="str">
        <f>VLOOKUP($N678,'Design - US'!$H$3:$M$50,3,FALSE)</f>
        <v>$30 USD / mo (T2)</v>
      </c>
      <c r="Q678" t="str">
        <f>VLOOKUP($N678,'Design - US'!$H$3:$M$50,4,FALSE)</f>
        <v>$7.14 USD / day</v>
      </c>
      <c r="R678" t="str">
        <f>VLOOKUP($N678,'Design - US'!$H$3:$M$50,5,FALSE)</f>
        <v>Open access within label indication (use after failure of allopurinol or febuxostat)</v>
      </c>
      <c r="S678" t="str">
        <f>VLOOKUP($N678,'Design - US'!$H$3:$M$50,6,FALSE)</f>
        <v>Requires prior authorization</v>
      </c>
      <c r="T678">
        <f t="shared" si="76"/>
        <v>20000</v>
      </c>
      <c r="U678">
        <f t="shared" si="70"/>
        <v>2000</v>
      </c>
      <c r="V678">
        <f t="shared" si="71"/>
        <v>8000</v>
      </c>
      <c r="W678">
        <f t="shared" si="72"/>
        <v>10000</v>
      </c>
      <c r="X678">
        <f t="shared" si="73"/>
        <v>0</v>
      </c>
    </row>
    <row r="679" spans="1:24">
      <c r="A679" s="2">
        <v>100</v>
      </c>
      <c r="B679" s="1" t="s">
        <v>15</v>
      </c>
      <c r="C679" s="1">
        <v>3</v>
      </c>
      <c r="D679" s="1" t="s">
        <v>14</v>
      </c>
      <c r="E679" s="1">
        <v>0.1</v>
      </c>
      <c r="F679" s="1">
        <v>0.4</v>
      </c>
      <c r="G679" s="1">
        <v>0.5</v>
      </c>
      <c r="H679" s="1">
        <v>0</v>
      </c>
      <c r="I679" s="1" t="s">
        <v>12</v>
      </c>
      <c r="J679" s="1" t="s">
        <v>13</v>
      </c>
      <c r="K679" s="1">
        <v>20000</v>
      </c>
      <c r="L679" s="3">
        <v>4000</v>
      </c>
      <c r="M679" t="str">
        <f t="shared" si="74"/>
        <v>D</v>
      </c>
      <c r="N679" t="str">
        <f t="shared" si="75"/>
        <v>D3</v>
      </c>
      <c r="O679" t="str">
        <f>VLOOKUP(N679,'Design - US'!$H$3:$M$50,2,FALSE)</f>
        <v>Profile A</v>
      </c>
      <c r="P679" t="str">
        <f>VLOOKUP($N679,'Design - US'!$H$3:$M$50,3,FALSE)</f>
        <v>$30 USD / mo (T2)</v>
      </c>
      <c r="Q679" t="str">
        <f>VLOOKUP($N679,'Design - US'!$H$3:$M$50,4,FALSE)</f>
        <v>$7.14 USD / day</v>
      </c>
      <c r="R679" t="str">
        <f>VLOOKUP($N679,'Design - US'!$H$3:$M$50,5,FALSE)</f>
        <v>Open access within label indication (use after failure of allopurinol or febuxostat)</v>
      </c>
      <c r="S679" t="str">
        <f>VLOOKUP($N679,'Design - US'!$H$3:$M$50,6,FALSE)</f>
        <v>Requires prior authorization</v>
      </c>
      <c r="T679">
        <f t="shared" si="76"/>
        <v>4000</v>
      </c>
      <c r="U679">
        <f t="shared" si="70"/>
        <v>400</v>
      </c>
      <c r="V679">
        <f t="shared" si="71"/>
        <v>1600</v>
      </c>
      <c r="W679">
        <f t="shared" si="72"/>
        <v>2000</v>
      </c>
      <c r="X679">
        <f t="shared" si="73"/>
        <v>0</v>
      </c>
    </row>
    <row r="680" spans="1:24">
      <c r="A680" s="2">
        <v>100</v>
      </c>
      <c r="B680" s="1" t="s">
        <v>15</v>
      </c>
      <c r="C680" s="1">
        <v>4</v>
      </c>
      <c r="D680" s="1" t="s">
        <v>11</v>
      </c>
      <c r="E680" s="1">
        <v>0.3</v>
      </c>
      <c r="F680" s="1">
        <v>0.3</v>
      </c>
      <c r="G680" s="1">
        <v>0.4</v>
      </c>
      <c r="H680" s="1">
        <v>0</v>
      </c>
      <c r="I680" s="1" t="s">
        <v>12</v>
      </c>
      <c r="J680" s="1" t="s">
        <v>13</v>
      </c>
      <c r="K680" s="1">
        <v>20000</v>
      </c>
      <c r="L680" s="3">
        <v>4000</v>
      </c>
      <c r="M680" t="str">
        <f t="shared" si="74"/>
        <v>D</v>
      </c>
      <c r="N680" t="str">
        <f t="shared" si="75"/>
        <v>D4</v>
      </c>
      <c r="O680" t="str">
        <f>VLOOKUP(N680,'Design - US'!$H$3:$M$50,2,FALSE)</f>
        <v>Profile A</v>
      </c>
      <c r="P680" t="str">
        <f>VLOOKUP($N680,'Design - US'!$H$3:$M$50,3,FALSE)</f>
        <v>$60 USD / mo (T3)</v>
      </c>
      <c r="Q680" t="str">
        <f>VLOOKUP($N680,'Design - US'!$H$3:$M$50,4,FALSE)</f>
        <v>$5.36 USD / day</v>
      </c>
      <c r="R680" t="str">
        <f>VLOOKUP($N680,'Design - US'!$H$3:$M$50,5,FALSE)</f>
        <v>Open access within label indication (use after failure of allopurinol or febuxostat)</v>
      </c>
      <c r="S680" t="str">
        <f>VLOOKUP($N680,'Design - US'!$H$3:$M$50,6,FALSE)</f>
        <v>No prior authorization</v>
      </c>
      <c r="T680">
        <f t="shared" si="76"/>
        <v>20000</v>
      </c>
      <c r="U680">
        <f t="shared" si="70"/>
        <v>6000</v>
      </c>
      <c r="V680">
        <f t="shared" si="71"/>
        <v>6000</v>
      </c>
      <c r="W680">
        <f t="shared" si="72"/>
        <v>8000</v>
      </c>
      <c r="X680">
        <f t="shared" si="73"/>
        <v>0</v>
      </c>
    </row>
    <row r="681" spans="1:24">
      <c r="A681" s="2">
        <v>100</v>
      </c>
      <c r="B681" s="1" t="s">
        <v>15</v>
      </c>
      <c r="C681" s="1">
        <v>4</v>
      </c>
      <c r="D681" s="1" t="s">
        <v>14</v>
      </c>
      <c r="E681" s="1">
        <v>0.3</v>
      </c>
      <c r="F681" s="1">
        <v>0.3</v>
      </c>
      <c r="G681" s="1">
        <v>0.4</v>
      </c>
      <c r="H681" s="1">
        <v>0</v>
      </c>
      <c r="I681" s="1" t="s">
        <v>12</v>
      </c>
      <c r="J681" s="1" t="s">
        <v>13</v>
      </c>
      <c r="K681" s="1">
        <v>20000</v>
      </c>
      <c r="L681" s="3">
        <v>4000</v>
      </c>
      <c r="M681" t="str">
        <f t="shared" si="74"/>
        <v>D</v>
      </c>
      <c r="N681" t="str">
        <f t="shared" si="75"/>
        <v>D4</v>
      </c>
      <c r="O681" t="str">
        <f>VLOOKUP(N681,'Design - US'!$H$3:$M$50,2,FALSE)</f>
        <v>Profile A</v>
      </c>
      <c r="P681" t="str">
        <f>VLOOKUP($N681,'Design - US'!$H$3:$M$50,3,FALSE)</f>
        <v>$60 USD / mo (T3)</v>
      </c>
      <c r="Q681" t="str">
        <f>VLOOKUP($N681,'Design - US'!$H$3:$M$50,4,FALSE)</f>
        <v>$5.36 USD / day</v>
      </c>
      <c r="R681" t="str">
        <f>VLOOKUP($N681,'Design - US'!$H$3:$M$50,5,FALSE)</f>
        <v>Open access within label indication (use after failure of allopurinol or febuxostat)</v>
      </c>
      <c r="S681" t="str">
        <f>VLOOKUP($N681,'Design - US'!$H$3:$M$50,6,FALSE)</f>
        <v>No prior authorization</v>
      </c>
      <c r="T681">
        <f t="shared" si="76"/>
        <v>4000</v>
      </c>
      <c r="U681">
        <f t="shared" si="70"/>
        <v>1200</v>
      </c>
      <c r="V681">
        <f t="shared" si="71"/>
        <v>1200</v>
      </c>
      <c r="W681">
        <f t="shared" si="72"/>
        <v>1600</v>
      </c>
      <c r="X681">
        <f t="shared" si="73"/>
        <v>0</v>
      </c>
    </row>
    <row r="682" spans="1:24">
      <c r="A682" s="2">
        <v>100</v>
      </c>
      <c r="B682" s="1" t="s">
        <v>15</v>
      </c>
      <c r="C682" s="1">
        <v>5</v>
      </c>
      <c r="D682" s="1" t="s">
        <v>11</v>
      </c>
      <c r="E682" s="1">
        <v>0.3</v>
      </c>
      <c r="F682" s="1">
        <v>0.4</v>
      </c>
      <c r="G682" s="1">
        <v>0.3</v>
      </c>
      <c r="H682" s="1">
        <v>0</v>
      </c>
      <c r="I682" s="1" t="s">
        <v>12</v>
      </c>
      <c r="J682" s="1" t="s">
        <v>13</v>
      </c>
      <c r="K682" s="1">
        <v>20000</v>
      </c>
      <c r="L682" s="3">
        <v>4000</v>
      </c>
      <c r="M682" t="str">
        <f t="shared" si="74"/>
        <v>D</v>
      </c>
      <c r="N682" t="str">
        <f t="shared" si="75"/>
        <v>D5</v>
      </c>
      <c r="O682" t="str">
        <f>VLOOKUP(N682,'Design - US'!$H$3:$M$50,2,FALSE)</f>
        <v>Profile A</v>
      </c>
      <c r="P682" t="str">
        <f>VLOOKUP($N682,'Design - US'!$H$3:$M$50,3,FALSE)</f>
        <v>$60 USD / mo (T3)</v>
      </c>
      <c r="Q682" t="str">
        <f>VLOOKUP($N682,'Design - US'!$H$3:$M$50,4,FALSE)</f>
        <v>$12.06 USD / day</v>
      </c>
      <c r="R682" t="str">
        <f>VLOOKUP($N682,'Design - US'!$H$3:$M$50,5,FALSE)</f>
        <v>Access restricted beyond label indication (use only after failure of both allopurinol AND febuxostat)</v>
      </c>
      <c r="S682" t="str">
        <f>VLOOKUP($N682,'Design - US'!$H$3:$M$50,6,FALSE)</f>
        <v>No prior authorization</v>
      </c>
      <c r="T682">
        <f t="shared" si="76"/>
        <v>20000</v>
      </c>
      <c r="U682">
        <f t="shared" si="70"/>
        <v>6000</v>
      </c>
      <c r="V682">
        <f t="shared" si="71"/>
        <v>8000</v>
      </c>
      <c r="W682">
        <f t="shared" si="72"/>
        <v>6000</v>
      </c>
      <c r="X682">
        <f t="shared" si="73"/>
        <v>0</v>
      </c>
    </row>
    <row r="683" spans="1:24">
      <c r="A683" s="2">
        <v>100</v>
      </c>
      <c r="B683" s="1" t="s">
        <v>15</v>
      </c>
      <c r="C683" s="1">
        <v>5</v>
      </c>
      <c r="D683" s="1" t="s">
        <v>14</v>
      </c>
      <c r="E683" s="1">
        <v>0.3</v>
      </c>
      <c r="F683" s="1">
        <v>0.4</v>
      </c>
      <c r="G683" s="1">
        <v>0.3</v>
      </c>
      <c r="H683" s="1">
        <v>0</v>
      </c>
      <c r="I683" s="1" t="s">
        <v>12</v>
      </c>
      <c r="J683" s="1" t="s">
        <v>13</v>
      </c>
      <c r="K683" s="1">
        <v>20000</v>
      </c>
      <c r="L683" s="3">
        <v>4000</v>
      </c>
      <c r="M683" t="str">
        <f t="shared" si="74"/>
        <v>D</v>
      </c>
      <c r="N683" t="str">
        <f t="shared" si="75"/>
        <v>D5</v>
      </c>
      <c r="O683" t="str">
        <f>VLOOKUP(N683,'Design - US'!$H$3:$M$50,2,FALSE)</f>
        <v>Profile A</v>
      </c>
      <c r="P683" t="str">
        <f>VLOOKUP($N683,'Design - US'!$H$3:$M$50,3,FALSE)</f>
        <v>$60 USD / mo (T3)</v>
      </c>
      <c r="Q683" t="str">
        <f>VLOOKUP($N683,'Design - US'!$H$3:$M$50,4,FALSE)</f>
        <v>$12.06 USD / day</v>
      </c>
      <c r="R683" t="str">
        <f>VLOOKUP($N683,'Design - US'!$H$3:$M$50,5,FALSE)</f>
        <v>Access restricted beyond label indication (use only after failure of both allopurinol AND febuxostat)</v>
      </c>
      <c r="S683" t="str">
        <f>VLOOKUP($N683,'Design - US'!$H$3:$M$50,6,FALSE)</f>
        <v>No prior authorization</v>
      </c>
      <c r="T683">
        <f t="shared" si="76"/>
        <v>4000</v>
      </c>
      <c r="U683">
        <f t="shared" si="70"/>
        <v>1200</v>
      </c>
      <c r="V683">
        <f t="shared" si="71"/>
        <v>1600</v>
      </c>
      <c r="W683">
        <f t="shared" si="72"/>
        <v>1200</v>
      </c>
      <c r="X683">
        <f t="shared" si="73"/>
        <v>0</v>
      </c>
    </row>
    <row r="684" spans="1:24">
      <c r="A684" s="2">
        <v>100</v>
      </c>
      <c r="B684" s="1" t="s">
        <v>15</v>
      </c>
      <c r="C684" s="1">
        <v>6</v>
      </c>
      <c r="D684" s="1" t="s">
        <v>11</v>
      </c>
      <c r="E684" s="1">
        <v>0.4</v>
      </c>
      <c r="F684" s="1">
        <v>0.3</v>
      </c>
      <c r="G684" s="1">
        <v>0.3</v>
      </c>
      <c r="H684" s="1">
        <v>0</v>
      </c>
      <c r="I684" s="1" t="s">
        <v>12</v>
      </c>
      <c r="J684" s="1" t="s">
        <v>13</v>
      </c>
      <c r="K684" s="1">
        <v>20000</v>
      </c>
      <c r="L684" s="3">
        <v>4000</v>
      </c>
      <c r="M684" t="str">
        <f t="shared" si="74"/>
        <v>D</v>
      </c>
      <c r="N684" t="str">
        <f t="shared" si="75"/>
        <v>D6</v>
      </c>
      <c r="O684" t="str">
        <f>VLOOKUP(N684,'Design - US'!$H$3:$M$50,2,FALSE)</f>
        <v>Profile C</v>
      </c>
      <c r="P684" t="str">
        <f>VLOOKUP($N684,'Design - US'!$H$3:$M$50,3,FALSE)</f>
        <v>$60 USD / mo (T3)</v>
      </c>
      <c r="Q684" t="str">
        <f>VLOOKUP($N684,'Design - US'!$H$3:$M$50,4,FALSE)</f>
        <v>$7.14 USD / day</v>
      </c>
      <c r="R684" t="str">
        <f>VLOOKUP($N684,'Design - US'!$H$3:$M$50,5,FALSE)</f>
        <v>Open access within label indication (use after failure of allopurinol or febuxostat)</v>
      </c>
      <c r="S684" t="str">
        <f>VLOOKUP($N684,'Design - US'!$H$3:$M$50,6,FALSE)</f>
        <v>Requires prior authorization</v>
      </c>
      <c r="T684">
        <f t="shared" si="76"/>
        <v>20000</v>
      </c>
      <c r="U684">
        <f t="shared" si="70"/>
        <v>8000</v>
      </c>
      <c r="V684">
        <f t="shared" si="71"/>
        <v>6000</v>
      </c>
      <c r="W684">
        <f t="shared" si="72"/>
        <v>6000</v>
      </c>
      <c r="X684">
        <f t="shared" si="73"/>
        <v>0</v>
      </c>
    </row>
    <row r="685" spans="1:24">
      <c r="A685" s="2">
        <v>100</v>
      </c>
      <c r="B685" s="1" t="s">
        <v>15</v>
      </c>
      <c r="C685" s="1">
        <v>6</v>
      </c>
      <c r="D685" s="1" t="s">
        <v>14</v>
      </c>
      <c r="E685" s="1">
        <v>0.4</v>
      </c>
      <c r="F685" s="1">
        <v>0.3</v>
      </c>
      <c r="G685" s="1">
        <v>0.3</v>
      </c>
      <c r="H685" s="1">
        <v>0</v>
      </c>
      <c r="I685" s="1" t="s">
        <v>12</v>
      </c>
      <c r="J685" s="1" t="s">
        <v>13</v>
      </c>
      <c r="K685" s="1">
        <v>20000</v>
      </c>
      <c r="L685" s="3">
        <v>4000</v>
      </c>
      <c r="M685" t="str">
        <f t="shared" si="74"/>
        <v>D</v>
      </c>
      <c r="N685" t="str">
        <f t="shared" si="75"/>
        <v>D6</v>
      </c>
      <c r="O685" t="str">
        <f>VLOOKUP(N685,'Design - US'!$H$3:$M$50,2,FALSE)</f>
        <v>Profile C</v>
      </c>
      <c r="P685" t="str">
        <f>VLOOKUP($N685,'Design - US'!$H$3:$M$50,3,FALSE)</f>
        <v>$60 USD / mo (T3)</v>
      </c>
      <c r="Q685" t="str">
        <f>VLOOKUP($N685,'Design - US'!$H$3:$M$50,4,FALSE)</f>
        <v>$7.14 USD / day</v>
      </c>
      <c r="R685" t="str">
        <f>VLOOKUP($N685,'Design - US'!$H$3:$M$50,5,FALSE)</f>
        <v>Open access within label indication (use after failure of allopurinol or febuxostat)</v>
      </c>
      <c r="S685" t="str">
        <f>VLOOKUP($N685,'Design - US'!$H$3:$M$50,6,FALSE)</f>
        <v>Requires prior authorization</v>
      </c>
      <c r="T685">
        <f t="shared" si="76"/>
        <v>4000</v>
      </c>
      <c r="U685">
        <f t="shared" si="70"/>
        <v>1600</v>
      </c>
      <c r="V685">
        <f t="shared" si="71"/>
        <v>1200</v>
      </c>
      <c r="W685">
        <f t="shared" si="72"/>
        <v>1200</v>
      </c>
      <c r="X685">
        <f t="shared" si="73"/>
        <v>0</v>
      </c>
    </row>
    <row r="686" spans="1:24">
      <c r="A686" s="2">
        <v>100</v>
      </c>
      <c r="B686" s="1" t="s">
        <v>15</v>
      </c>
      <c r="C686" s="1">
        <v>7</v>
      </c>
      <c r="D686" s="1" t="s">
        <v>11</v>
      </c>
      <c r="E686" s="1">
        <v>0.4</v>
      </c>
      <c r="F686" s="1">
        <v>0.3</v>
      </c>
      <c r="G686" s="1">
        <v>0.3</v>
      </c>
      <c r="H686" s="1">
        <v>0</v>
      </c>
      <c r="I686" s="1" t="s">
        <v>12</v>
      </c>
      <c r="J686" s="1" t="s">
        <v>13</v>
      </c>
      <c r="K686" s="1">
        <v>20000</v>
      </c>
      <c r="L686" s="3">
        <v>4000</v>
      </c>
      <c r="M686" t="str">
        <f t="shared" si="74"/>
        <v>D</v>
      </c>
      <c r="N686" t="str">
        <f t="shared" si="75"/>
        <v>D7</v>
      </c>
      <c r="O686" t="str">
        <f>VLOOKUP(N686,'Design - US'!$H$3:$M$50,2,FALSE)</f>
        <v>Profile B</v>
      </c>
      <c r="P686" t="str">
        <f>VLOOKUP($N686,'Design - US'!$H$3:$M$50,3,FALSE)</f>
        <v>$60 USD / mo (T3)</v>
      </c>
      <c r="Q686" t="str">
        <f>VLOOKUP($N686,'Design - US'!$H$3:$M$50,4,FALSE)</f>
        <v>$5.36 USD / day</v>
      </c>
      <c r="R686" t="str">
        <f>VLOOKUP($N686,'Design - US'!$H$3:$M$50,5,FALSE)</f>
        <v>Open access within label indication (use after failure of allopurinol or febuxostat)</v>
      </c>
      <c r="S686" t="str">
        <f>VLOOKUP($N686,'Design - US'!$H$3:$M$50,6,FALSE)</f>
        <v>Requires prior authorization</v>
      </c>
      <c r="T686">
        <f t="shared" si="76"/>
        <v>20000</v>
      </c>
      <c r="U686">
        <f t="shared" si="70"/>
        <v>8000</v>
      </c>
      <c r="V686">
        <f t="shared" si="71"/>
        <v>6000</v>
      </c>
      <c r="W686">
        <f t="shared" si="72"/>
        <v>6000</v>
      </c>
      <c r="X686">
        <f t="shared" si="73"/>
        <v>0</v>
      </c>
    </row>
    <row r="687" spans="1:24">
      <c r="A687" s="2">
        <v>100</v>
      </c>
      <c r="B687" s="1" t="s">
        <v>15</v>
      </c>
      <c r="C687" s="1">
        <v>7</v>
      </c>
      <c r="D687" s="1" t="s">
        <v>14</v>
      </c>
      <c r="E687" s="1">
        <v>0.4</v>
      </c>
      <c r="F687" s="1">
        <v>0.3</v>
      </c>
      <c r="G687" s="1">
        <v>0.3</v>
      </c>
      <c r="H687" s="1">
        <v>0</v>
      </c>
      <c r="I687" s="1" t="s">
        <v>12</v>
      </c>
      <c r="J687" s="1" t="s">
        <v>13</v>
      </c>
      <c r="K687" s="1">
        <v>20000</v>
      </c>
      <c r="L687" s="3">
        <v>4000</v>
      </c>
      <c r="M687" t="str">
        <f t="shared" si="74"/>
        <v>D</v>
      </c>
      <c r="N687" t="str">
        <f t="shared" si="75"/>
        <v>D7</v>
      </c>
      <c r="O687" t="str">
        <f>VLOOKUP(N687,'Design - US'!$H$3:$M$50,2,FALSE)</f>
        <v>Profile B</v>
      </c>
      <c r="P687" t="str">
        <f>VLOOKUP($N687,'Design - US'!$H$3:$M$50,3,FALSE)</f>
        <v>$60 USD / mo (T3)</v>
      </c>
      <c r="Q687" t="str">
        <f>VLOOKUP($N687,'Design - US'!$H$3:$M$50,4,FALSE)</f>
        <v>$5.36 USD / day</v>
      </c>
      <c r="R687" t="str">
        <f>VLOOKUP($N687,'Design - US'!$H$3:$M$50,5,FALSE)</f>
        <v>Open access within label indication (use after failure of allopurinol or febuxostat)</v>
      </c>
      <c r="S687" t="str">
        <f>VLOOKUP($N687,'Design - US'!$H$3:$M$50,6,FALSE)</f>
        <v>Requires prior authorization</v>
      </c>
      <c r="T687">
        <f t="shared" si="76"/>
        <v>4000</v>
      </c>
      <c r="U687">
        <f t="shared" si="70"/>
        <v>1600</v>
      </c>
      <c r="V687">
        <f t="shared" si="71"/>
        <v>1200</v>
      </c>
      <c r="W687">
        <f t="shared" si="72"/>
        <v>1200</v>
      </c>
      <c r="X687">
        <f t="shared" si="73"/>
        <v>0</v>
      </c>
    </row>
    <row r="688" spans="1:24">
      <c r="A688" s="2">
        <v>100</v>
      </c>
      <c r="B688" s="1" t="s">
        <v>15</v>
      </c>
      <c r="C688" s="1">
        <v>8</v>
      </c>
      <c r="D688" s="1" t="s">
        <v>11</v>
      </c>
      <c r="E688" s="1">
        <v>0.1</v>
      </c>
      <c r="F688" s="1">
        <v>0.5</v>
      </c>
      <c r="G688" s="1">
        <v>0.4</v>
      </c>
      <c r="H688" s="1">
        <v>0</v>
      </c>
      <c r="I688" s="1" t="s">
        <v>12</v>
      </c>
      <c r="J688" s="1" t="s">
        <v>13</v>
      </c>
      <c r="K688" s="1">
        <v>20000</v>
      </c>
      <c r="L688" s="3">
        <v>4000</v>
      </c>
      <c r="M688" t="str">
        <f t="shared" si="74"/>
        <v>D</v>
      </c>
      <c r="N688" t="str">
        <f t="shared" si="75"/>
        <v>D8</v>
      </c>
      <c r="O688" t="str">
        <f>VLOOKUP(N688,'Design - US'!$H$3:$M$50,2,FALSE)</f>
        <v>Profile D</v>
      </c>
      <c r="P688" t="str">
        <f>VLOOKUP($N688,'Design - US'!$H$3:$M$50,3,FALSE)</f>
        <v>$30 USD / mo (T2)</v>
      </c>
      <c r="Q688" t="str">
        <f>VLOOKUP($N688,'Design - US'!$H$3:$M$50,4,FALSE)</f>
        <v>$7.14 USD / day</v>
      </c>
      <c r="R688" t="str">
        <f>VLOOKUP($N688,'Design - US'!$H$3:$M$50,5,FALSE)</f>
        <v>Open access within label indication (use after failure of allopurinol or febuxostat)</v>
      </c>
      <c r="S688" t="str">
        <f>VLOOKUP($N688,'Design - US'!$H$3:$M$50,6,FALSE)</f>
        <v>No prior authorization</v>
      </c>
      <c r="T688">
        <f t="shared" si="76"/>
        <v>20000</v>
      </c>
      <c r="U688">
        <f t="shared" si="70"/>
        <v>2000</v>
      </c>
      <c r="V688">
        <f t="shared" si="71"/>
        <v>10000</v>
      </c>
      <c r="W688">
        <f t="shared" si="72"/>
        <v>8000</v>
      </c>
      <c r="X688">
        <f t="shared" si="73"/>
        <v>0</v>
      </c>
    </row>
    <row r="689" spans="1:24">
      <c r="A689" s="2">
        <v>100</v>
      </c>
      <c r="B689" s="1" t="s">
        <v>15</v>
      </c>
      <c r="C689" s="1">
        <v>8</v>
      </c>
      <c r="D689" s="1" t="s">
        <v>14</v>
      </c>
      <c r="E689" s="1">
        <v>0.1</v>
      </c>
      <c r="F689" s="1">
        <v>0.5</v>
      </c>
      <c r="G689" s="1">
        <v>0.4</v>
      </c>
      <c r="H689" s="1">
        <v>0</v>
      </c>
      <c r="I689" s="1" t="s">
        <v>12</v>
      </c>
      <c r="J689" s="1" t="s">
        <v>13</v>
      </c>
      <c r="K689" s="1">
        <v>20000</v>
      </c>
      <c r="L689" s="3">
        <v>4000</v>
      </c>
      <c r="M689" t="str">
        <f t="shared" si="74"/>
        <v>D</v>
      </c>
      <c r="N689" t="str">
        <f t="shared" si="75"/>
        <v>D8</v>
      </c>
      <c r="O689" t="str">
        <f>VLOOKUP(N689,'Design - US'!$H$3:$M$50,2,FALSE)</f>
        <v>Profile D</v>
      </c>
      <c r="P689" t="str">
        <f>VLOOKUP($N689,'Design - US'!$H$3:$M$50,3,FALSE)</f>
        <v>$30 USD / mo (T2)</v>
      </c>
      <c r="Q689" t="str">
        <f>VLOOKUP($N689,'Design - US'!$H$3:$M$50,4,FALSE)</f>
        <v>$7.14 USD / day</v>
      </c>
      <c r="R689" t="str">
        <f>VLOOKUP($N689,'Design - US'!$H$3:$M$50,5,FALSE)</f>
        <v>Open access within label indication (use after failure of allopurinol or febuxostat)</v>
      </c>
      <c r="S689" t="str">
        <f>VLOOKUP($N689,'Design - US'!$H$3:$M$50,6,FALSE)</f>
        <v>No prior authorization</v>
      </c>
      <c r="T689">
        <f t="shared" si="76"/>
        <v>4000</v>
      </c>
      <c r="U689">
        <f t="shared" si="70"/>
        <v>400</v>
      </c>
      <c r="V689">
        <f t="shared" si="71"/>
        <v>2000</v>
      </c>
      <c r="W689">
        <f t="shared" si="72"/>
        <v>1600</v>
      </c>
      <c r="X689">
        <f t="shared" si="73"/>
        <v>0</v>
      </c>
    </row>
    <row r="690" spans="1:24">
      <c r="A690" s="2">
        <v>100</v>
      </c>
      <c r="B690" s="1" t="s">
        <v>15</v>
      </c>
      <c r="C690" s="1">
        <v>9</v>
      </c>
      <c r="D690" s="1" t="s">
        <v>11</v>
      </c>
      <c r="E690" s="1">
        <v>0.2</v>
      </c>
      <c r="F690" s="1">
        <v>0.4</v>
      </c>
      <c r="G690" s="1">
        <v>0.4</v>
      </c>
      <c r="H690" s="1">
        <v>0</v>
      </c>
      <c r="I690" s="1" t="s">
        <v>12</v>
      </c>
      <c r="J690" s="1" t="s">
        <v>13</v>
      </c>
      <c r="K690" s="1">
        <v>20000</v>
      </c>
      <c r="L690" s="3">
        <v>4000</v>
      </c>
      <c r="M690" t="str">
        <f t="shared" si="74"/>
        <v>D</v>
      </c>
      <c r="N690" t="str">
        <f t="shared" si="75"/>
        <v>D9</v>
      </c>
      <c r="O690" t="str">
        <f>VLOOKUP(N690,'Design - US'!$H$3:$M$50,2,FALSE)</f>
        <v>Profile A</v>
      </c>
      <c r="P690" t="str">
        <f>VLOOKUP($N690,'Design - US'!$H$3:$M$50,3,FALSE)</f>
        <v>$60 USD / mo (T3)</v>
      </c>
      <c r="Q690" t="str">
        <f>VLOOKUP($N690,'Design - US'!$H$3:$M$50,4,FALSE)</f>
        <v>$12.06 USD / day</v>
      </c>
      <c r="R690" t="str">
        <f>VLOOKUP($N690,'Design - US'!$H$3:$M$50,5,FALSE)</f>
        <v>Open access within label indication (use after failure of allopurinol or febuxostat)</v>
      </c>
      <c r="S690" t="str">
        <f>VLOOKUP($N690,'Design - US'!$H$3:$M$50,6,FALSE)</f>
        <v>Requires prior authorization</v>
      </c>
      <c r="T690">
        <f t="shared" si="76"/>
        <v>20000</v>
      </c>
      <c r="U690">
        <f t="shared" si="70"/>
        <v>4000</v>
      </c>
      <c r="V690">
        <f t="shared" si="71"/>
        <v>8000</v>
      </c>
      <c r="W690">
        <f t="shared" si="72"/>
        <v>8000</v>
      </c>
      <c r="X690">
        <f t="shared" si="73"/>
        <v>0</v>
      </c>
    </row>
    <row r="691" spans="1:24">
      <c r="A691" s="2">
        <v>100</v>
      </c>
      <c r="B691" s="1" t="s">
        <v>15</v>
      </c>
      <c r="C691" s="1">
        <v>9</v>
      </c>
      <c r="D691" s="1" t="s">
        <v>14</v>
      </c>
      <c r="E691" s="1">
        <v>0.2</v>
      </c>
      <c r="F691" s="1">
        <v>0.4</v>
      </c>
      <c r="G691" s="1">
        <v>0.4</v>
      </c>
      <c r="H691" s="1">
        <v>0</v>
      </c>
      <c r="I691" s="1" t="s">
        <v>12</v>
      </c>
      <c r="J691" s="1" t="s">
        <v>13</v>
      </c>
      <c r="K691" s="1">
        <v>20000</v>
      </c>
      <c r="L691" s="3">
        <v>4000</v>
      </c>
      <c r="M691" t="str">
        <f t="shared" si="74"/>
        <v>D</v>
      </c>
      <c r="N691" t="str">
        <f t="shared" si="75"/>
        <v>D9</v>
      </c>
      <c r="O691" t="str">
        <f>VLOOKUP(N691,'Design - US'!$H$3:$M$50,2,FALSE)</f>
        <v>Profile A</v>
      </c>
      <c r="P691" t="str">
        <f>VLOOKUP($N691,'Design - US'!$H$3:$M$50,3,FALSE)</f>
        <v>$60 USD / mo (T3)</v>
      </c>
      <c r="Q691" t="str">
        <f>VLOOKUP($N691,'Design - US'!$H$3:$M$50,4,FALSE)</f>
        <v>$12.06 USD / day</v>
      </c>
      <c r="R691" t="str">
        <f>VLOOKUP($N691,'Design - US'!$H$3:$M$50,5,FALSE)</f>
        <v>Open access within label indication (use after failure of allopurinol or febuxostat)</v>
      </c>
      <c r="S691" t="str">
        <f>VLOOKUP($N691,'Design - US'!$H$3:$M$50,6,FALSE)</f>
        <v>Requires prior authorization</v>
      </c>
      <c r="T691">
        <f t="shared" si="76"/>
        <v>4000</v>
      </c>
      <c r="U691">
        <f t="shared" si="70"/>
        <v>800</v>
      </c>
      <c r="V691">
        <f t="shared" si="71"/>
        <v>1600</v>
      </c>
      <c r="W691">
        <f t="shared" si="72"/>
        <v>1600</v>
      </c>
      <c r="X691">
        <f t="shared" si="73"/>
        <v>0</v>
      </c>
    </row>
    <row r="692" spans="1:24">
      <c r="A692" s="2">
        <v>100</v>
      </c>
      <c r="B692" s="1" t="s">
        <v>15</v>
      </c>
      <c r="C692" s="1">
        <v>10</v>
      </c>
      <c r="D692" s="1" t="s">
        <v>11</v>
      </c>
      <c r="E692" s="1">
        <v>0.1</v>
      </c>
      <c r="F692" s="1">
        <v>0.4</v>
      </c>
      <c r="G692" s="1">
        <v>0.5</v>
      </c>
      <c r="H692" s="1">
        <v>0</v>
      </c>
      <c r="I692" s="1" t="s">
        <v>12</v>
      </c>
      <c r="J692" s="1" t="s">
        <v>13</v>
      </c>
      <c r="K692" s="1">
        <v>20000</v>
      </c>
      <c r="L692" s="3">
        <v>4000</v>
      </c>
      <c r="M692" t="str">
        <f t="shared" si="74"/>
        <v>D</v>
      </c>
      <c r="N692" t="str">
        <f t="shared" si="75"/>
        <v>D10</v>
      </c>
      <c r="O692" t="str">
        <f>VLOOKUP(N692,'Design - US'!$H$3:$M$50,2,FALSE)</f>
        <v>Profile B</v>
      </c>
      <c r="P692" t="str">
        <f>VLOOKUP($N692,'Design - US'!$H$3:$M$50,3,FALSE)</f>
        <v>$30 USD / mo (T2)</v>
      </c>
      <c r="Q692" t="str">
        <f>VLOOKUP($N692,'Design - US'!$H$3:$M$50,4,FALSE)</f>
        <v>$7.14 USD / day</v>
      </c>
      <c r="R692" t="str">
        <f>VLOOKUP($N692,'Design - US'!$H$3:$M$50,5,FALSE)</f>
        <v>Open access within label indication (use after failure of allopurinol or febuxostat)</v>
      </c>
      <c r="S692" t="str">
        <f>VLOOKUP($N692,'Design - US'!$H$3:$M$50,6,FALSE)</f>
        <v>Requires prior authorization</v>
      </c>
      <c r="T692">
        <f t="shared" si="76"/>
        <v>20000</v>
      </c>
      <c r="U692">
        <f t="shared" si="70"/>
        <v>2000</v>
      </c>
      <c r="V692">
        <f t="shared" si="71"/>
        <v>8000</v>
      </c>
      <c r="W692">
        <f t="shared" si="72"/>
        <v>10000</v>
      </c>
      <c r="X692">
        <f t="shared" si="73"/>
        <v>0</v>
      </c>
    </row>
    <row r="693" spans="1:24">
      <c r="A693" s="2">
        <v>100</v>
      </c>
      <c r="B693" s="1" t="s">
        <v>15</v>
      </c>
      <c r="C693" s="1">
        <v>10</v>
      </c>
      <c r="D693" s="1" t="s">
        <v>14</v>
      </c>
      <c r="E693" s="1">
        <v>0.1</v>
      </c>
      <c r="F693" s="1">
        <v>0.4</v>
      </c>
      <c r="G693" s="1">
        <v>0.5</v>
      </c>
      <c r="H693" s="1">
        <v>0</v>
      </c>
      <c r="I693" s="1" t="s">
        <v>12</v>
      </c>
      <c r="J693" s="1" t="s">
        <v>13</v>
      </c>
      <c r="K693" s="1">
        <v>20000</v>
      </c>
      <c r="L693" s="3">
        <v>4000</v>
      </c>
      <c r="M693" t="str">
        <f t="shared" si="74"/>
        <v>D</v>
      </c>
      <c r="N693" t="str">
        <f t="shared" si="75"/>
        <v>D10</v>
      </c>
      <c r="O693" t="str">
        <f>VLOOKUP(N693,'Design - US'!$H$3:$M$50,2,FALSE)</f>
        <v>Profile B</v>
      </c>
      <c r="P693" t="str">
        <f>VLOOKUP($N693,'Design - US'!$H$3:$M$50,3,FALSE)</f>
        <v>$30 USD / mo (T2)</v>
      </c>
      <c r="Q693" t="str">
        <f>VLOOKUP($N693,'Design - US'!$H$3:$M$50,4,FALSE)</f>
        <v>$7.14 USD / day</v>
      </c>
      <c r="R693" t="str">
        <f>VLOOKUP($N693,'Design - US'!$H$3:$M$50,5,FALSE)</f>
        <v>Open access within label indication (use after failure of allopurinol or febuxostat)</v>
      </c>
      <c r="S693" t="str">
        <f>VLOOKUP($N693,'Design - US'!$H$3:$M$50,6,FALSE)</f>
        <v>Requires prior authorization</v>
      </c>
      <c r="T693">
        <f t="shared" si="76"/>
        <v>4000</v>
      </c>
      <c r="U693">
        <f t="shared" si="70"/>
        <v>400</v>
      </c>
      <c r="V693">
        <f t="shared" si="71"/>
        <v>1600</v>
      </c>
      <c r="W693">
        <f t="shared" si="72"/>
        <v>2000</v>
      </c>
      <c r="X693">
        <f t="shared" si="73"/>
        <v>0</v>
      </c>
    </row>
    <row r="694" spans="1:24">
      <c r="A694" s="2">
        <v>100</v>
      </c>
      <c r="B694" s="1" t="s">
        <v>15</v>
      </c>
      <c r="C694" s="1">
        <v>11</v>
      </c>
      <c r="D694" s="1" t="s">
        <v>11</v>
      </c>
      <c r="E694" s="1">
        <v>0.4</v>
      </c>
      <c r="F694" s="1">
        <v>0.3</v>
      </c>
      <c r="G694" s="1">
        <v>0.3</v>
      </c>
      <c r="H694" s="1">
        <v>0</v>
      </c>
      <c r="I694" s="1" t="s">
        <v>12</v>
      </c>
      <c r="J694" s="1" t="s">
        <v>13</v>
      </c>
      <c r="K694" s="1">
        <v>20000</v>
      </c>
      <c r="L694" s="3">
        <v>4000</v>
      </c>
      <c r="M694" t="str">
        <f t="shared" si="74"/>
        <v>D</v>
      </c>
      <c r="N694" t="str">
        <f t="shared" si="75"/>
        <v>D11</v>
      </c>
      <c r="O694" t="str">
        <f>VLOOKUP(N694,'Design - US'!$H$3:$M$50,2,FALSE)</f>
        <v>Profile D</v>
      </c>
      <c r="P694" t="str">
        <f>VLOOKUP($N694,'Design - US'!$H$3:$M$50,3,FALSE)</f>
        <v>$60 USD / mo (T3)</v>
      </c>
      <c r="Q694" t="str">
        <f>VLOOKUP($N694,'Design - US'!$H$3:$M$50,4,FALSE)</f>
        <v>$12.06 USD / day</v>
      </c>
      <c r="R694" t="str">
        <f>VLOOKUP($N694,'Design - US'!$H$3:$M$50,5,FALSE)</f>
        <v>Access restricted beyond label indication (use only after failure of both allopurinol AND febuxostat)</v>
      </c>
      <c r="S694" t="str">
        <f>VLOOKUP($N694,'Design - US'!$H$3:$M$50,6,FALSE)</f>
        <v>Requires prior authorization</v>
      </c>
      <c r="T694">
        <f t="shared" si="76"/>
        <v>20000</v>
      </c>
      <c r="U694">
        <f t="shared" si="70"/>
        <v>8000</v>
      </c>
      <c r="V694">
        <f t="shared" si="71"/>
        <v>6000</v>
      </c>
      <c r="W694">
        <f t="shared" si="72"/>
        <v>6000</v>
      </c>
      <c r="X694">
        <f t="shared" si="73"/>
        <v>0</v>
      </c>
    </row>
    <row r="695" spans="1:24">
      <c r="A695" s="2">
        <v>100</v>
      </c>
      <c r="B695" s="1" t="s">
        <v>15</v>
      </c>
      <c r="C695" s="1">
        <v>11</v>
      </c>
      <c r="D695" s="1" t="s">
        <v>14</v>
      </c>
      <c r="E695" s="1">
        <v>0.4</v>
      </c>
      <c r="F695" s="1">
        <v>0.3</v>
      </c>
      <c r="G695" s="1">
        <v>0.3</v>
      </c>
      <c r="H695" s="1">
        <v>0</v>
      </c>
      <c r="I695" s="1" t="s">
        <v>12</v>
      </c>
      <c r="J695" s="1" t="s">
        <v>13</v>
      </c>
      <c r="K695" s="1">
        <v>20000</v>
      </c>
      <c r="L695" s="3">
        <v>4000</v>
      </c>
      <c r="M695" t="str">
        <f t="shared" si="74"/>
        <v>D</v>
      </c>
      <c r="N695" t="str">
        <f t="shared" si="75"/>
        <v>D11</v>
      </c>
      <c r="O695" t="str">
        <f>VLOOKUP(N695,'Design - US'!$H$3:$M$50,2,FALSE)</f>
        <v>Profile D</v>
      </c>
      <c r="P695" t="str">
        <f>VLOOKUP($N695,'Design - US'!$H$3:$M$50,3,FALSE)</f>
        <v>$60 USD / mo (T3)</v>
      </c>
      <c r="Q695" t="str">
        <f>VLOOKUP($N695,'Design - US'!$H$3:$M$50,4,FALSE)</f>
        <v>$12.06 USD / day</v>
      </c>
      <c r="R695" t="str">
        <f>VLOOKUP($N695,'Design - US'!$H$3:$M$50,5,FALSE)</f>
        <v>Access restricted beyond label indication (use only after failure of both allopurinol AND febuxostat)</v>
      </c>
      <c r="S695" t="str">
        <f>VLOOKUP($N695,'Design - US'!$H$3:$M$50,6,FALSE)</f>
        <v>Requires prior authorization</v>
      </c>
      <c r="T695">
        <f t="shared" si="76"/>
        <v>4000</v>
      </c>
      <c r="U695">
        <f t="shared" si="70"/>
        <v>1600</v>
      </c>
      <c r="V695">
        <f t="shared" si="71"/>
        <v>1200</v>
      </c>
      <c r="W695">
        <f t="shared" si="72"/>
        <v>1200</v>
      </c>
      <c r="X695">
        <f t="shared" si="73"/>
        <v>0</v>
      </c>
    </row>
    <row r="696" spans="1:24">
      <c r="A696" s="2">
        <v>100</v>
      </c>
      <c r="B696" s="1" t="s">
        <v>15</v>
      </c>
      <c r="C696" s="1">
        <v>12</v>
      </c>
      <c r="D696" s="1" t="s">
        <v>11</v>
      </c>
      <c r="E696" s="1">
        <v>0.3</v>
      </c>
      <c r="F696" s="1">
        <v>0.3</v>
      </c>
      <c r="G696" s="1">
        <v>0.4</v>
      </c>
      <c r="H696" s="1">
        <v>0</v>
      </c>
      <c r="I696" s="1" t="s">
        <v>12</v>
      </c>
      <c r="J696" s="1" t="s">
        <v>13</v>
      </c>
      <c r="K696" s="1">
        <v>20000</v>
      </c>
      <c r="L696" s="3">
        <v>4000</v>
      </c>
      <c r="M696" t="str">
        <f t="shared" si="74"/>
        <v>D</v>
      </c>
      <c r="N696" t="str">
        <f t="shared" si="75"/>
        <v>D12</v>
      </c>
      <c r="O696" t="str">
        <f>VLOOKUP(N696,'Design - US'!$H$3:$M$50,2,FALSE)</f>
        <v>Profile D</v>
      </c>
      <c r="P696" t="str">
        <f>VLOOKUP($N696,'Design - US'!$H$3:$M$50,3,FALSE)</f>
        <v>$30 USD / mo (T2)</v>
      </c>
      <c r="Q696" t="str">
        <f>VLOOKUP($N696,'Design - US'!$H$3:$M$50,4,FALSE)</f>
        <v>$7.14 USD / day</v>
      </c>
      <c r="R696" t="str">
        <f>VLOOKUP($N696,'Design - US'!$H$3:$M$50,5,FALSE)</f>
        <v>Open access within label indication (use after failure of allopurinol or febuxostat)</v>
      </c>
      <c r="S696" t="str">
        <f>VLOOKUP($N696,'Design - US'!$H$3:$M$50,6,FALSE)</f>
        <v>Requires prior authorization</v>
      </c>
      <c r="T696">
        <f t="shared" si="76"/>
        <v>20000</v>
      </c>
      <c r="U696">
        <f t="shared" si="70"/>
        <v>6000</v>
      </c>
      <c r="V696">
        <f t="shared" si="71"/>
        <v>6000</v>
      </c>
      <c r="W696">
        <f t="shared" si="72"/>
        <v>8000</v>
      </c>
      <c r="X696">
        <f t="shared" si="73"/>
        <v>0</v>
      </c>
    </row>
    <row r="697" spans="1:24">
      <c r="A697" s="2">
        <v>100</v>
      </c>
      <c r="B697" s="1" t="s">
        <v>15</v>
      </c>
      <c r="C697" s="1">
        <v>12</v>
      </c>
      <c r="D697" s="1" t="s">
        <v>14</v>
      </c>
      <c r="E697" s="1">
        <v>0.3</v>
      </c>
      <c r="F697" s="1">
        <v>0.3</v>
      </c>
      <c r="G697" s="1">
        <v>0.4</v>
      </c>
      <c r="H697" s="1">
        <v>0</v>
      </c>
      <c r="I697" s="1" t="s">
        <v>12</v>
      </c>
      <c r="J697" s="1" t="s">
        <v>13</v>
      </c>
      <c r="K697" s="1">
        <v>20000</v>
      </c>
      <c r="L697" s="3">
        <v>4000</v>
      </c>
      <c r="M697" t="str">
        <f t="shared" si="74"/>
        <v>D</v>
      </c>
      <c r="N697" t="str">
        <f t="shared" si="75"/>
        <v>D12</v>
      </c>
      <c r="O697" t="str">
        <f>VLOOKUP(N697,'Design - US'!$H$3:$M$50,2,FALSE)</f>
        <v>Profile D</v>
      </c>
      <c r="P697" t="str">
        <f>VLOOKUP($N697,'Design - US'!$H$3:$M$50,3,FALSE)</f>
        <v>$30 USD / mo (T2)</v>
      </c>
      <c r="Q697" t="str">
        <f>VLOOKUP($N697,'Design - US'!$H$3:$M$50,4,FALSE)</f>
        <v>$7.14 USD / day</v>
      </c>
      <c r="R697" t="str">
        <f>VLOOKUP($N697,'Design - US'!$H$3:$M$50,5,FALSE)</f>
        <v>Open access within label indication (use after failure of allopurinol or febuxostat)</v>
      </c>
      <c r="S697" t="str">
        <f>VLOOKUP($N697,'Design - US'!$H$3:$M$50,6,FALSE)</f>
        <v>Requires prior authorization</v>
      </c>
      <c r="T697">
        <f t="shared" si="76"/>
        <v>4000</v>
      </c>
      <c r="U697">
        <f t="shared" si="70"/>
        <v>1200</v>
      </c>
      <c r="V697">
        <f t="shared" si="71"/>
        <v>1200</v>
      </c>
      <c r="W697">
        <f t="shared" si="72"/>
        <v>1600</v>
      </c>
      <c r="X697">
        <f t="shared" si="73"/>
        <v>0</v>
      </c>
    </row>
    <row r="698" spans="1:24">
      <c r="A698" s="2">
        <v>102</v>
      </c>
      <c r="B698" s="1" t="s">
        <v>17</v>
      </c>
      <c r="C698" s="1">
        <v>1</v>
      </c>
      <c r="D698" s="1" t="s">
        <v>11</v>
      </c>
      <c r="E698" s="1">
        <v>0.3</v>
      </c>
      <c r="F698" s="1">
        <v>0.3</v>
      </c>
      <c r="G698" s="1">
        <v>0.3</v>
      </c>
      <c r="H698" s="1">
        <v>0.1</v>
      </c>
      <c r="I698" s="1" t="s">
        <v>12</v>
      </c>
      <c r="J698" s="1" t="s">
        <v>13</v>
      </c>
      <c r="K698" s="1">
        <v>7500</v>
      </c>
      <c r="L698" s="3">
        <v>2500</v>
      </c>
      <c r="M698" t="str">
        <f t="shared" si="74"/>
        <v>B</v>
      </c>
      <c r="N698" t="str">
        <f t="shared" si="75"/>
        <v>B1</v>
      </c>
      <c r="O698" t="str">
        <f>VLOOKUP(N698,'Design - US'!$H$3:$M$50,2,FALSE)</f>
        <v>Profile B</v>
      </c>
      <c r="P698" t="str">
        <f>VLOOKUP($N698,'Design - US'!$H$3:$M$50,3,FALSE)</f>
        <v>$60 USD / mo (T3)</v>
      </c>
      <c r="Q698" t="str">
        <f>VLOOKUP($N698,'Design - US'!$H$3:$M$50,4,FALSE)</f>
        <v>$7.14 USD / day</v>
      </c>
      <c r="R698" t="str">
        <f>VLOOKUP($N698,'Design - US'!$H$3:$M$50,5,FALSE)</f>
        <v>Open access within label indication (use after failure of allopurinol or febuxostat)</v>
      </c>
      <c r="S698" t="str">
        <f>VLOOKUP($N698,'Design - US'!$H$3:$M$50,6,FALSE)</f>
        <v>Requires prior authorization</v>
      </c>
      <c r="T698">
        <f t="shared" si="76"/>
        <v>7500</v>
      </c>
      <c r="U698">
        <f t="shared" si="70"/>
        <v>2250</v>
      </c>
      <c r="V698">
        <f t="shared" si="71"/>
        <v>2250</v>
      </c>
      <c r="W698">
        <f t="shared" si="72"/>
        <v>2250</v>
      </c>
      <c r="X698">
        <f t="shared" si="73"/>
        <v>750</v>
      </c>
    </row>
    <row r="699" spans="1:24">
      <c r="A699" s="2">
        <v>102</v>
      </c>
      <c r="B699" s="1" t="s">
        <v>17</v>
      </c>
      <c r="C699" s="1">
        <v>1</v>
      </c>
      <c r="D699" s="1" t="s">
        <v>14</v>
      </c>
      <c r="E699" s="1">
        <v>0.3</v>
      </c>
      <c r="F699" s="1">
        <v>0.3</v>
      </c>
      <c r="G699" s="1">
        <v>0.3</v>
      </c>
      <c r="H699" s="1">
        <v>0.1</v>
      </c>
      <c r="I699" s="1" t="s">
        <v>12</v>
      </c>
      <c r="J699" s="1" t="s">
        <v>13</v>
      </c>
      <c r="K699" s="1">
        <v>7500</v>
      </c>
      <c r="L699" s="3">
        <v>2500</v>
      </c>
      <c r="M699" t="str">
        <f t="shared" si="74"/>
        <v>B</v>
      </c>
      <c r="N699" t="str">
        <f t="shared" si="75"/>
        <v>B1</v>
      </c>
      <c r="O699" t="str">
        <f>VLOOKUP(N699,'Design - US'!$H$3:$M$50,2,FALSE)</f>
        <v>Profile B</v>
      </c>
      <c r="P699" t="str">
        <f>VLOOKUP($N699,'Design - US'!$H$3:$M$50,3,FALSE)</f>
        <v>$60 USD / mo (T3)</v>
      </c>
      <c r="Q699" t="str">
        <f>VLOOKUP($N699,'Design - US'!$H$3:$M$50,4,FALSE)</f>
        <v>$7.14 USD / day</v>
      </c>
      <c r="R699" t="str">
        <f>VLOOKUP($N699,'Design - US'!$H$3:$M$50,5,FALSE)</f>
        <v>Open access within label indication (use after failure of allopurinol or febuxostat)</v>
      </c>
      <c r="S699" t="str">
        <f>VLOOKUP($N699,'Design - US'!$H$3:$M$50,6,FALSE)</f>
        <v>Requires prior authorization</v>
      </c>
      <c r="T699">
        <f t="shared" si="76"/>
        <v>2500</v>
      </c>
      <c r="U699">
        <f t="shared" si="70"/>
        <v>750</v>
      </c>
      <c r="V699">
        <f t="shared" si="71"/>
        <v>750</v>
      </c>
      <c r="W699">
        <f t="shared" si="72"/>
        <v>750</v>
      </c>
      <c r="X699">
        <f t="shared" si="73"/>
        <v>250</v>
      </c>
    </row>
    <row r="700" spans="1:24">
      <c r="A700" s="2">
        <v>102</v>
      </c>
      <c r="B700" s="1" t="s">
        <v>17</v>
      </c>
      <c r="C700" s="1">
        <v>2</v>
      </c>
      <c r="D700" s="1" t="s">
        <v>11</v>
      </c>
      <c r="E700" s="1">
        <v>0.3</v>
      </c>
      <c r="F700" s="1">
        <v>0.3</v>
      </c>
      <c r="G700" s="1">
        <v>0.3</v>
      </c>
      <c r="H700" s="1">
        <v>0.1</v>
      </c>
      <c r="I700" s="1" t="s">
        <v>12</v>
      </c>
      <c r="J700" s="1" t="s">
        <v>13</v>
      </c>
      <c r="K700" s="1">
        <v>7500</v>
      </c>
      <c r="L700" s="3">
        <v>2500</v>
      </c>
      <c r="M700" t="str">
        <f t="shared" si="74"/>
        <v>B</v>
      </c>
      <c r="N700" t="str">
        <f t="shared" si="75"/>
        <v>B2</v>
      </c>
      <c r="O700" t="str">
        <f>VLOOKUP(N700,'Design - US'!$H$3:$M$50,2,FALSE)</f>
        <v>Profile D</v>
      </c>
      <c r="P700" t="str">
        <f>VLOOKUP($N700,'Design - US'!$H$3:$M$50,3,FALSE)</f>
        <v>$60 USD / mo (T3)</v>
      </c>
      <c r="Q700" t="str">
        <f>VLOOKUP($N700,'Design - US'!$H$3:$M$50,4,FALSE)</f>
        <v>$5.36 USD / day</v>
      </c>
      <c r="R700" t="str">
        <f>VLOOKUP($N700,'Design - US'!$H$3:$M$50,5,FALSE)</f>
        <v>Open access within label indication (use after failure of allopurinol or febuxostat)</v>
      </c>
      <c r="S700" t="str">
        <f>VLOOKUP($N700,'Design - US'!$H$3:$M$50,6,FALSE)</f>
        <v>Requires prior authorization</v>
      </c>
      <c r="T700">
        <f t="shared" si="76"/>
        <v>7500</v>
      </c>
      <c r="U700">
        <f t="shared" si="70"/>
        <v>2250</v>
      </c>
      <c r="V700">
        <f t="shared" si="71"/>
        <v>2250</v>
      </c>
      <c r="W700">
        <f t="shared" si="72"/>
        <v>2250</v>
      </c>
      <c r="X700">
        <f t="shared" si="73"/>
        <v>750</v>
      </c>
    </row>
    <row r="701" spans="1:24">
      <c r="A701" s="2">
        <v>102</v>
      </c>
      <c r="B701" s="1" t="s">
        <v>17</v>
      </c>
      <c r="C701" s="1">
        <v>2</v>
      </c>
      <c r="D701" s="1" t="s">
        <v>14</v>
      </c>
      <c r="E701" s="1">
        <v>0.3</v>
      </c>
      <c r="F701" s="1">
        <v>0.3</v>
      </c>
      <c r="G701" s="1">
        <v>0.3</v>
      </c>
      <c r="H701" s="1">
        <v>0.1</v>
      </c>
      <c r="I701" s="1" t="s">
        <v>12</v>
      </c>
      <c r="J701" s="1" t="s">
        <v>13</v>
      </c>
      <c r="K701" s="1">
        <v>7500</v>
      </c>
      <c r="L701" s="3">
        <v>2500</v>
      </c>
      <c r="M701" t="str">
        <f t="shared" si="74"/>
        <v>B</v>
      </c>
      <c r="N701" t="str">
        <f t="shared" si="75"/>
        <v>B2</v>
      </c>
      <c r="O701" t="str">
        <f>VLOOKUP(N701,'Design - US'!$H$3:$M$50,2,FALSE)</f>
        <v>Profile D</v>
      </c>
      <c r="P701" t="str">
        <f>VLOOKUP($N701,'Design - US'!$H$3:$M$50,3,FALSE)</f>
        <v>$60 USD / mo (T3)</v>
      </c>
      <c r="Q701" t="str">
        <f>VLOOKUP($N701,'Design - US'!$H$3:$M$50,4,FALSE)</f>
        <v>$5.36 USD / day</v>
      </c>
      <c r="R701" t="str">
        <f>VLOOKUP($N701,'Design - US'!$H$3:$M$50,5,FALSE)</f>
        <v>Open access within label indication (use after failure of allopurinol or febuxostat)</v>
      </c>
      <c r="S701" t="str">
        <f>VLOOKUP($N701,'Design - US'!$H$3:$M$50,6,FALSE)</f>
        <v>Requires prior authorization</v>
      </c>
      <c r="T701">
        <f t="shared" si="76"/>
        <v>2500</v>
      </c>
      <c r="U701">
        <f t="shared" si="70"/>
        <v>750</v>
      </c>
      <c r="V701">
        <f t="shared" si="71"/>
        <v>750</v>
      </c>
      <c r="W701">
        <f t="shared" si="72"/>
        <v>750</v>
      </c>
      <c r="X701">
        <f t="shared" si="73"/>
        <v>250</v>
      </c>
    </row>
    <row r="702" spans="1:24">
      <c r="A702" s="2">
        <v>102</v>
      </c>
      <c r="B702" s="1" t="s">
        <v>17</v>
      </c>
      <c r="C702" s="1">
        <v>3</v>
      </c>
      <c r="D702" s="1" t="s">
        <v>11</v>
      </c>
      <c r="E702" s="1">
        <v>0.3</v>
      </c>
      <c r="F702" s="1">
        <v>0.3</v>
      </c>
      <c r="G702" s="1">
        <v>0.3</v>
      </c>
      <c r="H702" s="1">
        <v>0.1</v>
      </c>
      <c r="I702" s="1" t="s">
        <v>12</v>
      </c>
      <c r="J702" s="1" t="s">
        <v>13</v>
      </c>
      <c r="K702" s="1">
        <v>7500</v>
      </c>
      <c r="L702" s="3">
        <v>2500</v>
      </c>
      <c r="M702" t="str">
        <f t="shared" si="74"/>
        <v>B</v>
      </c>
      <c r="N702" t="str">
        <f t="shared" si="75"/>
        <v>B3</v>
      </c>
      <c r="O702" t="str">
        <f>VLOOKUP(N702,'Design - US'!$H$3:$M$50,2,FALSE)</f>
        <v>Profile C</v>
      </c>
      <c r="P702" t="str">
        <f>VLOOKUP($N702,'Design - US'!$H$3:$M$50,3,FALSE)</f>
        <v>$60 USD / mo (T3)</v>
      </c>
      <c r="Q702" t="str">
        <f>VLOOKUP($N702,'Design - US'!$H$3:$M$50,4,FALSE)</f>
        <v>$12.06 USD / day</v>
      </c>
      <c r="R702" t="str">
        <f>VLOOKUP($N702,'Design - US'!$H$3:$M$50,5,FALSE)</f>
        <v>Open access within label indication (use after failure of allopurinol or febuxostat)</v>
      </c>
      <c r="S702" t="str">
        <f>VLOOKUP($N702,'Design - US'!$H$3:$M$50,6,FALSE)</f>
        <v>Requires prior authorization</v>
      </c>
      <c r="T702">
        <f t="shared" si="76"/>
        <v>7500</v>
      </c>
      <c r="U702">
        <f t="shared" si="70"/>
        <v>2250</v>
      </c>
      <c r="V702">
        <f t="shared" si="71"/>
        <v>2250</v>
      </c>
      <c r="W702">
        <f t="shared" si="72"/>
        <v>2250</v>
      </c>
      <c r="X702">
        <f t="shared" si="73"/>
        <v>750</v>
      </c>
    </row>
    <row r="703" spans="1:24">
      <c r="A703" s="2">
        <v>102</v>
      </c>
      <c r="B703" s="1" t="s">
        <v>17</v>
      </c>
      <c r="C703" s="1">
        <v>3</v>
      </c>
      <c r="D703" s="1" t="s">
        <v>14</v>
      </c>
      <c r="E703" s="1">
        <v>0.3</v>
      </c>
      <c r="F703" s="1">
        <v>0.3</v>
      </c>
      <c r="G703" s="1">
        <v>0.3</v>
      </c>
      <c r="H703" s="1">
        <v>0.1</v>
      </c>
      <c r="I703" s="1" t="s">
        <v>12</v>
      </c>
      <c r="J703" s="1" t="s">
        <v>13</v>
      </c>
      <c r="K703" s="1">
        <v>7500</v>
      </c>
      <c r="L703" s="3">
        <v>2500</v>
      </c>
      <c r="M703" t="str">
        <f t="shared" si="74"/>
        <v>B</v>
      </c>
      <c r="N703" t="str">
        <f t="shared" si="75"/>
        <v>B3</v>
      </c>
      <c r="O703" t="str">
        <f>VLOOKUP(N703,'Design - US'!$H$3:$M$50,2,FALSE)</f>
        <v>Profile C</v>
      </c>
      <c r="P703" t="str">
        <f>VLOOKUP($N703,'Design - US'!$H$3:$M$50,3,FALSE)</f>
        <v>$60 USD / mo (T3)</v>
      </c>
      <c r="Q703" t="str">
        <f>VLOOKUP($N703,'Design - US'!$H$3:$M$50,4,FALSE)</f>
        <v>$12.06 USD / day</v>
      </c>
      <c r="R703" t="str">
        <f>VLOOKUP($N703,'Design - US'!$H$3:$M$50,5,FALSE)</f>
        <v>Open access within label indication (use after failure of allopurinol or febuxostat)</v>
      </c>
      <c r="S703" t="str">
        <f>VLOOKUP($N703,'Design - US'!$H$3:$M$50,6,FALSE)</f>
        <v>Requires prior authorization</v>
      </c>
      <c r="T703">
        <f t="shared" si="76"/>
        <v>2500</v>
      </c>
      <c r="U703">
        <f t="shared" si="70"/>
        <v>750</v>
      </c>
      <c r="V703">
        <f t="shared" si="71"/>
        <v>750</v>
      </c>
      <c r="W703">
        <f t="shared" si="72"/>
        <v>750</v>
      </c>
      <c r="X703">
        <f t="shared" si="73"/>
        <v>250</v>
      </c>
    </row>
    <row r="704" spans="1:24">
      <c r="A704" s="2">
        <v>102</v>
      </c>
      <c r="B704" s="1" t="s">
        <v>17</v>
      </c>
      <c r="C704" s="1">
        <v>4</v>
      </c>
      <c r="D704" s="1" t="s">
        <v>11</v>
      </c>
      <c r="E704" s="1">
        <v>0.3</v>
      </c>
      <c r="F704" s="1">
        <v>0.3</v>
      </c>
      <c r="G704" s="1">
        <v>0.3</v>
      </c>
      <c r="H704" s="1">
        <v>0.1</v>
      </c>
      <c r="I704" s="1" t="s">
        <v>12</v>
      </c>
      <c r="J704" s="1" t="s">
        <v>13</v>
      </c>
      <c r="K704" s="1">
        <v>7500</v>
      </c>
      <c r="L704" s="3">
        <v>2500</v>
      </c>
      <c r="M704" t="str">
        <f t="shared" si="74"/>
        <v>B</v>
      </c>
      <c r="N704" t="str">
        <f t="shared" si="75"/>
        <v>B4</v>
      </c>
      <c r="O704" t="str">
        <f>VLOOKUP(N704,'Design - US'!$H$3:$M$50,2,FALSE)</f>
        <v>Profile B</v>
      </c>
      <c r="P704" t="str">
        <f>VLOOKUP($N704,'Design - US'!$H$3:$M$50,3,FALSE)</f>
        <v>$60 USD / mo (T3)</v>
      </c>
      <c r="Q704" t="str">
        <f>VLOOKUP($N704,'Design - US'!$H$3:$M$50,4,FALSE)</f>
        <v>$5.36 USD / day</v>
      </c>
      <c r="R704" t="str">
        <f>VLOOKUP($N704,'Design - US'!$H$3:$M$50,5,FALSE)</f>
        <v>Open access within label indication (use after failure of allopurinol or febuxostat)</v>
      </c>
      <c r="S704" t="str">
        <f>VLOOKUP($N704,'Design - US'!$H$3:$M$50,6,FALSE)</f>
        <v>No prior authorization</v>
      </c>
      <c r="T704">
        <f t="shared" si="76"/>
        <v>7500</v>
      </c>
      <c r="U704">
        <f t="shared" si="70"/>
        <v>2250</v>
      </c>
      <c r="V704">
        <f t="shared" si="71"/>
        <v>2250</v>
      </c>
      <c r="W704">
        <f t="shared" si="72"/>
        <v>2250</v>
      </c>
      <c r="X704">
        <f t="shared" si="73"/>
        <v>750</v>
      </c>
    </row>
    <row r="705" spans="1:24">
      <c r="A705" s="2">
        <v>102</v>
      </c>
      <c r="B705" s="1" t="s">
        <v>17</v>
      </c>
      <c r="C705" s="1">
        <v>4</v>
      </c>
      <c r="D705" s="1" t="s">
        <v>14</v>
      </c>
      <c r="E705" s="1">
        <v>0.3</v>
      </c>
      <c r="F705" s="1">
        <v>0.3</v>
      </c>
      <c r="G705" s="1">
        <v>0.3</v>
      </c>
      <c r="H705" s="1">
        <v>0.1</v>
      </c>
      <c r="I705" s="1" t="s">
        <v>12</v>
      </c>
      <c r="J705" s="1" t="s">
        <v>13</v>
      </c>
      <c r="K705" s="1">
        <v>7500</v>
      </c>
      <c r="L705" s="3">
        <v>2500</v>
      </c>
      <c r="M705" t="str">
        <f t="shared" si="74"/>
        <v>B</v>
      </c>
      <c r="N705" t="str">
        <f t="shared" si="75"/>
        <v>B4</v>
      </c>
      <c r="O705" t="str">
        <f>VLOOKUP(N705,'Design - US'!$H$3:$M$50,2,FALSE)</f>
        <v>Profile B</v>
      </c>
      <c r="P705" t="str">
        <f>VLOOKUP($N705,'Design - US'!$H$3:$M$50,3,FALSE)</f>
        <v>$60 USD / mo (T3)</v>
      </c>
      <c r="Q705" t="str">
        <f>VLOOKUP($N705,'Design - US'!$H$3:$M$50,4,FALSE)</f>
        <v>$5.36 USD / day</v>
      </c>
      <c r="R705" t="str">
        <f>VLOOKUP($N705,'Design - US'!$H$3:$M$50,5,FALSE)</f>
        <v>Open access within label indication (use after failure of allopurinol or febuxostat)</v>
      </c>
      <c r="S705" t="str">
        <f>VLOOKUP($N705,'Design - US'!$H$3:$M$50,6,FALSE)</f>
        <v>No prior authorization</v>
      </c>
      <c r="T705">
        <f t="shared" si="76"/>
        <v>2500</v>
      </c>
      <c r="U705">
        <f t="shared" si="70"/>
        <v>750</v>
      </c>
      <c r="V705">
        <f t="shared" si="71"/>
        <v>750</v>
      </c>
      <c r="W705">
        <f t="shared" si="72"/>
        <v>750</v>
      </c>
      <c r="X705">
        <f t="shared" si="73"/>
        <v>250</v>
      </c>
    </row>
    <row r="706" spans="1:24">
      <c r="A706" s="2">
        <v>102</v>
      </c>
      <c r="B706" s="1" t="s">
        <v>17</v>
      </c>
      <c r="C706" s="1">
        <v>5</v>
      </c>
      <c r="D706" s="1" t="s">
        <v>11</v>
      </c>
      <c r="E706" s="1">
        <v>0.2</v>
      </c>
      <c r="F706" s="1">
        <v>0.2</v>
      </c>
      <c r="G706" s="1">
        <v>0.6</v>
      </c>
      <c r="H706" s="1">
        <v>0</v>
      </c>
      <c r="I706" s="1" t="s">
        <v>12</v>
      </c>
      <c r="J706" s="1" t="s">
        <v>13</v>
      </c>
      <c r="K706" s="1">
        <v>7500</v>
      </c>
      <c r="L706" s="3">
        <v>2500</v>
      </c>
      <c r="M706" t="str">
        <f t="shared" si="74"/>
        <v>B</v>
      </c>
      <c r="N706" t="str">
        <f t="shared" si="75"/>
        <v>B5</v>
      </c>
      <c r="O706" t="str">
        <f>VLOOKUP(N706,'Design - US'!$H$3:$M$50,2,FALSE)</f>
        <v>Profile D</v>
      </c>
      <c r="P706" t="str">
        <f>VLOOKUP($N706,'Design - US'!$H$3:$M$50,3,FALSE)</f>
        <v>$60 USD / mo (T3)</v>
      </c>
      <c r="Q706" t="str">
        <f>VLOOKUP($N706,'Design - US'!$H$3:$M$50,4,FALSE)</f>
        <v>$5.36 USD / day</v>
      </c>
      <c r="R706" t="str">
        <f>VLOOKUP($N706,'Design - US'!$H$3:$M$50,5,FALSE)</f>
        <v>Open access within label indication (use after failure of allopurinol or febuxostat)</v>
      </c>
      <c r="S706" t="str">
        <f>VLOOKUP($N706,'Design - US'!$H$3:$M$50,6,FALSE)</f>
        <v>No prior authorization</v>
      </c>
      <c r="T706">
        <f t="shared" si="76"/>
        <v>7500</v>
      </c>
      <c r="U706">
        <f t="shared" ref="U706:U769" si="77">$T706*E706</f>
        <v>1500</v>
      </c>
      <c r="V706">
        <f t="shared" ref="V706:V769" si="78">$T706*F706</f>
        <v>1500</v>
      </c>
      <c r="W706">
        <f t="shared" ref="W706:W769" si="79">$T706*G706</f>
        <v>4500</v>
      </c>
      <c r="X706">
        <f t="shared" ref="X706:X769" si="80">$T706*H706</f>
        <v>0</v>
      </c>
    </row>
    <row r="707" spans="1:24">
      <c r="A707" s="2">
        <v>102</v>
      </c>
      <c r="B707" s="1" t="s">
        <v>17</v>
      </c>
      <c r="C707" s="1">
        <v>5</v>
      </c>
      <c r="D707" s="1" t="s">
        <v>14</v>
      </c>
      <c r="E707" s="1">
        <v>0.2</v>
      </c>
      <c r="F707" s="1">
        <v>0.2</v>
      </c>
      <c r="G707" s="1">
        <v>0.6</v>
      </c>
      <c r="H707" s="1">
        <v>0</v>
      </c>
      <c r="I707" s="1" t="s">
        <v>12</v>
      </c>
      <c r="J707" s="1" t="s">
        <v>13</v>
      </c>
      <c r="K707" s="1">
        <v>7500</v>
      </c>
      <c r="L707" s="3">
        <v>2500</v>
      </c>
      <c r="M707" t="str">
        <f t="shared" ref="M707:M770" si="81">RIGHT(B707,1)</f>
        <v>B</v>
      </c>
      <c r="N707" t="str">
        <f t="shared" ref="N707:N770" si="82">M707&amp;C707</f>
        <v>B5</v>
      </c>
      <c r="O707" t="str">
        <f>VLOOKUP(N707,'Design - US'!$H$3:$M$50,2,FALSE)</f>
        <v>Profile D</v>
      </c>
      <c r="P707" t="str">
        <f>VLOOKUP($N707,'Design - US'!$H$3:$M$50,3,FALSE)</f>
        <v>$60 USD / mo (T3)</v>
      </c>
      <c r="Q707" t="str">
        <f>VLOOKUP($N707,'Design - US'!$H$3:$M$50,4,FALSE)</f>
        <v>$5.36 USD / day</v>
      </c>
      <c r="R707" t="str">
        <f>VLOOKUP($N707,'Design - US'!$H$3:$M$50,5,FALSE)</f>
        <v>Open access within label indication (use after failure of allopurinol or febuxostat)</v>
      </c>
      <c r="S707" t="str">
        <f>VLOOKUP($N707,'Design - US'!$H$3:$M$50,6,FALSE)</f>
        <v>No prior authorization</v>
      </c>
      <c r="T707">
        <f t="shared" ref="T707:T770" si="83">IF(D707="A",K707,L707)</f>
        <v>2500</v>
      </c>
      <c r="U707">
        <f t="shared" si="77"/>
        <v>500</v>
      </c>
      <c r="V707">
        <f t="shared" si="78"/>
        <v>500</v>
      </c>
      <c r="W707">
        <f t="shared" si="79"/>
        <v>1500</v>
      </c>
      <c r="X707">
        <f t="shared" si="80"/>
        <v>0</v>
      </c>
    </row>
    <row r="708" spans="1:24">
      <c r="A708" s="2">
        <v>102</v>
      </c>
      <c r="B708" s="1" t="s">
        <v>17</v>
      </c>
      <c r="C708" s="1">
        <v>6</v>
      </c>
      <c r="D708" s="1" t="s">
        <v>11</v>
      </c>
      <c r="E708" s="1">
        <v>0.2</v>
      </c>
      <c r="F708" s="1">
        <v>0.2</v>
      </c>
      <c r="G708" s="1">
        <v>0.6</v>
      </c>
      <c r="H708" s="1">
        <v>0</v>
      </c>
      <c r="I708" s="1" t="s">
        <v>12</v>
      </c>
      <c r="J708" s="1" t="s">
        <v>13</v>
      </c>
      <c r="K708" s="1">
        <v>7500</v>
      </c>
      <c r="L708" s="3">
        <v>2500</v>
      </c>
      <c r="M708" t="str">
        <f t="shared" si="81"/>
        <v>B</v>
      </c>
      <c r="N708" t="str">
        <f t="shared" si="82"/>
        <v>B6</v>
      </c>
      <c r="O708" t="str">
        <f>VLOOKUP(N708,'Design - US'!$H$3:$M$50,2,FALSE)</f>
        <v>Profile D</v>
      </c>
      <c r="P708" t="str">
        <f>VLOOKUP($N708,'Design - US'!$H$3:$M$50,3,FALSE)</f>
        <v>$60 USD / mo (T3)</v>
      </c>
      <c r="Q708" t="str">
        <f>VLOOKUP($N708,'Design - US'!$H$3:$M$50,4,FALSE)</f>
        <v>$7.14 USD / day</v>
      </c>
      <c r="R708" t="str">
        <f>VLOOKUP($N708,'Design - US'!$H$3:$M$50,5,FALSE)</f>
        <v>Open access within label indication (use after failure of allopurinol or febuxostat)</v>
      </c>
      <c r="S708" t="str">
        <f>VLOOKUP($N708,'Design - US'!$H$3:$M$50,6,FALSE)</f>
        <v>No prior authorization</v>
      </c>
      <c r="T708">
        <f t="shared" si="83"/>
        <v>7500</v>
      </c>
      <c r="U708">
        <f t="shared" si="77"/>
        <v>1500</v>
      </c>
      <c r="V708">
        <f t="shared" si="78"/>
        <v>1500</v>
      </c>
      <c r="W708">
        <f t="shared" si="79"/>
        <v>4500</v>
      </c>
      <c r="X708">
        <f t="shared" si="80"/>
        <v>0</v>
      </c>
    </row>
    <row r="709" spans="1:24">
      <c r="A709" s="2">
        <v>102</v>
      </c>
      <c r="B709" s="1" t="s">
        <v>17</v>
      </c>
      <c r="C709" s="1">
        <v>6</v>
      </c>
      <c r="D709" s="1" t="s">
        <v>14</v>
      </c>
      <c r="E709" s="1">
        <v>0.2</v>
      </c>
      <c r="F709" s="1">
        <v>0.2</v>
      </c>
      <c r="G709" s="1">
        <v>0.6</v>
      </c>
      <c r="H709" s="1">
        <v>0</v>
      </c>
      <c r="I709" s="1" t="s">
        <v>12</v>
      </c>
      <c r="J709" s="1" t="s">
        <v>13</v>
      </c>
      <c r="K709" s="1">
        <v>7500</v>
      </c>
      <c r="L709" s="3">
        <v>2500</v>
      </c>
      <c r="M709" t="str">
        <f t="shared" si="81"/>
        <v>B</v>
      </c>
      <c r="N709" t="str">
        <f t="shared" si="82"/>
        <v>B6</v>
      </c>
      <c r="O709" t="str">
        <f>VLOOKUP(N709,'Design - US'!$H$3:$M$50,2,FALSE)</f>
        <v>Profile D</v>
      </c>
      <c r="P709" t="str">
        <f>VLOOKUP($N709,'Design - US'!$H$3:$M$50,3,FALSE)</f>
        <v>$60 USD / mo (T3)</v>
      </c>
      <c r="Q709" t="str">
        <f>VLOOKUP($N709,'Design - US'!$H$3:$M$50,4,FALSE)</f>
        <v>$7.14 USD / day</v>
      </c>
      <c r="R709" t="str">
        <f>VLOOKUP($N709,'Design - US'!$H$3:$M$50,5,FALSE)</f>
        <v>Open access within label indication (use after failure of allopurinol or febuxostat)</v>
      </c>
      <c r="S709" t="str">
        <f>VLOOKUP($N709,'Design - US'!$H$3:$M$50,6,FALSE)</f>
        <v>No prior authorization</v>
      </c>
      <c r="T709">
        <f t="shared" si="83"/>
        <v>2500</v>
      </c>
      <c r="U709">
        <f t="shared" si="77"/>
        <v>500</v>
      </c>
      <c r="V709">
        <f t="shared" si="78"/>
        <v>500</v>
      </c>
      <c r="W709">
        <f t="shared" si="79"/>
        <v>1500</v>
      </c>
      <c r="X709">
        <f t="shared" si="80"/>
        <v>0</v>
      </c>
    </row>
    <row r="710" spans="1:24">
      <c r="A710" s="2">
        <v>102</v>
      </c>
      <c r="B710" s="1" t="s">
        <v>17</v>
      </c>
      <c r="C710" s="1">
        <v>7</v>
      </c>
      <c r="D710" s="1" t="s">
        <v>11</v>
      </c>
      <c r="E710" s="1">
        <v>0.3</v>
      </c>
      <c r="F710" s="1">
        <v>0.3</v>
      </c>
      <c r="G710" s="1">
        <v>0.3</v>
      </c>
      <c r="H710" s="1">
        <v>0.1</v>
      </c>
      <c r="I710" s="1" t="s">
        <v>12</v>
      </c>
      <c r="J710" s="1" t="s">
        <v>13</v>
      </c>
      <c r="K710" s="1">
        <v>7500</v>
      </c>
      <c r="L710" s="3">
        <v>2500</v>
      </c>
      <c r="M710" t="str">
        <f t="shared" si="81"/>
        <v>B</v>
      </c>
      <c r="N710" t="str">
        <f t="shared" si="82"/>
        <v>B7</v>
      </c>
      <c r="O710" t="str">
        <f>VLOOKUP(N710,'Design - US'!$H$3:$M$50,2,FALSE)</f>
        <v>Profile D</v>
      </c>
      <c r="P710" t="str">
        <f>VLOOKUP($N710,'Design - US'!$H$3:$M$50,3,FALSE)</f>
        <v>$60 USD / mo (T3)</v>
      </c>
      <c r="Q710" t="str">
        <f>VLOOKUP($N710,'Design - US'!$H$3:$M$50,4,FALSE)</f>
        <v>$12.06 USD / day</v>
      </c>
      <c r="R710" t="str">
        <f>VLOOKUP($N710,'Design - US'!$H$3:$M$50,5,FALSE)</f>
        <v>Open access within label indication (use after failure of allopurinol or febuxostat)</v>
      </c>
      <c r="S710" t="str">
        <f>VLOOKUP($N710,'Design - US'!$H$3:$M$50,6,FALSE)</f>
        <v>Requires prior authorization</v>
      </c>
      <c r="T710">
        <f t="shared" si="83"/>
        <v>7500</v>
      </c>
      <c r="U710">
        <f t="shared" si="77"/>
        <v>2250</v>
      </c>
      <c r="V710">
        <f t="shared" si="78"/>
        <v>2250</v>
      </c>
      <c r="W710">
        <f t="shared" si="79"/>
        <v>2250</v>
      </c>
      <c r="X710">
        <f t="shared" si="80"/>
        <v>750</v>
      </c>
    </row>
    <row r="711" spans="1:24">
      <c r="A711" s="2">
        <v>102</v>
      </c>
      <c r="B711" s="1" t="s">
        <v>17</v>
      </c>
      <c r="C711" s="1">
        <v>7</v>
      </c>
      <c r="D711" s="1" t="s">
        <v>14</v>
      </c>
      <c r="E711" s="1">
        <v>0.3</v>
      </c>
      <c r="F711" s="1">
        <v>0.3</v>
      </c>
      <c r="G711" s="1">
        <v>0.3</v>
      </c>
      <c r="H711" s="1">
        <v>0.1</v>
      </c>
      <c r="I711" s="1" t="s">
        <v>12</v>
      </c>
      <c r="J711" s="1" t="s">
        <v>13</v>
      </c>
      <c r="K711" s="1">
        <v>7500</v>
      </c>
      <c r="L711" s="3">
        <v>2500</v>
      </c>
      <c r="M711" t="str">
        <f t="shared" si="81"/>
        <v>B</v>
      </c>
      <c r="N711" t="str">
        <f t="shared" si="82"/>
        <v>B7</v>
      </c>
      <c r="O711" t="str">
        <f>VLOOKUP(N711,'Design - US'!$H$3:$M$50,2,FALSE)</f>
        <v>Profile D</v>
      </c>
      <c r="P711" t="str">
        <f>VLOOKUP($N711,'Design - US'!$H$3:$M$50,3,FALSE)</f>
        <v>$60 USD / mo (T3)</v>
      </c>
      <c r="Q711" t="str">
        <f>VLOOKUP($N711,'Design - US'!$H$3:$M$50,4,FALSE)</f>
        <v>$12.06 USD / day</v>
      </c>
      <c r="R711" t="str">
        <f>VLOOKUP($N711,'Design - US'!$H$3:$M$50,5,FALSE)</f>
        <v>Open access within label indication (use after failure of allopurinol or febuxostat)</v>
      </c>
      <c r="S711" t="str">
        <f>VLOOKUP($N711,'Design - US'!$H$3:$M$50,6,FALSE)</f>
        <v>Requires prior authorization</v>
      </c>
      <c r="T711">
        <f t="shared" si="83"/>
        <v>2500</v>
      </c>
      <c r="U711">
        <f t="shared" si="77"/>
        <v>750</v>
      </c>
      <c r="V711">
        <f t="shared" si="78"/>
        <v>750</v>
      </c>
      <c r="W711">
        <f t="shared" si="79"/>
        <v>750</v>
      </c>
      <c r="X711">
        <f t="shared" si="80"/>
        <v>250</v>
      </c>
    </row>
    <row r="712" spans="1:24">
      <c r="A712" s="2">
        <v>102</v>
      </c>
      <c r="B712" s="1" t="s">
        <v>17</v>
      </c>
      <c r="C712" s="1">
        <v>8</v>
      </c>
      <c r="D712" s="1" t="s">
        <v>11</v>
      </c>
      <c r="E712" s="1">
        <v>0.3</v>
      </c>
      <c r="F712" s="1">
        <v>0.3</v>
      </c>
      <c r="G712" s="1">
        <v>0.4</v>
      </c>
      <c r="H712" s="1">
        <v>0</v>
      </c>
      <c r="I712" s="1" t="s">
        <v>12</v>
      </c>
      <c r="J712" s="1" t="s">
        <v>13</v>
      </c>
      <c r="K712" s="1">
        <v>7500</v>
      </c>
      <c r="L712" s="3">
        <v>2500</v>
      </c>
      <c r="M712" t="str">
        <f t="shared" si="81"/>
        <v>B</v>
      </c>
      <c r="N712" t="str">
        <f t="shared" si="82"/>
        <v>B8</v>
      </c>
      <c r="O712" t="str">
        <f>VLOOKUP(N712,'Design - US'!$H$3:$M$50,2,FALSE)</f>
        <v>Profile C</v>
      </c>
      <c r="P712" t="str">
        <f>VLOOKUP($N712,'Design - US'!$H$3:$M$50,3,FALSE)</f>
        <v>$60 USD / mo (T3)</v>
      </c>
      <c r="Q712" t="str">
        <f>VLOOKUP($N712,'Design - US'!$H$3:$M$50,4,FALSE)</f>
        <v>$7.14 USD / day</v>
      </c>
      <c r="R712" t="str">
        <f>VLOOKUP($N712,'Design - US'!$H$3:$M$50,5,FALSE)</f>
        <v>Open access within label indication (use after failure of allopurinol or febuxostat)</v>
      </c>
      <c r="S712" t="str">
        <f>VLOOKUP($N712,'Design - US'!$H$3:$M$50,6,FALSE)</f>
        <v>No prior authorization</v>
      </c>
      <c r="T712">
        <f t="shared" si="83"/>
        <v>7500</v>
      </c>
      <c r="U712">
        <f t="shared" si="77"/>
        <v>2250</v>
      </c>
      <c r="V712">
        <f t="shared" si="78"/>
        <v>2250</v>
      </c>
      <c r="W712">
        <f t="shared" si="79"/>
        <v>3000</v>
      </c>
      <c r="X712">
        <f t="shared" si="80"/>
        <v>0</v>
      </c>
    </row>
    <row r="713" spans="1:24">
      <c r="A713" s="2">
        <v>102</v>
      </c>
      <c r="B713" s="1" t="s">
        <v>17</v>
      </c>
      <c r="C713" s="1">
        <v>8</v>
      </c>
      <c r="D713" s="1" t="s">
        <v>14</v>
      </c>
      <c r="E713" s="1">
        <v>0.3</v>
      </c>
      <c r="F713" s="1">
        <v>0.3</v>
      </c>
      <c r="G713" s="1">
        <v>0.4</v>
      </c>
      <c r="H713" s="1">
        <v>0</v>
      </c>
      <c r="I713" s="1" t="s">
        <v>12</v>
      </c>
      <c r="J713" s="1" t="s">
        <v>13</v>
      </c>
      <c r="K713" s="1">
        <v>7500</v>
      </c>
      <c r="L713" s="3">
        <v>2500</v>
      </c>
      <c r="M713" t="str">
        <f t="shared" si="81"/>
        <v>B</v>
      </c>
      <c r="N713" t="str">
        <f t="shared" si="82"/>
        <v>B8</v>
      </c>
      <c r="O713" t="str">
        <f>VLOOKUP(N713,'Design - US'!$H$3:$M$50,2,FALSE)</f>
        <v>Profile C</v>
      </c>
      <c r="P713" t="str">
        <f>VLOOKUP($N713,'Design - US'!$H$3:$M$50,3,FALSE)</f>
        <v>$60 USD / mo (T3)</v>
      </c>
      <c r="Q713" t="str">
        <f>VLOOKUP($N713,'Design - US'!$H$3:$M$50,4,FALSE)</f>
        <v>$7.14 USD / day</v>
      </c>
      <c r="R713" t="str">
        <f>VLOOKUP($N713,'Design - US'!$H$3:$M$50,5,FALSE)</f>
        <v>Open access within label indication (use after failure of allopurinol or febuxostat)</v>
      </c>
      <c r="S713" t="str">
        <f>VLOOKUP($N713,'Design - US'!$H$3:$M$50,6,FALSE)</f>
        <v>No prior authorization</v>
      </c>
      <c r="T713">
        <f t="shared" si="83"/>
        <v>2500</v>
      </c>
      <c r="U713">
        <f t="shared" si="77"/>
        <v>750</v>
      </c>
      <c r="V713">
        <f t="shared" si="78"/>
        <v>750</v>
      </c>
      <c r="W713">
        <f t="shared" si="79"/>
        <v>1000</v>
      </c>
      <c r="X713">
        <f t="shared" si="80"/>
        <v>0</v>
      </c>
    </row>
    <row r="714" spans="1:24">
      <c r="A714" s="2">
        <v>102</v>
      </c>
      <c r="B714" s="1" t="s">
        <v>17</v>
      </c>
      <c r="C714" s="1">
        <v>9</v>
      </c>
      <c r="D714" s="1" t="s">
        <v>11</v>
      </c>
      <c r="E714" s="1">
        <v>0.3</v>
      </c>
      <c r="F714" s="1">
        <v>0.3</v>
      </c>
      <c r="G714" s="1">
        <v>0.3</v>
      </c>
      <c r="H714" s="1">
        <v>0.1</v>
      </c>
      <c r="I714" s="1" t="s">
        <v>12</v>
      </c>
      <c r="J714" s="1" t="s">
        <v>13</v>
      </c>
      <c r="K714" s="1">
        <v>7500</v>
      </c>
      <c r="L714" s="3">
        <v>2500</v>
      </c>
      <c r="M714" t="str">
        <f t="shared" si="81"/>
        <v>B</v>
      </c>
      <c r="N714" t="str">
        <f t="shared" si="82"/>
        <v>B9</v>
      </c>
      <c r="O714" t="str">
        <f>VLOOKUP(N714,'Design - US'!$H$3:$M$50,2,FALSE)</f>
        <v>Profile B</v>
      </c>
      <c r="P714" t="str">
        <f>VLOOKUP($N714,'Design - US'!$H$3:$M$50,3,FALSE)</f>
        <v>$60 USD / mo (T3)</v>
      </c>
      <c r="Q714" t="str">
        <f>VLOOKUP($N714,'Design - US'!$H$3:$M$50,4,FALSE)</f>
        <v>$12.06 USD / day</v>
      </c>
      <c r="R714" t="str">
        <f>VLOOKUP($N714,'Design - US'!$H$3:$M$50,5,FALSE)</f>
        <v>Open access within label indication (use after failure of allopurinol or febuxostat)</v>
      </c>
      <c r="S714" t="str">
        <f>VLOOKUP($N714,'Design - US'!$H$3:$M$50,6,FALSE)</f>
        <v>Requires prior authorization</v>
      </c>
      <c r="T714">
        <f t="shared" si="83"/>
        <v>7500</v>
      </c>
      <c r="U714">
        <f t="shared" si="77"/>
        <v>2250</v>
      </c>
      <c r="V714">
        <f t="shared" si="78"/>
        <v>2250</v>
      </c>
      <c r="W714">
        <f t="shared" si="79"/>
        <v>2250</v>
      </c>
      <c r="X714">
        <f t="shared" si="80"/>
        <v>750</v>
      </c>
    </row>
    <row r="715" spans="1:24">
      <c r="A715" s="2">
        <v>102</v>
      </c>
      <c r="B715" s="1" t="s">
        <v>17</v>
      </c>
      <c r="C715" s="1">
        <v>9</v>
      </c>
      <c r="D715" s="1" t="s">
        <v>14</v>
      </c>
      <c r="E715" s="1">
        <v>0.3</v>
      </c>
      <c r="F715" s="1">
        <v>0.3</v>
      </c>
      <c r="G715" s="1">
        <v>0.3</v>
      </c>
      <c r="H715" s="1">
        <v>0.1</v>
      </c>
      <c r="I715" s="1" t="s">
        <v>12</v>
      </c>
      <c r="J715" s="1" t="s">
        <v>13</v>
      </c>
      <c r="K715" s="1">
        <v>7500</v>
      </c>
      <c r="L715" s="3">
        <v>2500</v>
      </c>
      <c r="M715" t="str">
        <f t="shared" si="81"/>
        <v>B</v>
      </c>
      <c r="N715" t="str">
        <f t="shared" si="82"/>
        <v>B9</v>
      </c>
      <c r="O715" t="str">
        <f>VLOOKUP(N715,'Design - US'!$H$3:$M$50,2,FALSE)</f>
        <v>Profile B</v>
      </c>
      <c r="P715" t="str">
        <f>VLOOKUP($N715,'Design - US'!$H$3:$M$50,3,FALSE)</f>
        <v>$60 USD / mo (T3)</v>
      </c>
      <c r="Q715" t="str">
        <f>VLOOKUP($N715,'Design - US'!$H$3:$M$50,4,FALSE)</f>
        <v>$12.06 USD / day</v>
      </c>
      <c r="R715" t="str">
        <f>VLOOKUP($N715,'Design - US'!$H$3:$M$50,5,FALSE)</f>
        <v>Open access within label indication (use after failure of allopurinol or febuxostat)</v>
      </c>
      <c r="S715" t="str">
        <f>VLOOKUP($N715,'Design - US'!$H$3:$M$50,6,FALSE)</f>
        <v>Requires prior authorization</v>
      </c>
      <c r="T715">
        <f t="shared" si="83"/>
        <v>2500</v>
      </c>
      <c r="U715">
        <f t="shared" si="77"/>
        <v>750</v>
      </c>
      <c r="V715">
        <f t="shared" si="78"/>
        <v>750</v>
      </c>
      <c r="W715">
        <f t="shared" si="79"/>
        <v>750</v>
      </c>
      <c r="X715">
        <f t="shared" si="80"/>
        <v>250</v>
      </c>
    </row>
    <row r="716" spans="1:24">
      <c r="A716" s="2">
        <v>102</v>
      </c>
      <c r="B716" s="1" t="s">
        <v>17</v>
      </c>
      <c r="C716" s="1">
        <v>10</v>
      </c>
      <c r="D716" s="1" t="s">
        <v>11</v>
      </c>
      <c r="E716" s="1">
        <v>0.3</v>
      </c>
      <c r="F716" s="1">
        <v>0.3</v>
      </c>
      <c r="G716" s="1">
        <v>0.4</v>
      </c>
      <c r="H716" s="1">
        <v>0</v>
      </c>
      <c r="I716" s="1" t="s">
        <v>12</v>
      </c>
      <c r="J716" s="1" t="s">
        <v>13</v>
      </c>
      <c r="K716" s="1">
        <v>7500</v>
      </c>
      <c r="L716" s="3">
        <v>2500</v>
      </c>
      <c r="M716" t="str">
        <f t="shared" si="81"/>
        <v>B</v>
      </c>
      <c r="N716" t="str">
        <f t="shared" si="82"/>
        <v>B10</v>
      </c>
      <c r="O716" t="str">
        <f>VLOOKUP(N716,'Design - US'!$H$3:$M$50,2,FALSE)</f>
        <v>Profile D</v>
      </c>
      <c r="P716" t="str">
        <f>VLOOKUP($N716,'Design - US'!$H$3:$M$50,3,FALSE)</f>
        <v>$60 USD / mo (T3)</v>
      </c>
      <c r="Q716" t="str">
        <f>VLOOKUP($N716,'Design - US'!$H$3:$M$50,4,FALSE)</f>
        <v>$12.06 USD / day</v>
      </c>
      <c r="R716" t="str">
        <f>VLOOKUP($N716,'Design - US'!$H$3:$M$50,5,FALSE)</f>
        <v>Access restricted beyond label indication (use only after failure of both allopurinol AND febuxostat)</v>
      </c>
      <c r="S716" t="str">
        <f>VLOOKUP($N716,'Design - US'!$H$3:$M$50,6,FALSE)</f>
        <v>No prior authorization</v>
      </c>
      <c r="T716">
        <f t="shared" si="83"/>
        <v>7500</v>
      </c>
      <c r="U716">
        <f t="shared" si="77"/>
        <v>2250</v>
      </c>
      <c r="V716">
        <f t="shared" si="78"/>
        <v>2250</v>
      </c>
      <c r="W716">
        <f t="shared" si="79"/>
        <v>3000</v>
      </c>
      <c r="X716">
        <f t="shared" si="80"/>
        <v>0</v>
      </c>
    </row>
    <row r="717" spans="1:24">
      <c r="A717" s="2">
        <v>102</v>
      </c>
      <c r="B717" s="1" t="s">
        <v>17</v>
      </c>
      <c r="C717" s="1">
        <v>10</v>
      </c>
      <c r="D717" s="1" t="s">
        <v>14</v>
      </c>
      <c r="E717" s="1">
        <v>0.2</v>
      </c>
      <c r="F717" s="1">
        <v>0.2</v>
      </c>
      <c r="G717" s="1">
        <v>0.6</v>
      </c>
      <c r="H717" s="1">
        <v>0</v>
      </c>
      <c r="I717" s="1" t="s">
        <v>12</v>
      </c>
      <c r="J717" s="1" t="s">
        <v>13</v>
      </c>
      <c r="K717" s="1">
        <v>7500</v>
      </c>
      <c r="L717" s="3">
        <v>2500</v>
      </c>
      <c r="M717" t="str">
        <f t="shared" si="81"/>
        <v>B</v>
      </c>
      <c r="N717" t="str">
        <f t="shared" si="82"/>
        <v>B10</v>
      </c>
      <c r="O717" t="str">
        <f>VLOOKUP(N717,'Design - US'!$H$3:$M$50,2,FALSE)</f>
        <v>Profile D</v>
      </c>
      <c r="P717" t="str">
        <f>VLOOKUP($N717,'Design - US'!$H$3:$M$50,3,FALSE)</f>
        <v>$60 USD / mo (T3)</v>
      </c>
      <c r="Q717" t="str">
        <f>VLOOKUP($N717,'Design - US'!$H$3:$M$50,4,FALSE)</f>
        <v>$12.06 USD / day</v>
      </c>
      <c r="R717" t="str">
        <f>VLOOKUP($N717,'Design - US'!$H$3:$M$50,5,FALSE)</f>
        <v>Access restricted beyond label indication (use only after failure of both allopurinol AND febuxostat)</v>
      </c>
      <c r="S717" t="str">
        <f>VLOOKUP($N717,'Design - US'!$H$3:$M$50,6,FALSE)</f>
        <v>No prior authorization</v>
      </c>
      <c r="T717">
        <f t="shared" si="83"/>
        <v>2500</v>
      </c>
      <c r="U717">
        <f t="shared" si="77"/>
        <v>500</v>
      </c>
      <c r="V717">
        <f t="shared" si="78"/>
        <v>500</v>
      </c>
      <c r="W717">
        <f t="shared" si="79"/>
        <v>1500</v>
      </c>
      <c r="X717">
        <f t="shared" si="80"/>
        <v>0</v>
      </c>
    </row>
    <row r="718" spans="1:24">
      <c r="A718" s="2">
        <v>102</v>
      </c>
      <c r="B718" s="1" t="s">
        <v>17</v>
      </c>
      <c r="C718" s="1">
        <v>11</v>
      </c>
      <c r="D718" s="1" t="s">
        <v>11</v>
      </c>
      <c r="E718" s="1">
        <v>0.3</v>
      </c>
      <c r="F718" s="1">
        <v>0.3</v>
      </c>
      <c r="G718" s="1">
        <v>0.3</v>
      </c>
      <c r="H718" s="1">
        <v>0.1</v>
      </c>
      <c r="I718" s="1" t="s">
        <v>12</v>
      </c>
      <c r="J718" s="1" t="s">
        <v>13</v>
      </c>
      <c r="K718" s="1">
        <v>7500</v>
      </c>
      <c r="L718" s="3">
        <v>2500</v>
      </c>
      <c r="M718" t="str">
        <f t="shared" si="81"/>
        <v>B</v>
      </c>
      <c r="N718" t="str">
        <f t="shared" si="82"/>
        <v>B11</v>
      </c>
      <c r="O718" t="str">
        <f>VLOOKUP(N718,'Design - US'!$H$3:$M$50,2,FALSE)</f>
        <v>Profile A</v>
      </c>
      <c r="P718" t="str">
        <f>VLOOKUP($N718,'Design - US'!$H$3:$M$50,3,FALSE)</f>
        <v>$60 USD / mo (T3)</v>
      </c>
      <c r="Q718" t="str">
        <f>VLOOKUP($N718,'Design - US'!$H$3:$M$50,4,FALSE)</f>
        <v>$12.06 USD / day</v>
      </c>
      <c r="R718" t="str">
        <f>VLOOKUP($N718,'Design - US'!$H$3:$M$50,5,FALSE)</f>
        <v>Access restricted beyond label indication (use only after failure of both allopurinol AND febuxostat)</v>
      </c>
      <c r="S718" t="str">
        <f>VLOOKUP($N718,'Design - US'!$H$3:$M$50,6,FALSE)</f>
        <v>Requires prior authorization</v>
      </c>
      <c r="T718">
        <f t="shared" si="83"/>
        <v>7500</v>
      </c>
      <c r="U718">
        <f t="shared" si="77"/>
        <v>2250</v>
      </c>
      <c r="V718">
        <f t="shared" si="78"/>
        <v>2250</v>
      </c>
      <c r="W718">
        <f t="shared" si="79"/>
        <v>2250</v>
      </c>
      <c r="X718">
        <f t="shared" si="80"/>
        <v>750</v>
      </c>
    </row>
    <row r="719" spans="1:24">
      <c r="A719" s="2">
        <v>102</v>
      </c>
      <c r="B719" s="1" t="s">
        <v>17</v>
      </c>
      <c r="C719" s="1">
        <v>11</v>
      </c>
      <c r="D719" s="1" t="s">
        <v>14</v>
      </c>
      <c r="E719" s="1">
        <v>0.3</v>
      </c>
      <c r="F719" s="1">
        <v>0.3</v>
      </c>
      <c r="G719" s="1">
        <v>0.3</v>
      </c>
      <c r="H719" s="1">
        <v>0.1</v>
      </c>
      <c r="I719" s="1" t="s">
        <v>12</v>
      </c>
      <c r="J719" s="1" t="s">
        <v>13</v>
      </c>
      <c r="K719" s="1">
        <v>7500</v>
      </c>
      <c r="L719" s="3">
        <v>2500</v>
      </c>
      <c r="M719" t="str">
        <f t="shared" si="81"/>
        <v>B</v>
      </c>
      <c r="N719" t="str">
        <f t="shared" si="82"/>
        <v>B11</v>
      </c>
      <c r="O719" t="str">
        <f>VLOOKUP(N719,'Design - US'!$H$3:$M$50,2,FALSE)</f>
        <v>Profile A</v>
      </c>
      <c r="P719" t="str">
        <f>VLOOKUP($N719,'Design - US'!$H$3:$M$50,3,FALSE)</f>
        <v>$60 USD / mo (T3)</v>
      </c>
      <c r="Q719" t="str">
        <f>VLOOKUP($N719,'Design - US'!$H$3:$M$50,4,FALSE)</f>
        <v>$12.06 USD / day</v>
      </c>
      <c r="R719" t="str">
        <f>VLOOKUP($N719,'Design - US'!$H$3:$M$50,5,FALSE)</f>
        <v>Access restricted beyond label indication (use only after failure of both allopurinol AND febuxostat)</v>
      </c>
      <c r="S719" t="str">
        <f>VLOOKUP($N719,'Design - US'!$H$3:$M$50,6,FALSE)</f>
        <v>Requires prior authorization</v>
      </c>
      <c r="T719">
        <f t="shared" si="83"/>
        <v>2500</v>
      </c>
      <c r="U719">
        <f t="shared" si="77"/>
        <v>750</v>
      </c>
      <c r="V719">
        <f t="shared" si="78"/>
        <v>750</v>
      </c>
      <c r="W719">
        <f t="shared" si="79"/>
        <v>750</v>
      </c>
      <c r="X719">
        <f t="shared" si="80"/>
        <v>250</v>
      </c>
    </row>
    <row r="720" spans="1:24">
      <c r="A720" s="2">
        <v>102</v>
      </c>
      <c r="B720" s="1" t="s">
        <v>17</v>
      </c>
      <c r="C720" s="1">
        <v>12</v>
      </c>
      <c r="D720" s="1" t="s">
        <v>11</v>
      </c>
      <c r="E720" s="1">
        <v>0.3</v>
      </c>
      <c r="F720" s="1">
        <v>0.3</v>
      </c>
      <c r="G720" s="1">
        <v>0.4</v>
      </c>
      <c r="H720" s="1">
        <v>0</v>
      </c>
      <c r="I720" s="1" t="s">
        <v>12</v>
      </c>
      <c r="J720" s="1" t="s">
        <v>13</v>
      </c>
      <c r="K720" s="1">
        <v>7500</v>
      </c>
      <c r="L720" s="3">
        <v>2500</v>
      </c>
      <c r="M720" t="str">
        <f t="shared" si="81"/>
        <v>B</v>
      </c>
      <c r="N720" t="str">
        <f t="shared" si="82"/>
        <v>B12</v>
      </c>
      <c r="O720" t="str">
        <f>VLOOKUP(N720,'Design - US'!$H$3:$M$50,2,FALSE)</f>
        <v>Profile A</v>
      </c>
      <c r="P720" t="str">
        <f>VLOOKUP($N720,'Design - US'!$H$3:$M$50,3,FALSE)</f>
        <v>$60 USD / mo (T3)</v>
      </c>
      <c r="Q720" t="str">
        <f>VLOOKUP($N720,'Design - US'!$H$3:$M$50,4,FALSE)</f>
        <v>$7.14 USD / day</v>
      </c>
      <c r="R720" t="str">
        <f>VLOOKUP($N720,'Design - US'!$H$3:$M$50,5,FALSE)</f>
        <v>Open access within label indication (use after failure of allopurinol or febuxostat)</v>
      </c>
      <c r="S720" t="str">
        <f>VLOOKUP($N720,'Design - US'!$H$3:$M$50,6,FALSE)</f>
        <v>No prior authorization</v>
      </c>
      <c r="T720">
        <f t="shared" si="83"/>
        <v>7500</v>
      </c>
      <c r="U720">
        <f t="shared" si="77"/>
        <v>2250</v>
      </c>
      <c r="V720">
        <f t="shared" si="78"/>
        <v>2250</v>
      </c>
      <c r="W720">
        <f t="shared" si="79"/>
        <v>3000</v>
      </c>
      <c r="X720">
        <f t="shared" si="80"/>
        <v>0</v>
      </c>
    </row>
    <row r="721" spans="1:24">
      <c r="A721" s="2">
        <v>102</v>
      </c>
      <c r="B721" s="1" t="s">
        <v>17</v>
      </c>
      <c r="C721" s="1">
        <v>12</v>
      </c>
      <c r="D721" s="1" t="s">
        <v>14</v>
      </c>
      <c r="E721" s="1">
        <v>0.3</v>
      </c>
      <c r="F721" s="1">
        <v>0.3</v>
      </c>
      <c r="G721" s="1">
        <v>0.4</v>
      </c>
      <c r="H721" s="1">
        <v>0</v>
      </c>
      <c r="I721" s="1" t="s">
        <v>12</v>
      </c>
      <c r="J721" s="1" t="s">
        <v>13</v>
      </c>
      <c r="K721" s="1">
        <v>7500</v>
      </c>
      <c r="L721" s="3">
        <v>2500</v>
      </c>
      <c r="M721" t="str">
        <f t="shared" si="81"/>
        <v>B</v>
      </c>
      <c r="N721" t="str">
        <f t="shared" si="82"/>
        <v>B12</v>
      </c>
      <c r="O721" t="str">
        <f>VLOOKUP(N721,'Design - US'!$H$3:$M$50,2,FALSE)</f>
        <v>Profile A</v>
      </c>
      <c r="P721" t="str">
        <f>VLOOKUP($N721,'Design - US'!$H$3:$M$50,3,FALSE)</f>
        <v>$60 USD / mo (T3)</v>
      </c>
      <c r="Q721" t="str">
        <f>VLOOKUP($N721,'Design - US'!$H$3:$M$50,4,FALSE)</f>
        <v>$7.14 USD / day</v>
      </c>
      <c r="R721" t="str">
        <f>VLOOKUP($N721,'Design - US'!$H$3:$M$50,5,FALSE)</f>
        <v>Open access within label indication (use after failure of allopurinol or febuxostat)</v>
      </c>
      <c r="S721" t="str">
        <f>VLOOKUP($N721,'Design - US'!$H$3:$M$50,6,FALSE)</f>
        <v>No prior authorization</v>
      </c>
      <c r="T721">
        <f t="shared" si="83"/>
        <v>2500</v>
      </c>
      <c r="U721">
        <f t="shared" si="77"/>
        <v>750</v>
      </c>
      <c r="V721">
        <f t="shared" si="78"/>
        <v>750</v>
      </c>
      <c r="W721">
        <f t="shared" si="79"/>
        <v>1000</v>
      </c>
      <c r="X721">
        <f t="shared" si="80"/>
        <v>0</v>
      </c>
    </row>
    <row r="722" spans="1:24">
      <c r="A722" s="2">
        <v>103</v>
      </c>
      <c r="B722" s="1" t="s">
        <v>10</v>
      </c>
      <c r="C722" s="1">
        <v>1</v>
      </c>
      <c r="D722" s="1" t="s">
        <v>11</v>
      </c>
      <c r="E722" s="1">
        <v>0</v>
      </c>
      <c r="F722" s="1">
        <v>0</v>
      </c>
      <c r="G722" s="1">
        <v>1</v>
      </c>
      <c r="H722" s="1">
        <v>0</v>
      </c>
      <c r="I722" s="1" t="s">
        <v>12</v>
      </c>
      <c r="J722" s="1" t="s">
        <v>13</v>
      </c>
      <c r="K722" s="1">
        <v>20000</v>
      </c>
      <c r="L722" s="3">
        <v>5000</v>
      </c>
      <c r="M722" t="str">
        <f t="shared" si="81"/>
        <v>A</v>
      </c>
      <c r="N722" t="str">
        <f t="shared" si="82"/>
        <v>A1</v>
      </c>
      <c r="O722" t="str">
        <f>VLOOKUP(N722,'Design - US'!$H$3:$M$50,2,FALSE)</f>
        <v>Profile D</v>
      </c>
      <c r="P722" t="str">
        <f>VLOOKUP($N722,'Design - US'!$H$3:$M$50,3,FALSE)</f>
        <v>$30 USD / mo (T2)</v>
      </c>
      <c r="Q722" t="str">
        <f>VLOOKUP($N722,'Design - US'!$H$3:$M$50,4,FALSE)</f>
        <v>$5.36 USD / day</v>
      </c>
      <c r="R722" t="str">
        <f>VLOOKUP($N722,'Design - US'!$H$3:$M$50,5,FALSE)</f>
        <v>Open access within label indication (use after failure of allopurinol or febuxostat)</v>
      </c>
      <c r="S722" t="str">
        <f>VLOOKUP($N722,'Design - US'!$H$3:$M$50,6,FALSE)</f>
        <v>Requires prior authorization</v>
      </c>
      <c r="T722">
        <f t="shared" si="83"/>
        <v>20000</v>
      </c>
      <c r="U722">
        <f t="shared" si="77"/>
        <v>0</v>
      </c>
      <c r="V722">
        <f t="shared" si="78"/>
        <v>0</v>
      </c>
      <c r="W722">
        <f t="shared" si="79"/>
        <v>20000</v>
      </c>
      <c r="X722">
        <f t="shared" si="80"/>
        <v>0</v>
      </c>
    </row>
    <row r="723" spans="1:24">
      <c r="A723" s="2">
        <v>103</v>
      </c>
      <c r="B723" s="1" t="s">
        <v>10</v>
      </c>
      <c r="C723" s="1">
        <v>1</v>
      </c>
      <c r="D723" s="1" t="s">
        <v>14</v>
      </c>
      <c r="E723" s="1">
        <v>0</v>
      </c>
      <c r="F723" s="1">
        <v>0</v>
      </c>
      <c r="G723" s="1">
        <v>1</v>
      </c>
      <c r="H723" s="1">
        <v>0</v>
      </c>
      <c r="I723" s="1" t="s">
        <v>12</v>
      </c>
      <c r="J723" s="1" t="s">
        <v>13</v>
      </c>
      <c r="K723" s="1">
        <v>20000</v>
      </c>
      <c r="L723" s="3">
        <v>5000</v>
      </c>
      <c r="M723" t="str">
        <f t="shared" si="81"/>
        <v>A</v>
      </c>
      <c r="N723" t="str">
        <f t="shared" si="82"/>
        <v>A1</v>
      </c>
      <c r="O723" t="str">
        <f>VLOOKUP(N723,'Design - US'!$H$3:$M$50,2,FALSE)</f>
        <v>Profile D</v>
      </c>
      <c r="P723" t="str">
        <f>VLOOKUP($N723,'Design - US'!$H$3:$M$50,3,FALSE)</f>
        <v>$30 USD / mo (T2)</v>
      </c>
      <c r="Q723" t="str">
        <f>VLOOKUP($N723,'Design - US'!$H$3:$M$50,4,FALSE)</f>
        <v>$5.36 USD / day</v>
      </c>
      <c r="R723" t="str">
        <f>VLOOKUP($N723,'Design - US'!$H$3:$M$50,5,FALSE)</f>
        <v>Open access within label indication (use after failure of allopurinol or febuxostat)</v>
      </c>
      <c r="S723" t="str">
        <f>VLOOKUP($N723,'Design - US'!$H$3:$M$50,6,FALSE)</f>
        <v>Requires prior authorization</v>
      </c>
      <c r="T723">
        <f t="shared" si="83"/>
        <v>5000</v>
      </c>
      <c r="U723">
        <f t="shared" si="77"/>
        <v>0</v>
      </c>
      <c r="V723">
        <f t="shared" si="78"/>
        <v>0</v>
      </c>
      <c r="W723">
        <f t="shared" si="79"/>
        <v>5000</v>
      </c>
      <c r="X723">
        <f t="shared" si="80"/>
        <v>0</v>
      </c>
    </row>
    <row r="724" spans="1:24">
      <c r="A724" s="2">
        <v>103</v>
      </c>
      <c r="B724" s="1" t="s">
        <v>10</v>
      </c>
      <c r="C724" s="1">
        <v>2</v>
      </c>
      <c r="D724" s="1" t="s">
        <v>11</v>
      </c>
      <c r="E724" s="1">
        <v>0</v>
      </c>
      <c r="F724" s="1">
        <v>0</v>
      </c>
      <c r="G724" s="1">
        <v>1</v>
      </c>
      <c r="H724" s="1">
        <v>0</v>
      </c>
      <c r="I724" s="1" t="s">
        <v>12</v>
      </c>
      <c r="J724" s="1" t="s">
        <v>13</v>
      </c>
      <c r="K724" s="1">
        <v>20000</v>
      </c>
      <c r="L724" s="3">
        <v>5000</v>
      </c>
      <c r="M724" t="str">
        <f t="shared" si="81"/>
        <v>A</v>
      </c>
      <c r="N724" t="str">
        <f t="shared" si="82"/>
        <v>A2</v>
      </c>
      <c r="O724" t="str">
        <f>VLOOKUP(N724,'Design - US'!$H$3:$M$50,2,FALSE)</f>
        <v>Profile B</v>
      </c>
      <c r="P724" t="str">
        <f>VLOOKUP($N724,'Design - US'!$H$3:$M$50,3,FALSE)</f>
        <v>$60 USD / mo (T3)</v>
      </c>
      <c r="Q724" t="str">
        <f>VLOOKUP($N724,'Design - US'!$H$3:$M$50,4,FALSE)</f>
        <v>$7.14 USD / day</v>
      </c>
      <c r="R724" t="str">
        <f>VLOOKUP($N724,'Design - US'!$H$3:$M$50,5,FALSE)</f>
        <v>Open access within label indication (use after failure of allopurinol or febuxostat)</v>
      </c>
      <c r="S724" t="str">
        <f>VLOOKUP($N724,'Design - US'!$H$3:$M$50,6,FALSE)</f>
        <v>No prior authorization</v>
      </c>
      <c r="T724">
        <f t="shared" si="83"/>
        <v>20000</v>
      </c>
      <c r="U724">
        <f t="shared" si="77"/>
        <v>0</v>
      </c>
      <c r="V724">
        <f t="shared" si="78"/>
        <v>0</v>
      </c>
      <c r="W724">
        <f t="shared" si="79"/>
        <v>20000</v>
      </c>
      <c r="X724">
        <f t="shared" si="80"/>
        <v>0</v>
      </c>
    </row>
    <row r="725" spans="1:24">
      <c r="A725" s="2">
        <v>103</v>
      </c>
      <c r="B725" s="1" t="s">
        <v>10</v>
      </c>
      <c r="C725" s="1">
        <v>2</v>
      </c>
      <c r="D725" s="1" t="s">
        <v>14</v>
      </c>
      <c r="E725" s="1">
        <v>0</v>
      </c>
      <c r="F725" s="1">
        <v>0</v>
      </c>
      <c r="G725" s="1">
        <v>1</v>
      </c>
      <c r="H725" s="1">
        <v>0</v>
      </c>
      <c r="I725" s="1" t="s">
        <v>12</v>
      </c>
      <c r="J725" s="1" t="s">
        <v>13</v>
      </c>
      <c r="K725" s="1">
        <v>20000</v>
      </c>
      <c r="L725" s="3">
        <v>5000</v>
      </c>
      <c r="M725" t="str">
        <f t="shared" si="81"/>
        <v>A</v>
      </c>
      <c r="N725" t="str">
        <f t="shared" si="82"/>
        <v>A2</v>
      </c>
      <c r="O725" t="str">
        <f>VLOOKUP(N725,'Design - US'!$H$3:$M$50,2,FALSE)</f>
        <v>Profile B</v>
      </c>
      <c r="P725" t="str">
        <f>VLOOKUP($N725,'Design - US'!$H$3:$M$50,3,FALSE)</f>
        <v>$60 USD / mo (T3)</v>
      </c>
      <c r="Q725" t="str">
        <f>VLOOKUP($N725,'Design - US'!$H$3:$M$50,4,FALSE)</f>
        <v>$7.14 USD / day</v>
      </c>
      <c r="R725" t="str">
        <f>VLOOKUP($N725,'Design - US'!$H$3:$M$50,5,FALSE)</f>
        <v>Open access within label indication (use after failure of allopurinol or febuxostat)</v>
      </c>
      <c r="S725" t="str">
        <f>VLOOKUP($N725,'Design - US'!$H$3:$M$50,6,FALSE)</f>
        <v>No prior authorization</v>
      </c>
      <c r="T725">
        <f t="shared" si="83"/>
        <v>5000</v>
      </c>
      <c r="U725">
        <f t="shared" si="77"/>
        <v>0</v>
      </c>
      <c r="V725">
        <f t="shared" si="78"/>
        <v>0</v>
      </c>
      <c r="W725">
        <f t="shared" si="79"/>
        <v>5000</v>
      </c>
      <c r="X725">
        <f t="shared" si="80"/>
        <v>0</v>
      </c>
    </row>
    <row r="726" spans="1:24">
      <c r="A726" s="2">
        <v>103</v>
      </c>
      <c r="B726" s="1" t="s">
        <v>10</v>
      </c>
      <c r="C726" s="1">
        <v>3</v>
      </c>
      <c r="D726" s="1" t="s">
        <v>11</v>
      </c>
      <c r="E726" s="1">
        <v>0</v>
      </c>
      <c r="F726" s="1">
        <v>0</v>
      </c>
      <c r="G726" s="1">
        <v>1</v>
      </c>
      <c r="H726" s="1">
        <v>0</v>
      </c>
      <c r="I726" s="1" t="s">
        <v>12</v>
      </c>
      <c r="J726" s="1" t="s">
        <v>13</v>
      </c>
      <c r="K726" s="1">
        <v>20000</v>
      </c>
      <c r="L726" s="3">
        <v>5000</v>
      </c>
      <c r="M726" t="str">
        <f t="shared" si="81"/>
        <v>A</v>
      </c>
      <c r="N726" t="str">
        <f t="shared" si="82"/>
        <v>A3</v>
      </c>
      <c r="O726" t="str">
        <f>VLOOKUP(N726,'Design - US'!$H$3:$M$50,2,FALSE)</f>
        <v>Profile C</v>
      </c>
      <c r="P726" t="str">
        <f>VLOOKUP($N726,'Design - US'!$H$3:$M$50,3,FALSE)</f>
        <v>$60 USD / mo (T3)</v>
      </c>
      <c r="Q726" t="str">
        <f>VLOOKUP($N726,'Design - US'!$H$3:$M$50,4,FALSE)</f>
        <v>$12.06 USD / day</v>
      </c>
      <c r="R726" t="str">
        <f>VLOOKUP($N726,'Design - US'!$H$3:$M$50,5,FALSE)</f>
        <v>Open access within label indication (use after failure of allopurinol or febuxostat)</v>
      </c>
      <c r="S726" t="str">
        <f>VLOOKUP($N726,'Design - US'!$H$3:$M$50,6,FALSE)</f>
        <v>No prior authorization</v>
      </c>
      <c r="T726">
        <f t="shared" si="83"/>
        <v>20000</v>
      </c>
      <c r="U726">
        <f t="shared" si="77"/>
        <v>0</v>
      </c>
      <c r="V726">
        <f t="shared" si="78"/>
        <v>0</v>
      </c>
      <c r="W726">
        <f t="shared" si="79"/>
        <v>20000</v>
      </c>
      <c r="X726">
        <f t="shared" si="80"/>
        <v>0</v>
      </c>
    </row>
    <row r="727" spans="1:24">
      <c r="A727" s="2">
        <v>103</v>
      </c>
      <c r="B727" s="1" t="s">
        <v>10</v>
      </c>
      <c r="C727" s="1">
        <v>3</v>
      </c>
      <c r="D727" s="1" t="s">
        <v>14</v>
      </c>
      <c r="E727" s="1">
        <v>0</v>
      </c>
      <c r="F727" s="1">
        <v>0</v>
      </c>
      <c r="G727" s="1">
        <v>1</v>
      </c>
      <c r="H727" s="1">
        <v>0</v>
      </c>
      <c r="I727" s="1" t="s">
        <v>12</v>
      </c>
      <c r="J727" s="1" t="s">
        <v>13</v>
      </c>
      <c r="K727" s="1">
        <v>20000</v>
      </c>
      <c r="L727" s="3">
        <v>5000</v>
      </c>
      <c r="M727" t="str">
        <f t="shared" si="81"/>
        <v>A</v>
      </c>
      <c r="N727" t="str">
        <f t="shared" si="82"/>
        <v>A3</v>
      </c>
      <c r="O727" t="str">
        <f>VLOOKUP(N727,'Design - US'!$H$3:$M$50,2,FALSE)</f>
        <v>Profile C</v>
      </c>
      <c r="P727" t="str">
        <f>VLOOKUP($N727,'Design - US'!$H$3:$M$50,3,FALSE)</f>
        <v>$60 USD / mo (T3)</v>
      </c>
      <c r="Q727" t="str">
        <f>VLOOKUP($N727,'Design - US'!$H$3:$M$50,4,FALSE)</f>
        <v>$12.06 USD / day</v>
      </c>
      <c r="R727" t="str">
        <f>VLOOKUP($N727,'Design - US'!$H$3:$M$50,5,FALSE)</f>
        <v>Open access within label indication (use after failure of allopurinol or febuxostat)</v>
      </c>
      <c r="S727" t="str">
        <f>VLOOKUP($N727,'Design - US'!$H$3:$M$50,6,FALSE)</f>
        <v>No prior authorization</v>
      </c>
      <c r="T727">
        <f t="shared" si="83"/>
        <v>5000</v>
      </c>
      <c r="U727">
        <f t="shared" si="77"/>
        <v>0</v>
      </c>
      <c r="V727">
        <f t="shared" si="78"/>
        <v>0</v>
      </c>
      <c r="W727">
        <f t="shared" si="79"/>
        <v>5000</v>
      </c>
      <c r="X727">
        <f t="shared" si="80"/>
        <v>0</v>
      </c>
    </row>
    <row r="728" spans="1:24">
      <c r="A728" s="2">
        <v>103</v>
      </c>
      <c r="B728" s="1" t="s">
        <v>10</v>
      </c>
      <c r="C728" s="1">
        <v>4</v>
      </c>
      <c r="D728" s="1" t="s">
        <v>11</v>
      </c>
      <c r="E728" s="1">
        <v>0</v>
      </c>
      <c r="F728" s="1">
        <v>0</v>
      </c>
      <c r="G728" s="1">
        <v>1</v>
      </c>
      <c r="H728" s="1">
        <v>0</v>
      </c>
      <c r="I728" s="1" t="s">
        <v>12</v>
      </c>
      <c r="J728" s="1" t="s">
        <v>13</v>
      </c>
      <c r="K728" s="1">
        <v>20000</v>
      </c>
      <c r="L728" s="3">
        <v>5000</v>
      </c>
      <c r="M728" t="str">
        <f t="shared" si="81"/>
        <v>A</v>
      </c>
      <c r="N728" t="str">
        <f t="shared" si="82"/>
        <v>A4</v>
      </c>
      <c r="O728" t="str">
        <f>VLOOKUP(N728,'Design - US'!$H$3:$M$50,2,FALSE)</f>
        <v>Profile C</v>
      </c>
      <c r="P728" t="str">
        <f>VLOOKUP($N728,'Design - US'!$H$3:$M$50,3,FALSE)</f>
        <v>$30 USD / mo (T2)</v>
      </c>
      <c r="Q728" t="str">
        <f>VLOOKUP($N728,'Design - US'!$H$3:$M$50,4,FALSE)</f>
        <v>$5.36 USD / day</v>
      </c>
      <c r="R728" t="str">
        <f>VLOOKUP($N728,'Design - US'!$H$3:$M$50,5,FALSE)</f>
        <v>Open access within label indication (use after failure of allopurinol or febuxostat)</v>
      </c>
      <c r="S728" t="str">
        <f>VLOOKUP($N728,'Design - US'!$H$3:$M$50,6,FALSE)</f>
        <v>No prior authorization</v>
      </c>
      <c r="T728">
        <f t="shared" si="83"/>
        <v>20000</v>
      </c>
      <c r="U728">
        <f t="shared" si="77"/>
        <v>0</v>
      </c>
      <c r="V728">
        <f t="shared" si="78"/>
        <v>0</v>
      </c>
      <c r="W728">
        <f t="shared" si="79"/>
        <v>20000</v>
      </c>
      <c r="X728">
        <f t="shared" si="80"/>
        <v>0</v>
      </c>
    </row>
    <row r="729" spans="1:24">
      <c r="A729" s="2">
        <v>103</v>
      </c>
      <c r="B729" s="1" t="s">
        <v>10</v>
      </c>
      <c r="C729" s="1">
        <v>4</v>
      </c>
      <c r="D729" s="1" t="s">
        <v>14</v>
      </c>
      <c r="E729" s="1">
        <v>0</v>
      </c>
      <c r="F729" s="1">
        <v>0</v>
      </c>
      <c r="G729" s="1">
        <v>1</v>
      </c>
      <c r="H729" s="1">
        <v>0</v>
      </c>
      <c r="I729" s="1" t="s">
        <v>12</v>
      </c>
      <c r="J729" s="1" t="s">
        <v>13</v>
      </c>
      <c r="K729" s="1">
        <v>20000</v>
      </c>
      <c r="L729" s="3">
        <v>5000</v>
      </c>
      <c r="M729" t="str">
        <f t="shared" si="81"/>
        <v>A</v>
      </c>
      <c r="N729" t="str">
        <f t="shared" si="82"/>
        <v>A4</v>
      </c>
      <c r="O729" t="str">
        <f>VLOOKUP(N729,'Design - US'!$H$3:$M$50,2,FALSE)</f>
        <v>Profile C</v>
      </c>
      <c r="P729" t="str">
        <f>VLOOKUP($N729,'Design - US'!$H$3:$M$50,3,FALSE)</f>
        <v>$30 USD / mo (T2)</v>
      </c>
      <c r="Q729" t="str">
        <f>VLOOKUP($N729,'Design - US'!$H$3:$M$50,4,FALSE)</f>
        <v>$5.36 USD / day</v>
      </c>
      <c r="R729" t="str">
        <f>VLOOKUP($N729,'Design - US'!$H$3:$M$50,5,FALSE)</f>
        <v>Open access within label indication (use after failure of allopurinol or febuxostat)</v>
      </c>
      <c r="S729" t="str">
        <f>VLOOKUP($N729,'Design - US'!$H$3:$M$50,6,FALSE)</f>
        <v>No prior authorization</v>
      </c>
      <c r="T729">
        <f t="shared" si="83"/>
        <v>5000</v>
      </c>
      <c r="U729">
        <f t="shared" si="77"/>
        <v>0</v>
      </c>
      <c r="V729">
        <f t="shared" si="78"/>
        <v>0</v>
      </c>
      <c r="W729">
        <f t="shared" si="79"/>
        <v>5000</v>
      </c>
      <c r="X729">
        <f t="shared" si="80"/>
        <v>0</v>
      </c>
    </row>
    <row r="730" spans="1:24">
      <c r="A730" s="2">
        <v>103</v>
      </c>
      <c r="B730" s="1" t="s">
        <v>10</v>
      </c>
      <c r="C730" s="1">
        <v>5</v>
      </c>
      <c r="D730" s="1" t="s">
        <v>11</v>
      </c>
      <c r="E730" s="1">
        <v>0</v>
      </c>
      <c r="F730" s="1">
        <v>0</v>
      </c>
      <c r="G730" s="1">
        <v>1</v>
      </c>
      <c r="H730" s="1">
        <v>0</v>
      </c>
      <c r="I730" s="1" t="s">
        <v>12</v>
      </c>
      <c r="J730" s="1" t="s">
        <v>13</v>
      </c>
      <c r="K730" s="1">
        <v>20000</v>
      </c>
      <c r="L730" s="3">
        <v>5000</v>
      </c>
      <c r="M730" t="str">
        <f t="shared" si="81"/>
        <v>A</v>
      </c>
      <c r="N730" t="str">
        <f t="shared" si="82"/>
        <v>A5</v>
      </c>
      <c r="O730" t="str">
        <f>VLOOKUP(N730,'Design - US'!$H$3:$M$50,2,FALSE)</f>
        <v>Profile C</v>
      </c>
      <c r="P730" t="str">
        <f>VLOOKUP($N730,'Design - US'!$H$3:$M$50,3,FALSE)</f>
        <v>$60 USD / mo (T3)</v>
      </c>
      <c r="Q730" t="str">
        <f>VLOOKUP($N730,'Design - US'!$H$3:$M$50,4,FALSE)</f>
        <v>$12.06 USD / day</v>
      </c>
      <c r="R730" t="str">
        <f>VLOOKUP($N730,'Design - US'!$H$3:$M$50,5,FALSE)</f>
        <v>Access restricted beyond label indication (use only after failure of both allopurinol AND febuxostat)</v>
      </c>
      <c r="S730" t="str">
        <f>VLOOKUP($N730,'Design - US'!$H$3:$M$50,6,FALSE)</f>
        <v>No prior authorization</v>
      </c>
      <c r="T730">
        <f t="shared" si="83"/>
        <v>20000</v>
      </c>
      <c r="U730">
        <f t="shared" si="77"/>
        <v>0</v>
      </c>
      <c r="V730">
        <f t="shared" si="78"/>
        <v>0</v>
      </c>
      <c r="W730">
        <f t="shared" si="79"/>
        <v>20000</v>
      </c>
      <c r="X730">
        <f t="shared" si="80"/>
        <v>0</v>
      </c>
    </row>
    <row r="731" spans="1:24">
      <c r="A731" s="2">
        <v>103</v>
      </c>
      <c r="B731" s="1" t="s">
        <v>10</v>
      </c>
      <c r="C731" s="1">
        <v>5</v>
      </c>
      <c r="D731" s="1" t="s">
        <v>14</v>
      </c>
      <c r="E731" s="1">
        <v>0</v>
      </c>
      <c r="F731" s="1">
        <v>0</v>
      </c>
      <c r="G731" s="1">
        <v>1</v>
      </c>
      <c r="H731" s="1">
        <v>0</v>
      </c>
      <c r="I731" s="1" t="s">
        <v>12</v>
      </c>
      <c r="J731" s="1" t="s">
        <v>13</v>
      </c>
      <c r="K731" s="1">
        <v>20000</v>
      </c>
      <c r="L731" s="3">
        <v>5000</v>
      </c>
      <c r="M731" t="str">
        <f t="shared" si="81"/>
        <v>A</v>
      </c>
      <c r="N731" t="str">
        <f t="shared" si="82"/>
        <v>A5</v>
      </c>
      <c r="O731" t="str">
        <f>VLOOKUP(N731,'Design - US'!$H$3:$M$50,2,FALSE)</f>
        <v>Profile C</v>
      </c>
      <c r="P731" t="str">
        <f>VLOOKUP($N731,'Design - US'!$H$3:$M$50,3,FALSE)</f>
        <v>$60 USD / mo (T3)</v>
      </c>
      <c r="Q731" t="str">
        <f>VLOOKUP($N731,'Design - US'!$H$3:$M$50,4,FALSE)</f>
        <v>$12.06 USD / day</v>
      </c>
      <c r="R731" t="str">
        <f>VLOOKUP($N731,'Design - US'!$H$3:$M$50,5,FALSE)</f>
        <v>Access restricted beyond label indication (use only after failure of both allopurinol AND febuxostat)</v>
      </c>
      <c r="S731" t="str">
        <f>VLOOKUP($N731,'Design - US'!$H$3:$M$50,6,FALSE)</f>
        <v>No prior authorization</v>
      </c>
      <c r="T731">
        <f t="shared" si="83"/>
        <v>5000</v>
      </c>
      <c r="U731">
        <f t="shared" si="77"/>
        <v>0</v>
      </c>
      <c r="V731">
        <f t="shared" si="78"/>
        <v>0</v>
      </c>
      <c r="W731">
        <f t="shared" si="79"/>
        <v>5000</v>
      </c>
      <c r="X731">
        <f t="shared" si="80"/>
        <v>0</v>
      </c>
    </row>
    <row r="732" spans="1:24">
      <c r="A732" s="2">
        <v>103</v>
      </c>
      <c r="B732" s="1" t="s">
        <v>10</v>
      </c>
      <c r="C732" s="1">
        <v>6</v>
      </c>
      <c r="D732" s="1" t="s">
        <v>11</v>
      </c>
      <c r="E732" s="1">
        <v>0</v>
      </c>
      <c r="F732" s="1">
        <v>0</v>
      </c>
      <c r="G732" s="1">
        <v>1</v>
      </c>
      <c r="H732" s="1">
        <v>0</v>
      </c>
      <c r="I732" s="1" t="s">
        <v>12</v>
      </c>
      <c r="J732" s="1" t="s">
        <v>13</v>
      </c>
      <c r="K732" s="1">
        <v>20000</v>
      </c>
      <c r="L732" s="3">
        <v>5000</v>
      </c>
      <c r="M732" t="str">
        <f t="shared" si="81"/>
        <v>A</v>
      </c>
      <c r="N732" t="str">
        <f t="shared" si="82"/>
        <v>A6</v>
      </c>
      <c r="O732" t="str">
        <f>VLOOKUP(N732,'Design - US'!$H$3:$M$50,2,FALSE)</f>
        <v>Profile A</v>
      </c>
      <c r="P732" t="str">
        <f>VLOOKUP($N732,'Design - US'!$H$3:$M$50,3,FALSE)</f>
        <v>$30 USD / mo (T2)</v>
      </c>
      <c r="Q732" t="str">
        <f>VLOOKUP($N732,'Design - US'!$H$3:$M$50,4,FALSE)</f>
        <v>$5.36 USD / day</v>
      </c>
      <c r="R732" t="str">
        <f>VLOOKUP($N732,'Design - US'!$H$3:$M$50,5,FALSE)</f>
        <v>Open access within label indication (use after failure of allopurinol or febuxostat)</v>
      </c>
      <c r="S732" t="str">
        <f>VLOOKUP($N732,'Design - US'!$H$3:$M$50,6,FALSE)</f>
        <v>No prior authorization</v>
      </c>
      <c r="T732">
        <f t="shared" si="83"/>
        <v>20000</v>
      </c>
      <c r="U732">
        <f t="shared" si="77"/>
        <v>0</v>
      </c>
      <c r="V732">
        <f t="shared" si="78"/>
        <v>0</v>
      </c>
      <c r="W732">
        <f t="shared" si="79"/>
        <v>20000</v>
      </c>
      <c r="X732">
        <f t="shared" si="80"/>
        <v>0</v>
      </c>
    </row>
    <row r="733" spans="1:24">
      <c r="A733" s="2">
        <v>103</v>
      </c>
      <c r="B733" s="1" t="s">
        <v>10</v>
      </c>
      <c r="C733" s="1">
        <v>6</v>
      </c>
      <c r="D733" s="1" t="s">
        <v>14</v>
      </c>
      <c r="E733" s="1">
        <v>0</v>
      </c>
      <c r="F733" s="1">
        <v>0</v>
      </c>
      <c r="G733" s="1">
        <v>1</v>
      </c>
      <c r="H733" s="1">
        <v>0</v>
      </c>
      <c r="I733" s="1" t="s">
        <v>12</v>
      </c>
      <c r="J733" s="1" t="s">
        <v>13</v>
      </c>
      <c r="K733" s="1">
        <v>20000</v>
      </c>
      <c r="L733" s="3">
        <v>5000</v>
      </c>
      <c r="M733" t="str">
        <f t="shared" si="81"/>
        <v>A</v>
      </c>
      <c r="N733" t="str">
        <f t="shared" si="82"/>
        <v>A6</v>
      </c>
      <c r="O733" t="str">
        <f>VLOOKUP(N733,'Design - US'!$H$3:$M$50,2,FALSE)</f>
        <v>Profile A</v>
      </c>
      <c r="P733" t="str">
        <f>VLOOKUP($N733,'Design - US'!$H$3:$M$50,3,FALSE)</f>
        <v>$30 USD / mo (T2)</v>
      </c>
      <c r="Q733" t="str">
        <f>VLOOKUP($N733,'Design - US'!$H$3:$M$50,4,FALSE)</f>
        <v>$5.36 USD / day</v>
      </c>
      <c r="R733" t="str">
        <f>VLOOKUP($N733,'Design - US'!$H$3:$M$50,5,FALSE)</f>
        <v>Open access within label indication (use after failure of allopurinol or febuxostat)</v>
      </c>
      <c r="S733" t="str">
        <f>VLOOKUP($N733,'Design - US'!$H$3:$M$50,6,FALSE)</f>
        <v>No prior authorization</v>
      </c>
      <c r="T733">
        <f t="shared" si="83"/>
        <v>5000</v>
      </c>
      <c r="U733">
        <f t="shared" si="77"/>
        <v>0</v>
      </c>
      <c r="V733">
        <f t="shared" si="78"/>
        <v>0</v>
      </c>
      <c r="W733">
        <f t="shared" si="79"/>
        <v>5000</v>
      </c>
      <c r="X733">
        <f t="shared" si="80"/>
        <v>0</v>
      </c>
    </row>
    <row r="734" spans="1:24">
      <c r="A734" s="2">
        <v>103</v>
      </c>
      <c r="B734" s="1" t="s">
        <v>10</v>
      </c>
      <c r="C734" s="1">
        <v>7</v>
      </c>
      <c r="D734" s="1" t="s">
        <v>11</v>
      </c>
      <c r="E734" s="1">
        <v>0</v>
      </c>
      <c r="F734" s="1">
        <v>0</v>
      </c>
      <c r="G734" s="1">
        <v>1</v>
      </c>
      <c r="H734" s="1">
        <v>0</v>
      </c>
      <c r="I734" s="1" t="s">
        <v>12</v>
      </c>
      <c r="J734" s="1" t="s">
        <v>13</v>
      </c>
      <c r="K734" s="1">
        <v>20000</v>
      </c>
      <c r="L734" s="3">
        <v>5000</v>
      </c>
      <c r="M734" t="str">
        <f t="shared" si="81"/>
        <v>A</v>
      </c>
      <c r="N734" t="str">
        <f t="shared" si="82"/>
        <v>A7</v>
      </c>
      <c r="O734" t="str">
        <f>VLOOKUP(N734,'Design - US'!$H$3:$M$50,2,FALSE)</f>
        <v>Profile B</v>
      </c>
      <c r="P734" t="str">
        <f>VLOOKUP($N734,'Design - US'!$H$3:$M$50,3,FALSE)</f>
        <v>$30 USD / mo (T2)</v>
      </c>
      <c r="Q734" t="str">
        <f>VLOOKUP($N734,'Design - US'!$H$3:$M$50,4,FALSE)</f>
        <v>$5.36 USD / day</v>
      </c>
      <c r="R734" t="str">
        <f>VLOOKUP($N734,'Design - US'!$H$3:$M$50,5,FALSE)</f>
        <v>Open access within label indication (use after failure of allopurinol or febuxostat)</v>
      </c>
      <c r="S734" t="str">
        <f>VLOOKUP($N734,'Design - US'!$H$3:$M$50,6,FALSE)</f>
        <v>No prior authorization</v>
      </c>
      <c r="T734">
        <f t="shared" si="83"/>
        <v>20000</v>
      </c>
      <c r="U734">
        <f t="shared" si="77"/>
        <v>0</v>
      </c>
      <c r="V734">
        <f t="shared" si="78"/>
        <v>0</v>
      </c>
      <c r="W734">
        <f t="shared" si="79"/>
        <v>20000</v>
      </c>
      <c r="X734">
        <f t="shared" si="80"/>
        <v>0</v>
      </c>
    </row>
    <row r="735" spans="1:24">
      <c r="A735" s="2">
        <v>103</v>
      </c>
      <c r="B735" s="1" t="s">
        <v>10</v>
      </c>
      <c r="C735" s="1">
        <v>7</v>
      </c>
      <c r="D735" s="1" t="s">
        <v>14</v>
      </c>
      <c r="E735" s="1">
        <v>0</v>
      </c>
      <c r="F735" s="1">
        <v>0</v>
      </c>
      <c r="G735" s="1">
        <v>1</v>
      </c>
      <c r="H735" s="1">
        <v>0</v>
      </c>
      <c r="I735" s="1" t="s">
        <v>12</v>
      </c>
      <c r="J735" s="1" t="s">
        <v>13</v>
      </c>
      <c r="K735" s="1">
        <v>20000</v>
      </c>
      <c r="L735" s="3">
        <v>5000</v>
      </c>
      <c r="M735" t="str">
        <f t="shared" si="81"/>
        <v>A</v>
      </c>
      <c r="N735" t="str">
        <f t="shared" si="82"/>
        <v>A7</v>
      </c>
      <c r="O735" t="str">
        <f>VLOOKUP(N735,'Design - US'!$H$3:$M$50,2,FALSE)</f>
        <v>Profile B</v>
      </c>
      <c r="P735" t="str">
        <f>VLOOKUP($N735,'Design - US'!$H$3:$M$50,3,FALSE)</f>
        <v>$30 USD / mo (T2)</v>
      </c>
      <c r="Q735" t="str">
        <f>VLOOKUP($N735,'Design - US'!$H$3:$M$50,4,FALSE)</f>
        <v>$5.36 USD / day</v>
      </c>
      <c r="R735" t="str">
        <f>VLOOKUP($N735,'Design - US'!$H$3:$M$50,5,FALSE)</f>
        <v>Open access within label indication (use after failure of allopurinol or febuxostat)</v>
      </c>
      <c r="S735" t="str">
        <f>VLOOKUP($N735,'Design - US'!$H$3:$M$50,6,FALSE)</f>
        <v>No prior authorization</v>
      </c>
      <c r="T735">
        <f t="shared" si="83"/>
        <v>5000</v>
      </c>
      <c r="U735">
        <f t="shared" si="77"/>
        <v>0</v>
      </c>
      <c r="V735">
        <f t="shared" si="78"/>
        <v>0</v>
      </c>
      <c r="W735">
        <f t="shared" si="79"/>
        <v>5000</v>
      </c>
      <c r="X735">
        <f t="shared" si="80"/>
        <v>0</v>
      </c>
    </row>
    <row r="736" spans="1:24">
      <c r="A736" s="2">
        <v>103</v>
      </c>
      <c r="B736" s="1" t="s">
        <v>10</v>
      </c>
      <c r="C736" s="1">
        <v>8</v>
      </c>
      <c r="D736" s="1" t="s">
        <v>11</v>
      </c>
      <c r="E736" s="1">
        <v>0</v>
      </c>
      <c r="F736" s="1">
        <v>0</v>
      </c>
      <c r="G736" s="1">
        <v>1</v>
      </c>
      <c r="H736" s="1">
        <v>0</v>
      </c>
      <c r="I736" s="1" t="s">
        <v>12</v>
      </c>
      <c r="J736" s="1" t="s">
        <v>13</v>
      </c>
      <c r="K736" s="1">
        <v>20000</v>
      </c>
      <c r="L736" s="3">
        <v>5000</v>
      </c>
      <c r="M736" t="str">
        <f t="shared" si="81"/>
        <v>A</v>
      </c>
      <c r="N736" t="str">
        <f t="shared" si="82"/>
        <v>A8</v>
      </c>
      <c r="O736" t="str">
        <f>VLOOKUP(N736,'Design - US'!$H$3:$M$50,2,FALSE)</f>
        <v>Profile A</v>
      </c>
      <c r="P736" t="str">
        <f>VLOOKUP($N736,'Design - US'!$H$3:$M$50,3,FALSE)</f>
        <v>$30 USD / mo (T2)</v>
      </c>
      <c r="Q736" t="str">
        <f>VLOOKUP($N736,'Design - US'!$H$3:$M$50,4,FALSE)</f>
        <v>$5.36 USD / day</v>
      </c>
      <c r="R736" t="str">
        <f>VLOOKUP($N736,'Design - US'!$H$3:$M$50,5,FALSE)</f>
        <v>Open access within label indication (use after failure of allopurinol or febuxostat)</v>
      </c>
      <c r="S736" t="str">
        <f>VLOOKUP($N736,'Design - US'!$H$3:$M$50,6,FALSE)</f>
        <v>Requires prior authorization</v>
      </c>
      <c r="T736">
        <f t="shared" si="83"/>
        <v>20000</v>
      </c>
      <c r="U736">
        <f t="shared" si="77"/>
        <v>0</v>
      </c>
      <c r="V736">
        <f t="shared" si="78"/>
        <v>0</v>
      </c>
      <c r="W736">
        <f t="shared" si="79"/>
        <v>20000</v>
      </c>
      <c r="X736">
        <f t="shared" si="80"/>
        <v>0</v>
      </c>
    </row>
    <row r="737" spans="1:24">
      <c r="A737" s="2">
        <v>103</v>
      </c>
      <c r="B737" s="1" t="s">
        <v>10</v>
      </c>
      <c r="C737" s="1">
        <v>8</v>
      </c>
      <c r="D737" s="1" t="s">
        <v>14</v>
      </c>
      <c r="E737" s="1">
        <v>0</v>
      </c>
      <c r="F737" s="1">
        <v>0</v>
      </c>
      <c r="G737" s="1">
        <v>1</v>
      </c>
      <c r="H737" s="1">
        <v>0</v>
      </c>
      <c r="I737" s="1" t="s">
        <v>12</v>
      </c>
      <c r="J737" s="1" t="s">
        <v>13</v>
      </c>
      <c r="K737" s="1">
        <v>20000</v>
      </c>
      <c r="L737" s="3">
        <v>5000</v>
      </c>
      <c r="M737" t="str">
        <f t="shared" si="81"/>
        <v>A</v>
      </c>
      <c r="N737" t="str">
        <f t="shared" si="82"/>
        <v>A8</v>
      </c>
      <c r="O737" t="str">
        <f>VLOOKUP(N737,'Design - US'!$H$3:$M$50,2,FALSE)</f>
        <v>Profile A</v>
      </c>
      <c r="P737" t="str">
        <f>VLOOKUP($N737,'Design - US'!$H$3:$M$50,3,FALSE)</f>
        <v>$30 USD / mo (T2)</v>
      </c>
      <c r="Q737" t="str">
        <f>VLOOKUP($N737,'Design - US'!$H$3:$M$50,4,FALSE)</f>
        <v>$5.36 USD / day</v>
      </c>
      <c r="R737" t="str">
        <f>VLOOKUP($N737,'Design - US'!$H$3:$M$50,5,FALSE)</f>
        <v>Open access within label indication (use after failure of allopurinol or febuxostat)</v>
      </c>
      <c r="S737" t="str">
        <f>VLOOKUP($N737,'Design - US'!$H$3:$M$50,6,FALSE)</f>
        <v>Requires prior authorization</v>
      </c>
      <c r="T737">
        <f t="shared" si="83"/>
        <v>5000</v>
      </c>
      <c r="U737">
        <f t="shared" si="77"/>
        <v>0</v>
      </c>
      <c r="V737">
        <f t="shared" si="78"/>
        <v>0</v>
      </c>
      <c r="W737">
        <f t="shared" si="79"/>
        <v>5000</v>
      </c>
      <c r="X737">
        <f t="shared" si="80"/>
        <v>0</v>
      </c>
    </row>
    <row r="738" spans="1:24">
      <c r="A738" s="2">
        <v>103</v>
      </c>
      <c r="B738" s="1" t="s">
        <v>10</v>
      </c>
      <c r="C738" s="1">
        <v>9</v>
      </c>
      <c r="D738" s="1" t="s">
        <v>11</v>
      </c>
      <c r="E738" s="1">
        <v>0</v>
      </c>
      <c r="F738" s="1">
        <v>0</v>
      </c>
      <c r="G738" s="1">
        <v>1</v>
      </c>
      <c r="H738" s="1">
        <v>0</v>
      </c>
      <c r="I738" s="1" t="s">
        <v>12</v>
      </c>
      <c r="J738" s="1" t="s">
        <v>13</v>
      </c>
      <c r="K738" s="1">
        <v>20000</v>
      </c>
      <c r="L738" s="3">
        <v>5000</v>
      </c>
      <c r="M738" t="str">
        <f t="shared" si="81"/>
        <v>A</v>
      </c>
      <c r="N738" t="str">
        <f t="shared" si="82"/>
        <v>A9</v>
      </c>
      <c r="O738" t="str">
        <f>VLOOKUP(N738,'Design - US'!$H$3:$M$50,2,FALSE)</f>
        <v>Profile B</v>
      </c>
      <c r="P738" t="str">
        <f>VLOOKUP($N738,'Design - US'!$H$3:$M$50,3,FALSE)</f>
        <v>$60 USD / mo (T3)</v>
      </c>
      <c r="Q738" t="str">
        <f>VLOOKUP($N738,'Design - US'!$H$3:$M$50,4,FALSE)</f>
        <v>$12.06 USD / day</v>
      </c>
      <c r="R738" t="str">
        <f>VLOOKUP($N738,'Design - US'!$H$3:$M$50,5,FALSE)</f>
        <v>Access restricted beyond label indication (use only after failure of both allopurinol AND febuxostat)</v>
      </c>
      <c r="S738" t="str">
        <f>VLOOKUP($N738,'Design - US'!$H$3:$M$50,6,FALSE)</f>
        <v>No prior authorization</v>
      </c>
      <c r="T738">
        <f t="shared" si="83"/>
        <v>20000</v>
      </c>
      <c r="U738">
        <f t="shared" si="77"/>
        <v>0</v>
      </c>
      <c r="V738">
        <f t="shared" si="78"/>
        <v>0</v>
      </c>
      <c r="W738">
        <f t="shared" si="79"/>
        <v>20000</v>
      </c>
      <c r="X738">
        <f t="shared" si="80"/>
        <v>0</v>
      </c>
    </row>
    <row r="739" spans="1:24">
      <c r="A739" s="2">
        <v>103</v>
      </c>
      <c r="B739" s="1" t="s">
        <v>10</v>
      </c>
      <c r="C739" s="1">
        <v>9</v>
      </c>
      <c r="D739" s="1" t="s">
        <v>14</v>
      </c>
      <c r="E739" s="1">
        <v>0</v>
      </c>
      <c r="F739" s="1">
        <v>0</v>
      </c>
      <c r="G739" s="1">
        <v>1</v>
      </c>
      <c r="H739" s="1">
        <v>0</v>
      </c>
      <c r="I739" s="1" t="s">
        <v>12</v>
      </c>
      <c r="J739" s="1" t="s">
        <v>13</v>
      </c>
      <c r="K739" s="1">
        <v>20000</v>
      </c>
      <c r="L739" s="3">
        <v>5000</v>
      </c>
      <c r="M739" t="str">
        <f t="shared" si="81"/>
        <v>A</v>
      </c>
      <c r="N739" t="str">
        <f t="shared" si="82"/>
        <v>A9</v>
      </c>
      <c r="O739" t="str">
        <f>VLOOKUP(N739,'Design - US'!$H$3:$M$50,2,FALSE)</f>
        <v>Profile B</v>
      </c>
      <c r="P739" t="str">
        <f>VLOOKUP($N739,'Design - US'!$H$3:$M$50,3,FALSE)</f>
        <v>$60 USD / mo (T3)</v>
      </c>
      <c r="Q739" t="str">
        <f>VLOOKUP($N739,'Design - US'!$H$3:$M$50,4,FALSE)</f>
        <v>$12.06 USD / day</v>
      </c>
      <c r="R739" t="str">
        <f>VLOOKUP($N739,'Design - US'!$H$3:$M$50,5,FALSE)</f>
        <v>Access restricted beyond label indication (use only after failure of both allopurinol AND febuxostat)</v>
      </c>
      <c r="S739" t="str">
        <f>VLOOKUP($N739,'Design - US'!$H$3:$M$50,6,FALSE)</f>
        <v>No prior authorization</v>
      </c>
      <c r="T739">
        <f t="shared" si="83"/>
        <v>5000</v>
      </c>
      <c r="U739">
        <f t="shared" si="77"/>
        <v>0</v>
      </c>
      <c r="V739">
        <f t="shared" si="78"/>
        <v>0</v>
      </c>
      <c r="W739">
        <f t="shared" si="79"/>
        <v>5000</v>
      </c>
      <c r="X739">
        <f t="shared" si="80"/>
        <v>0</v>
      </c>
    </row>
    <row r="740" spans="1:24">
      <c r="A740" s="2">
        <v>103</v>
      </c>
      <c r="B740" s="1" t="s">
        <v>10</v>
      </c>
      <c r="C740" s="1">
        <v>10</v>
      </c>
      <c r="D740" s="1" t="s">
        <v>11</v>
      </c>
      <c r="E740" s="1">
        <v>0</v>
      </c>
      <c r="F740" s="1">
        <v>0</v>
      </c>
      <c r="G740" s="1">
        <v>1</v>
      </c>
      <c r="H740" s="1">
        <v>0</v>
      </c>
      <c r="I740" s="1" t="s">
        <v>12</v>
      </c>
      <c r="J740" s="1" t="s">
        <v>13</v>
      </c>
      <c r="K740" s="1">
        <v>20000</v>
      </c>
      <c r="L740" s="3">
        <v>5000</v>
      </c>
      <c r="M740" t="str">
        <f t="shared" si="81"/>
        <v>A</v>
      </c>
      <c r="N740" t="str">
        <f t="shared" si="82"/>
        <v>A10</v>
      </c>
      <c r="O740" t="str">
        <f>VLOOKUP(N740,'Design - US'!$H$3:$M$50,2,FALSE)</f>
        <v>Profile C</v>
      </c>
      <c r="P740" t="str">
        <f>VLOOKUP($N740,'Design - US'!$H$3:$M$50,3,FALSE)</f>
        <v>$60 USD / mo (T3)</v>
      </c>
      <c r="Q740" t="str">
        <f>VLOOKUP($N740,'Design - US'!$H$3:$M$50,4,FALSE)</f>
        <v>$5.36 USD / day</v>
      </c>
      <c r="R740" t="str">
        <f>VLOOKUP($N740,'Design - US'!$H$3:$M$50,5,FALSE)</f>
        <v>Open access within label indication (use after failure of allopurinol or febuxostat)</v>
      </c>
      <c r="S740" t="str">
        <f>VLOOKUP($N740,'Design - US'!$H$3:$M$50,6,FALSE)</f>
        <v>Requires prior authorization</v>
      </c>
      <c r="T740">
        <f t="shared" si="83"/>
        <v>20000</v>
      </c>
      <c r="U740">
        <f t="shared" si="77"/>
        <v>0</v>
      </c>
      <c r="V740">
        <f t="shared" si="78"/>
        <v>0</v>
      </c>
      <c r="W740">
        <f t="shared" si="79"/>
        <v>20000</v>
      </c>
      <c r="X740">
        <f t="shared" si="80"/>
        <v>0</v>
      </c>
    </row>
    <row r="741" spans="1:24">
      <c r="A741" s="2">
        <v>103</v>
      </c>
      <c r="B741" s="1" t="s">
        <v>10</v>
      </c>
      <c r="C741" s="1">
        <v>10</v>
      </c>
      <c r="D741" s="1" t="s">
        <v>14</v>
      </c>
      <c r="E741" s="1">
        <v>0</v>
      </c>
      <c r="F741" s="1">
        <v>0</v>
      </c>
      <c r="G741" s="1">
        <v>1</v>
      </c>
      <c r="H741" s="1">
        <v>0</v>
      </c>
      <c r="I741" s="1" t="s">
        <v>12</v>
      </c>
      <c r="J741" s="1" t="s">
        <v>13</v>
      </c>
      <c r="K741" s="1">
        <v>20000</v>
      </c>
      <c r="L741" s="3">
        <v>5000</v>
      </c>
      <c r="M741" t="str">
        <f t="shared" si="81"/>
        <v>A</v>
      </c>
      <c r="N741" t="str">
        <f t="shared" si="82"/>
        <v>A10</v>
      </c>
      <c r="O741" t="str">
        <f>VLOOKUP(N741,'Design - US'!$H$3:$M$50,2,FALSE)</f>
        <v>Profile C</v>
      </c>
      <c r="P741" t="str">
        <f>VLOOKUP($N741,'Design - US'!$H$3:$M$50,3,FALSE)</f>
        <v>$60 USD / mo (T3)</v>
      </c>
      <c r="Q741" t="str">
        <f>VLOOKUP($N741,'Design - US'!$H$3:$M$50,4,FALSE)</f>
        <v>$5.36 USD / day</v>
      </c>
      <c r="R741" t="str">
        <f>VLOOKUP($N741,'Design - US'!$H$3:$M$50,5,FALSE)</f>
        <v>Open access within label indication (use after failure of allopurinol or febuxostat)</v>
      </c>
      <c r="S741" t="str">
        <f>VLOOKUP($N741,'Design - US'!$H$3:$M$50,6,FALSE)</f>
        <v>Requires prior authorization</v>
      </c>
      <c r="T741">
        <f t="shared" si="83"/>
        <v>5000</v>
      </c>
      <c r="U741">
        <f t="shared" si="77"/>
        <v>0</v>
      </c>
      <c r="V741">
        <f t="shared" si="78"/>
        <v>0</v>
      </c>
      <c r="W741">
        <f t="shared" si="79"/>
        <v>5000</v>
      </c>
      <c r="X741">
        <f t="shared" si="80"/>
        <v>0</v>
      </c>
    </row>
    <row r="742" spans="1:24">
      <c r="A742" s="2">
        <v>103</v>
      </c>
      <c r="B742" s="1" t="s">
        <v>10</v>
      </c>
      <c r="C742" s="1">
        <v>11</v>
      </c>
      <c r="D742" s="1" t="s">
        <v>11</v>
      </c>
      <c r="E742" s="1">
        <v>0</v>
      </c>
      <c r="F742" s="1">
        <v>0</v>
      </c>
      <c r="G742" s="1">
        <v>1</v>
      </c>
      <c r="H742" s="1">
        <v>0</v>
      </c>
      <c r="I742" s="1" t="s">
        <v>12</v>
      </c>
      <c r="J742" s="1" t="s">
        <v>13</v>
      </c>
      <c r="K742" s="1">
        <v>20000</v>
      </c>
      <c r="L742" s="3">
        <v>5000</v>
      </c>
      <c r="M742" t="str">
        <f t="shared" si="81"/>
        <v>A</v>
      </c>
      <c r="N742" t="str">
        <f t="shared" si="82"/>
        <v>A11</v>
      </c>
      <c r="O742" t="str">
        <f>VLOOKUP(N742,'Design - US'!$H$3:$M$50,2,FALSE)</f>
        <v>Profile D</v>
      </c>
      <c r="P742" t="str">
        <f>VLOOKUP($N742,'Design - US'!$H$3:$M$50,3,FALSE)</f>
        <v>$30 USD / mo (T2)</v>
      </c>
      <c r="Q742" t="str">
        <f>VLOOKUP($N742,'Design - US'!$H$3:$M$50,4,FALSE)</f>
        <v>$5.36 USD / day</v>
      </c>
      <c r="R742" t="str">
        <f>VLOOKUP($N742,'Design - US'!$H$3:$M$50,5,FALSE)</f>
        <v>Open access within label indication (use after failure of allopurinol or febuxostat)</v>
      </c>
      <c r="S742" t="str">
        <f>VLOOKUP($N742,'Design - US'!$H$3:$M$50,6,FALSE)</f>
        <v>No prior authorization</v>
      </c>
      <c r="T742">
        <f t="shared" si="83"/>
        <v>20000</v>
      </c>
      <c r="U742">
        <f t="shared" si="77"/>
        <v>0</v>
      </c>
      <c r="V742">
        <f t="shared" si="78"/>
        <v>0</v>
      </c>
      <c r="W742">
        <f t="shared" si="79"/>
        <v>20000</v>
      </c>
      <c r="X742">
        <f t="shared" si="80"/>
        <v>0</v>
      </c>
    </row>
    <row r="743" spans="1:24">
      <c r="A743" s="2">
        <v>103</v>
      </c>
      <c r="B743" s="1" t="s">
        <v>10</v>
      </c>
      <c r="C743" s="1">
        <v>11</v>
      </c>
      <c r="D743" s="1" t="s">
        <v>14</v>
      </c>
      <c r="E743" s="1">
        <v>0</v>
      </c>
      <c r="F743" s="1">
        <v>0</v>
      </c>
      <c r="G743" s="1">
        <v>1</v>
      </c>
      <c r="H743" s="1">
        <v>0</v>
      </c>
      <c r="I743" s="1" t="s">
        <v>12</v>
      </c>
      <c r="J743" s="1" t="s">
        <v>13</v>
      </c>
      <c r="K743" s="1">
        <v>20000</v>
      </c>
      <c r="L743" s="3">
        <v>5000</v>
      </c>
      <c r="M743" t="str">
        <f t="shared" si="81"/>
        <v>A</v>
      </c>
      <c r="N743" t="str">
        <f t="shared" si="82"/>
        <v>A11</v>
      </c>
      <c r="O743" t="str">
        <f>VLOOKUP(N743,'Design - US'!$H$3:$M$50,2,FALSE)</f>
        <v>Profile D</v>
      </c>
      <c r="P743" t="str">
        <f>VLOOKUP($N743,'Design - US'!$H$3:$M$50,3,FALSE)</f>
        <v>$30 USD / mo (T2)</v>
      </c>
      <c r="Q743" t="str">
        <f>VLOOKUP($N743,'Design - US'!$H$3:$M$50,4,FALSE)</f>
        <v>$5.36 USD / day</v>
      </c>
      <c r="R743" t="str">
        <f>VLOOKUP($N743,'Design - US'!$H$3:$M$50,5,FALSE)</f>
        <v>Open access within label indication (use after failure of allopurinol or febuxostat)</v>
      </c>
      <c r="S743" t="str">
        <f>VLOOKUP($N743,'Design - US'!$H$3:$M$50,6,FALSE)</f>
        <v>No prior authorization</v>
      </c>
      <c r="T743">
        <f t="shared" si="83"/>
        <v>5000</v>
      </c>
      <c r="U743">
        <f t="shared" si="77"/>
        <v>0</v>
      </c>
      <c r="V743">
        <f t="shared" si="78"/>
        <v>0</v>
      </c>
      <c r="W743">
        <f t="shared" si="79"/>
        <v>5000</v>
      </c>
      <c r="X743">
        <f t="shared" si="80"/>
        <v>0</v>
      </c>
    </row>
    <row r="744" spans="1:24">
      <c r="A744" s="2">
        <v>103</v>
      </c>
      <c r="B744" s="1" t="s">
        <v>10</v>
      </c>
      <c r="C744" s="1">
        <v>12</v>
      </c>
      <c r="D744" s="1" t="s">
        <v>11</v>
      </c>
      <c r="E744" s="1">
        <v>0</v>
      </c>
      <c r="F744" s="1">
        <v>0</v>
      </c>
      <c r="G744" s="1">
        <v>1</v>
      </c>
      <c r="H744" s="1">
        <v>0</v>
      </c>
      <c r="I744" s="1" t="s">
        <v>12</v>
      </c>
      <c r="J744" s="1" t="s">
        <v>13</v>
      </c>
      <c r="K744" s="1">
        <v>20000</v>
      </c>
      <c r="L744" s="3">
        <v>5000</v>
      </c>
      <c r="M744" t="str">
        <f t="shared" si="81"/>
        <v>A</v>
      </c>
      <c r="N744" t="str">
        <f t="shared" si="82"/>
        <v>A12</v>
      </c>
      <c r="O744" t="str">
        <f>VLOOKUP(N744,'Design - US'!$H$3:$M$50,2,FALSE)</f>
        <v>Profile B</v>
      </c>
      <c r="P744" t="str">
        <f>VLOOKUP($N744,'Design - US'!$H$3:$M$50,3,FALSE)</f>
        <v>$30 USD / mo (T2)</v>
      </c>
      <c r="Q744" t="str">
        <f>VLOOKUP($N744,'Design - US'!$H$3:$M$50,4,FALSE)</f>
        <v>$5.36 USD / day</v>
      </c>
      <c r="R744" t="str">
        <f>VLOOKUP($N744,'Design - US'!$H$3:$M$50,5,FALSE)</f>
        <v>Open access within label indication (use after failure of allopurinol or febuxostat)</v>
      </c>
      <c r="S744" t="str">
        <f>VLOOKUP($N744,'Design - US'!$H$3:$M$50,6,FALSE)</f>
        <v>Requires prior authorization</v>
      </c>
      <c r="T744">
        <f t="shared" si="83"/>
        <v>20000</v>
      </c>
      <c r="U744">
        <f t="shared" si="77"/>
        <v>0</v>
      </c>
      <c r="V744">
        <f t="shared" si="78"/>
        <v>0</v>
      </c>
      <c r="W744">
        <f t="shared" si="79"/>
        <v>20000</v>
      </c>
      <c r="X744">
        <f t="shared" si="80"/>
        <v>0</v>
      </c>
    </row>
    <row r="745" spans="1:24">
      <c r="A745" s="2">
        <v>103</v>
      </c>
      <c r="B745" s="1" t="s">
        <v>10</v>
      </c>
      <c r="C745" s="1">
        <v>12</v>
      </c>
      <c r="D745" s="1" t="s">
        <v>14</v>
      </c>
      <c r="E745" s="1">
        <v>0</v>
      </c>
      <c r="F745" s="1">
        <v>0</v>
      </c>
      <c r="G745" s="1">
        <v>1</v>
      </c>
      <c r="H745" s="1">
        <v>0</v>
      </c>
      <c r="I745" s="1" t="s">
        <v>12</v>
      </c>
      <c r="J745" s="1" t="s">
        <v>13</v>
      </c>
      <c r="K745" s="1">
        <v>20000</v>
      </c>
      <c r="L745" s="3">
        <v>5000</v>
      </c>
      <c r="M745" t="str">
        <f t="shared" si="81"/>
        <v>A</v>
      </c>
      <c r="N745" t="str">
        <f t="shared" si="82"/>
        <v>A12</v>
      </c>
      <c r="O745" t="str">
        <f>VLOOKUP(N745,'Design - US'!$H$3:$M$50,2,FALSE)</f>
        <v>Profile B</v>
      </c>
      <c r="P745" t="str">
        <f>VLOOKUP($N745,'Design - US'!$H$3:$M$50,3,FALSE)</f>
        <v>$30 USD / mo (T2)</v>
      </c>
      <c r="Q745" t="str">
        <f>VLOOKUP($N745,'Design - US'!$H$3:$M$50,4,FALSE)</f>
        <v>$5.36 USD / day</v>
      </c>
      <c r="R745" t="str">
        <f>VLOOKUP($N745,'Design - US'!$H$3:$M$50,5,FALSE)</f>
        <v>Open access within label indication (use after failure of allopurinol or febuxostat)</v>
      </c>
      <c r="S745" t="str">
        <f>VLOOKUP($N745,'Design - US'!$H$3:$M$50,6,FALSE)</f>
        <v>Requires prior authorization</v>
      </c>
      <c r="T745">
        <f t="shared" si="83"/>
        <v>5000</v>
      </c>
      <c r="U745">
        <f t="shared" si="77"/>
        <v>0</v>
      </c>
      <c r="V745">
        <f t="shared" si="78"/>
        <v>0</v>
      </c>
      <c r="W745">
        <f t="shared" si="79"/>
        <v>5000</v>
      </c>
      <c r="X745">
        <f t="shared" si="80"/>
        <v>0</v>
      </c>
    </row>
    <row r="746" spans="1:24">
      <c r="A746" s="2">
        <v>107</v>
      </c>
      <c r="B746" s="1" t="s">
        <v>15</v>
      </c>
      <c r="C746" s="1">
        <v>1</v>
      </c>
      <c r="D746" s="1" t="s">
        <v>11</v>
      </c>
      <c r="E746" s="1">
        <v>1</v>
      </c>
      <c r="F746" s="1">
        <v>0</v>
      </c>
      <c r="G746" s="1">
        <v>0</v>
      </c>
      <c r="H746" s="1">
        <v>0</v>
      </c>
      <c r="I746" s="1" t="s">
        <v>12</v>
      </c>
      <c r="J746" s="1" t="s">
        <v>13</v>
      </c>
      <c r="K746" s="1">
        <v>2700</v>
      </c>
      <c r="L746" s="3">
        <v>300</v>
      </c>
      <c r="M746" t="str">
        <f t="shared" si="81"/>
        <v>D</v>
      </c>
      <c r="N746" t="str">
        <f t="shared" si="82"/>
        <v>D1</v>
      </c>
      <c r="O746" t="str">
        <f>VLOOKUP(N746,'Design - US'!$H$3:$M$50,2,FALSE)</f>
        <v>Profile C</v>
      </c>
      <c r="P746" t="str">
        <f>VLOOKUP($N746,'Design - US'!$H$3:$M$50,3,FALSE)</f>
        <v>$30 USD / mo (T2)</v>
      </c>
      <c r="Q746" t="str">
        <f>VLOOKUP($N746,'Design - US'!$H$3:$M$50,4,FALSE)</f>
        <v>$5.36 USD / day</v>
      </c>
      <c r="R746" t="str">
        <f>VLOOKUP($N746,'Design - US'!$H$3:$M$50,5,FALSE)</f>
        <v>Open access within label indication (use after failure of allopurinol or febuxostat)</v>
      </c>
      <c r="S746" t="str">
        <f>VLOOKUP($N746,'Design - US'!$H$3:$M$50,6,FALSE)</f>
        <v>Requires prior authorization</v>
      </c>
      <c r="T746">
        <f t="shared" si="83"/>
        <v>2700</v>
      </c>
      <c r="U746">
        <f t="shared" si="77"/>
        <v>2700</v>
      </c>
      <c r="V746">
        <f t="shared" si="78"/>
        <v>0</v>
      </c>
      <c r="W746">
        <f t="shared" si="79"/>
        <v>0</v>
      </c>
      <c r="X746">
        <f t="shared" si="80"/>
        <v>0</v>
      </c>
    </row>
    <row r="747" spans="1:24">
      <c r="A747" s="2">
        <v>107</v>
      </c>
      <c r="B747" s="1" t="s">
        <v>15</v>
      </c>
      <c r="C747" s="1">
        <v>1</v>
      </c>
      <c r="D747" s="1" t="s">
        <v>14</v>
      </c>
      <c r="E747" s="1">
        <v>1</v>
      </c>
      <c r="F747" s="1">
        <v>0</v>
      </c>
      <c r="G747" s="1">
        <v>0</v>
      </c>
      <c r="H747" s="1">
        <v>0</v>
      </c>
      <c r="I747" s="1" t="s">
        <v>12</v>
      </c>
      <c r="J747" s="1" t="s">
        <v>13</v>
      </c>
      <c r="K747" s="1">
        <v>2700</v>
      </c>
      <c r="L747" s="3">
        <v>300</v>
      </c>
      <c r="M747" t="str">
        <f t="shared" si="81"/>
        <v>D</v>
      </c>
      <c r="N747" t="str">
        <f t="shared" si="82"/>
        <v>D1</v>
      </c>
      <c r="O747" t="str">
        <f>VLOOKUP(N747,'Design - US'!$H$3:$M$50,2,FALSE)</f>
        <v>Profile C</v>
      </c>
      <c r="P747" t="str">
        <f>VLOOKUP($N747,'Design - US'!$H$3:$M$50,3,FALSE)</f>
        <v>$30 USD / mo (T2)</v>
      </c>
      <c r="Q747" t="str">
        <f>VLOOKUP($N747,'Design - US'!$H$3:$M$50,4,FALSE)</f>
        <v>$5.36 USD / day</v>
      </c>
      <c r="R747" t="str">
        <f>VLOOKUP($N747,'Design - US'!$H$3:$M$50,5,FALSE)</f>
        <v>Open access within label indication (use after failure of allopurinol or febuxostat)</v>
      </c>
      <c r="S747" t="str">
        <f>VLOOKUP($N747,'Design - US'!$H$3:$M$50,6,FALSE)</f>
        <v>Requires prior authorization</v>
      </c>
      <c r="T747">
        <f t="shared" si="83"/>
        <v>300</v>
      </c>
      <c r="U747">
        <f t="shared" si="77"/>
        <v>300</v>
      </c>
      <c r="V747">
        <f t="shared" si="78"/>
        <v>0</v>
      </c>
      <c r="W747">
        <f t="shared" si="79"/>
        <v>0</v>
      </c>
      <c r="X747">
        <f t="shared" si="80"/>
        <v>0</v>
      </c>
    </row>
    <row r="748" spans="1:24">
      <c r="A748" s="2">
        <v>107</v>
      </c>
      <c r="B748" s="1" t="s">
        <v>15</v>
      </c>
      <c r="C748" s="1">
        <v>2</v>
      </c>
      <c r="D748" s="1" t="s">
        <v>11</v>
      </c>
      <c r="E748" s="1">
        <v>1</v>
      </c>
      <c r="F748" s="1">
        <v>0</v>
      </c>
      <c r="G748" s="1">
        <v>0</v>
      </c>
      <c r="H748" s="1">
        <v>0</v>
      </c>
      <c r="I748" s="1" t="s">
        <v>12</v>
      </c>
      <c r="J748" s="1" t="s">
        <v>13</v>
      </c>
      <c r="K748" s="1">
        <v>2700</v>
      </c>
      <c r="L748" s="3">
        <v>300</v>
      </c>
      <c r="M748" t="str">
        <f t="shared" si="81"/>
        <v>D</v>
      </c>
      <c r="N748" t="str">
        <f t="shared" si="82"/>
        <v>D2</v>
      </c>
      <c r="O748" t="str">
        <f>VLOOKUP(N748,'Design - US'!$H$3:$M$50,2,FALSE)</f>
        <v>Profile B</v>
      </c>
      <c r="P748" t="str">
        <f>VLOOKUP($N748,'Design - US'!$H$3:$M$50,3,FALSE)</f>
        <v>$30 USD / mo (T2)</v>
      </c>
      <c r="Q748" t="str">
        <f>VLOOKUP($N748,'Design - US'!$H$3:$M$50,4,FALSE)</f>
        <v>$7.14 USD / day</v>
      </c>
      <c r="R748" t="str">
        <f>VLOOKUP($N748,'Design - US'!$H$3:$M$50,5,FALSE)</f>
        <v>Open access within label indication (use after failure of allopurinol or febuxostat)</v>
      </c>
      <c r="S748" t="str">
        <f>VLOOKUP($N748,'Design - US'!$H$3:$M$50,6,FALSE)</f>
        <v>No prior authorization</v>
      </c>
      <c r="T748">
        <f t="shared" si="83"/>
        <v>2700</v>
      </c>
      <c r="U748">
        <f t="shared" si="77"/>
        <v>2700</v>
      </c>
      <c r="V748">
        <f t="shared" si="78"/>
        <v>0</v>
      </c>
      <c r="W748">
        <f t="shared" si="79"/>
        <v>0</v>
      </c>
      <c r="X748">
        <f t="shared" si="80"/>
        <v>0</v>
      </c>
    </row>
    <row r="749" spans="1:24">
      <c r="A749" s="2">
        <v>107</v>
      </c>
      <c r="B749" s="1" t="s">
        <v>15</v>
      </c>
      <c r="C749" s="1">
        <v>2</v>
      </c>
      <c r="D749" s="1" t="s">
        <v>14</v>
      </c>
      <c r="E749" s="1">
        <v>1</v>
      </c>
      <c r="F749" s="1">
        <v>0</v>
      </c>
      <c r="G749" s="1">
        <v>0</v>
      </c>
      <c r="H749" s="1">
        <v>0</v>
      </c>
      <c r="I749" s="1" t="s">
        <v>12</v>
      </c>
      <c r="J749" s="1" t="s">
        <v>13</v>
      </c>
      <c r="K749" s="1">
        <v>2700</v>
      </c>
      <c r="L749" s="3">
        <v>300</v>
      </c>
      <c r="M749" t="str">
        <f t="shared" si="81"/>
        <v>D</v>
      </c>
      <c r="N749" t="str">
        <f t="shared" si="82"/>
        <v>D2</v>
      </c>
      <c r="O749" t="str">
        <f>VLOOKUP(N749,'Design - US'!$H$3:$M$50,2,FALSE)</f>
        <v>Profile B</v>
      </c>
      <c r="P749" t="str">
        <f>VLOOKUP($N749,'Design - US'!$H$3:$M$50,3,FALSE)</f>
        <v>$30 USD / mo (T2)</v>
      </c>
      <c r="Q749" t="str">
        <f>VLOOKUP($N749,'Design - US'!$H$3:$M$50,4,FALSE)</f>
        <v>$7.14 USD / day</v>
      </c>
      <c r="R749" t="str">
        <f>VLOOKUP($N749,'Design - US'!$H$3:$M$50,5,FALSE)</f>
        <v>Open access within label indication (use after failure of allopurinol or febuxostat)</v>
      </c>
      <c r="S749" t="str">
        <f>VLOOKUP($N749,'Design - US'!$H$3:$M$50,6,FALSE)</f>
        <v>No prior authorization</v>
      </c>
      <c r="T749">
        <f t="shared" si="83"/>
        <v>300</v>
      </c>
      <c r="U749">
        <f t="shared" si="77"/>
        <v>300</v>
      </c>
      <c r="V749">
        <f t="shared" si="78"/>
        <v>0</v>
      </c>
      <c r="W749">
        <f t="shared" si="79"/>
        <v>0</v>
      </c>
      <c r="X749">
        <f t="shared" si="80"/>
        <v>0</v>
      </c>
    </row>
    <row r="750" spans="1:24">
      <c r="A750" s="2">
        <v>107</v>
      </c>
      <c r="B750" s="1" t="s">
        <v>15</v>
      </c>
      <c r="C750" s="1">
        <v>3</v>
      </c>
      <c r="D750" s="1" t="s">
        <v>11</v>
      </c>
      <c r="E750" s="1">
        <v>1</v>
      </c>
      <c r="F750" s="1">
        <v>0</v>
      </c>
      <c r="G750" s="1">
        <v>0</v>
      </c>
      <c r="H750" s="1">
        <v>0</v>
      </c>
      <c r="I750" s="1" t="s">
        <v>12</v>
      </c>
      <c r="J750" s="1" t="s">
        <v>13</v>
      </c>
      <c r="K750" s="1">
        <v>2700</v>
      </c>
      <c r="L750" s="3">
        <v>300</v>
      </c>
      <c r="M750" t="str">
        <f t="shared" si="81"/>
        <v>D</v>
      </c>
      <c r="N750" t="str">
        <f t="shared" si="82"/>
        <v>D3</v>
      </c>
      <c r="O750" t="str">
        <f>VLOOKUP(N750,'Design - US'!$H$3:$M$50,2,FALSE)</f>
        <v>Profile A</v>
      </c>
      <c r="P750" t="str">
        <f>VLOOKUP($N750,'Design - US'!$H$3:$M$50,3,FALSE)</f>
        <v>$30 USD / mo (T2)</v>
      </c>
      <c r="Q750" t="str">
        <f>VLOOKUP($N750,'Design - US'!$H$3:$M$50,4,FALSE)</f>
        <v>$7.14 USD / day</v>
      </c>
      <c r="R750" t="str">
        <f>VLOOKUP($N750,'Design - US'!$H$3:$M$50,5,FALSE)</f>
        <v>Open access within label indication (use after failure of allopurinol or febuxostat)</v>
      </c>
      <c r="S750" t="str">
        <f>VLOOKUP($N750,'Design - US'!$H$3:$M$50,6,FALSE)</f>
        <v>Requires prior authorization</v>
      </c>
      <c r="T750">
        <f t="shared" si="83"/>
        <v>2700</v>
      </c>
      <c r="U750">
        <f t="shared" si="77"/>
        <v>2700</v>
      </c>
      <c r="V750">
        <f t="shared" si="78"/>
        <v>0</v>
      </c>
      <c r="W750">
        <f t="shared" si="79"/>
        <v>0</v>
      </c>
      <c r="X750">
        <f t="shared" si="80"/>
        <v>0</v>
      </c>
    </row>
    <row r="751" spans="1:24">
      <c r="A751" s="2">
        <v>107</v>
      </c>
      <c r="B751" s="1" t="s">
        <v>15</v>
      </c>
      <c r="C751" s="1">
        <v>3</v>
      </c>
      <c r="D751" s="1" t="s">
        <v>14</v>
      </c>
      <c r="E751" s="1">
        <v>1</v>
      </c>
      <c r="F751" s="1">
        <v>0</v>
      </c>
      <c r="G751" s="1">
        <v>0</v>
      </c>
      <c r="H751" s="1">
        <v>0</v>
      </c>
      <c r="I751" s="1" t="s">
        <v>12</v>
      </c>
      <c r="J751" s="1" t="s">
        <v>13</v>
      </c>
      <c r="K751" s="1">
        <v>2700</v>
      </c>
      <c r="L751" s="3">
        <v>300</v>
      </c>
      <c r="M751" t="str">
        <f t="shared" si="81"/>
        <v>D</v>
      </c>
      <c r="N751" t="str">
        <f t="shared" si="82"/>
        <v>D3</v>
      </c>
      <c r="O751" t="str">
        <f>VLOOKUP(N751,'Design - US'!$H$3:$M$50,2,FALSE)</f>
        <v>Profile A</v>
      </c>
      <c r="P751" t="str">
        <f>VLOOKUP($N751,'Design - US'!$H$3:$M$50,3,FALSE)</f>
        <v>$30 USD / mo (T2)</v>
      </c>
      <c r="Q751" t="str">
        <f>VLOOKUP($N751,'Design - US'!$H$3:$M$50,4,FALSE)</f>
        <v>$7.14 USD / day</v>
      </c>
      <c r="R751" t="str">
        <f>VLOOKUP($N751,'Design - US'!$H$3:$M$50,5,FALSE)</f>
        <v>Open access within label indication (use after failure of allopurinol or febuxostat)</v>
      </c>
      <c r="S751" t="str">
        <f>VLOOKUP($N751,'Design - US'!$H$3:$M$50,6,FALSE)</f>
        <v>Requires prior authorization</v>
      </c>
      <c r="T751">
        <f t="shared" si="83"/>
        <v>300</v>
      </c>
      <c r="U751">
        <f t="shared" si="77"/>
        <v>300</v>
      </c>
      <c r="V751">
        <f t="shared" si="78"/>
        <v>0</v>
      </c>
      <c r="W751">
        <f t="shared" si="79"/>
        <v>0</v>
      </c>
      <c r="X751">
        <f t="shared" si="80"/>
        <v>0</v>
      </c>
    </row>
    <row r="752" spans="1:24">
      <c r="A752" s="2">
        <v>107</v>
      </c>
      <c r="B752" s="1" t="s">
        <v>15</v>
      </c>
      <c r="C752" s="1">
        <v>4</v>
      </c>
      <c r="D752" s="1" t="s">
        <v>11</v>
      </c>
      <c r="E752" s="1">
        <v>1</v>
      </c>
      <c r="F752" s="1">
        <v>0</v>
      </c>
      <c r="G752" s="1">
        <v>0</v>
      </c>
      <c r="H752" s="1">
        <v>0</v>
      </c>
      <c r="I752" s="1" t="s">
        <v>12</v>
      </c>
      <c r="J752" s="1" t="s">
        <v>13</v>
      </c>
      <c r="K752" s="1">
        <v>2700</v>
      </c>
      <c r="L752" s="3">
        <v>300</v>
      </c>
      <c r="M752" t="str">
        <f t="shared" si="81"/>
        <v>D</v>
      </c>
      <c r="N752" t="str">
        <f t="shared" si="82"/>
        <v>D4</v>
      </c>
      <c r="O752" t="str">
        <f>VLOOKUP(N752,'Design - US'!$H$3:$M$50,2,FALSE)</f>
        <v>Profile A</v>
      </c>
      <c r="P752" t="str">
        <f>VLOOKUP($N752,'Design - US'!$H$3:$M$50,3,FALSE)</f>
        <v>$60 USD / mo (T3)</v>
      </c>
      <c r="Q752" t="str">
        <f>VLOOKUP($N752,'Design - US'!$H$3:$M$50,4,FALSE)</f>
        <v>$5.36 USD / day</v>
      </c>
      <c r="R752" t="str">
        <f>VLOOKUP($N752,'Design - US'!$H$3:$M$50,5,FALSE)</f>
        <v>Open access within label indication (use after failure of allopurinol or febuxostat)</v>
      </c>
      <c r="S752" t="str">
        <f>VLOOKUP($N752,'Design - US'!$H$3:$M$50,6,FALSE)</f>
        <v>No prior authorization</v>
      </c>
      <c r="T752">
        <f t="shared" si="83"/>
        <v>2700</v>
      </c>
      <c r="U752">
        <f t="shared" si="77"/>
        <v>2700</v>
      </c>
      <c r="V752">
        <f t="shared" si="78"/>
        <v>0</v>
      </c>
      <c r="W752">
        <f t="shared" si="79"/>
        <v>0</v>
      </c>
      <c r="X752">
        <f t="shared" si="80"/>
        <v>0</v>
      </c>
    </row>
    <row r="753" spans="1:24">
      <c r="A753" s="2">
        <v>107</v>
      </c>
      <c r="B753" s="1" t="s">
        <v>15</v>
      </c>
      <c r="C753" s="1">
        <v>4</v>
      </c>
      <c r="D753" s="1" t="s">
        <v>14</v>
      </c>
      <c r="E753" s="1">
        <v>1</v>
      </c>
      <c r="F753" s="1">
        <v>0</v>
      </c>
      <c r="G753" s="1">
        <v>0</v>
      </c>
      <c r="H753" s="1">
        <v>0</v>
      </c>
      <c r="I753" s="1" t="s">
        <v>12</v>
      </c>
      <c r="J753" s="1" t="s">
        <v>13</v>
      </c>
      <c r="K753" s="1">
        <v>2700</v>
      </c>
      <c r="L753" s="3">
        <v>300</v>
      </c>
      <c r="M753" t="str">
        <f t="shared" si="81"/>
        <v>D</v>
      </c>
      <c r="N753" t="str">
        <f t="shared" si="82"/>
        <v>D4</v>
      </c>
      <c r="O753" t="str">
        <f>VLOOKUP(N753,'Design - US'!$H$3:$M$50,2,FALSE)</f>
        <v>Profile A</v>
      </c>
      <c r="P753" t="str">
        <f>VLOOKUP($N753,'Design - US'!$H$3:$M$50,3,FALSE)</f>
        <v>$60 USD / mo (T3)</v>
      </c>
      <c r="Q753" t="str">
        <f>VLOOKUP($N753,'Design - US'!$H$3:$M$50,4,FALSE)</f>
        <v>$5.36 USD / day</v>
      </c>
      <c r="R753" t="str">
        <f>VLOOKUP($N753,'Design - US'!$H$3:$M$50,5,FALSE)</f>
        <v>Open access within label indication (use after failure of allopurinol or febuxostat)</v>
      </c>
      <c r="S753" t="str">
        <f>VLOOKUP($N753,'Design - US'!$H$3:$M$50,6,FALSE)</f>
        <v>No prior authorization</v>
      </c>
      <c r="T753">
        <f t="shared" si="83"/>
        <v>300</v>
      </c>
      <c r="U753">
        <f t="shared" si="77"/>
        <v>300</v>
      </c>
      <c r="V753">
        <f t="shared" si="78"/>
        <v>0</v>
      </c>
      <c r="W753">
        <f t="shared" si="79"/>
        <v>0</v>
      </c>
      <c r="X753">
        <f t="shared" si="80"/>
        <v>0</v>
      </c>
    </row>
    <row r="754" spans="1:24">
      <c r="A754" s="2">
        <v>107</v>
      </c>
      <c r="B754" s="1" t="s">
        <v>15</v>
      </c>
      <c r="C754" s="1">
        <v>5</v>
      </c>
      <c r="D754" s="1" t="s">
        <v>11</v>
      </c>
      <c r="E754" s="1">
        <v>1</v>
      </c>
      <c r="F754" s="1">
        <v>0</v>
      </c>
      <c r="G754" s="1">
        <v>0</v>
      </c>
      <c r="H754" s="1">
        <v>0</v>
      </c>
      <c r="I754" s="1" t="s">
        <v>12</v>
      </c>
      <c r="J754" s="1" t="s">
        <v>13</v>
      </c>
      <c r="K754" s="1">
        <v>2700</v>
      </c>
      <c r="L754" s="3">
        <v>300</v>
      </c>
      <c r="M754" t="str">
        <f t="shared" si="81"/>
        <v>D</v>
      </c>
      <c r="N754" t="str">
        <f t="shared" si="82"/>
        <v>D5</v>
      </c>
      <c r="O754" t="str">
        <f>VLOOKUP(N754,'Design - US'!$H$3:$M$50,2,FALSE)</f>
        <v>Profile A</v>
      </c>
      <c r="P754" t="str">
        <f>VLOOKUP($N754,'Design - US'!$H$3:$M$50,3,FALSE)</f>
        <v>$60 USD / mo (T3)</v>
      </c>
      <c r="Q754" t="str">
        <f>VLOOKUP($N754,'Design - US'!$H$3:$M$50,4,FALSE)</f>
        <v>$12.06 USD / day</v>
      </c>
      <c r="R754" t="str">
        <f>VLOOKUP($N754,'Design - US'!$H$3:$M$50,5,FALSE)</f>
        <v>Access restricted beyond label indication (use only after failure of both allopurinol AND febuxostat)</v>
      </c>
      <c r="S754" t="str">
        <f>VLOOKUP($N754,'Design - US'!$H$3:$M$50,6,FALSE)</f>
        <v>No prior authorization</v>
      </c>
      <c r="T754">
        <f t="shared" si="83"/>
        <v>2700</v>
      </c>
      <c r="U754">
        <f t="shared" si="77"/>
        <v>2700</v>
      </c>
      <c r="V754">
        <f t="shared" si="78"/>
        <v>0</v>
      </c>
      <c r="W754">
        <f t="shared" si="79"/>
        <v>0</v>
      </c>
      <c r="X754">
        <f t="shared" si="80"/>
        <v>0</v>
      </c>
    </row>
    <row r="755" spans="1:24">
      <c r="A755" s="2">
        <v>107</v>
      </c>
      <c r="B755" s="1" t="s">
        <v>15</v>
      </c>
      <c r="C755" s="1">
        <v>5</v>
      </c>
      <c r="D755" s="1" t="s">
        <v>14</v>
      </c>
      <c r="E755" s="1">
        <v>1</v>
      </c>
      <c r="F755" s="1">
        <v>0</v>
      </c>
      <c r="G755" s="1">
        <v>0</v>
      </c>
      <c r="H755" s="1">
        <v>0</v>
      </c>
      <c r="I755" s="1" t="s">
        <v>12</v>
      </c>
      <c r="J755" s="1" t="s">
        <v>13</v>
      </c>
      <c r="K755" s="1">
        <v>2700</v>
      </c>
      <c r="L755" s="3">
        <v>300</v>
      </c>
      <c r="M755" t="str">
        <f t="shared" si="81"/>
        <v>D</v>
      </c>
      <c r="N755" t="str">
        <f t="shared" si="82"/>
        <v>D5</v>
      </c>
      <c r="O755" t="str">
        <f>VLOOKUP(N755,'Design - US'!$H$3:$M$50,2,FALSE)</f>
        <v>Profile A</v>
      </c>
      <c r="P755" t="str">
        <f>VLOOKUP($N755,'Design - US'!$H$3:$M$50,3,FALSE)</f>
        <v>$60 USD / mo (T3)</v>
      </c>
      <c r="Q755" t="str">
        <f>VLOOKUP($N755,'Design - US'!$H$3:$M$50,4,FALSE)</f>
        <v>$12.06 USD / day</v>
      </c>
      <c r="R755" t="str">
        <f>VLOOKUP($N755,'Design - US'!$H$3:$M$50,5,FALSE)</f>
        <v>Access restricted beyond label indication (use only after failure of both allopurinol AND febuxostat)</v>
      </c>
      <c r="S755" t="str">
        <f>VLOOKUP($N755,'Design - US'!$H$3:$M$50,6,FALSE)</f>
        <v>No prior authorization</v>
      </c>
      <c r="T755">
        <f t="shared" si="83"/>
        <v>300</v>
      </c>
      <c r="U755">
        <f t="shared" si="77"/>
        <v>300</v>
      </c>
      <c r="V755">
        <f t="shared" si="78"/>
        <v>0</v>
      </c>
      <c r="W755">
        <f t="shared" si="79"/>
        <v>0</v>
      </c>
      <c r="X755">
        <f t="shared" si="80"/>
        <v>0</v>
      </c>
    </row>
    <row r="756" spans="1:24">
      <c r="A756" s="2">
        <v>107</v>
      </c>
      <c r="B756" s="1" t="s">
        <v>15</v>
      </c>
      <c r="C756" s="1">
        <v>6</v>
      </c>
      <c r="D756" s="1" t="s">
        <v>11</v>
      </c>
      <c r="E756" s="1">
        <v>1</v>
      </c>
      <c r="F756" s="1">
        <v>0</v>
      </c>
      <c r="G756" s="1">
        <v>0</v>
      </c>
      <c r="H756" s="1">
        <v>0</v>
      </c>
      <c r="I756" s="1" t="s">
        <v>12</v>
      </c>
      <c r="J756" s="1" t="s">
        <v>13</v>
      </c>
      <c r="K756" s="1">
        <v>2700</v>
      </c>
      <c r="L756" s="3">
        <v>300</v>
      </c>
      <c r="M756" t="str">
        <f t="shared" si="81"/>
        <v>D</v>
      </c>
      <c r="N756" t="str">
        <f t="shared" si="82"/>
        <v>D6</v>
      </c>
      <c r="O756" t="str">
        <f>VLOOKUP(N756,'Design - US'!$H$3:$M$50,2,FALSE)</f>
        <v>Profile C</v>
      </c>
      <c r="P756" t="str">
        <f>VLOOKUP($N756,'Design - US'!$H$3:$M$50,3,FALSE)</f>
        <v>$60 USD / mo (T3)</v>
      </c>
      <c r="Q756" t="str">
        <f>VLOOKUP($N756,'Design - US'!$H$3:$M$50,4,FALSE)</f>
        <v>$7.14 USD / day</v>
      </c>
      <c r="R756" t="str">
        <f>VLOOKUP($N756,'Design - US'!$H$3:$M$50,5,FALSE)</f>
        <v>Open access within label indication (use after failure of allopurinol or febuxostat)</v>
      </c>
      <c r="S756" t="str">
        <f>VLOOKUP($N756,'Design - US'!$H$3:$M$50,6,FALSE)</f>
        <v>Requires prior authorization</v>
      </c>
      <c r="T756">
        <f t="shared" si="83"/>
        <v>2700</v>
      </c>
      <c r="U756">
        <f t="shared" si="77"/>
        <v>2700</v>
      </c>
      <c r="V756">
        <f t="shared" si="78"/>
        <v>0</v>
      </c>
      <c r="W756">
        <f t="shared" si="79"/>
        <v>0</v>
      </c>
      <c r="X756">
        <f t="shared" si="80"/>
        <v>0</v>
      </c>
    </row>
    <row r="757" spans="1:24">
      <c r="A757" s="2">
        <v>107</v>
      </c>
      <c r="B757" s="1" t="s">
        <v>15</v>
      </c>
      <c r="C757" s="1">
        <v>6</v>
      </c>
      <c r="D757" s="1" t="s">
        <v>14</v>
      </c>
      <c r="E757" s="1">
        <v>1</v>
      </c>
      <c r="F757" s="1">
        <v>0</v>
      </c>
      <c r="G757" s="1">
        <v>0</v>
      </c>
      <c r="H757" s="1">
        <v>0</v>
      </c>
      <c r="I757" s="1" t="s">
        <v>12</v>
      </c>
      <c r="J757" s="1" t="s">
        <v>13</v>
      </c>
      <c r="K757" s="1">
        <v>2700</v>
      </c>
      <c r="L757" s="3">
        <v>300</v>
      </c>
      <c r="M757" t="str">
        <f t="shared" si="81"/>
        <v>D</v>
      </c>
      <c r="N757" t="str">
        <f t="shared" si="82"/>
        <v>D6</v>
      </c>
      <c r="O757" t="str">
        <f>VLOOKUP(N757,'Design - US'!$H$3:$M$50,2,FALSE)</f>
        <v>Profile C</v>
      </c>
      <c r="P757" t="str">
        <f>VLOOKUP($N757,'Design - US'!$H$3:$M$50,3,FALSE)</f>
        <v>$60 USD / mo (T3)</v>
      </c>
      <c r="Q757" t="str">
        <f>VLOOKUP($N757,'Design - US'!$H$3:$M$50,4,FALSE)</f>
        <v>$7.14 USD / day</v>
      </c>
      <c r="R757" t="str">
        <f>VLOOKUP($N757,'Design - US'!$H$3:$M$50,5,FALSE)</f>
        <v>Open access within label indication (use after failure of allopurinol or febuxostat)</v>
      </c>
      <c r="S757" t="str">
        <f>VLOOKUP($N757,'Design - US'!$H$3:$M$50,6,FALSE)</f>
        <v>Requires prior authorization</v>
      </c>
      <c r="T757">
        <f t="shared" si="83"/>
        <v>300</v>
      </c>
      <c r="U757">
        <f t="shared" si="77"/>
        <v>300</v>
      </c>
      <c r="V757">
        <f t="shared" si="78"/>
        <v>0</v>
      </c>
      <c r="W757">
        <f t="shared" si="79"/>
        <v>0</v>
      </c>
      <c r="X757">
        <f t="shared" si="80"/>
        <v>0</v>
      </c>
    </row>
    <row r="758" spans="1:24">
      <c r="A758" s="2">
        <v>107</v>
      </c>
      <c r="B758" s="1" t="s">
        <v>15</v>
      </c>
      <c r="C758" s="1">
        <v>7</v>
      </c>
      <c r="D758" s="1" t="s">
        <v>11</v>
      </c>
      <c r="E758" s="1">
        <v>1</v>
      </c>
      <c r="F758" s="1">
        <v>0</v>
      </c>
      <c r="G758" s="1">
        <v>0</v>
      </c>
      <c r="H758" s="1">
        <v>0</v>
      </c>
      <c r="I758" s="1" t="s">
        <v>12</v>
      </c>
      <c r="J758" s="1" t="s">
        <v>13</v>
      </c>
      <c r="K758" s="1">
        <v>2700</v>
      </c>
      <c r="L758" s="3">
        <v>300</v>
      </c>
      <c r="M758" t="str">
        <f t="shared" si="81"/>
        <v>D</v>
      </c>
      <c r="N758" t="str">
        <f t="shared" si="82"/>
        <v>D7</v>
      </c>
      <c r="O758" t="str">
        <f>VLOOKUP(N758,'Design - US'!$H$3:$M$50,2,FALSE)</f>
        <v>Profile B</v>
      </c>
      <c r="P758" t="str">
        <f>VLOOKUP($N758,'Design - US'!$H$3:$M$50,3,FALSE)</f>
        <v>$60 USD / mo (T3)</v>
      </c>
      <c r="Q758" t="str">
        <f>VLOOKUP($N758,'Design - US'!$H$3:$M$50,4,FALSE)</f>
        <v>$5.36 USD / day</v>
      </c>
      <c r="R758" t="str">
        <f>VLOOKUP($N758,'Design - US'!$H$3:$M$50,5,FALSE)</f>
        <v>Open access within label indication (use after failure of allopurinol or febuxostat)</v>
      </c>
      <c r="S758" t="str">
        <f>VLOOKUP($N758,'Design - US'!$H$3:$M$50,6,FALSE)</f>
        <v>Requires prior authorization</v>
      </c>
      <c r="T758">
        <f t="shared" si="83"/>
        <v>2700</v>
      </c>
      <c r="U758">
        <f t="shared" si="77"/>
        <v>2700</v>
      </c>
      <c r="V758">
        <f t="shared" si="78"/>
        <v>0</v>
      </c>
      <c r="W758">
        <f t="shared" si="79"/>
        <v>0</v>
      </c>
      <c r="X758">
        <f t="shared" si="80"/>
        <v>0</v>
      </c>
    </row>
    <row r="759" spans="1:24">
      <c r="A759" s="2">
        <v>107</v>
      </c>
      <c r="B759" s="1" t="s">
        <v>15</v>
      </c>
      <c r="C759" s="1">
        <v>7</v>
      </c>
      <c r="D759" s="1" t="s">
        <v>14</v>
      </c>
      <c r="E759" s="1">
        <v>1</v>
      </c>
      <c r="F759" s="1">
        <v>0</v>
      </c>
      <c r="G759" s="1">
        <v>0</v>
      </c>
      <c r="H759" s="1">
        <v>0</v>
      </c>
      <c r="I759" s="1" t="s">
        <v>12</v>
      </c>
      <c r="J759" s="1" t="s">
        <v>13</v>
      </c>
      <c r="K759" s="1">
        <v>2700</v>
      </c>
      <c r="L759" s="3">
        <v>300</v>
      </c>
      <c r="M759" t="str">
        <f t="shared" si="81"/>
        <v>D</v>
      </c>
      <c r="N759" t="str">
        <f t="shared" si="82"/>
        <v>D7</v>
      </c>
      <c r="O759" t="str">
        <f>VLOOKUP(N759,'Design - US'!$H$3:$M$50,2,FALSE)</f>
        <v>Profile B</v>
      </c>
      <c r="P759" t="str">
        <f>VLOOKUP($N759,'Design - US'!$H$3:$M$50,3,FALSE)</f>
        <v>$60 USD / mo (T3)</v>
      </c>
      <c r="Q759" t="str">
        <f>VLOOKUP($N759,'Design - US'!$H$3:$M$50,4,FALSE)</f>
        <v>$5.36 USD / day</v>
      </c>
      <c r="R759" t="str">
        <f>VLOOKUP($N759,'Design - US'!$H$3:$M$50,5,FALSE)</f>
        <v>Open access within label indication (use after failure of allopurinol or febuxostat)</v>
      </c>
      <c r="S759" t="str">
        <f>VLOOKUP($N759,'Design - US'!$H$3:$M$50,6,FALSE)</f>
        <v>Requires prior authorization</v>
      </c>
      <c r="T759">
        <f t="shared" si="83"/>
        <v>300</v>
      </c>
      <c r="U759">
        <f t="shared" si="77"/>
        <v>300</v>
      </c>
      <c r="V759">
        <f t="shared" si="78"/>
        <v>0</v>
      </c>
      <c r="W759">
        <f t="shared" si="79"/>
        <v>0</v>
      </c>
      <c r="X759">
        <f t="shared" si="80"/>
        <v>0</v>
      </c>
    </row>
    <row r="760" spans="1:24">
      <c r="A760" s="2">
        <v>107</v>
      </c>
      <c r="B760" s="1" t="s">
        <v>15</v>
      </c>
      <c r="C760" s="1">
        <v>8</v>
      </c>
      <c r="D760" s="1" t="s">
        <v>11</v>
      </c>
      <c r="E760" s="1">
        <v>1</v>
      </c>
      <c r="F760" s="1">
        <v>0</v>
      </c>
      <c r="G760" s="1">
        <v>0</v>
      </c>
      <c r="H760" s="1">
        <v>0</v>
      </c>
      <c r="I760" s="1" t="s">
        <v>12</v>
      </c>
      <c r="J760" s="1" t="s">
        <v>13</v>
      </c>
      <c r="K760" s="1">
        <v>2700</v>
      </c>
      <c r="L760" s="3">
        <v>300</v>
      </c>
      <c r="M760" t="str">
        <f t="shared" si="81"/>
        <v>D</v>
      </c>
      <c r="N760" t="str">
        <f t="shared" si="82"/>
        <v>D8</v>
      </c>
      <c r="O760" t="str">
        <f>VLOOKUP(N760,'Design - US'!$H$3:$M$50,2,FALSE)</f>
        <v>Profile D</v>
      </c>
      <c r="P760" t="str">
        <f>VLOOKUP($N760,'Design - US'!$H$3:$M$50,3,FALSE)</f>
        <v>$30 USD / mo (T2)</v>
      </c>
      <c r="Q760" t="str">
        <f>VLOOKUP($N760,'Design - US'!$H$3:$M$50,4,FALSE)</f>
        <v>$7.14 USD / day</v>
      </c>
      <c r="R760" t="str">
        <f>VLOOKUP($N760,'Design - US'!$H$3:$M$50,5,FALSE)</f>
        <v>Open access within label indication (use after failure of allopurinol or febuxostat)</v>
      </c>
      <c r="S760" t="str">
        <f>VLOOKUP($N760,'Design - US'!$H$3:$M$50,6,FALSE)</f>
        <v>No prior authorization</v>
      </c>
      <c r="T760">
        <f t="shared" si="83"/>
        <v>2700</v>
      </c>
      <c r="U760">
        <f t="shared" si="77"/>
        <v>2700</v>
      </c>
      <c r="V760">
        <f t="shared" si="78"/>
        <v>0</v>
      </c>
      <c r="W760">
        <f t="shared" si="79"/>
        <v>0</v>
      </c>
      <c r="X760">
        <f t="shared" si="80"/>
        <v>0</v>
      </c>
    </row>
    <row r="761" spans="1:24">
      <c r="A761" s="2">
        <v>107</v>
      </c>
      <c r="B761" s="1" t="s">
        <v>15</v>
      </c>
      <c r="C761" s="1">
        <v>8</v>
      </c>
      <c r="D761" s="1" t="s">
        <v>14</v>
      </c>
      <c r="E761" s="1">
        <v>1</v>
      </c>
      <c r="F761" s="1">
        <v>0</v>
      </c>
      <c r="G761" s="1">
        <v>0</v>
      </c>
      <c r="H761" s="1">
        <v>0</v>
      </c>
      <c r="I761" s="1" t="s">
        <v>12</v>
      </c>
      <c r="J761" s="1" t="s">
        <v>13</v>
      </c>
      <c r="K761" s="1">
        <v>2700</v>
      </c>
      <c r="L761" s="3">
        <v>300</v>
      </c>
      <c r="M761" t="str">
        <f t="shared" si="81"/>
        <v>D</v>
      </c>
      <c r="N761" t="str">
        <f t="shared" si="82"/>
        <v>D8</v>
      </c>
      <c r="O761" t="str">
        <f>VLOOKUP(N761,'Design - US'!$H$3:$M$50,2,FALSE)</f>
        <v>Profile D</v>
      </c>
      <c r="P761" t="str">
        <f>VLOOKUP($N761,'Design - US'!$H$3:$M$50,3,FALSE)</f>
        <v>$30 USD / mo (T2)</v>
      </c>
      <c r="Q761" t="str">
        <f>VLOOKUP($N761,'Design - US'!$H$3:$M$50,4,FALSE)</f>
        <v>$7.14 USD / day</v>
      </c>
      <c r="R761" t="str">
        <f>VLOOKUP($N761,'Design - US'!$H$3:$M$50,5,FALSE)</f>
        <v>Open access within label indication (use after failure of allopurinol or febuxostat)</v>
      </c>
      <c r="S761" t="str">
        <f>VLOOKUP($N761,'Design - US'!$H$3:$M$50,6,FALSE)</f>
        <v>No prior authorization</v>
      </c>
      <c r="T761">
        <f t="shared" si="83"/>
        <v>300</v>
      </c>
      <c r="U761">
        <f t="shared" si="77"/>
        <v>300</v>
      </c>
      <c r="V761">
        <f t="shared" si="78"/>
        <v>0</v>
      </c>
      <c r="W761">
        <f t="shared" si="79"/>
        <v>0</v>
      </c>
      <c r="X761">
        <f t="shared" si="80"/>
        <v>0</v>
      </c>
    </row>
    <row r="762" spans="1:24">
      <c r="A762" s="2">
        <v>107</v>
      </c>
      <c r="B762" s="1" t="s">
        <v>15</v>
      </c>
      <c r="C762" s="1">
        <v>9</v>
      </c>
      <c r="D762" s="1" t="s">
        <v>11</v>
      </c>
      <c r="E762" s="1">
        <v>1</v>
      </c>
      <c r="F762" s="1">
        <v>0</v>
      </c>
      <c r="G762" s="1">
        <v>0</v>
      </c>
      <c r="H762" s="1">
        <v>0</v>
      </c>
      <c r="I762" s="1" t="s">
        <v>12</v>
      </c>
      <c r="J762" s="1" t="s">
        <v>13</v>
      </c>
      <c r="K762" s="1">
        <v>2700</v>
      </c>
      <c r="L762" s="3">
        <v>300</v>
      </c>
      <c r="M762" t="str">
        <f t="shared" si="81"/>
        <v>D</v>
      </c>
      <c r="N762" t="str">
        <f t="shared" si="82"/>
        <v>D9</v>
      </c>
      <c r="O762" t="str">
        <f>VLOOKUP(N762,'Design - US'!$H$3:$M$50,2,FALSE)</f>
        <v>Profile A</v>
      </c>
      <c r="P762" t="str">
        <f>VLOOKUP($N762,'Design - US'!$H$3:$M$50,3,FALSE)</f>
        <v>$60 USD / mo (T3)</v>
      </c>
      <c r="Q762" t="str">
        <f>VLOOKUP($N762,'Design - US'!$H$3:$M$50,4,FALSE)</f>
        <v>$12.06 USD / day</v>
      </c>
      <c r="R762" t="str">
        <f>VLOOKUP($N762,'Design - US'!$H$3:$M$50,5,FALSE)</f>
        <v>Open access within label indication (use after failure of allopurinol or febuxostat)</v>
      </c>
      <c r="S762" t="str">
        <f>VLOOKUP($N762,'Design - US'!$H$3:$M$50,6,FALSE)</f>
        <v>Requires prior authorization</v>
      </c>
      <c r="T762">
        <f t="shared" si="83"/>
        <v>2700</v>
      </c>
      <c r="U762">
        <f t="shared" si="77"/>
        <v>2700</v>
      </c>
      <c r="V762">
        <f t="shared" si="78"/>
        <v>0</v>
      </c>
      <c r="W762">
        <f t="shared" si="79"/>
        <v>0</v>
      </c>
      <c r="X762">
        <f t="shared" si="80"/>
        <v>0</v>
      </c>
    </row>
    <row r="763" spans="1:24">
      <c r="A763" s="2">
        <v>107</v>
      </c>
      <c r="B763" s="1" t="s">
        <v>15</v>
      </c>
      <c r="C763" s="1">
        <v>9</v>
      </c>
      <c r="D763" s="1" t="s">
        <v>14</v>
      </c>
      <c r="E763" s="1">
        <v>1</v>
      </c>
      <c r="F763" s="1">
        <v>0</v>
      </c>
      <c r="G763" s="1">
        <v>0</v>
      </c>
      <c r="H763" s="1">
        <v>0</v>
      </c>
      <c r="I763" s="1" t="s">
        <v>12</v>
      </c>
      <c r="J763" s="1" t="s">
        <v>13</v>
      </c>
      <c r="K763" s="1">
        <v>2700</v>
      </c>
      <c r="L763" s="3">
        <v>300</v>
      </c>
      <c r="M763" t="str">
        <f t="shared" si="81"/>
        <v>D</v>
      </c>
      <c r="N763" t="str">
        <f t="shared" si="82"/>
        <v>D9</v>
      </c>
      <c r="O763" t="str">
        <f>VLOOKUP(N763,'Design - US'!$H$3:$M$50,2,FALSE)</f>
        <v>Profile A</v>
      </c>
      <c r="P763" t="str">
        <f>VLOOKUP($N763,'Design - US'!$H$3:$M$50,3,FALSE)</f>
        <v>$60 USD / mo (T3)</v>
      </c>
      <c r="Q763" t="str">
        <f>VLOOKUP($N763,'Design - US'!$H$3:$M$50,4,FALSE)</f>
        <v>$12.06 USD / day</v>
      </c>
      <c r="R763" t="str">
        <f>VLOOKUP($N763,'Design - US'!$H$3:$M$50,5,FALSE)</f>
        <v>Open access within label indication (use after failure of allopurinol or febuxostat)</v>
      </c>
      <c r="S763" t="str">
        <f>VLOOKUP($N763,'Design - US'!$H$3:$M$50,6,FALSE)</f>
        <v>Requires prior authorization</v>
      </c>
      <c r="T763">
        <f t="shared" si="83"/>
        <v>300</v>
      </c>
      <c r="U763">
        <f t="shared" si="77"/>
        <v>300</v>
      </c>
      <c r="V763">
        <f t="shared" si="78"/>
        <v>0</v>
      </c>
      <c r="W763">
        <f t="shared" si="79"/>
        <v>0</v>
      </c>
      <c r="X763">
        <f t="shared" si="80"/>
        <v>0</v>
      </c>
    </row>
    <row r="764" spans="1:24">
      <c r="A764" s="2">
        <v>107</v>
      </c>
      <c r="B764" s="1" t="s">
        <v>15</v>
      </c>
      <c r="C764" s="1">
        <v>10</v>
      </c>
      <c r="D764" s="1" t="s">
        <v>11</v>
      </c>
      <c r="E764" s="1">
        <v>1</v>
      </c>
      <c r="F764" s="1">
        <v>0</v>
      </c>
      <c r="G764" s="1">
        <v>0</v>
      </c>
      <c r="H764" s="1">
        <v>0</v>
      </c>
      <c r="I764" s="1" t="s">
        <v>12</v>
      </c>
      <c r="J764" s="1" t="s">
        <v>13</v>
      </c>
      <c r="K764" s="1">
        <v>2700</v>
      </c>
      <c r="L764" s="3">
        <v>300</v>
      </c>
      <c r="M764" t="str">
        <f t="shared" si="81"/>
        <v>D</v>
      </c>
      <c r="N764" t="str">
        <f t="shared" si="82"/>
        <v>D10</v>
      </c>
      <c r="O764" t="str">
        <f>VLOOKUP(N764,'Design - US'!$H$3:$M$50,2,FALSE)</f>
        <v>Profile B</v>
      </c>
      <c r="P764" t="str">
        <f>VLOOKUP($N764,'Design - US'!$H$3:$M$50,3,FALSE)</f>
        <v>$30 USD / mo (T2)</v>
      </c>
      <c r="Q764" t="str">
        <f>VLOOKUP($N764,'Design - US'!$H$3:$M$50,4,FALSE)</f>
        <v>$7.14 USD / day</v>
      </c>
      <c r="R764" t="str">
        <f>VLOOKUP($N764,'Design - US'!$H$3:$M$50,5,FALSE)</f>
        <v>Open access within label indication (use after failure of allopurinol or febuxostat)</v>
      </c>
      <c r="S764" t="str">
        <f>VLOOKUP($N764,'Design - US'!$H$3:$M$50,6,FALSE)</f>
        <v>Requires prior authorization</v>
      </c>
      <c r="T764">
        <f t="shared" si="83"/>
        <v>2700</v>
      </c>
      <c r="U764">
        <f t="shared" si="77"/>
        <v>2700</v>
      </c>
      <c r="V764">
        <f t="shared" si="78"/>
        <v>0</v>
      </c>
      <c r="W764">
        <f t="shared" si="79"/>
        <v>0</v>
      </c>
      <c r="X764">
        <f t="shared" si="80"/>
        <v>0</v>
      </c>
    </row>
    <row r="765" spans="1:24">
      <c r="A765" s="2">
        <v>107</v>
      </c>
      <c r="B765" s="1" t="s">
        <v>15</v>
      </c>
      <c r="C765" s="1">
        <v>10</v>
      </c>
      <c r="D765" s="1" t="s">
        <v>14</v>
      </c>
      <c r="E765" s="1">
        <v>1</v>
      </c>
      <c r="F765" s="1">
        <v>0</v>
      </c>
      <c r="G765" s="1">
        <v>0</v>
      </c>
      <c r="H765" s="1">
        <v>0</v>
      </c>
      <c r="I765" s="1" t="s">
        <v>12</v>
      </c>
      <c r="J765" s="1" t="s">
        <v>13</v>
      </c>
      <c r="K765" s="1">
        <v>2700</v>
      </c>
      <c r="L765" s="3">
        <v>300</v>
      </c>
      <c r="M765" t="str">
        <f t="shared" si="81"/>
        <v>D</v>
      </c>
      <c r="N765" t="str">
        <f t="shared" si="82"/>
        <v>D10</v>
      </c>
      <c r="O765" t="str">
        <f>VLOOKUP(N765,'Design - US'!$H$3:$M$50,2,FALSE)</f>
        <v>Profile B</v>
      </c>
      <c r="P765" t="str">
        <f>VLOOKUP($N765,'Design - US'!$H$3:$M$50,3,FALSE)</f>
        <v>$30 USD / mo (T2)</v>
      </c>
      <c r="Q765" t="str">
        <f>VLOOKUP($N765,'Design - US'!$H$3:$M$50,4,FALSE)</f>
        <v>$7.14 USD / day</v>
      </c>
      <c r="R765" t="str">
        <f>VLOOKUP($N765,'Design - US'!$H$3:$M$50,5,FALSE)</f>
        <v>Open access within label indication (use after failure of allopurinol or febuxostat)</v>
      </c>
      <c r="S765" t="str">
        <f>VLOOKUP($N765,'Design - US'!$H$3:$M$50,6,FALSE)</f>
        <v>Requires prior authorization</v>
      </c>
      <c r="T765">
        <f t="shared" si="83"/>
        <v>300</v>
      </c>
      <c r="U765">
        <f t="shared" si="77"/>
        <v>300</v>
      </c>
      <c r="V765">
        <f t="shared" si="78"/>
        <v>0</v>
      </c>
      <c r="W765">
        <f t="shared" si="79"/>
        <v>0</v>
      </c>
      <c r="X765">
        <f t="shared" si="80"/>
        <v>0</v>
      </c>
    </row>
    <row r="766" spans="1:24">
      <c r="A766" s="2">
        <v>107</v>
      </c>
      <c r="B766" s="1" t="s">
        <v>15</v>
      </c>
      <c r="C766" s="1">
        <v>11</v>
      </c>
      <c r="D766" s="1" t="s">
        <v>11</v>
      </c>
      <c r="E766" s="1">
        <v>1</v>
      </c>
      <c r="F766" s="1">
        <v>0</v>
      </c>
      <c r="G766" s="1">
        <v>0</v>
      </c>
      <c r="H766" s="1">
        <v>0</v>
      </c>
      <c r="I766" s="1" t="s">
        <v>12</v>
      </c>
      <c r="J766" s="1" t="s">
        <v>13</v>
      </c>
      <c r="K766" s="1">
        <v>2700</v>
      </c>
      <c r="L766" s="3">
        <v>300</v>
      </c>
      <c r="M766" t="str">
        <f t="shared" si="81"/>
        <v>D</v>
      </c>
      <c r="N766" t="str">
        <f t="shared" si="82"/>
        <v>D11</v>
      </c>
      <c r="O766" t="str">
        <f>VLOOKUP(N766,'Design - US'!$H$3:$M$50,2,FALSE)</f>
        <v>Profile D</v>
      </c>
      <c r="P766" t="str">
        <f>VLOOKUP($N766,'Design - US'!$H$3:$M$50,3,FALSE)</f>
        <v>$60 USD / mo (T3)</v>
      </c>
      <c r="Q766" t="str">
        <f>VLOOKUP($N766,'Design - US'!$H$3:$M$50,4,FALSE)</f>
        <v>$12.06 USD / day</v>
      </c>
      <c r="R766" t="str">
        <f>VLOOKUP($N766,'Design - US'!$H$3:$M$50,5,FALSE)</f>
        <v>Access restricted beyond label indication (use only after failure of both allopurinol AND febuxostat)</v>
      </c>
      <c r="S766" t="str">
        <f>VLOOKUP($N766,'Design - US'!$H$3:$M$50,6,FALSE)</f>
        <v>Requires prior authorization</v>
      </c>
      <c r="T766">
        <f t="shared" si="83"/>
        <v>2700</v>
      </c>
      <c r="U766">
        <f t="shared" si="77"/>
        <v>2700</v>
      </c>
      <c r="V766">
        <f t="shared" si="78"/>
        <v>0</v>
      </c>
      <c r="W766">
        <f t="shared" si="79"/>
        <v>0</v>
      </c>
      <c r="X766">
        <f t="shared" si="80"/>
        <v>0</v>
      </c>
    </row>
    <row r="767" spans="1:24">
      <c r="A767" s="2">
        <v>107</v>
      </c>
      <c r="B767" s="1" t="s">
        <v>15</v>
      </c>
      <c r="C767" s="1">
        <v>11</v>
      </c>
      <c r="D767" s="1" t="s">
        <v>14</v>
      </c>
      <c r="E767" s="1">
        <v>1</v>
      </c>
      <c r="F767" s="1">
        <v>0</v>
      </c>
      <c r="G767" s="1">
        <v>0</v>
      </c>
      <c r="H767" s="1">
        <v>0</v>
      </c>
      <c r="I767" s="1" t="s">
        <v>12</v>
      </c>
      <c r="J767" s="1" t="s">
        <v>13</v>
      </c>
      <c r="K767" s="1">
        <v>2700</v>
      </c>
      <c r="L767" s="3">
        <v>300</v>
      </c>
      <c r="M767" t="str">
        <f t="shared" si="81"/>
        <v>D</v>
      </c>
      <c r="N767" t="str">
        <f t="shared" si="82"/>
        <v>D11</v>
      </c>
      <c r="O767" t="str">
        <f>VLOOKUP(N767,'Design - US'!$H$3:$M$50,2,FALSE)</f>
        <v>Profile D</v>
      </c>
      <c r="P767" t="str">
        <f>VLOOKUP($N767,'Design - US'!$H$3:$M$50,3,FALSE)</f>
        <v>$60 USD / mo (T3)</v>
      </c>
      <c r="Q767" t="str">
        <f>VLOOKUP($N767,'Design - US'!$H$3:$M$50,4,FALSE)</f>
        <v>$12.06 USD / day</v>
      </c>
      <c r="R767" t="str">
        <f>VLOOKUP($N767,'Design - US'!$H$3:$M$50,5,FALSE)</f>
        <v>Access restricted beyond label indication (use only after failure of both allopurinol AND febuxostat)</v>
      </c>
      <c r="S767" t="str">
        <f>VLOOKUP($N767,'Design - US'!$H$3:$M$50,6,FALSE)</f>
        <v>Requires prior authorization</v>
      </c>
      <c r="T767">
        <f t="shared" si="83"/>
        <v>300</v>
      </c>
      <c r="U767">
        <f t="shared" si="77"/>
        <v>300</v>
      </c>
      <c r="V767">
        <f t="shared" si="78"/>
        <v>0</v>
      </c>
      <c r="W767">
        <f t="shared" si="79"/>
        <v>0</v>
      </c>
      <c r="X767">
        <f t="shared" si="80"/>
        <v>0</v>
      </c>
    </row>
    <row r="768" spans="1:24">
      <c r="A768" s="2">
        <v>107</v>
      </c>
      <c r="B768" s="1" t="s">
        <v>15</v>
      </c>
      <c r="C768" s="1">
        <v>12</v>
      </c>
      <c r="D768" s="1" t="s">
        <v>11</v>
      </c>
      <c r="E768" s="1">
        <v>1</v>
      </c>
      <c r="F768" s="1">
        <v>0</v>
      </c>
      <c r="G768" s="1">
        <v>0</v>
      </c>
      <c r="H768" s="1">
        <v>0</v>
      </c>
      <c r="I768" s="1" t="s">
        <v>12</v>
      </c>
      <c r="J768" s="1" t="s">
        <v>13</v>
      </c>
      <c r="K768" s="1">
        <v>2700</v>
      </c>
      <c r="L768" s="3">
        <v>300</v>
      </c>
      <c r="M768" t="str">
        <f t="shared" si="81"/>
        <v>D</v>
      </c>
      <c r="N768" t="str">
        <f t="shared" si="82"/>
        <v>D12</v>
      </c>
      <c r="O768" t="str">
        <f>VLOOKUP(N768,'Design - US'!$H$3:$M$50,2,FALSE)</f>
        <v>Profile D</v>
      </c>
      <c r="P768" t="str">
        <f>VLOOKUP($N768,'Design - US'!$H$3:$M$50,3,FALSE)</f>
        <v>$30 USD / mo (T2)</v>
      </c>
      <c r="Q768" t="str">
        <f>VLOOKUP($N768,'Design - US'!$H$3:$M$50,4,FALSE)</f>
        <v>$7.14 USD / day</v>
      </c>
      <c r="R768" t="str">
        <f>VLOOKUP($N768,'Design - US'!$H$3:$M$50,5,FALSE)</f>
        <v>Open access within label indication (use after failure of allopurinol or febuxostat)</v>
      </c>
      <c r="S768" t="str">
        <f>VLOOKUP($N768,'Design - US'!$H$3:$M$50,6,FALSE)</f>
        <v>Requires prior authorization</v>
      </c>
      <c r="T768">
        <f t="shared" si="83"/>
        <v>2700</v>
      </c>
      <c r="U768">
        <f t="shared" si="77"/>
        <v>2700</v>
      </c>
      <c r="V768">
        <f t="shared" si="78"/>
        <v>0</v>
      </c>
      <c r="W768">
        <f t="shared" si="79"/>
        <v>0</v>
      </c>
      <c r="X768">
        <f t="shared" si="80"/>
        <v>0</v>
      </c>
    </row>
    <row r="769" spans="1:24">
      <c r="A769" s="2">
        <v>107</v>
      </c>
      <c r="B769" s="1" t="s">
        <v>15</v>
      </c>
      <c r="C769" s="1">
        <v>12</v>
      </c>
      <c r="D769" s="1" t="s">
        <v>14</v>
      </c>
      <c r="E769" s="1">
        <v>1</v>
      </c>
      <c r="F769" s="1">
        <v>0</v>
      </c>
      <c r="G769" s="1">
        <v>0</v>
      </c>
      <c r="H769" s="1">
        <v>0</v>
      </c>
      <c r="I769" s="1" t="s">
        <v>12</v>
      </c>
      <c r="J769" s="1" t="s">
        <v>13</v>
      </c>
      <c r="K769" s="1">
        <v>2700</v>
      </c>
      <c r="L769" s="3">
        <v>300</v>
      </c>
      <c r="M769" t="str">
        <f t="shared" si="81"/>
        <v>D</v>
      </c>
      <c r="N769" t="str">
        <f t="shared" si="82"/>
        <v>D12</v>
      </c>
      <c r="O769" t="str">
        <f>VLOOKUP(N769,'Design - US'!$H$3:$M$50,2,FALSE)</f>
        <v>Profile D</v>
      </c>
      <c r="P769" t="str">
        <f>VLOOKUP($N769,'Design - US'!$H$3:$M$50,3,FALSE)</f>
        <v>$30 USD / mo (T2)</v>
      </c>
      <c r="Q769" t="str">
        <f>VLOOKUP($N769,'Design - US'!$H$3:$M$50,4,FALSE)</f>
        <v>$7.14 USD / day</v>
      </c>
      <c r="R769" t="str">
        <f>VLOOKUP($N769,'Design - US'!$H$3:$M$50,5,FALSE)</f>
        <v>Open access within label indication (use after failure of allopurinol or febuxostat)</v>
      </c>
      <c r="S769" t="str">
        <f>VLOOKUP($N769,'Design - US'!$H$3:$M$50,6,FALSE)</f>
        <v>Requires prior authorization</v>
      </c>
      <c r="T769">
        <f t="shared" si="83"/>
        <v>300</v>
      </c>
      <c r="U769">
        <f t="shared" si="77"/>
        <v>300</v>
      </c>
      <c r="V769">
        <f t="shared" si="78"/>
        <v>0</v>
      </c>
      <c r="W769">
        <f t="shared" si="79"/>
        <v>0</v>
      </c>
      <c r="X769">
        <f t="shared" si="80"/>
        <v>0</v>
      </c>
    </row>
    <row r="770" spans="1:24">
      <c r="A770" s="2">
        <v>108</v>
      </c>
      <c r="B770" s="1" t="s">
        <v>15</v>
      </c>
      <c r="C770" s="1">
        <v>1</v>
      </c>
      <c r="D770" s="1" t="s">
        <v>11</v>
      </c>
      <c r="E770" s="1">
        <v>0.3</v>
      </c>
      <c r="F770" s="1">
        <v>0.4</v>
      </c>
      <c r="G770" s="1">
        <v>0.3</v>
      </c>
      <c r="H770" s="1">
        <v>0</v>
      </c>
      <c r="I770" s="1" t="s">
        <v>12</v>
      </c>
      <c r="J770" s="1" t="s">
        <v>13</v>
      </c>
      <c r="K770" s="1">
        <v>3375</v>
      </c>
      <c r="L770" s="3">
        <v>375</v>
      </c>
      <c r="M770" t="str">
        <f t="shared" si="81"/>
        <v>D</v>
      </c>
      <c r="N770" t="str">
        <f t="shared" si="82"/>
        <v>D1</v>
      </c>
      <c r="O770" t="str">
        <f>VLOOKUP(N770,'Design - US'!$H$3:$M$50,2,FALSE)</f>
        <v>Profile C</v>
      </c>
      <c r="P770" t="str">
        <f>VLOOKUP($N770,'Design - US'!$H$3:$M$50,3,FALSE)</f>
        <v>$30 USD / mo (T2)</v>
      </c>
      <c r="Q770" t="str">
        <f>VLOOKUP($N770,'Design - US'!$H$3:$M$50,4,FALSE)</f>
        <v>$5.36 USD / day</v>
      </c>
      <c r="R770" t="str">
        <f>VLOOKUP($N770,'Design - US'!$H$3:$M$50,5,FALSE)</f>
        <v>Open access within label indication (use after failure of allopurinol or febuxostat)</v>
      </c>
      <c r="S770" t="str">
        <f>VLOOKUP($N770,'Design - US'!$H$3:$M$50,6,FALSE)</f>
        <v>Requires prior authorization</v>
      </c>
      <c r="T770">
        <f t="shared" si="83"/>
        <v>3375</v>
      </c>
      <c r="U770">
        <f t="shared" ref="U770:U833" si="84">$T770*E770</f>
        <v>1012.5</v>
      </c>
      <c r="V770">
        <f t="shared" ref="V770:V833" si="85">$T770*F770</f>
        <v>1350</v>
      </c>
      <c r="W770">
        <f t="shared" ref="W770:W833" si="86">$T770*G770</f>
        <v>1012.5</v>
      </c>
      <c r="X770">
        <f t="shared" ref="X770:X833" si="87">$T770*H770</f>
        <v>0</v>
      </c>
    </row>
    <row r="771" spans="1:24">
      <c r="A771" s="2">
        <v>108</v>
      </c>
      <c r="B771" s="1" t="s">
        <v>15</v>
      </c>
      <c r="C771" s="1">
        <v>1</v>
      </c>
      <c r="D771" s="1" t="s">
        <v>14</v>
      </c>
      <c r="E771" s="1">
        <v>0.3</v>
      </c>
      <c r="F771" s="1">
        <v>0.3</v>
      </c>
      <c r="G771" s="1">
        <v>0.4</v>
      </c>
      <c r="H771" s="1">
        <v>0</v>
      </c>
      <c r="I771" s="1" t="s">
        <v>12</v>
      </c>
      <c r="J771" s="1" t="s">
        <v>13</v>
      </c>
      <c r="K771" s="1">
        <v>3375</v>
      </c>
      <c r="L771" s="3">
        <v>375</v>
      </c>
      <c r="M771" t="str">
        <f t="shared" ref="M771:M834" si="88">RIGHT(B771,1)</f>
        <v>D</v>
      </c>
      <c r="N771" t="str">
        <f t="shared" ref="N771:N834" si="89">M771&amp;C771</f>
        <v>D1</v>
      </c>
      <c r="O771" t="str">
        <f>VLOOKUP(N771,'Design - US'!$H$3:$M$50,2,FALSE)</f>
        <v>Profile C</v>
      </c>
      <c r="P771" t="str">
        <f>VLOOKUP($N771,'Design - US'!$H$3:$M$50,3,FALSE)</f>
        <v>$30 USD / mo (T2)</v>
      </c>
      <c r="Q771" t="str">
        <f>VLOOKUP($N771,'Design - US'!$H$3:$M$50,4,FALSE)</f>
        <v>$5.36 USD / day</v>
      </c>
      <c r="R771" t="str">
        <f>VLOOKUP($N771,'Design - US'!$H$3:$M$50,5,FALSE)</f>
        <v>Open access within label indication (use after failure of allopurinol or febuxostat)</v>
      </c>
      <c r="S771" t="str">
        <f>VLOOKUP($N771,'Design - US'!$H$3:$M$50,6,FALSE)</f>
        <v>Requires prior authorization</v>
      </c>
      <c r="T771">
        <f t="shared" ref="T771:T834" si="90">IF(D771="A",K771,L771)</f>
        <v>375</v>
      </c>
      <c r="U771">
        <f t="shared" si="84"/>
        <v>112.5</v>
      </c>
      <c r="V771">
        <f t="shared" si="85"/>
        <v>112.5</v>
      </c>
      <c r="W771">
        <f t="shared" si="86"/>
        <v>150</v>
      </c>
      <c r="X771">
        <f t="shared" si="87"/>
        <v>0</v>
      </c>
    </row>
    <row r="772" spans="1:24">
      <c r="A772" s="2">
        <v>108</v>
      </c>
      <c r="B772" s="1" t="s">
        <v>15</v>
      </c>
      <c r="C772" s="1">
        <v>2</v>
      </c>
      <c r="D772" s="1" t="s">
        <v>11</v>
      </c>
      <c r="E772" s="1">
        <v>0.4</v>
      </c>
      <c r="F772" s="1">
        <v>0.3</v>
      </c>
      <c r="G772" s="1">
        <v>0.3</v>
      </c>
      <c r="H772" s="1">
        <v>0</v>
      </c>
      <c r="I772" s="1" t="s">
        <v>12</v>
      </c>
      <c r="J772" s="1" t="s">
        <v>13</v>
      </c>
      <c r="K772" s="1">
        <v>3375</v>
      </c>
      <c r="L772" s="3">
        <v>375</v>
      </c>
      <c r="M772" t="str">
        <f t="shared" si="88"/>
        <v>D</v>
      </c>
      <c r="N772" t="str">
        <f t="shared" si="89"/>
        <v>D2</v>
      </c>
      <c r="O772" t="str">
        <f>VLOOKUP(N772,'Design - US'!$H$3:$M$50,2,FALSE)</f>
        <v>Profile B</v>
      </c>
      <c r="P772" t="str">
        <f>VLOOKUP($N772,'Design - US'!$H$3:$M$50,3,FALSE)</f>
        <v>$30 USD / mo (T2)</v>
      </c>
      <c r="Q772" t="str">
        <f>VLOOKUP($N772,'Design - US'!$H$3:$M$50,4,FALSE)</f>
        <v>$7.14 USD / day</v>
      </c>
      <c r="R772" t="str">
        <f>VLOOKUP($N772,'Design - US'!$H$3:$M$50,5,FALSE)</f>
        <v>Open access within label indication (use after failure of allopurinol or febuxostat)</v>
      </c>
      <c r="S772" t="str">
        <f>VLOOKUP($N772,'Design - US'!$H$3:$M$50,6,FALSE)</f>
        <v>No prior authorization</v>
      </c>
      <c r="T772">
        <f t="shared" si="90"/>
        <v>3375</v>
      </c>
      <c r="U772">
        <f t="shared" si="84"/>
        <v>1350</v>
      </c>
      <c r="V772">
        <f t="shared" si="85"/>
        <v>1012.5</v>
      </c>
      <c r="W772">
        <f t="shared" si="86"/>
        <v>1012.5</v>
      </c>
      <c r="X772">
        <f t="shared" si="87"/>
        <v>0</v>
      </c>
    </row>
    <row r="773" spans="1:24">
      <c r="A773" s="2">
        <v>108</v>
      </c>
      <c r="B773" s="1" t="s">
        <v>15</v>
      </c>
      <c r="C773" s="1">
        <v>2</v>
      </c>
      <c r="D773" s="1" t="s">
        <v>14</v>
      </c>
      <c r="E773" s="1">
        <v>0.3</v>
      </c>
      <c r="F773" s="1">
        <v>0.4</v>
      </c>
      <c r="G773" s="1">
        <v>0.3</v>
      </c>
      <c r="H773" s="1">
        <v>0</v>
      </c>
      <c r="I773" s="1" t="s">
        <v>12</v>
      </c>
      <c r="J773" s="1" t="s">
        <v>13</v>
      </c>
      <c r="K773" s="1">
        <v>3375</v>
      </c>
      <c r="L773" s="3">
        <v>375</v>
      </c>
      <c r="M773" t="str">
        <f t="shared" si="88"/>
        <v>D</v>
      </c>
      <c r="N773" t="str">
        <f t="shared" si="89"/>
        <v>D2</v>
      </c>
      <c r="O773" t="str">
        <f>VLOOKUP(N773,'Design - US'!$H$3:$M$50,2,FALSE)</f>
        <v>Profile B</v>
      </c>
      <c r="P773" t="str">
        <f>VLOOKUP($N773,'Design - US'!$H$3:$M$50,3,FALSE)</f>
        <v>$30 USD / mo (T2)</v>
      </c>
      <c r="Q773" t="str">
        <f>VLOOKUP($N773,'Design - US'!$H$3:$M$50,4,FALSE)</f>
        <v>$7.14 USD / day</v>
      </c>
      <c r="R773" t="str">
        <f>VLOOKUP($N773,'Design - US'!$H$3:$M$50,5,FALSE)</f>
        <v>Open access within label indication (use after failure of allopurinol or febuxostat)</v>
      </c>
      <c r="S773" t="str">
        <f>VLOOKUP($N773,'Design - US'!$H$3:$M$50,6,FALSE)</f>
        <v>No prior authorization</v>
      </c>
      <c r="T773">
        <f t="shared" si="90"/>
        <v>375</v>
      </c>
      <c r="U773">
        <f t="shared" si="84"/>
        <v>112.5</v>
      </c>
      <c r="V773">
        <f t="shared" si="85"/>
        <v>150</v>
      </c>
      <c r="W773">
        <f t="shared" si="86"/>
        <v>112.5</v>
      </c>
      <c r="X773">
        <f t="shared" si="87"/>
        <v>0</v>
      </c>
    </row>
    <row r="774" spans="1:24">
      <c r="A774" s="2">
        <v>108</v>
      </c>
      <c r="B774" s="1" t="s">
        <v>15</v>
      </c>
      <c r="C774" s="1">
        <v>3</v>
      </c>
      <c r="D774" s="1" t="s">
        <v>11</v>
      </c>
      <c r="E774" s="1">
        <v>0.4</v>
      </c>
      <c r="F774" s="1">
        <v>0.4</v>
      </c>
      <c r="G774" s="1">
        <v>0.2</v>
      </c>
      <c r="H774" s="1">
        <v>0</v>
      </c>
      <c r="I774" s="1" t="s">
        <v>12</v>
      </c>
      <c r="J774" s="1" t="s">
        <v>13</v>
      </c>
      <c r="K774" s="1">
        <v>3375</v>
      </c>
      <c r="L774" s="3">
        <v>375</v>
      </c>
      <c r="M774" t="str">
        <f t="shared" si="88"/>
        <v>D</v>
      </c>
      <c r="N774" t="str">
        <f t="shared" si="89"/>
        <v>D3</v>
      </c>
      <c r="O774" t="str">
        <f>VLOOKUP(N774,'Design - US'!$H$3:$M$50,2,FALSE)</f>
        <v>Profile A</v>
      </c>
      <c r="P774" t="str">
        <f>VLOOKUP($N774,'Design - US'!$H$3:$M$50,3,FALSE)</f>
        <v>$30 USD / mo (T2)</v>
      </c>
      <c r="Q774" t="str">
        <f>VLOOKUP($N774,'Design - US'!$H$3:$M$50,4,FALSE)</f>
        <v>$7.14 USD / day</v>
      </c>
      <c r="R774" t="str">
        <f>VLOOKUP($N774,'Design - US'!$H$3:$M$50,5,FALSE)</f>
        <v>Open access within label indication (use after failure of allopurinol or febuxostat)</v>
      </c>
      <c r="S774" t="str">
        <f>VLOOKUP($N774,'Design - US'!$H$3:$M$50,6,FALSE)</f>
        <v>Requires prior authorization</v>
      </c>
      <c r="T774">
        <f t="shared" si="90"/>
        <v>3375</v>
      </c>
      <c r="U774">
        <f t="shared" si="84"/>
        <v>1350</v>
      </c>
      <c r="V774">
        <f t="shared" si="85"/>
        <v>1350</v>
      </c>
      <c r="W774">
        <f t="shared" si="86"/>
        <v>675</v>
      </c>
      <c r="X774">
        <f t="shared" si="87"/>
        <v>0</v>
      </c>
    </row>
    <row r="775" spans="1:24">
      <c r="A775" s="2">
        <v>108</v>
      </c>
      <c r="B775" s="1" t="s">
        <v>15</v>
      </c>
      <c r="C775" s="1">
        <v>3</v>
      </c>
      <c r="D775" s="1" t="s">
        <v>14</v>
      </c>
      <c r="E775" s="1">
        <v>0.4</v>
      </c>
      <c r="F775" s="1">
        <v>0.4</v>
      </c>
      <c r="G775" s="1">
        <v>0.2</v>
      </c>
      <c r="H775" s="1">
        <v>0</v>
      </c>
      <c r="I775" s="1" t="s">
        <v>12</v>
      </c>
      <c r="J775" s="1" t="s">
        <v>13</v>
      </c>
      <c r="K775" s="1">
        <v>3375</v>
      </c>
      <c r="L775" s="3">
        <v>375</v>
      </c>
      <c r="M775" t="str">
        <f t="shared" si="88"/>
        <v>D</v>
      </c>
      <c r="N775" t="str">
        <f t="shared" si="89"/>
        <v>D3</v>
      </c>
      <c r="O775" t="str">
        <f>VLOOKUP(N775,'Design - US'!$H$3:$M$50,2,FALSE)</f>
        <v>Profile A</v>
      </c>
      <c r="P775" t="str">
        <f>VLOOKUP($N775,'Design - US'!$H$3:$M$50,3,FALSE)</f>
        <v>$30 USD / mo (T2)</v>
      </c>
      <c r="Q775" t="str">
        <f>VLOOKUP($N775,'Design - US'!$H$3:$M$50,4,FALSE)</f>
        <v>$7.14 USD / day</v>
      </c>
      <c r="R775" t="str">
        <f>VLOOKUP($N775,'Design - US'!$H$3:$M$50,5,FALSE)</f>
        <v>Open access within label indication (use after failure of allopurinol or febuxostat)</v>
      </c>
      <c r="S775" t="str">
        <f>VLOOKUP($N775,'Design - US'!$H$3:$M$50,6,FALSE)</f>
        <v>Requires prior authorization</v>
      </c>
      <c r="T775">
        <f t="shared" si="90"/>
        <v>375</v>
      </c>
      <c r="U775">
        <f t="shared" si="84"/>
        <v>150</v>
      </c>
      <c r="V775">
        <f t="shared" si="85"/>
        <v>150</v>
      </c>
      <c r="W775">
        <f t="shared" si="86"/>
        <v>75</v>
      </c>
      <c r="X775">
        <f t="shared" si="87"/>
        <v>0</v>
      </c>
    </row>
    <row r="776" spans="1:24">
      <c r="A776" s="2">
        <v>108</v>
      </c>
      <c r="B776" s="1" t="s">
        <v>15</v>
      </c>
      <c r="C776" s="1">
        <v>4</v>
      </c>
      <c r="D776" s="1" t="s">
        <v>11</v>
      </c>
      <c r="E776" s="1">
        <v>0.5</v>
      </c>
      <c r="F776" s="1">
        <v>0.3</v>
      </c>
      <c r="G776" s="1">
        <v>0.2</v>
      </c>
      <c r="H776" s="1">
        <v>0</v>
      </c>
      <c r="I776" s="1" t="s">
        <v>12</v>
      </c>
      <c r="J776" s="1" t="s">
        <v>13</v>
      </c>
      <c r="K776" s="1">
        <v>3375</v>
      </c>
      <c r="L776" s="3">
        <v>375</v>
      </c>
      <c r="M776" t="str">
        <f t="shared" si="88"/>
        <v>D</v>
      </c>
      <c r="N776" t="str">
        <f t="shared" si="89"/>
        <v>D4</v>
      </c>
      <c r="O776" t="str">
        <f>VLOOKUP(N776,'Design - US'!$H$3:$M$50,2,FALSE)</f>
        <v>Profile A</v>
      </c>
      <c r="P776" t="str">
        <f>VLOOKUP($N776,'Design - US'!$H$3:$M$50,3,FALSE)</f>
        <v>$60 USD / mo (T3)</v>
      </c>
      <c r="Q776" t="str">
        <f>VLOOKUP($N776,'Design - US'!$H$3:$M$50,4,FALSE)</f>
        <v>$5.36 USD / day</v>
      </c>
      <c r="R776" t="str">
        <f>VLOOKUP($N776,'Design - US'!$H$3:$M$50,5,FALSE)</f>
        <v>Open access within label indication (use after failure of allopurinol or febuxostat)</v>
      </c>
      <c r="S776" t="str">
        <f>VLOOKUP($N776,'Design - US'!$H$3:$M$50,6,FALSE)</f>
        <v>No prior authorization</v>
      </c>
      <c r="T776">
        <f t="shared" si="90"/>
        <v>3375</v>
      </c>
      <c r="U776">
        <f t="shared" si="84"/>
        <v>1687.5</v>
      </c>
      <c r="V776">
        <f t="shared" si="85"/>
        <v>1012.5</v>
      </c>
      <c r="W776">
        <f t="shared" si="86"/>
        <v>675</v>
      </c>
      <c r="X776">
        <f t="shared" si="87"/>
        <v>0</v>
      </c>
    </row>
    <row r="777" spans="1:24">
      <c r="A777" s="2">
        <v>108</v>
      </c>
      <c r="B777" s="1" t="s">
        <v>15</v>
      </c>
      <c r="C777" s="1">
        <v>4</v>
      </c>
      <c r="D777" s="1" t="s">
        <v>14</v>
      </c>
      <c r="E777" s="1">
        <v>0.3</v>
      </c>
      <c r="F777" s="1">
        <v>0.4</v>
      </c>
      <c r="G777" s="1">
        <v>0.3</v>
      </c>
      <c r="H777" s="1">
        <v>0</v>
      </c>
      <c r="I777" s="1" t="s">
        <v>12</v>
      </c>
      <c r="J777" s="1" t="s">
        <v>13</v>
      </c>
      <c r="K777" s="1">
        <v>3375</v>
      </c>
      <c r="L777" s="3">
        <v>375</v>
      </c>
      <c r="M777" t="str">
        <f t="shared" si="88"/>
        <v>D</v>
      </c>
      <c r="N777" t="str">
        <f t="shared" si="89"/>
        <v>D4</v>
      </c>
      <c r="O777" t="str">
        <f>VLOOKUP(N777,'Design - US'!$H$3:$M$50,2,FALSE)</f>
        <v>Profile A</v>
      </c>
      <c r="P777" t="str">
        <f>VLOOKUP($N777,'Design - US'!$H$3:$M$50,3,FALSE)</f>
        <v>$60 USD / mo (T3)</v>
      </c>
      <c r="Q777" t="str">
        <f>VLOOKUP($N777,'Design - US'!$H$3:$M$50,4,FALSE)</f>
        <v>$5.36 USD / day</v>
      </c>
      <c r="R777" t="str">
        <f>VLOOKUP($N777,'Design - US'!$H$3:$M$50,5,FALSE)</f>
        <v>Open access within label indication (use after failure of allopurinol or febuxostat)</v>
      </c>
      <c r="S777" t="str">
        <f>VLOOKUP($N777,'Design - US'!$H$3:$M$50,6,FALSE)</f>
        <v>No prior authorization</v>
      </c>
      <c r="T777">
        <f t="shared" si="90"/>
        <v>375</v>
      </c>
      <c r="U777">
        <f t="shared" si="84"/>
        <v>112.5</v>
      </c>
      <c r="V777">
        <f t="shared" si="85"/>
        <v>150</v>
      </c>
      <c r="W777">
        <f t="shared" si="86"/>
        <v>112.5</v>
      </c>
      <c r="X777">
        <f t="shared" si="87"/>
        <v>0</v>
      </c>
    </row>
    <row r="778" spans="1:24">
      <c r="A778" s="2">
        <v>108</v>
      </c>
      <c r="B778" s="1" t="s">
        <v>15</v>
      </c>
      <c r="C778" s="1">
        <v>5</v>
      </c>
      <c r="D778" s="1" t="s">
        <v>11</v>
      </c>
      <c r="E778" s="1">
        <v>0.4</v>
      </c>
      <c r="F778" s="1">
        <v>0.4</v>
      </c>
      <c r="G778" s="1">
        <v>0.2</v>
      </c>
      <c r="H778" s="1">
        <v>0</v>
      </c>
      <c r="I778" s="1" t="s">
        <v>12</v>
      </c>
      <c r="J778" s="1" t="s">
        <v>13</v>
      </c>
      <c r="K778" s="1">
        <v>3375</v>
      </c>
      <c r="L778" s="3">
        <v>375</v>
      </c>
      <c r="M778" t="str">
        <f t="shared" si="88"/>
        <v>D</v>
      </c>
      <c r="N778" t="str">
        <f t="shared" si="89"/>
        <v>D5</v>
      </c>
      <c r="O778" t="str">
        <f>VLOOKUP(N778,'Design - US'!$H$3:$M$50,2,FALSE)</f>
        <v>Profile A</v>
      </c>
      <c r="P778" t="str">
        <f>VLOOKUP($N778,'Design - US'!$H$3:$M$50,3,FALSE)</f>
        <v>$60 USD / mo (T3)</v>
      </c>
      <c r="Q778" t="str">
        <f>VLOOKUP($N778,'Design - US'!$H$3:$M$50,4,FALSE)</f>
        <v>$12.06 USD / day</v>
      </c>
      <c r="R778" t="str">
        <f>VLOOKUP($N778,'Design - US'!$H$3:$M$50,5,FALSE)</f>
        <v>Access restricted beyond label indication (use only after failure of both allopurinol AND febuxostat)</v>
      </c>
      <c r="S778" t="str">
        <f>VLOOKUP($N778,'Design - US'!$H$3:$M$50,6,FALSE)</f>
        <v>No prior authorization</v>
      </c>
      <c r="T778">
        <f t="shared" si="90"/>
        <v>3375</v>
      </c>
      <c r="U778">
        <f t="shared" si="84"/>
        <v>1350</v>
      </c>
      <c r="V778">
        <f t="shared" si="85"/>
        <v>1350</v>
      </c>
      <c r="W778">
        <f t="shared" si="86"/>
        <v>675</v>
      </c>
      <c r="X778">
        <f t="shared" si="87"/>
        <v>0</v>
      </c>
    </row>
    <row r="779" spans="1:24">
      <c r="A779" s="2">
        <v>108</v>
      </c>
      <c r="B779" s="1" t="s">
        <v>15</v>
      </c>
      <c r="C779" s="1">
        <v>5</v>
      </c>
      <c r="D779" s="1" t="s">
        <v>14</v>
      </c>
      <c r="E779" s="1">
        <v>0.3</v>
      </c>
      <c r="F779" s="1">
        <v>0.4</v>
      </c>
      <c r="G779" s="1">
        <v>0.3</v>
      </c>
      <c r="H779" s="1">
        <v>0</v>
      </c>
      <c r="I779" s="1" t="s">
        <v>12</v>
      </c>
      <c r="J779" s="1" t="s">
        <v>13</v>
      </c>
      <c r="K779" s="1">
        <v>3375</v>
      </c>
      <c r="L779" s="3">
        <v>375</v>
      </c>
      <c r="M779" t="str">
        <f t="shared" si="88"/>
        <v>D</v>
      </c>
      <c r="N779" t="str">
        <f t="shared" si="89"/>
        <v>D5</v>
      </c>
      <c r="O779" t="str">
        <f>VLOOKUP(N779,'Design - US'!$H$3:$M$50,2,FALSE)</f>
        <v>Profile A</v>
      </c>
      <c r="P779" t="str">
        <f>VLOOKUP($N779,'Design - US'!$H$3:$M$50,3,FALSE)</f>
        <v>$60 USD / mo (T3)</v>
      </c>
      <c r="Q779" t="str">
        <f>VLOOKUP($N779,'Design - US'!$H$3:$M$50,4,FALSE)</f>
        <v>$12.06 USD / day</v>
      </c>
      <c r="R779" t="str">
        <f>VLOOKUP($N779,'Design - US'!$H$3:$M$50,5,FALSE)</f>
        <v>Access restricted beyond label indication (use only after failure of both allopurinol AND febuxostat)</v>
      </c>
      <c r="S779" t="str">
        <f>VLOOKUP($N779,'Design - US'!$H$3:$M$50,6,FALSE)</f>
        <v>No prior authorization</v>
      </c>
      <c r="T779">
        <f t="shared" si="90"/>
        <v>375</v>
      </c>
      <c r="U779">
        <f t="shared" si="84"/>
        <v>112.5</v>
      </c>
      <c r="V779">
        <f t="shared" si="85"/>
        <v>150</v>
      </c>
      <c r="W779">
        <f t="shared" si="86"/>
        <v>112.5</v>
      </c>
      <c r="X779">
        <f t="shared" si="87"/>
        <v>0</v>
      </c>
    </row>
    <row r="780" spans="1:24">
      <c r="A780" s="2">
        <v>108</v>
      </c>
      <c r="B780" s="1" t="s">
        <v>15</v>
      </c>
      <c r="C780" s="1">
        <v>6</v>
      </c>
      <c r="D780" s="1" t="s">
        <v>11</v>
      </c>
      <c r="E780" s="1">
        <v>0.4</v>
      </c>
      <c r="F780" s="1">
        <v>0.4</v>
      </c>
      <c r="G780" s="1">
        <v>0.2</v>
      </c>
      <c r="H780" s="1">
        <v>0</v>
      </c>
      <c r="I780" s="1" t="s">
        <v>12</v>
      </c>
      <c r="J780" s="1" t="s">
        <v>13</v>
      </c>
      <c r="K780" s="1">
        <v>3375</v>
      </c>
      <c r="L780" s="3">
        <v>375</v>
      </c>
      <c r="M780" t="str">
        <f t="shared" si="88"/>
        <v>D</v>
      </c>
      <c r="N780" t="str">
        <f t="shared" si="89"/>
        <v>D6</v>
      </c>
      <c r="O780" t="str">
        <f>VLOOKUP(N780,'Design - US'!$H$3:$M$50,2,FALSE)</f>
        <v>Profile C</v>
      </c>
      <c r="P780" t="str">
        <f>VLOOKUP($N780,'Design - US'!$H$3:$M$50,3,FALSE)</f>
        <v>$60 USD / mo (T3)</v>
      </c>
      <c r="Q780" t="str">
        <f>VLOOKUP($N780,'Design - US'!$H$3:$M$50,4,FALSE)</f>
        <v>$7.14 USD / day</v>
      </c>
      <c r="R780" t="str">
        <f>VLOOKUP($N780,'Design - US'!$H$3:$M$50,5,FALSE)</f>
        <v>Open access within label indication (use after failure of allopurinol or febuxostat)</v>
      </c>
      <c r="S780" t="str">
        <f>VLOOKUP($N780,'Design - US'!$H$3:$M$50,6,FALSE)</f>
        <v>Requires prior authorization</v>
      </c>
      <c r="T780">
        <f t="shared" si="90"/>
        <v>3375</v>
      </c>
      <c r="U780">
        <f t="shared" si="84"/>
        <v>1350</v>
      </c>
      <c r="V780">
        <f t="shared" si="85"/>
        <v>1350</v>
      </c>
      <c r="W780">
        <f t="shared" si="86"/>
        <v>675</v>
      </c>
      <c r="X780">
        <f t="shared" si="87"/>
        <v>0</v>
      </c>
    </row>
    <row r="781" spans="1:24">
      <c r="A781" s="2">
        <v>108</v>
      </c>
      <c r="B781" s="1" t="s">
        <v>15</v>
      </c>
      <c r="C781" s="1">
        <v>6</v>
      </c>
      <c r="D781" s="1" t="s">
        <v>14</v>
      </c>
      <c r="E781" s="1">
        <v>0.4</v>
      </c>
      <c r="F781" s="1">
        <v>0.4</v>
      </c>
      <c r="G781" s="1">
        <v>0.2</v>
      </c>
      <c r="H781" s="1">
        <v>0</v>
      </c>
      <c r="I781" s="1" t="s">
        <v>12</v>
      </c>
      <c r="J781" s="1" t="s">
        <v>13</v>
      </c>
      <c r="K781" s="1">
        <v>3375</v>
      </c>
      <c r="L781" s="3">
        <v>375</v>
      </c>
      <c r="M781" t="str">
        <f t="shared" si="88"/>
        <v>D</v>
      </c>
      <c r="N781" t="str">
        <f t="shared" si="89"/>
        <v>D6</v>
      </c>
      <c r="O781" t="str">
        <f>VLOOKUP(N781,'Design - US'!$H$3:$M$50,2,FALSE)</f>
        <v>Profile C</v>
      </c>
      <c r="P781" t="str">
        <f>VLOOKUP($N781,'Design - US'!$H$3:$M$50,3,FALSE)</f>
        <v>$60 USD / mo (T3)</v>
      </c>
      <c r="Q781" t="str">
        <f>VLOOKUP($N781,'Design - US'!$H$3:$M$50,4,FALSE)</f>
        <v>$7.14 USD / day</v>
      </c>
      <c r="R781" t="str">
        <f>VLOOKUP($N781,'Design - US'!$H$3:$M$50,5,FALSE)</f>
        <v>Open access within label indication (use after failure of allopurinol or febuxostat)</v>
      </c>
      <c r="S781" t="str">
        <f>VLOOKUP($N781,'Design - US'!$H$3:$M$50,6,FALSE)</f>
        <v>Requires prior authorization</v>
      </c>
      <c r="T781">
        <f t="shared" si="90"/>
        <v>375</v>
      </c>
      <c r="U781">
        <f t="shared" si="84"/>
        <v>150</v>
      </c>
      <c r="V781">
        <f t="shared" si="85"/>
        <v>150</v>
      </c>
      <c r="W781">
        <f t="shared" si="86"/>
        <v>75</v>
      </c>
      <c r="X781">
        <f t="shared" si="87"/>
        <v>0</v>
      </c>
    </row>
    <row r="782" spans="1:24">
      <c r="A782" s="2">
        <v>108</v>
      </c>
      <c r="B782" s="1" t="s">
        <v>15</v>
      </c>
      <c r="C782" s="1">
        <v>7</v>
      </c>
      <c r="D782" s="1" t="s">
        <v>11</v>
      </c>
      <c r="E782" s="1">
        <v>0.4</v>
      </c>
      <c r="F782" s="1">
        <v>0.4</v>
      </c>
      <c r="G782" s="1">
        <v>0.2</v>
      </c>
      <c r="H782" s="1">
        <v>0</v>
      </c>
      <c r="I782" s="1" t="s">
        <v>12</v>
      </c>
      <c r="J782" s="1" t="s">
        <v>13</v>
      </c>
      <c r="K782" s="1">
        <v>3375</v>
      </c>
      <c r="L782" s="3">
        <v>375</v>
      </c>
      <c r="M782" t="str">
        <f t="shared" si="88"/>
        <v>D</v>
      </c>
      <c r="N782" t="str">
        <f t="shared" si="89"/>
        <v>D7</v>
      </c>
      <c r="O782" t="str">
        <f>VLOOKUP(N782,'Design - US'!$H$3:$M$50,2,FALSE)</f>
        <v>Profile B</v>
      </c>
      <c r="P782" t="str">
        <f>VLOOKUP($N782,'Design - US'!$H$3:$M$50,3,FALSE)</f>
        <v>$60 USD / mo (T3)</v>
      </c>
      <c r="Q782" t="str">
        <f>VLOOKUP($N782,'Design - US'!$H$3:$M$50,4,FALSE)</f>
        <v>$5.36 USD / day</v>
      </c>
      <c r="R782" t="str">
        <f>VLOOKUP($N782,'Design - US'!$H$3:$M$50,5,FALSE)</f>
        <v>Open access within label indication (use after failure of allopurinol or febuxostat)</v>
      </c>
      <c r="S782" t="str">
        <f>VLOOKUP($N782,'Design - US'!$H$3:$M$50,6,FALSE)</f>
        <v>Requires prior authorization</v>
      </c>
      <c r="T782">
        <f t="shared" si="90"/>
        <v>3375</v>
      </c>
      <c r="U782">
        <f t="shared" si="84"/>
        <v>1350</v>
      </c>
      <c r="V782">
        <f t="shared" si="85"/>
        <v>1350</v>
      </c>
      <c r="W782">
        <f t="shared" si="86"/>
        <v>675</v>
      </c>
      <c r="X782">
        <f t="shared" si="87"/>
        <v>0</v>
      </c>
    </row>
    <row r="783" spans="1:24">
      <c r="A783" s="2">
        <v>108</v>
      </c>
      <c r="B783" s="1" t="s">
        <v>15</v>
      </c>
      <c r="C783" s="1">
        <v>7</v>
      </c>
      <c r="D783" s="1" t="s">
        <v>14</v>
      </c>
      <c r="E783" s="1">
        <v>0.4</v>
      </c>
      <c r="F783" s="1">
        <v>0.4</v>
      </c>
      <c r="G783" s="1">
        <v>0.2</v>
      </c>
      <c r="H783" s="1">
        <v>0</v>
      </c>
      <c r="I783" s="1" t="s">
        <v>12</v>
      </c>
      <c r="J783" s="1" t="s">
        <v>13</v>
      </c>
      <c r="K783" s="1">
        <v>3375</v>
      </c>
      <c r="L783" s="3">
        <v>375</v>
      </c>
      <c r="M783" t="str">
        <f t="shared" si="88"/>
        <v>D</v>
      </c>
      <c r="N783" t="str">
        <f t="shared" si="89"/>
        <v>D7</v>
      </c>
      <c r="O783" t="str">
        <f>VLOOKUP(N783,'Design - US'!$H$3:$M$50,2,FALSE)</f>
        <v>Profile B</v>
      </c>
      <c r="P783" t="str">
        <f>VLOOKUP($N783,'Design - US'!$H$3:$M$50,3,FALSE)</f>
        <v>$60 USD / mo (T3)</v>
      </c>
      <c r="Q783" t="str">
        <f>VLOOKUP($N783,'Design - US'!$H$3:$M$50,4,FALSE)</f>
        <v>$5.36 USD / day</v>
      </c>
      <c r="R783" t="str">
        <f>VLOOKUP($N783,'Design - US'!$H$3:$M$50,5,FALSE)</f>
        <v>Open access within label indication (use after failure of allopurinol or febuxostat)</v>
      </c>
      <c r="S783" t="str">
        <f>VLOOKUP($N783,'Design - US'!$H$3:$M$50,6,FALSE)</f>
        <v>Requires prior authorization</v>
      </c>
      <c r="T783">
        <f t="shared" si="90"/>
        <v>375</v>
      </c>
      <c r="U783">
        <f t="shared" si="84"/>
        <v>150</v>
      </c>
      <c r="V783">
        <f t="shared" si="85"/>
        <v>150</v>
      </c>
      <c r="W783">
        <f t="shared" si="86"/>
        <v>75</v>
      </c>
      <c r="X783">
        <f t="shared" si="87"/>
        <v>0</v>
      </c>
    </row>
    <row r="784" spans="1:24">
      <c r="A784" s="2">
        <v>108</v>
      </c>
      <c r="B784" s="1" t="s">
        <v>15</v>
      </c>
      <c r="C784" s="1">
        <v>8</v>
      </c>
      <c r="D784" s="1" t="s">
        <v>11</v>
      </c>
      <c r="E784" s="1">
        <v>0.6</v>
      </c>
      <c r="F784" s="1">
        <v>0.3</v>
      </c>
      <c r="G784" s="1">
        <v>0.1</v>
      </c>
      <c r="H784" s="1">
        <v>0</v>
      </c>
      <c r="I784" s="1" t="s">
        <v>12</v>
      </c>
      <c r="J784" s="1" t="s">
        <v>13</v>
      </c>
      <c r="K784" s="1">
        <v>3375</v>
      </c>
      <c r="L784" s="3">
        <v>375</v>
      </c>
      <c r="M784" t="str">
        <f t="shared" si="88"/>
        <v>D</v>
      </c>
      <c r="N784" t="str">
        <f t="shared" si="89"/>
        <v>D8</v>
      </c>
      <c r="O784" t="str">
        <f>VLOOKUP(N784,'Design - US'!$H$3:$M$50,2,FALSE)</f>
        <v>Profile D</v>
      </c>
      <c r="P784" t="str">
        <f>VLOOKUP($N784,'Design - US'!$H$3:$M$50,3,FALSE)</f>
        <v>$30 USD / mo (T2)</v>
      </c>
      <c r="Q784" t="str">
        <f>VLOOKUP($N784,'Design - US'!$H$3:$M$50,4,FALSE)</f>
        <v>$7.14 USD / day</v>
      </c>
      <c r="R784" t="str">
        <f>VLOOKUP($N784,'Design - US'!$H$3:$M$50,5,FALSE)</f>
        <v>Open access within label indication (use after failure of allopurinol or febuxostat)</v>
      </c>
      <c r="S784" t="str">
        <f>VLOOKUP($N784,'Design - US'!$H$3:$M$50,6,FALSE)</f>
        <v>No prior authorization</v>
      </c>
      <c r="T784">
        <f t="shared" si="90"/>
        <v>3375</v>
      </c>
      <c r="U784">
        <f t="shared" si="84"/>
        <v>2025</v>
      </c>
      <c r="V784">
        <f t="shared" si="85"/>
        <v>1012.5</v>
      </c>
      <c r="W784">
        <f t="shared" si="86"/>
        <v>337.5</v>
      </c>
      <c r="X784">
        <f t="shared" si="87"/>
        <v>0</v>
      </c>
    </row>
    <row r="785" spans="1:24">
      <c r="A785" s="2">
        <v>108</v>
      </c>
      <c r="B785" s="1" t="s">
        <v>15</v>
      </c>
      <c r="C785" s="1">
        <v>8</v>
      </c>
      <c r="D785" s="1" t="s">
        <v>14</v>
      </c>
      <c r="E785" s="1">
        <v>0.3</v>
      </c>
      <c r="F785" s="1">
        <v>0.3</v>
      </c>
      <c r="G785" s="1">
        <v>0.4</v>
      </c>
      <c r="H785" s="1">
        <v>0</v>
      </c>
      <c r="I785" s="1" t="s">
        <v>12</v>
      </c>
      <c r="J785" s="1" t="s">
        <v>13</v>
      </c>
      <c r="K785" s="1">
        <v>3375</v>
      </c>
      <c r="L785" s="3">
        <v>375</v>
      </c>
      <c r="M785" t="str">
        <f t="shared" si="88"/>
        <v>D</v>
      </c>
      <c r="N785" t="str">
        <f t="shared" si="89"/>
        <v>D8</v>
      </c>
      <c r="O785" t="str">
        <f>VLOOKUP(N785,'Design - US'!$H$3:$M$50,2,FALSE)</f>
        <v>Profile D</v>
      </c>
      <c r="P785" t="str">
        <f>VLOOKUP($N785,'Design - US'!$H$3:$M$50,3,FALSE)</f>
        <v>$30 USD / mo (T2)</v>
      </c>
      <c r="Q785" t="str">
        <f>VLOOKUP($N785,'Design - US'!$H$3:$M$50,4,FALSE)</f>
        <v>$7.14 USD / day</v>
      </c>
      <c r="R785" t="str">
        <f>VLOOKUP($N785,'Design - US'!$H$3:$M$50,5,FALSE)</f>
        <v>Open access within label indication (use after failure of allopurinol or febuxostat)</v>
      </c>
      <c r="S785" t="str">
        <f>VLOOKUP($N785,'Design - US'!$H$3:$M$50,6,FALSE)</f>
        <v>No prior authorization</v>
      </c>
      <c r="T785">
        <f t="shared" si="90"/>
        <v>375</v>
      </c>
      <c r="U785">
        <f t="shared" si="84"/>
        <v>112.5</v>
      </c>
      <c r="V785">
        <f t="shared" si="85"/>
        <v>112.5</v>
      </c>
      <c r="W785">
        <f t="shared" si="86"/>
        <v>150</v>
      </c>
      <c r="X785">
        <f t="shared" si="87"/>
        <v>0</v>
      </c>
    </row>
    <row r="786" spans="1:24">
      <c r="A786" s="2">
        <v>108</v>
      </c>
      <c r="B786" s="1" t="s">
        <v>15</v>
      </c>
      <c r="C786" s="1">
        <v>9</v>
      </c>
      <c r="D786" s="1" t="s">
        <v>11</v>
      </c>
      <c r="E786" s="1">
        <v>0.4</v>
      </c>
      <c r="F786" s="1">
        <v>0.4</v>
      </c>
      <c r="G786" s="1">
        <v>0.2</v>
      </c>
      <c r="H786" s="1">
        <v>0</v>
      </c>
      <c r="I786" s="1" t="s">
        <v>12</v>
      </c>
      <c r="J786" s="1" t="s">
        <v>13</v>
      </c>
      <c r="K786" s="1">
        <v>3375</v>
      </c>
      <c r="L786" s="3">
        <v>375</v>
      </c>
      <c r="M786" t="str">
        <f t="shared" si="88"/>
        <v>D</v>
      </c>
      <c r="N786" t="str">
        <f t="shared" si="89"/>
        <v>D9</v>
      </c>
      <c r="O786" t="str">
        <f>VLOOKUP(N786,'Design - US'!$H$3:$M$50,2,FALSE)</f>
        <v>Profile A</v>
      </c>
      <c r="P786" t="str">
        <f>VLOOKUP($N786,'Design - US'!$H$3:$M$50,3,FALSE)</f>
        <v>$60 USD / mo (T3)</v>
      </c>
      <c r="Q786" t="str">
        <f>VLOOKUP($N786,'Design - US'!$H$3:$M$50,4,FALSE)</f>
        <v>$12.06 USD / day</v>
      </c>
      <c r="R786" t="str">
        <f>VLOOKUP($N786,'Design - US'!$H$3:$M$50,5,FALSE)</f>
        <v>Open access within label indication (use after failure of allopurinol or febuxostat)</v>
      </c>
      <c r="S786" t="str">
        <f>VLOOKUP($N786,'Design - US'!$H$3:$M$50,6,FALSE)</f>
        <v>Requires prior authorization</v>
      </c>
      <c r="T786">
        <f t="shared" si="90"/>
        <v>3375</v>
      </c>
      <c r="U786">
        <f t="shared" si="84"/>
        <v>1350</v>
      </c>
      <c r="V786">
        <f t="shared" si="85"/>
        <v>1350</v>
      </c>
      <c r="W786">
        <f t="shared" si="86"/>
        <v>675</v>
      </c>
      <c r="X786">
        <f t="shared" si="87"/>
        <v>0</v>
      </c>
    </row>
    <row r="787" spans="1:24">
      <c r="A787" s="2">
        <v>108</v>
      </c>
      <c r="B787" s="1" t="s">
        <v>15</v>
      </c>
      <c r="C787" s="1">
        <v>9</v>
      </c>
      <c r="D787" s="1" t="s">
        <v>14</v>
      </c>
      <c r="E787" s="1">
        <v>0.4</v>
      </c>
      <c r="F787" s="1">
        <v>0.4</v>
      </c>
      <c r="G787" s="1">
        <v>0.2</v>
      </c>
      <c r="H787" s="1">
        <v>0</v>
      </c>
      <c r="I787" s="1" t="s">
        <v>12</v>
      </c>
      <c r="J787" s="1" t="s">
        <v>13</v>
      </c>
      <c r="K787" s="1">
        <v>3375</v>
      </c>
      <c r="L787" s="3">
        <v>375</v>
      </c>
      <c r="M787" t="str">
        <f t="shared" si="88"/>
        <v>D</v>
      </c>
      <c r="N787" t="str">
        <f t="shared" si="89"/>
        <v>D9</v>
      </c>
      <c r="O787" t="str">
        <f>VLOOKUP(N787,'Design - US'!$H$3:$M$50,2,FALSE)</f>
        <v>Profile A</v>
      </c>
      <c r="P787" t="str">
        <f>VLOOKUP($N787,'Design - US'!$H$3:$M$50,3,FALSE)</f>
        <v>$60 USD / mo (T3)</v>
      </c>
      <c r="Q787" t="str">
        <f>VLOOKUP($N787,'Design - US'!$H$3:$M$50,4,FALSE)</f>
        <v>$12.06 USD / day</v>
      </c>
      <c r="R787" t="str">
        <f>VLOOKUP($N787,'Design - US'!$H$3:$M$50,5,FALSE)</f>
        <v>Open access within label indication (use after failure of allopurinol or febuxostat)</v>
      </c>
      <c r="S787" t="str">
        <f>VLOOKUP($N787,'Design - US'!$H$3:$M$50,6,FALSE)</f>
        <v>Requires prior authorization</v>
      </c>
      <c r="T787">
        <f t="shared" si="90"/>
        <v>375</v>
      </c>
      <c r="U787">
        <f t="shared" si="84"/>
        <v>150</v>
      </c>
      <c r="V787">
        <f t="shared" si="85"/>
        <v>150</v>
      </c>
      <c r="W787">
        <f t="shared" si="86"/>
        <v>75</v>
      </c>
      <c r="X787">
        <f t="shared" si="87"/>
        <v>0</v>
      </c>
    </row>
    <row r="788" spans="1:24">
      <c r="A788" s="2">
        <v>108</v>
      </c>
      <c r="B788" s="1" t="s">
        <v>15</v>
      </c>
      <c r="C788" s="1">
        <v>10</v>
      </c>
      <c r="D788" s="1" t="s">
        <v>11</v>
      </c>
      <c r="E788" s="1">
        <v>0.4</v>
      </c>
      <c r="F788" s="1">
        <v>0.4</v>
      </c>
      <c r="G788" s="1">
        <v>0.2</v>
      </c>
      <c r="H788" s="1">
        <v>0</v>
      </c>
      <c r="I788" s="1" t="s">
        <v>12</v>
      </c>
      <c r="J788" s="1" t="s">
        <v>13</v>
      </c>
      <c r="K788" s="1">
        <v>3375</v>
      </c>
      <c r="L788" s="3">
        <v>375</v>
      </c>
      <c r="M788" t="str">
        <f t="shared" si="88"/>
        <v>D</v>
      </c>
      <c r="N788" t="str">
        <f t="shared" si="89"/>
        <v>D10</v>
      </c>
      <c r="O788" t="str">
        <f>VLOOKUP(N788,'Design - US'!$H$3:$M$50,2,FALSE)</f>
        <v>Profile B</v>
      </c>
      <c r="P788" t="str">
        <f>VLOOKUP($N788,'Design - US'!$H$3:$M$50,3,FALSE)</f>
        <v>$30 USD / mo (T2)</v>
      </c>
      <c r="Q788" t="str">
        <f>VLOOKUP($N788,'Design - US'!$H$3:$M$50,4,FALSE)</f>
        <v>$7.14 USD / day</v>
      </c>
      <c r="R788" t="str">
        <f>VLOOKUP($N788,'Design - US'!$H$3:$M$50,5,FALSE)</f>
        <v>Open access within label indication (use after failure of allopurinol or febuxostat)</v>
      </c>
      <c r="S788" t="str">
        <f>VLOOKUP($N788,'Design - US'!$H$3:$M$50,6,FALSE)</f>
        <v>Requires prior authorization</v>
      </c>
      <c r="T788">
        <f t="shared" si="90"/>
        <v>3375</v>
      </c>
      <c r="U788">
        <f t="shared" si="84"/>
        <v>1350</v>
      </c>
      <c r="V788">
        <f t="shared" si="85"/>
        <v>1350</v>
      </c>
      <c r="W788">
        <f t="shared" si="86"/>
        <v>675</v>
      </c>
      <c r="X788">
        <f t="shared" si="87"/>
        <v>0</v>
      </c>
    </row>
    <row r="789" spans="1:24">
      <c r="A789" s="2">
        <v>108</v>
      </c>
      <c r="B789" s="1" t="s">
        <v>15</v>
      </c>
      <c r="C789" s="1">
        <v>10</v>
      </c>
      <c r="D789" s="1" t="s">
        <v>14</v>
      </c>
      <c r="E789" s="1">
        <v>0.3</v>
      </c>
      <c r="F789" s="1">
        <v>0.4</v>
      </c>
      <c r="G789" s="1">
        <v>0.3</v>
      </c>
      <c r="H789" s="1">
        <v>0</v>
      </c>
      <c r="I789" s="1" t="s">
        <v>12</v>
      </c>
      <c r="J789" s="1" t="s">
        <v>13</v>
      </c>
      <c r="K789" s="1">
        <v>3375</v>
      </c>
      <c r="L789" s="3">
        <v>375</v>
      </c>
      <c r="M789" t="str">
        <f t="shared" si="88"/>
        <v>D</v>
      </c>
      <c r="N789" t="str">
        <f t="shared" si="89"/>
        <v>D10</v>
      </c>
      <c r="O789" t="str">
        <f>VLOOKUP(N789,'Design - US'!$H$3:$M$50,2,FALSE)</f>
        <v>Profile B</v>
      </c>
      <c r="P789" t="str">
        <f>VLOOKUP($N789,'Design - US'!$H$3:$M$50,3,FALSE)</f>
        <v>$30 USD / mo (T2)</v>
      </c>
      <c r="Q789" t="str">
        <f>VLOOKUP($N789,'Design - US'!$H$3:$M$50,4,FALSE)</f>
        <v>$7.14 USD / day</v>
      </c>
      <c r="R789" t="str">
        <f>VLOOKUP($N789,'Design - US'!$H$3:$M$50,5,FALSE)</f>
        <v>Open access within label indication (use after failure of allopurinol or febuxostat)</v>
      </c>
      <c r="S789" t="str">
        <f>VLOOKUP($N789,'Design - US'!$H$3:$M$50,6,FALSE)</f>
        <v>Requires prior authorization</v>
      </c>
      <c r="T789">
        <f t="shared" si="90"/>
        <v>375</v>
      </c>
      <c r="U789">
        <f t="shared" si="84"/>
        <v>112.5</v>
      </c>
      <c r="V789">
        <f t="shared" si="85"/>
        <v>150</v>
      </c>
      <c r="W789">
        <f t="shared" si="86"/>
        <v>112.5</v>
      </c>
      <c r="X789">
        <f t="shared" si="87"/>
        <v>0</v>
      </c>
    </row>
    <row r="790" spans="1:24">
      <c r="A790" s="2">
        <v>108</v>
      </c>
      <c r="B790" s="1" t="s">
        <v>15</v>
      </c>
      <c r="C790" s="1">
        <v>11</v>
      </c>
      <c r="D790" s="1" t="s">
        <v>11</v>
      </c>
      <c r="E790" s="1">
        <v>0.5</v>
      </c>
      <c r="F790" s="1">
        <v>0.4</v>
      </c>
      <c r="G790" s="1">
        <v>0.1</v>
      </c>
      <c r="H790" s="1">
        <v>0</v>
      </c>
      <c r="I790" s="1" t="s">
        <v>12</v>
      </c>
      <c r="J790" s="1" t="s">
        <v>13</v>
      </c>
      <c r="K790" s="1">
        <v>3375</v>
      </c>
      <c r="L790" s="3">
        <v>375</v>
      </c>
      <c r="M790" t="str">
        <f t="shared" si="88"/>
        <v>D</v>
      </c>
      <c r="N790" t="str">
        <f t="shared" si="89"/>
        <v>D11</v>
      </c>
      <c r="O790" t="str">
        <f>VLOOKUP(N790,'Design - US'!$H$3:$M$50,2,FALSE)</f>
        <v>Profile D</v>
      </c>
      <c r="P790" t="str">
        <f>VLOOKUP($N790,'Design - US'!$H$3:$M$50,3,FALSE)</f>
        <v>$60 USD / mo (T3)</v>
      </c>
      <c r="Q790" t="str">
        <f>VLOOKUP($N790,'Design - US'!$H$3:$M$50,4,FALSE)</f>
        <v>$12.06 USD / day</v>
      </c>
      <c r="R790" t="str">
        <f>VLOOKUP($N790,'Design - US'!$H$3:$M$50,5,FALSE)</f>
        <v>Access restricted beyond label indication (use only after failure of both allopurinol AND febuxostat)</v>
      </c>
      <c r="S790" t="str">
        <f>VLOOKUP($N790,'Design - US'!$H$3:$M$50,6,FALSE)</f>
        <v>Requires prior authorization</v>
      </c>
      <c r="T790">
        <f t="shared" si="90"/>
        <v>3375</v>
      </c>
      <c r="U790">
        <f t="shared" si="84"/>
        <v>1687.5</v>
      </c>
      <c r="V790">
        <f t="shared" si="85"/>
        <v>1350</v>
      </c>
      <c r="W790">
        <f t="shared" si="86"/>
        <v>337.5</v>
      </c>
      <c r="X790">
        <f t="shared" si="87"/>
        <v>0</v>
      </c>
    </row>
    <row r="791" spans="1:24">
      <c r="A791" s="2">
        <v>108</v>
      </c>
      <c r="B791" s="1" t="s">
        <v>15</v>
      </c>
      <c r="C791" s="1">
        <v>11</v>
      </c>
      <c r="D791" s="1" t="s">
        <v>14</v>
      </c>
      <c r="E791" s="1">
        <v>0.4</v>
      </c>
      <c r="F791" s="1">
        <v>0.5</v>
      </c>
      <c r="G791" s="1">
        <v>0.1</v>
      </c>
      <c r="H791" s="1">
        <v>0</v>
      </c>
      <c r="I791" s="1" t="s">
        <v>12</v>
      </c>
      <c r="J791" s="1" t="s">
        <v>13</v>
      </c>
      <c r="K791" s="1">
        <v>3375</v>
      </c>
      <c r="L791" s="3">
        <v>375</v>
      </c>
      <c r="M791" t="str">
        <f t="shared" si="88"/>
        <v>D</v>
      </c>
      <c r="N791" t="str">
        <f t="shared" si="89"/>
        <v>D11</v>
      </c>
      <c r="O791" t="str">
        <f>VLOOKUP(N791,'Design - US'!$H$3:$M$50,2,FALSE)</f>
        <v>Profile D</v>
      </c>
      <c r="P791" t="str">
        <f>VLOOKUP($N791,'Design - US'!$H$3:$M$50,3,FALSE)</f>
        <v>$60 USD / mo (T3)</v>
      </c>
      <c r="Q791" t="str">
        <f>VLOOKUP($N791,'Design - US'!$H$3:$M$50,4,FALSE)</f>
        <v>$12.06 USD / day</v>
      </c>
      <c r="R791" t="str">
        <f>VLOOKUP($N791,'Design - US'!$H$3:$M$50,5,FALSE)</f>
        <v>Access restricted beyond label indication (use only after failure of both allopurinol AND febuxostat)</v>
      </c>
      <c r="S791" t="str">
        <f>VLOOKUP($N791,'Design - US'!$H$3:$M$50,6,FALSE)</f>
        <v>Requires prior authorization</v>
      </c>
      <c r="T791">
        <f t="shared" si="90"/>
        <v>375</v>
      </c>
      <c r="U791">
        <f t="shared" si="84"/>
        <v>150</v>
      </c>
      <c r="V791">
        <f t="shared" si="85"/>
        <v>187.5</v>
      </c>
      <c r="W791">
        <f t="shared" si="86"/>
        <v>37.5</v>
      </c>
      <c r="X791">
        <f t="shared" si="87"/>
        <v>0</v>
      </c>
    </row>
    <row r="792" spans="1:24">
      <c r="A792" s="2">
        <v>108</v>
      </c>
      <c r="B792" s="1" t="s">
        <v>15</v>
      </c>
      <c r="C792" s="1">
        <v>12</v>
      </c>
      <c r="D792" s="1" t="s">
        <v>11</v>
      </c>
      <c r="E792" s="1">
        <v>0.5</v>
      </c>
      <c r="F792" s="1">
        <v>0.4</v>
      </c>
      <c r="G792" s="1">
        <v>0.1</v>
      </c>
      <c r="H792" s="1">
        <v>0</v>
      </c>
      <c r="I792" s="1" t="s">
        <v>12</v>
      </c>
      <c r="J792" s="1" t="s">
        <v>13</v>
      </c>
      <c r="K792" s="1">
        <v>3375</v>
      </c>
      <c r="L792" s="3">
        <v>375</v>
      </c>
      <c r="M792" t="str">
        <f t="shared" si="88"/>
        <v>D</v>
      </c>
      <c r="N792" t="str">
        <f t="shared" si="89"/>
        <v>D12</v>
      </c>
      <c r="O792" t="str">
        <f>VLOOKUP(N792,'Design - US'!$H$3:$M$50,2,FALSE)</f>
        <v>Profile D</v>
      </c>
      <c r="P792" t="str">
        <f>VLOOKUP($N792,'Design - US'!$H$3:$M$50,3,FALSE)</f>
        <v>$30 USD / mo (T2)</v>
      </c>
      <c r="Q792" t="str">
        <f>VLOOKUP($N792,'Design - US'!$H$3:$M$50,4,FALSE)</f>
        <v>$7.14 USD / day</v>
      </c>
      <c r="R792" t="str">
        <f>VLOOKUP($N792,'Design - US'!$H$3:$M$50,5,FALSE)</f>
        <v>Open access within label indication (use after failure of allopurinol or febuxostat)</v>
      </c>
      <c r="S792" t="str">
        <f>VLOOKUP($N792,'Design - US'!$H$3:$M$50,6,FALSE)</f>
        <v>Requires prior authorization</v>
      </c>
      <c r="T792">
        <f t="shared" si="90"/>
        <v>3375</v>
      </c>
      <c r="U792">
        <f t="shared" si="84"/>
        <v>1687.5</v>
      </c>
      <c r="V792">
        <f t="shared" si="85"/>
        <v>1350</v>
      </c>
      <c r="W792">
        <f t="shared" si="86"/>
        <v>337.5</v>
      </c>
      <c r="X792">
        <f t="shared" si="87"/>
        <v>0</v>
      </c>
    </row>
    <row r="793" spans="1:24">
      <c r="A793" s="2">
        <v>108</v>
      </c>
      <c r="B793" s="1" t="s">
        <v>15</v>
      </c>
      <c r="C793" s="1">
        <v>12</v>
      </c>
      <c r="D793" s="1" t="s">
        <v>14</v>
      </c>
      <c r="E793" s="1">
        <v>0.4</v>
      </c>
      <c r="F793" s="1">
        <v>0.5</v>
      </c>
      <c r="G793" s="1">
        <v>0.1</v>
      </c>
      <c r="H793" s="1">
        <v>0</v>
      </c>
      <c r="I793" s="1" t="s">
        <v>12</v>
      </c>
      <c r="J793" s="1" t="s">
        <v>13</v>
      </c>
      <c r="K793" s="1">
        <v>3375</v>
      </c>
      <c r="L793" s="3">
        <v>375</v>
      </c>
      <c r="M793" t="str">
        <f t="shared" si="88"/>
        <v>D</v>
      </c>
      <c r="N793" t="str">
        <f t="shared" si="89"/>
        <v>D12</v>
      </c>
      <c r="O793" t="str">
        <f>VLOOKUP(N793,'Design - US'!$H$3:$M$50,2,FALSE)</f>
        <v>Profile D</v>
      </c>
      <c r="P793" t="str">
        <f>VLOOKUP($N793,'Design - US'!$H$3:$M$50,3,FALSE)</f>
        <v>$30 USD / mo (T2)</v>
      </c>
      <c r="Q793" t="str">
        <f>VLOOKUP($N793,'Design - US'!$H$3:$M$50,4,FALSE)</f>
        <v>$7.14 USD / day</v>
      </c>
      <c r="R793" t="str">
        <f>VLOOKUP($N793,'Design - US'!$H$3:$M$50,5,FALSE)</f>
        <v>Open access within label indication (use after failure of allopurinol or febuxostat)</v>
      </c>
      <c r="S793" t="str">
        <f>VLOOKUP($N793,'Design - US'!$H$3:$M$50,6,FALSE)</f>
        <v>Requires prior authorization</v>
      </c>
      <c r="T793">
        <f t="shared" si="90"/>
        <v>375</v>
      </c>
      <c r="U793">
        <f t="shared" si="84"/>
        <v>150</v>
      </c>
      <c r="V793">
        <f t="shared" si="85"/>
        <v>187.5</v>
      </c>
      <c r="W793">
        <f t="shared" si="86"/>
        <v>37.5</v>
      </c>
      <c r="X793">
        <f t="shared" si="87"/>
        <v>0</v>
      </c>
    </row>
    <row r="794" spans="1:24">
      <c r="A794" s="2">
        <v>109</v>
      </c>
      <c r="B794" s="1" t="s">
        <v>10</v>
      </c>
      <c r="C794" s="1">
        <v>1</v>
      </c>
      <c r="D794" s="1" t="s">
        <v>11</v>
      </c>
      <c r="E794" s="1">
        <v>0.7</v>
      </c>
      <c r="F794" s="1">
        <v>0.1</v>
      </c>
      <c r="G794" s="1">
        <v>0.1</v>
      </c>
      <c r="H794" s="1">
        <v>0.1</v>
      </c>
      <c r="I794" s="1" t="s">
        <v>12</v>
      </c>
      <c r="J794" s="1" t="s">
        <v>13</v>
      </c>
      <c r="K794" s="1">
        <v>2700</v>
      </c>
      <c r="L794" s="3">
        <v>300</v>
      </c>
      <c r="M794" t="str">
        <f t="shared" si="88"/>
        <v>A</v>
      </c>
      <c r="N794" t="str">
        <f t="shared" si="89"/>
        <v>A1</v>
      </c>
      <c r="O794" t="str">
        <f>VLOOKUP(N794,'Design - US'!$H$3:$M$50,2,FALSE)</f>
        <v>Profile D</v>
      </c>
      <c r="P794" t="str">
        <f>VLOOKUP($N794,'Design - US'!$H$3:$M$50,3,FALSE)</f>
        <v>$30 USD / mo (T2)</v>
      </c>
      <c r="Q794" t="str">
        <f>VLOOKUP($N794,'Design - US'!$H$3:$M$50,4,FALSE)</f>
        <v>$5.36 USD / day</v>
      </c>
      <c r="R794" t="str">
        <f>VLOOKUP($N794,'Design - US'!$H$3:$M$50,5,FALSE)</f>
        <v>Open access within label indication (use after failure of allopurinol or febuxostat)</v>
      </c>
      <c r="S794" t="str">
        <f>VLOOKUP($N794,'Design - US'!$H$3:$M$50,6,FALSE)</f>
        <v>Requires prior authorization</v>
      </c>
      <c r="T794">
        <f t="shared" si="90"/>
        <v>2700</v>
      </c>
      <c r="U794">
        <f t="shared" si="84"/>
        <v>1889.9999999999998</v>
      </c>
      <c r="V794">
        <f t="shared" si="85"/>
        <v>270</v>
      </c>
      <c r="W794">
        <f t="shared" si="86"/>
        <v>270</v>
      </c>
      <c r="X794">
        <f t="shared" si="87"/>
        <v>270</v>
      </c>
    </row>
    <row r="795" spans="1:24">
      <c r="A795" s="2">
        <v>109</v>
      </c>
      <c r="B795" s="1" t="s">
        <v>10</v>
      </c>
      <c r="C795" s="1">
        <v>1</v>
      </c>
      <c r="D795" s="1" t="s">
        <v>14</v>
      </c>
      <c r="E795" s="1">
        <v>0.1</v>
      </c>
      <c r="F795" s="1">
        <v>0.4</v>
      </c>
      <c r="G795" s="1">
        <v>0.1</v>
      </c>
      <c r="H795" s="1">
        <v>0.4</v>
      </c>
      <c r="I795" s="1" t="s">
        <v>12</v>
      </c>
      <c r="J795" s="1" t="s">
        <v>13</v>
      </c>
      <c r="K795" s="1">
        <v>2700</v>
      </c>
      <c r="L795" s="3">
        <v>300</v>
      </c>
      <c r="M795" t="str">
        <f t="shared" si="88"/>
        <v>A</v>
      </c>
      <c r="N795" t="str">
        <f t="shared" si="89"/>
        <v>A1</v>
      </c>
      <c r="O795" t="str">
        <f>VLOOKUP(N795,'Design - US'!$H$3:$M$50,2,FALSE)</f>
        <v>Profile D</v>
      </c>
      <c r="P795" t="str">
        <f>VLOOKUP($N795,'Design - US'!$H$3:$M$50,3,FALSE)</f>
        <v>$30 USD / mo (T2)</v>
      </c>
      <c r="Q795" t="str">
        <f>VLOOKUP($N795,'Design - US'!$H$3:$M$50,4,FALSE)</f>
        <v>$5.36 USD / day</v>
      </c>
      <c r="R795" t="str">
        <f>VLOOKUP($N795,'Design - US'!$H$3:$M$50,5,FALSE)</f>
        <v>Open access within label indication (use after failure of allopurinol or febuxostat)</v>
      </c>
      <c r="S795" t="str">
        <f>VLOOKUP($N795,'Design - US'!$H$3:$M$50,6,FALSE)</f>
        <v>Requires prior authorization</v>
      </c>
      <c r="T795">
        <f t="shared" si="90"/>
        <v>300</v>
      </c>
      <c r="U795">
        <f t="shared" si="84"/>
        <v>30</v>
      </c>
      <c r="V795">
        <f t="shared" si="85"/>
        <v>120</v>
      </c>
      <c r="W795">
        <f t="shared" si="86"/>
        <v>30</v>
      </c>
      <c r="X795">
        <f t="shared" si="87"/>
        <v>120</v>
      </c>
    </row>
    <row r="796" spans="1:24">
      <c r="A796" s="2">
        <v>109</v>
      </c>
      <c r="B796" s="1" t="s">
        <v>10</v>
      </c>
      <c r="C796" s="1">
        <v>2</v>
      </c>
      <c r="D796" s="1" t="s">
        <v>11</v>
      </c>
      <c r="E796" s="1">
        <v>0.8</v>
      </c>
      <c r="F796" s="1">
        <v>0.1</v>
      </c>
      <c r="G796" s="1">
        <v>0</v>
      </c>
      <c r="H796" s="1">
        <v>0.1</v>
      </c>
      <c r="I796" s="1" t="s">
        <v>12</v>
      </c>
      <c r="J796" s="1" t="s">
        <v>13</v>
      </c>
      <c r="K796" s="1">
        <v>2700</v>
      </c>
      <c r="L796" s="3">
        <v>300</v>
      </c>
      <c r="M796" t="str">
        <f t="shared" si="88"/>
        <v>A</v>
      </c>
      <c r="N796" t="str">
        <f t="shared" si="89"/>
        <v>A2</v>
      </c>
      <c r="O796" t="str">
        <f>VLOOKUP(N796,'Design - US'!$H$3:$M$50,2,FALSE)</f>
        <v>Profile B</v>
      </c>
      <c r="P796" t="str">
        <f>VLOOKUP($N796,'Design - US'!$H$3:$M$50,3,FALSE)</f>
        <v>$60 USD / mo (T3)</v>
      </c>
      <c r="Q796" t="str">
        <f>VLOOKUP($N796,'Design - US'!$H$3:$M$50,4,FALSE)</f>
        <v>$7.14 USD / day</v>
      </c>
      <c r="R796" t="str">
        <f>VLOOKUP($N796,'Design - US'!$H$3:$M$50,5,FALSE)</f>
        <v>Open access within label indication (use after failure of allopurinol or febuxostat)</v>
      </c>
      <c r="S796" t="str">
        <f>VLOOKUP($N796,'Design - US'!$H$3:$M$50,6,FALSE)</f>
        <v>No prior authorization</v>
      </c>
      <c r="T796">
        <f t="shared" si="90"/>
        <v>2700</v>
      </c>
      <c r="U796">
        <f t="shared" si="84"/>
        <v>2160</v>
      </c>
      <c r="V796">
        <f t="shared" si="85"/>
        <v>270</v>
      </c>
      <c r="W796">
        <f t="shared" si="86"/>
        <v>0</v>
      </c>
      <c r="X796">
        <f t="shared" si="87"/>
        <v>270</v>
      </c>
    </row>
    <row r="797" spans="1:24">
      <c r="A797" s="2">
        <v>109</v>
      </c>
      <c r="B797" s="1" t="s">
        <v>10</v>
      </c>
      <c r="C797" s="1">
        <v>2</v>
      </c>
      <c r="D797" s="1" t="s">
        <v>14</v>
      </c>
      <c r="E797" s="1">
        <v>0.1</v>
      </c>
      <c r="F797" s="1">
        <v>0.4</v>
      </c>
      <c r="G797" s="1">
        <v>0.1</v>
      </c>
      <c r="H797" s="1">
        <v>0.4</v>
      </c>
      <c r="I797" s="1" t="s">
        <v>12</v>
      </c>
      <c r="J797" s="1" t="s">
        <v>13</v>
      </c>
      <c r="K797" s="1">
        <v>2700</v>
      </c>
      <c r="L797" s="3">
        <v>300</v>
      </c>
      <c r="M797" t="str">
        <f t="shared" si="88"/>
        <v>A</v>
      </c>
      <c r="N797" t="str">
        <f t="shared" si="89"/>
        <v>A2</v>
      </c>
      <c r="O797" t="str">
        <f>VLOOKUP(N797,'Design - US'!$H$3:$M$50,2,FALSE)</f>
        <v>Profile B</v>
      </c>
      <c r="P797" t="str">
        <f>VLOOKUP($N797,'Design - US'!$H$3:$M$50,3,FALSE)</f>
        <v>$60 USD / mo (T3)</v>
      </c>
      <c r="Q797" t="str">
        <f>VLOOKUP($N797,'Design - US'!$H$3:$M$50,4,FALSE)</f>
        <v>$7.14 USD / day</v>
      </c>
      <c r="R797" t="str">
        <f>VLOOKUP($N797,'Design - US'!$H$3:$M$50,5,FALSE)</f>
        <v>Open access within label indication (use after failure of allopurinol or febuxostat)</v>
      </c>
      <c r="S797" t="str">
        <f>VLOOKUP($N797,'Design - US'!$H$3:$M$50,6,FALSE)</f>
        <v>No prior authorization</v>
      </c>
      <c r="T797">
        <f t="shared" si="90"/>
        <v>300</v>
      </c>
      <c r="U797">
        <f t="shared" si="84"/>
        <v>30</v>
      </c>
      <c r="V797">
        <f t="shared" si="85"/>
        <v>120</v>
      </c>
      <c r="W797">
        <f t="shared" si="86"/>
        <v>30</v>
      </c>
      <c r="X797">
        <f t="shared" si="87"/>
        <v>120</v>
      </c>
    </row>
    <row r="798" spans="1:24">
      <c r="A798" s="2">
        <v>109</v>
      </c>
      <c r="B798" s="1" t="s">
        <v>10</v>
      </c>
      <c r="C798" s="1">
        <v>3</v>
      </c>
      <c r="D798" s="1" t="s">
        <v>11</v>
      </c>
      <c r="E798" s="1">
        <v>0.8</v>
      </c>
      <c r="F798" s="1">
        <v>0.1</v>
      </c>
      <c r="G798" s="1">
        <v>0</v>
      </c>
      <c r="H798" s="1">
        <v>0.1</v>
      </c>
      <c r="I798" s="1" t="s">
        <v>12</v>
      </c>
      <c r="J798" s="1" t="s">
        <v>13</v>
      </c>
      <c r="K798" s="1">
        <v>2700</v>
      </c>
      <c r="L798" s="3">
        <v>300</v>
      </c>
      <c r="M798" t="str">
        <f t="shared" si="88"/>
        <v>A</v>
      </c>
      <c r="N798" t="str">
        <f t="shared" si="89"/>
        <v>A3</v>
      </c>
      <c r="O798" t="str">
        <f>VLOOKUP(N798,'Design - US'!$H$3:$M$50,2,FALSE)</f>
        <v>Profile C</v>
      </c>
      <c r="P798" t="str">
        <f>VLOOKUP($N798,'Design - US'!$H$3:$M$50,3,FALSE)</f>
        <v>$60 USD / mo (T3)</v>
      </c>
      <c r="Q798" t="str">
        <f>VLOOKUP($N798,'Design - US'!$H$3:$M$50,4,FALSE)</f>
        <v>$12.06 USD / day</v>
      </c>
      <c r="R798" t="str">
        <f>VLOOKUP($N798,'Design - US'!$H$3:$M$50,5,FALSE)</f>
        <v>Open access within label indication (use after failure of allopurinol or febuxostat)</v>
      </c>
      <c r="S798" t="str">
        <f>VLOOKUP($N798,'Design - US'!$H$3:$M$50,6,FALSE)</f>
        <v>No prior authorization</v>
      </c>
      <c r="T798">
        <f t="shared" si="90"/>
        <v>2700</v>
      </c>
      <c r="U798">
        <f t="shared" si="84"/>
        <v>2160</v>
      </c>
      <c r="V798">
        <f t="shared" si="85"/>
        <v>270</v>
      </c>
      <c r="W798">
        <f t="shared" si="86"/>
        <v>0</v>
      </c>
      <c r="X798">
        <f t="shared" si="87"/>
        <v>270</v>
      </c>
    </row>
    <row r="799" spans="1:24">
      <c r="A799" s="2">
        <v>109</v>
      </c>
      <c r="B799" s="1" t="s">
        <v>10</v>
      </c>
      <c r="C799" s="1">
        <v>3</v>
      </c>
      <c r="D799" s="1" t="s">
        <v>14</v>
      </c>
      <c r="E799" s="1">
        <v>0.1</v>
      </c>
      <c r="F799" s="1">
        <v>0.4</v>
      </c>
      <c r="G799" s="1">
        <v>0.1</v>
      </c>
      <c r="H799" s="1">
        <v>0.4</v>
      </c>
      <c r="I799" s="1" t="s">
        <v>12</v>
      </c>
      <c r="J799" s="1" t="s">
        <v>13</v>
      </c>
      <c r="K799" s="1">
        <v>2700</v>
      </c>
      <c r="L799" s="3">
        <v>300</v>
      </c>
      <c r="M799" t="str">
        <f t="shared" si="88"/>
        <v>A</v>
      </c>
      <c r="N799" t="str">
        <f t="shared" si="89"/>
        <v>A3</v>
      </c>
      <c r="O799" t="str">
        <f>VLOOKUP(N799,'Design - US'!$H$3:$M$50,2,FALSE)</f>
        <v>Profile C</v>
      </c>
      <c r="P799" t="str">
        <f>VLOOKUP($N799,'Design - US'!$H$3:$M$50,3,FALSE)</f>
        <v>$60 USD / mo (T3)</v>
      </c>
      <c r="Q799" t="str">
        <f>VLOOKUP($N799,'Design - US'!$H$3:$M$50,4,FALSE)</f>
        <v>$12.06 USD / day</v>
      </c>
      <c r="R799" t="str">
        <f>VLOOKUP($N799,'Design - US'!$H$3:$M$50,5,FALSE)</f>
        <v>Open access within label indication (use after failure of allopurinol or febuxostat)</v>
      </c>
      <c r="S799" t="str">
        <f>VLOOKUP($N799,'Design - US'!$H$3:$M$50,6,FALSE)</f>
        <v>No prior authorization</v>
      </c>
      <c r="T799">
        <f t="shared" si="90"/>
        <v>300</v>
      </c>
      <c r="U799">
        <f t="shared" si="84"/>
        <v>30</v>
      </c>
      <c r="V799">
        <f t="shared" si="85"/>
        <v>120</v>
      </c>
      <c r="W799">
        <f t="shared" si="86"/>
        <v>30</v>
      </c>
      <c r="X799">
        <f t="shared" si="87"/>
        <v>120</v>
      </c>
    </row>
    <row r="800" spans="1:24">
      <c r="A800" s="2">
        <v>109</v>
      </c>
      <c r="B800" s="1" t="s">
        <v>10</v>
      </c>
      <c r="C800" s="1">
        <v>4</v>
      </c>
      <c r="D800" s="1" t="s">
        <v>11</v>
      </c>
      <c r="E800" s="1">
        <v>0.8</v>
      </c>
      <c r="F800" s="1">
        <v>0.1</v>
      </c>
      <c r="G800" s="1">
        <v>0</v>
      </c>
      <c r="H800" s="1">
        <v>0.1</v>
      </c>
      <c r="I800" s="1" t="s">
        <v>12</v>
      </c>
      <c r="J800" s="1" t="s">
        <v>13</v>
      </c>
      <c r="K800" s="1">
        <v>2700</v>
      </c>
      <c r="L800" s="3">
        <v>300</v>
      </c>
      <c r="M800" t="str">
        <f t="shared" si="88"/>
        <v>A</v>
      </c>
      <c r="N800" t="str">
        <f t="shared" si="89"/>
        <v>A4</v>
      </c>
      <c r="O800" t="str">
        <f>VLOOKUP(N800,'Design - US'!$H$3:$M$50,2,FALSE)</f>
        <v>Profile C</v>
      </c>
      <c r="P800" t="str">
        <f>VLOOKUP($N800,'Design - US'!$H$3:$M$50,3,FALSE)</f>
        <v>$30 USD / mo (T2)</v>
      </c>
      <c r="Q800" t="str">
        <f>VLOOKUP($N800,'Design - US'!$H$3:$M$50,4,FALSE)</f>
        <v>$5.36 USD / day</v>
      </c>
      <c r="R800" t="str">
        <f>VLOOKUP($N800,'Design - US'!$H$3:$M$50,5,FALSE)</f>
        <v>Open access within label indication (use after failure of allopurinol or febuxostat)</v>
      </c>
      <c r="S800" t="str">
        <f>VLOOKUP($N800,'Design - US'!$H$3:$M$50,6,FALSE)</f>
        <v>No prior authorization</v>
      </c>
      <c r="T800">
        <f t="shared" si="90"/>
        <v>2700</v>
      </c>
      <c r="U800">
        <f t="shared" si="84"/>
        <v>2160</v>
      </c>
      <c r="V800">
        <f t="shared" si="85"/>
        <v>270</v>
      </c>
      <c r="W800">
        <f t="shared" si="86"/>
        <v>0</v>
      </c>
      <c r="X800">
        <f t="shared" si="87"/>
        <v>270</v>
      </c>
    </row>
    <row r="801" spans="1:24">
      <c r="A801" s="2">
        <v>109</v>
      </c>
      <c r="B801" s="1" t="s">
        <v>10</v>
      </c>
      <c r="C801" s="1">
        <v>4</v>
      </c>
      <c r="D801" s="1" t="s">
        <v>14</v>
      </c>
      <c r="E801" s="1">
        <v>0.1</v>
      </c>
      <c r="F801" s="1">
        <v>0.4</v>
      </c>
      <c r="G801" s="1">
        <v>0.1</v>
      </c>
      <c r="H801" s="1">
        <v>0.4</v>
      </c>
      <c r="I801" s="1" t="s">
        <v>12</v>
      </c>
      <c r="J801" s="1" t="s">
        <v>13</v>
      </c>
      <c r="K801" s="1">
        <v>2700</v>
      </c>
      <c r="L801" s="3">
        <v>300</v>
      </c>
      <c r="M801" t="str">
        <f t="shared" si="88"/>
        <v>A</v>
      </c>
      <c r="N801" t="str">
        <f t="shared" si="89"/>
        <v>A4</v>
      </c>
      <c r="O801" t="str">
        <f>VLOOKUP(N801,'Design - US'!$H$3:$M$50,2,FALSE)</f>
        <v>Profile C</v>
      </c>
      <c r="P801" t="str">
        <f>VLOOKUP($N801,'Design - US'!$H$3:$M$50,3,FALSE)</f>
        <v>$30 USD / mo (T2)</v>
      </c>
      <c r="Q801" t="str">
        <f>VLOOKUP($N801,'Design - US'!$H$3:$M$50,4,FALSE)</f>
        <v>$5.36 USD / day</v>
      </c>
      <c r="R801" t="str">
        <f>VLOOKUP($N801,'Design - US'!$H$3:$M$50,5,FALSE)</f>
        <v>Open access within label indication (use after failure of allopurinol or febuxostat)</v>
      </c>
      <c r="S801" t="str">
        <f>VLOOKUP($N801,'Design - US'!$H$3:$M$50,6,FALSE)</f>
        <v>No prior authorization</v>
      </c>
      <c r="T801">
        <f t="shared" si="90"/>
        <v>300</v>
      </c>
      <c r="U801">
        <f t="shared" si="84"/>
        <v>30</v>
      </c>
      <c r="V801">
        <f t="shared" si="85"/>
        <v>120</v>
      </c>
      <c r="W801">
        <f t="shared" si="86"/>
        <v>30</v>
      </c>
      <c r="X801">
        <f t="shared" si="87"/>
        <v>120</v>
      </c>
    </row>
    <row r="802" spans="1:24">
      <c r="A802" s="2">
        <v>109</v>
      </c>
      <c r="B802" s="1" t="s">
        <v>10</v>
      </c>
      <c r="C802" s="1">
        <v>5</v>
      </c>
      <c r="D802" s="1" t="s">
        <v>11</v>
      </c>
      <c r="E802" s="1">
        <v>0.8</v>
      </c>
      <c r="F802" s="1">
        <v>0.1</v>
      </c>
      <c r="G802" s="1">
        <v>0</v>
      </c>
      <c r="H802" s="1">
        <v>0.1</v>
      </c>
      <c r="I802" s="1" t="s">
        <v>12</v>
      </c>
      <c r="J802" s="1" t="s">
        <v>13</v>
      </c>
      <c r="K802" s="1">
        <v>2700</v>
      </c>
      <c r="L802" s="3">
        <v>300</v>
      </c>
      <c r="M802" t="str">
        <f t="shared" si="88"/>
        <v>A</v>
      </c>
      <c r="N802" t="str">
        <f t="shared" si="89"/>
        <v>A5</v>
      </c>
      <c r="O802" t="str">
        <f>VLOOKUP(N802,'Design - US'!$H$3:$M$50,2,FALSE)</f>
        <v>Profile C</v>
      </c>
      <c r="P802" t="str">
        <f>VLOOKUP($N802,'Design - US'!$H$3:$M$50,3,FALSE)</f>
        <v>$60 USD / mo (T3)</v>
      </c>
      <c r="Q802" t="str">
        <f>VLOOKUP($N802,'Design - US'!$H$3:$M$50,4,FALSE)</f>
        <v>$12.06 USD / day</v>
      </c>
      <c r="R802" t="str">
        <f>VLOOKUP($N802,'Design - US'!$H$3:$M$50,5,FALSE)</f>
        <v>Access restricted beyond label indication (use only after failure of both allopurinol AND febuxostat)</v>
      </c>
      <c r="S802" t="str">
        <f>VLOOKUP($N802,'Design - US'!$H$3:$M$50,6,FALSE)</f>
        <v>No prior authorization</v>
      </c>
      <c r="T802">
        <f t="shared" si="90"/>
        <v>2700</v>
      </c>
      <c r="U802">
        <f t="shared" si="84"/>
        <v>2160</v>
      </c>
      <c r="V802">
        <f t="shared" si="85"/>
        <v>270</v>
      </c>
      <c r="W802">
        <f t="shared" si="86"/>
        <v>0</v>
      </c>
      <c r="X802">
        <f t="shared" si="87"/>
        <v>270</v>
      </c>
    </row>
    <row r="803" spans="1:24">
      <c r="A803" s="2">
        <v>109</v>
      </c>
      <c r="B803" s="1" t="s">
        <v>10</v>
      </c>
      <c r="C803" s="1">
        <v>5</v>
      </c>
      <c r="D803" s="1" t="s">
        <v>14</v>
      </c>
      <c r="E803" s="1">
        <v>0.1</v>
      </c>
      <c r="F803" s="1">
        <v>0.4</v>
      </c>
      <c r="G803" s="1">
        <v>0.1</v>
      </c>
      <c r="H803" s="1">
        <v>0.4</v>
      </c>
      <c r="I803" s="1" t="s">
        <v>12</v>
      </c>
      <c r="J803" s="1" t="s">
        <v>13</v>
      </c>
      <c r="K803" s="1">
        <v>2700</v>
      </c>
      <c r="L803" s="3">
        <v>300</v>
      </c>
      <c r="M803" t="str">
        <f t="shared" si="88"/>
        <v>A</v>
      </c>
      <c r="N803" t="str">
        <f t="shared" si="89"/>
        <v>A5</v>
      </c>
      <c r="O803" t="str">
        <f>VLOOKUP(N803,'Design - US'!$H$3:$M$50,2,FALSE)</f>
        <v>Profile C</v>
      </c>
      <c r="P803" t="str">
        <f>VLOOKUP($N803,'Design - US'!$H$3:$M$50,3,FALSE)</f>
        <v>$60 USD / mo (T3)</v>
      </c>
      <c r="Q803" t="str">
        <f>VLOOKUP($N803,'Design - US'!$H$3:$M$50,4,FALSE)</f>
        <v>$12.06 USD / day</v>
      </c>
      <c r="R803" t="str">
        <f>VLOOKUP($N803,'Design - US'!$H$3:$M$50,5,FALSE)</f>
        <v>Access restricted beyond label indication (use only after failure of both allopurinol AND febuxostat)</v>
      </c>
      <c r="S803" t="str">
        <f>VLOOKUP($N803,'Design - US'!$H$3:$M$50,6,FALSE)</f>
        <v>No prior authorization</v>
      </c>
      <c r="T803">
        <f t="shared" si="90"/>
        <v>300</v>
      </c>
      <c r="U803">
        <f t="shared" si="84"/>
        <v>30</v>
      </c>
      <c r="V803">
        <f t="shared" si="85"/>
        <v>120</v>
      </c>
      <c r="W803">
        <f t="shared" si="86"/>
        <v>30</v>
      </c>
      <c r="X803">
        <f t="shared" si="87"/>
        <v>120</v>
      </c>
    </row>
    <row r="804" spans="1:24">
      <c r="A804" s="2">
        <v>109</v>
      </c>
      <c r="B804" s="1" t="s">
        <v>10</v>
      </c>
      <c r="C804" s="1">
        <v>6</v>
      </c>
      <c r="D804" s="1" t="s">
        <v>11</v>
      </c>
      <c r="E804" s="1">
        <v>0.8</v>
      </c>
      <c r="F804" s="1">
        <v>0.1</v>
      </c>
      <c r="G804" s="1">
        <v>0</v>
      </c>
      <c r="H804" s="1">
        <v>0.1</v>
      </c>
      <c r="I804" s="1" t="s">
        <v>12</v>
      </c>
      <c r="J804" s="1" t="s">
        <v>13</v>
      </c>
      <c r="K804" s="1">
        <v>2700</v>
      </c>
      <c r="L804" s="3">
        <v>300</v>
      </c>
      <c r="M804" t="str">
        <f t="shared" si="88"/>
        <v>A</v>
      </c>
      <c r="N804" t="str">
        <f t="shared" si="89"/>
        <v>A6</v>
      </c>
      <c r="O804" t="str">
        <f>VLOOKUP(N804,'Design - US'!$H$3:$M$50,2,FALSE)</f>
        <v>Profile A</v>
      </c>
      <c r="P804" t="str">
        <f>VLOOKUP($N804,'Design - US'!$H$3:$M$50,3,FALSE)</f>
        <v>$30 USD / mo (T2)</v>
      </c>
      <c r="Q804" t="str">
        <f>VLOOKUP($N804,'Design - US'!$H$3:$M$50,4,FALSE)</f>
        <v>$5.36 USD / day</v>
      </c>
      <c r="R804" t="str">
        <f>VLOOKUP($N804,'Design - US'!$H$3:$M$50,5,FALSE)</f>
        <v>Open access within label indication (use after failure of allopurinol or febuxostat)</v>
      </c>
      <c r="S804" t="str">
        <f>VLOOKUP($N804,'Design - US'!$H$3:$M$50,6,FALSE)</f>
        <v>No prior authorization</v>
      </c>
      <c r="T804">
        <f t="shared" si="90"/>
        <v>2700</v>
      </c>
      <c r="U804">
        <f t="shared" si="84"/>
        <v>2160</v>
      </c>
      <c r="V804">
        <f t="shared" si="85"/>
        <v>270</v>
      </c>
      <c r="W804">
        <f t="shared" si="86"/>
        <v>0</v>
      </c>
      <c r="X804">
        <f t="shared" si="87"/>
        <v>270</v>
      </c>
    </row>
    <row r="805" spans="1:24">
      <c r="A805" s="2">
        <v>109</v>
      </c>
      <c r="B805" s="1" t="s">
        <v>10</v>
      </c>
      <c r="C805" s="1">
        <v>6</v>
      </c>
      <c r="D805" s="1" t="s">
        <v>14</v>
      </c>
      <c r="E805" s="1">
        <v>0.1</v>
      </c>
      <c r="F805" s="1">
        <v>0.4</v>
      </c>
      <c r="G805" s="1">
        <v>0.1</v>
      </c>
      <c r="H805" s="1">
        <v>0.4</v>
      </c>
      <c r="I805" s="1" t="s">
        <v>12</v>
      </c>
      <c r="J805" s="1" t="s">
        <v>13</v>
      </c>
      <c r="K805" s="1">
        <v>2700</v>
      </c>
      <c r="L805" s="3">
        <v>300</v>
      </c>
      <c r="M805" t="str">
        <f t="shared" si="88"/>
        <v>A</v>
      </c>
      <c r="N805" t="str">
        <f t="shared" si="89"/>
        <v>A6</v>
      </c>
      <c r="O805" t="str">
        <f>VLOOKUP(N805,'Design - US'!$H$3:$M$50,2,FALSE)</f>
        <v>Profile A</v>
      </c>
      <c r="P805" t="str">
        <f>VLOOKUP($N805,'Design - US'!$H$3:$M$50,3,FALSE)</f>
        <v>$30 USD / mo (T2)</v>
      </c>
      <c r="Q805" t="str">
        <f>VLOOKUP($N805,'Design - US'!$H$3:$M$50,4,FALSE)</f>
        <v>$5.36 USD / day</v>
      </c>
      <c r="R805" t="str">
        <f>VLOOKUP($N805,'Design - US'!$H$3:$M$50,5,FALSE)</f>
        <v>Open access within label indication (use after failure of allopurinol or febuxostat)</v>
      </c>
      <c r="S805" t="str">
        <f>VLOOKUP($N805,'Design - US'!$H$3:$M$50,6,FALSE)</f>
        <v>No prior authorization</v>
      </c>
      <c r="T805">
        <f t="shared" si="90"/>
        <v>300</v>
      </c>
      <c r="U805">
        <f t="shared" si="84"/>
        <v>30</v>
      </c>
      <c r="V805">
        <f t="shared" si="85"/>
        <v>120</v>
      </c>
      <c r="W805">
        <f t="shared" si="86"/>
        <v>30</v>
      </c>
      <c r="X805">
        <f t="shared" si="87"/>
        <v>120</v>
      </c>
    </row>
    <row r="806" spans="1:24">
      <c r="A806" s="2">
        <v>109</v>
      </c>
      <c r="B806" s="1" t="s">
        <v>10</v>
      </c>
      <c r="C806" s="1">
        <v>7</v>
      </c>
      <c r="D806" s="1" t="s">
        <v>11</v>
      </c>
      <c r="E806" s="1">
        <v>0.8</v>
      </c>
      <c r="F806" s="1">
        <v>0.1</v>
      </c>
      <c r="G806" s="1">
        <v>0</v>
      </c>
      <c r="H806" s="1">
        <v>0.1</v>
      </c>
      <c r="I806" s="1" t="s">
        <v>12</v>
      </c>
      <c r="J806" s="1" t="s">
        <v>13</v>
      </c>
      <c r="K806" s="1">
        <v>2700</v>
      </c>
      <c r="L806" s="3">
        <v>300</v>
      </c>
      <c r="M806" t="str">
        <f t="shared" si="88"/>
        <v>A</v>
      </c>
      <c r="N806" t="str">
        <f t="shared" si="89"/>
        <v>A7</v>
      </c>
      <c r="O806" t="str">
        <f>VLOOKUP(N806,'Design - US'!$H$3:$M$50,2,FALSE)</f>
        <v>Profile B</v>
      </c>
      <c r="P806" t="str">
        <f>VLOOKUP($N806,'Design - US'!$H$3:$M$50,3,FALSE)</f>
        <v>$30 USD / mo (T2)</v>
      </c>
      <c r="Q806" t="str">
        <f>VLOOKUP($N806,'Design - US'!$H$3:$M$50,4,FALSE)</f>
        <v>$5.36 USD / day</v>
      </c>
      <c r="R806" t="str">
        <f>VLOOKUP($N806,'Design - US'!$H$3:$M$50,5,FALSE)</f>
        <v>Open access within label indication (use after failure of allopurinol or febuxostat)</v>
      </c>
      <c r="S806" t="str">
        <f>VLOOKUP($N806,'Design - US'!$H$3:$M$50,6,FALSE)</f>
        <v>No prior authorization</v>
      </c>
      <c r="T806">
        <f t="shared" si="90"/>
        <v>2700</v>
      </c>
      <c r="U806">
        <f t="shared" si="84"/>
        <v>2160</v>
      </c>
      <c r="V806">
        <f t="shared" si="85"/>
        <v>270</v>
      </c>
      <c r="W806">
        <f t="shared" si="86"/>
        <v>0</v>
      </c>
      <c r="X806">
        <f t="shared" si="87"/>
        <v>270</v>
      </c>
    </row>
    <row r="807" spans="1:24">
      <c r="A807" s="2">
        <v>109</v>
      </c>
      <c r="B807" s="1" t="s">
        <v>10</v>
      </c>
      <c r="C807" s="1">
        <v>7</v>
      </c>
      <c r="D807" s="1" t="s">
        <v>14</v>
      </c>
      <c r="E807" s="1">
        <v>0.1</v>
      </c>
      <c r="F807" s="1">
        <v>0.4</v>
      </c>
      <c r="G807" s="1">
        <v>0.2</v>
      </c>
      <c r="H807" s="1">
        <v>0.3</v>
      </c>
      <c r="I807" s="1" t="s">
        <v>12</v>
      </c>
      <c r="J807" s="1" t="s">
        <v>13</v>
      </c>
      <c r="K807" s="1">
        <v>2700</v>
      </c>
      <c r="L807" s="3">
        <v>300</v>
      </c>
      <c r="M807" t="str">
        <f t="shared" si="88"/>
        <v>A</v>
      </c>
      <c r="N807" t="str">
        <f t="shared" si="89"/>
        <v>A7</v>
      </c>
      <c r="O807" t="str">
        <f>VLOOKUP(N807,'Design - US'!$H$3:$M$50,2,FALSE)</f>
        <v>Profile B</v>
      </c>
      <c r="P807" t="str">
        <f>VLOOKUP($N807,'Design - US'!$H$3:$M$50,3,FALSE)</f>
        <v>$30 USD / mo (T2)</v>
      </c>
      <c r="Q807" t="str">
        <f>VLOOKUP($N807,'Design - US'!$H$3:$M$50,4,FALSE)</f>
        <v>$5.36 USD / day</v>
      </c>
      <c r="R807" t="str">
        <f>VLOOKUP($N807,'Design - US'!$H$3:$M$50,5,FALSE)</f>
        <v>Open access within label indication (use after failure of allopurinol or febuxostat)</v>
      </c>
      <c r="S807" t="str">
        <f>VLOOKUP($N807,'Design - US'!$H$3:$M$50,6,FALSE)</f>
        <v>No prior authorization</v>
      </c>
      <c r="T807">
        <f t="shared" si="90"/>
        <v>300</v>
      </c>
      <c r="U807">
        <f t="shared" si="84"/>
        <v>30</v>
      </c>
      <c r="V807">
        <f t="shared" si="85"/>
        <v>120</v>
      </c>
      <c r="W807">
        <f t="shared" si="86"/>
        <v>60</v>
      </c>
      <c r="X807">
        <f t="shared" si="87"/>
        <v>90</v>
      </c>
    </row>
    <row r="808" spans="1:24">
      <c r="A808" s="2">
        <v>109</v>
      </c>
      <c r="B808" s="1" t="s">
        <v>10</v>
      </c>
      <c r="C808" s="1">
        <v>8</v>
      </c>
      <c r="D808" s="1" t="s">
        <v>11</v>
      </c>
      <c r="E808" s="1">
        <v>0.8</v>
      </c>
      <c r="F808" s="1">
        <v>0.1</v>
      </c>
      <c r="G808" s="1">
        <v>0</v>
      </c>
      <c r="H808" s="1">
        <v>0.1</v>
      </c>
      <c r="I808" s="1" t="s">
        <v>12</v>
      </c>
      <c r="J808" s="1" t="s">
        <v>13</v>
      </c>
      <c r="K808" s="1">
        <v>2700</v>
      </c>
      <c r="L808" s="3">
        <v>300</v>
      </c>
      <c r="M808" t="str">
        <f t="shared" si="88"/>
        <v>A</v>
      </c>
      <c r="N808" t="str">
        <f t="shared" si="89"/>
        <v>A8</v>
      </c>
      <c r="O808" t="str">
        <f>VLOOKUP(N808,'Design - US'!$H$3:$M$50,2,FALSE)</f>
        <v>Profile A</v>
      </c>
      <c r="P808" t="str">
        <f>VLOOKUP($N808,'Design - US'!$H$3:$M$50,3,FALSE)</f>
        <v>$30 USD / mo (T2)</v>
      </c>
      <c r="Q808" t="str">
        <f>VLOOKUP($N808,'Design - US'!$H$3:$M$50,4,FALSE)</f>
        <v>$5.36 USD / day</v>
      </c>
      <c r="R808" t="str">
        <f>VLOOKUP($N808,'Design - US'!$H$3:$M$50,5,FALSE)</f>
        <v>Open access within label indication (use after failure of allopurinol or febuxostat)</v>
      </c>
      <c r="S808" t="str">
        <f>VLOOKUP($N808,'Design - US'!$H$3:$M$50,6,FALSE)</f>
        <v>Requires prior authorization</v>
      </c>
      <c r="T808">
        <f t="shared" si="90"/>
        <v>2700</v>
      </c>
      <c r="U808">
        <f t="shared" si="84"/>
        <v>2160</v>
      </c>
      <c r="V808">
        <f t="shared" si="85"/>
        <v>270</v>
      </c>
      <c r="W808">
        <f t="shared" si="86"/>
        <v>0</v>
      </c>
      <c r="X808">
        <f t="shared" si="87"/>
        <v>270</v>
      </c>
    </row>
    <row r="809" spans="1:24">
      <c r="A809" s="2">
        <v>109</v>
      </c>
      <c r="B809" s="1" t="s">
        <v>10</v>
      </c>
      <c r="C809" s="1">
        <v>8</v>
      </c>
      <c r="D809" s="1" t="s">
        <v>14</v>
      </c>
      <c r="E809" s="1">
        <v>0.1</v>
      </c>
      <c r="F809" s="1">
        <v>0.4</v>
      </c>
      <c r="G809" s="1">
        <v>0.1</v>
      </c>
      <c r="H809" s="1">
        <v>0.4</v>
      </c>
      <c r="I809" s="1" t="s">
        <v>12</v>
      </c>
      <c r="J809" s="1" t="s">
        <v>13</v>
      </c>
      <c r="K809" s="1">
        <v>2700</v>
      </c>
      <c r="L809" s="3">
        <v>300</v>
      </c>
      <c r="M809" t="str">
        <f t="shared" si="88"/>
        <v>A</v>
      </c>
      <c r="N809" t="str">
        <f t="shared" si="89"/>
        <v>A8</v>
      </c>
      <c r="O809" t="str">
        <f>VLOOKUP(N809,'Design - US'!$H$3:$M$50,2,FALSE)</f>
        <v>Profile A</v>
      </c>
      <c r="P809" t="str">
        <f>VLOOKUP($N809,'Design - US'!$H$3:$M$50,3,FALSE)</f>
        <v>$30 USD / mo (T2)</v>
      </c>
      <c r="Q809" t="str">
        <f>VLOOKUP($N809,'Design - US'!$H$3:$M$50,4,FALSE)</f>
        <v>$5.36 USD / day</v>
      </c>
      <c r="R809" t="str">
        <f>VLOOKUP($N809,'Design - US'!$H$3:$M$50,5,FALSE)</f>
        <v>Open access within label indication (use after failure of allopurinol or febuxostat)</v>
      </c>
      <c r="S809" t="str">
        <f>VLOOKUP($N809,'Design - US'!$H$3:$M$50,6,FALSE)</f>
        <v>Requires prior authorization</v>
      </c>
      <c r="T809">
        <f t="shared" si="90"/>
        <v>300</v>
      </c>
      <c r="U809">
        <f t="shared" si="84"/>
        <v>30</v>
      </c>
      <c r="V809">
        <f t="shared" si="85"/>
        <v>120</v>
      </c>
      <c r="W809">
        <f t="shared" si="86"/>
        <v>30</v>
      </c>
      <c r="X809">
        <f t="shared" si="87"/>
        <v>120</v>
      </c>
    </row>
    <row r="810" spans="1:24">
      <c r="A810" s="2">
        <v>109</v>
      </c>
      <c r="B810" s="1" t="s">
        <v>10</v>
      </c>
      <c r="C810" s="1">
        <v>9</v>
      </c>
      <c r="D810" s="1" t="s">
        <v>11</v>
      </c>
      <c r="E810" s="1">
        <v>0.8</v>
      </c>
      <c r="F810" s="1">
        <v>0.1</v>
      </c>
      <c r="G810" s="1">
        <v>0</v>
      </c>
      <c r="H810" s="1">
        <v>0.1</v>
      </c>
      <c r="I810" s="1" t="s">
        <v>12</v>
      </c>
      <c r="J810" s="1" t="s">
        <v>13</v>
      </c>
      <c r="K810" s="1">
        <v>2700</v>
      </c>
      <c r="L810" s="3">
        <v>300</v>
      </c>
      <c r="M810" t="str">
        <f t="shared" si="88"/>
        <v>A</v>
      </c>
      <c r="N810" t="str">
        <f t="shared" si="89"/>
        <v>A9</v>
      </c>
      <c r="O810" t="str">
        <f>VLOOKUP(N810,'Design - US'!$H$3:$M$50,2,FALSE)</f>
        <v>Profile B</v>
      </c>
      <c r="P810" t="str">
        <f>VLOOKUP($N810,'Design - US'!$H$3:$M$50,3,FALSE)</f>
        <v>$60 USD / mo (T3)</v>
      </c>
      <c r="Q810" t="str">
        <f>VLOOKUP($N810,'Design - US'!$H$3:$M$50,4,FALSE)</f>
        <v>$12.06 USD / day</v>
      </c>
      <c r="R810" t="str">
        <f>VLOOKUP($N810,'Design - US'!$H$3:$M$50,5,FALSE)</f>
        <v>Access restricted beyond label indication (use only after failure of both allopurinol AND febuxostat)</v>
      </c>
      <c r="S810" t="str">
        <f>VLOOKUP($N810,'Design - US'!$H$3:$M$50,6,FALSE)</f>
        <v>No prior authorization</v>
      </c>
      <c r="T810">
        <f t="shared" si="90"/>
        <v>2700</v>
      </c>
      <c r="U810">
        <f t="shared" si="84"/>
        <v>2160</v>
      </c>
      <c r="V810">
        <f t="shared" si="85"/>
        <v>270</v>
      </c>
      <c r="W810">
        <f t="shared" si="86"/>
        <v>0</v>
      </c>
      <c r="X810">
        <f t="shared" si="87"/>
        <v>270</v>
      </c>
    </row>
    <row r="811" spans="1:24">
      <c r="A811" s="2">
        <v>109</v>
      </c>
      <c r="B811" s="1" t="s">
        <v>10</v>
      </c>
      <c r="C811" s="1">
        <v>9</v>
      </c>
      <c r="D811" s="1" t="s">
        <v>14</v>
      </c>
      <c r="E811" s="1">
        <v>0.1</v>
      </c>
      <c r="F811" s="1">
        <v>0.4</v>
      </c>
      <c r="G811" s="1">
        <v>0</v>
      </c>
      <c r="H811" s="1">
        <v>0.5</v>
      </c>
      <c r="I811" s="1" t="s">
        <v>12</v>
      </c>
      <c r="J811" s="1" t="s">
        <v>13</v>
      </c>
      <c r="K811" s="1">
        <v>2700</v>
      </c>
      <c r="L811" s="3">
        <v>300</v>
      </c>
      <c r="M811" t="str">
        <f t="shared" si="88"/>
        <v>A</v>
      </c>
      <c r="N811" t="str">
        <f t="shared" si="89"/>
        <v>A9</v>
      </c>
      <c r="O811" t="str">
        <f>VLOOKUP(N811,'Design - US'!$H$3:$M$50,2,FALSE)</f>
        <v>Profile B</v>
      </c>
      <c r="P811" t="str">
        <f>VLOOKUP($N811,'Design - US'!$H$3:$M$50,3,FALSE)</f>
        <v>$60 USD / mo (T3)</v>
      </c>
      <c r="Q811" t="str">
        <f>VLOOKUP($N811,'Design - US'!$H$3:$M$50,4,FALSE)</f>
        <v>$12.06 USD / day</v>
      </c>
      <c r="R811" t="str">
        <f>VLOOKUP($N811,'Design - US'!$H$3:$M$50,5,FALSE)</f>
        <v>Access restricted beyond label indication (use only after failure of both allopurinol AND febuxostat)</v>
      </c>
      <c r="S811" t="str">
        <f>VLOOKUP($N811,'Design - US'!$H$3:$M$50,6,FALSE)</f>
        <v>No prior authorization</v>
      </c>
      <c r="T811">
        <f t="shared" si="90"/>
        <v>300</v>
      </c>
      <c r="U811">
        <f t="shared" si="84"/>
        <v>30</v>
      </c>
      <c r="V811">
        <f t="shared" si="85"/>
        <v>120</v>
      </c>
      <c r="W811">
        <f t="shared" si="86"/>
        <v>0</v>
      </c>
      <c r="X811">
        <f t="shared" si="87"/>
        <v>150</v>
      </c>
    </row>
    <row r="812" spans="1:24">
      <c r="A812" s="2">
        <v>109</v>
      </c>
      <c r="B812" s="1" t="s">
        <v>10</v>
      </c>
      <c r="C812" s="1">
        <v>10</v>
      </c>
      <c r="D812" s="1" t="s">
        <v>11</v>
      </c>
      <c r="E812" s="1">
        <v>0.8</v>
      </c>
      <c r="F812" s="1">
        <v>0.1</v>
      </c>
      <c r="G812" s="1">
        <v>0</v>
      </c>
      <c r="H812" s="1">
        <v>0.1</v>
      </c>
      <c r="I812" s="1" t="s">
        <v>12</v>
      </c>
      <c r="J812" s="1" t="s">
        <v>13</v>
      </c>
      <c r="K812" s="1">
        <v>2700</v>
      </c>
      <c r="L812" s="3">
        <v>300</v>
      </c>
      <c r="M812" t="str">
        <f t="shared" si="88"/>
        <v>A</v>
      </c>
      <c r="N812" t="str">
        <f t="shared" si="89"/>
        <v>A10</v>
      </c>
      <c r="O812" t="str">
        <f>VLOOKUP(N812,'Design - US'!$H$3:$M$50,2,FALSE)</f>
        <v>Profile C</v>
      </c>
      <c r="P812" t="str">
        <f>VLOOKUP($N812,'Design - US'!$H$3:$M$50,3,FALSE)</f>
        <v>$60 USD / mo (T3)</v>
      </c>
      <c r="Q812" t="str">
        <f>VLOOKUP($N812,'Design - US'!$H$3:$M$50,4,FALSE)</f>
        <v>$5.36 USD / day</v>
      </c>
      <c r="R812" t="str">
        <f>VLOOKUP($N812,'Design - US'!$H$3:$M$50,5,FALSE)</f>
        <v>Open access within label indication (use after failure of allopurinol or febuxostat)</v>
      </c>
      <c r="S812" t="str">
        <f>VLOOKUP($N812,'Design - US'!$H$3:$M$50,6,FALSE)</f>
        <v>Requires prior authorization</v>
      </c>
      <c r="T812">
        <f t="shared" si="90"/>
        <v>2700</v>
      </c>
      <c r="U812">
        <f t="shared" si="84"/>
        <v>2160</v>
      </c>
      <c r="V812">
        <f t="shared" si="85"/>
        <v>270</v>
      </c>
      <c r="W812">
        <f t="shared" si="86"/>
        <v>0</v>
      </c>
      <c r="X812">
        <f t="shared" si="87"/>
        <v>270</v>
      </c>
    </row>
    <row r="813" spans="1:24">
      <c r="A813" s="2">
        <v>109</v>
      </c>
      <c r="B813" s="1" t="s">
        <v>10</v>
      </c>
      <c r="C813" s="1">
        <v>10</v>
      </c>
      <c r="D813" s="1" t="s">
        <v>14</v>
      </c>
      <c r="E813" s="1">
        <v>0.1</v>
      </c>
      <c r="F813" s="1">
        <v>0.4</v>
      </c>
      <c r="G813" s="1">
        <v>0.1</v>
      </c>
      <c r="H813" s="1">
        <v>0.4</v>
      </c>
      <c r="I813" s="1" t="s">
        <v>12</v>
      </c>
      <c r="J813" s="1" t="s">
        <v>13</v>
      </c>
      <c r="K813" s="1">
        <v>2700</v>
      </c>
      <c r="L813" s="3">
        <v>300</v>
      </c>
      <c r="M813" t="str">
        <f t="shared" si="88"/>
        <v>A</v>
      </c>
      <c r="N813" t="str">
        <f t="shared" si="89"/>
        <v>A10</v>
      </c>
      <c r="O813" t="str">
        <f>VLOOKUP(N813,'Design - US'!$H$3:$M$50,2,FALSE)</f>
        <v>Profile C</v>
      </c>
      <c r="P813" t="str">
        <f>VLOOKUP($N813,'Design - US'!$H$3:$M$50,3,FALSE)</f>
        <v>$60 USD / mo (T3)</v>
      </c>
      <c r="Q813" t="str">
        <f>VLOOKUP($N813,'Design - US'!$H$3:$M$50,4,FALSE)</f>
        <v>$5.36 USD / day</v>
      </c>
      <c r="R813" t="str">
        <f>VLOOKUP($N813,'Design - US'!$H$3:$M$50,5,FALSE)</f>
        <v>Open access within label indication (use after failure of allopurinol or febuxostat)</v>
      </c>
      <c r="S813" t="str">
        <f>VLOOKUP($N813,'Design - US'!$H$3:$M$50,6,FALSE)</f>
        <v>Requires prior authorization</v>
      </c>
      <c r="T813">
        <f t="shared" si="90"/>
        <v>300</v>
      </c>
      <c r="U813">
        <f t="shared" si="84"/>
        <v>30</v>
      </c>
      <c r="V813">
        <f t="shared" si="85"/>
        <v>120</v>
      </c>
      <c r="W813">
        <f t="shared" si="86"/>
        <v>30</v>
      </c>
      <c r="X813">
        <f t="shared" si="87"/>
        <v>120</v>
      </c>
    </row>
    <row r="814" spans="1:24">
      <c r="A814" s="2">
        <v>109</v>
      </c>
      <c r="B814" s="1" t="s">
        <v>10</v>
      </c>
      <c r="C814" s="1">
        <v>11</v>
      </c>
      <c r="D814" s="1" t="s">
        <v>11</v>
      </c>
      <c r="E814" s="1">
        <v>0.8</v>
      </c>
      <c r="F814" s="1">
        <v>0.1</v>
      </c>
      <c r="G814" s="1">
        <v>0</v>
      </c>
      <c r="H814" s="1">
        <v>0.1</v>
      </c>
      <c r="I814" s="1" t="s">
        <v>12</v>
      </c>
      <c r="J814" s="1" t="s">
        <v>13</v>
      </c>
      <c r="K814" s="1">
        <v>2700</v>
      </c>
      <c r="L814" s="3">
        <v>300</v>
      </c>
      <c r="M814" t="str">
        <f t="shared" si="88"/>
        <v>A</v>
      </c>
      <c r="N814" t="str">
        <f t="shared" si="89"/>
        <v>A11</v>
      </c>
      <c r="O814" t="str">
        <f>VLOOKUP(N814,'Design - US'!$H$3:$M$50,2,FALSE)</f>
        <v>Profile D</v>
      </c>
      <c r="P814" t="str">
        <f>VLOOKUP($N814,'Design - US'!$H$3:$M$50,3,FALSE)</f>
        <v>$30 USD / mo (T2)</v>
      </c>
      <c r="Q814" t="str">
        <f>VLOOKUP($N814,'Design - US'!$H$3:$M$50,4,FALSE)</f>
        <v>$5.36 USD / day</v>
      </c>
      <c r="R814" t="str">
        <f>VLOOKUP($N814,'Design - US'!$H$3:$M$50,5,FALSE)</f>
        <v>Open access within label indication (use after failure of allopurinol or febuxostat)</v>
      </c>
      <c r="S814" t="str">
        <f>VLOOKUP($N814,'Design - US'!$H$3:$M$50,6,FALSE)</f>
        <v>No prior authorization</v>
      </c>
      <c r="T814">
        <f t="shared" si="90"/>
        <v>2700</v>
      </c>
      <c r="U814">
        <f t="shared" si="84"/>
        <v>2160</v>
      </c>
      <c r="V814">
        <f t="shared" si="85"/>
        <v>270</v>
      </c>
      <c r="W814">
        <f t="shared" si="86"/>
        <v>0</v>
      </c>
      <c r="X814">
        <f t="shared" si="87"/>
        <v>270</v>
      </c>
    </row>
    <row r="815" spans="1:24">
      <c r="A815" s="2">
        <v>109</v>
      </c>
      <c r="B815" s="1" t="s">
        <v>10</v>
      </c>
      <c r="C815" s="1">
        <v>11</v>
      </c>
      <c r="D815" s="1" t="s">
        <v>14</v>
      </c>
      <c r="E815" s="1">
        <v>0.1</v>
      </c>
      <c r="F815" s="1">
        <v>0.4</v>
      </c>
      <c r="G815" s="1">
        <v>0.1</v>
      </c>
      <c r="H815" s="1">
        <v>0.4</v>
      </c>
      <c r="I815" s="1" t="s">
        <v>12</v>
      </c>
      <c r="J815" s="1" t="s">
        <v>13</v>
      </c>
      <c r="K815" s="1">
        <v>2700</v>
      </c>
      <c r="L815" s="3">
        <v>300</v>
      </c>
      <c r="M815" t="str">
        <f t="shared" si="88"/>
        <v>A</v>
      </c>
      <c r="N815" t="str">
        <f t="shared" si="89"/>
        <v>A11</v>
      </c>
      <c r="O815" t="str">
        <f>VLOOKUP(N815,'Design - US'!$H$3:$M$50,2,FALSE)</f>
        <v>Profile D</v>
      </c>
      <c r="P815" t="str">
        <f>VLOOKUP($N815,'Design - US'!$H$3:$M$50,3,FALSE)</f>
        <v>$30 USD / mo (T2)</v>
      </c>
      <c r="Q815" t="str">
        <f>VLOOKUP($N815,'Design - US'!$H$3:$M$50,4,FALSE)</f>
        <v>$5.36 USD / day</v>
      </c>
      <c r="R815" t="str">
        <f>VLOOKUP($N815,'Design - US'!$H$3:$M$50,5,FALSE)</f>
        <v>Open access within label indication (use after failure of allopurinol or febuxostat)</v>
      </c>
      <c r="S815" t="str">
        <f>VLOOKUP($N815,'Design - US'!$H$3:$M$50,6,FALSE)</f>
        <v>No prior authorization</v>
      </c>
      <c r="T815">
        <f t="shared" si="90"/>
        <v>300</v>
      </c>
      <c r="U815">
        <f t="shared" si="84"/>
        <v>30</v>
      </c>
      <c r="V815">
        <f t="shared" si="85"/>
        <v>120</v>
      </c>
      <c r="W815">
        <f t="shared" si="86"/>
        <v>30</v>
      </c>
      <c r="X815">
        <f t="shared" si="87"/>
        <v>120</v>
      </c>
    </row>
    <row r="816" spans="1:24">
      <c r="A816" s="2">
        <v>109</v>
      </c>
      <c r="B816" s="1" t="s">
        <v>10</v>
      </c>
      <c r="C816" s="1">
        <v>12</v>
      </c>
      <c r="D816" s="1" t="s">
        <v>11</v>
      </c>
      <c r="E816" s="1">
        <v>0.8</v>
      </c>
      <c r="F816" s="1">
        <v>0.1</v>
      </c>
      <c r="G816" s="1">
        <v>0</v>
      </c>
      <c r="H816" s="1">
        <v>0.1</v>
      </c>
      <c r="I816" s="1" t="s">
        <v>12</v>
      </c>
      <c r="J816" s="1" t="s">
        <v>13</v>
      </c>
      <c r="K816" s="1">
        <v>2700</v>
      </c>
      <c r="L816" s="3">
        <v>300</v>
      </c>
      <c r="M816" t="str">
        <f t="shared" si="88"/>
        <v>A</v>
      </c>
      <c r="N816" t="str">
        <f t="shared" si="89"/>
        <v>A12</v>
      </c>
      <c r="O816" t="str">
        <f>VLOOKUP(N816,'Design - US'!$H$3:$M$50,2,FALSE)</f>
        <v>Profile B</v>
      </c>
      <c r="P816" t="str">
        <f>VLOOKUP($N816,'Design - US'!$H$3:$M$50,3,FALSE)</f>
        <v>$30 USD / mo (T2)</v>
      </c>
      <c r="Q816" t="str">
        <f>VLOOKUP($N816,'Design - US'!$H$3:$M$50,4,FALSE)</f>
        <v>$5.36 USD / day</v>
      </c>
      <c r="R816" t="str">
        <f>VLOOKUP($N816,'Design - US'!$H$3:$M$50,5,FALSE)</f>
        <v>Open access within label indication (use after failure of allopurinol or febuxostat)</v>
      </c>
      <c r="S816" t="str">
        <f>VLOOKUP($N816,'Design - US'!$H$3:$M$50,6,FALSE)</f>
        <v>Requires prior authorization</v>
      </c>
      <c r="T816">
        <f t="shared" si="90"/>
        <v>2700</v>
      </c>
      <c r="U816">
        <f t="shared" si="84"/>
        <v>2160</v>
      </c>
      <c r="V816">
        <f t="shared" si="85"/>
        <v>270</v>
      </c>
      <c r="W816">
        <f t="shared" si="86"/>
        <v>0</v>
      </c>
      <c r="X816">
        <f t="shared" si="87"/>
        <v>270</v>
      </c>
    </row>
    <row r="817" spans="1:24">
      <c r="A817" s="2">
        <v>109</v>
      </c>
      <c r="B817" s="1" t="s">
        <v>10</v>
      </c>
      <c r="C817" s="1">
        <v>12</v>
      </c>
      <c r="D817" s="1" t="s">
        <v>14</v>
      </c>
      <c r="E817" s="1">
        <v>0.1</v>
      </c>
      <c r="F817" s="1">
        <v>0.4</v>
      </c>
      <c r="G817" s="1">
        <v>0.1</v>
      </c>
      <c r="H817" s="1">
        <v>0.4</v>
      </c>
      <c r="I817" s="1" t="s">
        <v>12</v>
      </c>
      <c r="J817" s="1" t="s">
        <v>13</v>
      </c>
      <c r="K817" s="1">
        <v>2700</v>
      </c>
      <c r="L817" s="3">
        <v>300</v>
      </c>
      <c r="M817" t="str">
        <f t="shared" si="88"/>
        <v>A</v>
      </c>
      <c r="N817" t="str">
        <f t="shared" si="89"/>
        <v>A12</v>
      </c>
      <c r="O817" t="str">
        <f>VLOOKUP(N817,'Design - US'!$H$3:$M$50,2,FALSE)</f>
        <v>Profile B</v>
      </c>
      <c r="P817" t="str">
        <f>VLOOKUP($N817,'Design - US'!$H$3:$M$50,3,FALSE)</f>
        <v>$30 USD / mo (T2)</v>
      </c>
      <c r="Q817" t="str">
        <f>VLOOKUP($N817,'Design - US'!$H$3:$M$50,4,FALSE)</f>
        <v>$5.36 USD / day</v>
      </c>
      <c r="R817" t="str">
        <f>VLOOKUP($N817,'Design - US'!$H$3:$M$50,5,FALSE)</f>
        <v>Open access within label indication (use after failure of allopurinol or febuxostat)</v>
      </c>
      <c r="S817" t="str">
        <f>VLOOKUP($N817,'Design - US'!$H$3:$M$50,6,FALSE)</f>
        <v>Requires prior authorization</v>
      </c>
      <c r="T817">
        <f t="shared" si="90"/>
        <v>300</v>
      </c>
      <c r="U817">
        <f t="shared" si="84"/>
        <v>30</v>
      </c>
      <c r="V817">
        <f t="shared" si="85"/>
        <v>120</v>
      </c>
      <c r="W817">
        <f t="shared" si="86"/>
        <v>30</v>
      </c>
      <c r="X817">
        <f t="shared" si="87"/>
        <v>120</v>
      </c>
    </row>
    <row r="818" spans="1:24">
      <c r="A818" s="2">
        <v>110</v>
      </c>
      <c r="B818" s="1" t="s">
        <v>18</v>
      </c>
      <c r="C818" s="1">
        <v>1</v>
      </c>
      <c r="D818" s="1" t="s">
        <v>11</v>
      </c>
      <c r="E818" s="1">
        <v>0.7</v>
      </c>
      <c r="F818" s="1">
        <v>0</v>
      </c>
      <c r="G818" s="1">
        <v>0.3</v>
      </c>
      <c r="H818" s="1">
        <v>0</v>
      </c>
      <c r="I818" s="1" t="s">
        <v>12</v>
      </c>
      <c r="J818" s="1" t="s">
        <v>13</v>
      </c>
      <c r="K818" s="1">
        <v>1500</v>
      </c>
      <c r="L818" s="3">
        <v>900</v>
      </c>
      <c r="M818" t="str">
        <f t="shared" si="88"/>
        <v>C</v>
      </c>
      <c r="N818" t="str">
        <f t="shared" si="89"/>
        <v>C1</v>
      </c>
      <c r="O818" t="str">
        <f>VLOOKUP(N818,'Design - US'!$H$3:$M$50,2,FALSE)</f>
        <v>Profile C</v>
      </c>
      <c r="P818" t="str">
        <f>VLOOKUP($N818,'Design - US'!$H$3:$M$50,3,FALSE)</f>
        <v>$30 USD / mo (T2)</v>
      </c>
      <c r="Q818" t="str">
        <f>VLOOKUP($N818,'Design - US'!$H$3:$M$50,4,FALSE)</f>
        <v>$7.14 USD / day</v>
      </c>
      <c r="R818" t="str">
        <f>VLOOKUP($N818,'Design - US'!$H$3:$M$50,5,FALSE)</f>
        <v>Open access within label indication (use after failure of allopurinol or febuxostat)</v>
      </c>
      <c r="S818" t="str">
        <f>VLOOKUP($N818,'Design - US'!$H$3:$M$50,6,FALSE)</f>
        <v>No prior authorization</v>
      </c>
      <c r="T818">
        <f t="shared" si="90"/>
        <v>1500</v>
      </c>
      <c r="U818">
        <f t="shared" si="84"/>
        <v>1050</v>
      </c>
      <c r="V818">
        <f t="shared" si="85"/>
        <v>0</v>
      </c>
      <c r="W818">
        <f t="shared" si="86"/>
        <v>450</v>
      </c>
      <c r="X818">
        <f t="shared" si="87"/>
        <v>0</v>
      </c>
    </row>
    <row r="819" spans="1:24">
      <c r="A819" s="2">
        <v>110</v>
      </c>
      <c r="B819" s="1" t="s">
        <v>18</v>
      </c>
      <c r="C819" s="1">
        <v>1</v>
      </c>
      <c r="D819" s="1" t="s">
        <v>14</v>
      </c>
      <c r="E819" s="1">
        <v>0.6</v>
      </c>
      <c r="F819" s="1">
        <v>0.2</v>
      </c>
      <c r="G819" s="1">
        <v>0.2</v>
      </c>
      <c r="H819" s="1">
        <v>0</v>
      </c>
      <c r="I819" s="1" t="s">
        <v>12</v>
      </c>
      <c r="J819" s="1" t="s">
        <v>13</v>
      </c>
      <c r="K819" s="1">
        <v>1500</v>
      </c>
      <c r="L819" s="3">
        <v>900</v>
      </c>
      <c r="M819" t="str">
        <f t="shared" si="88"/>
        <v>C</v>
      </c>
      <c r="N819" t="str">
        <f t="shared" si="89"/>
        <v>C1</v>
      </c>
      <c r="O819" t="str">
        <f>VLOOKUP(N819,'Design - US'!$H$3:$M$50,2,FALSE)</f>
        <v>Profile C</v>
      </c>
      <c r="P819" t="str">
        <f>VLOOKUP($N819,'Design - US'!$H$3:$M$50,3,FALSE)</f>
        <v>$30 USD / mo (T2)</v>
      </c>
      <c r="Q819" t="str">
        <f>VLOOKUP($N819,'Design - US'!$H$3:$M$50,4,FALSE)</f>
        <v>$7.14 USD / day</v>
      </c>
      <c r="R819" t="str">
        <f>VLOOKUP($N819,'Design - US'!$H$3:$M$50,5,FALSE)</f>
        <v>Open access within label indication (use after failure of allopurinol or febuxostat)</v>
      </c>
      <c r="S819" t="str">
        <f>VLOOKUP($N819,'Design - US'!$H$3:$M$50,6,FALSE)</f>
        <v>No prior authorization</v>
      </c>
      <c r="T819">
        <f t="shared" si="90"/>
        <v>900</v>
      </c>
      <c r="U819">
        <f t="shared" si="84"/>
        <v>540</v>
      </c>
      <c r="V819">
        <f t="shared" si="85"/>
        <v>180</v>
      </c>
      <c r="W819">
        <f t="shared" si="86"/>
        <v>180</v>
      </c>
      <c r="X819">
        <f t="shared" si="87"/>
        <v>0</v>
      </c>
    </row>
    <row r="820" spans="1:24">
      <c r="A820" s="2">
        <v>110</v>
      </c>
      <c r="B820" s="1" t="s">
        <v>18</v>
      </c>
      <c r="C820" s="1">
        <v>2</v>
      </c>
      <c r="D820" s="1" t="s">
        <v>11</v>
      </c>
      <c r="E820" s="1">
        <v>0.8</v>
      </c>
      <c r="F820" s="1">
        <v>0.2</v>
      </c>
      <c r="G820" s="1">
        <v>0</v>
      </c>
      <c r="H820" s="1">
        <v>0</v>
      </c>
      <c r="I820" s="1" t="s">
        <v>12</v>
      </c>
      <c r="J820" s="1" t="s">
        <v>13</v>
      </c>
      <c r="K820" s="1">
        <v>1500</v>
      </c>
      <c r="L820" s="3">
        <v>900</v>
      </c>
      <c r="M820" t="str">
        <f t="shared" si="88"/>
        <v>C</v>
      </c>
      <c r="N820" t="str">
        <f t="shared" si="89"/>
        <v>C2</v>
      </c>
      <c r="O820" t="str">
        <f>VLOOKUP(N820,'Design - US'!$H$3:$M$50,2,FALSE)</f>
        <v>Profile C</v>
      </c>
      <c r="P820" t="str">
        <f>VLOOKUP($N820,'Design - US'!$H$3:$M$50,3,FALSE)</f>
        <v>$60 USD / mo (T3)</v>
      </c>
      <c r="Q820" t="str">
        <f>VLOOKUP($N820,'Design - US'!$H$3:$M$50,4,FALSE)</f>
        <v>$12.06 USD / day</v>
      </c>
      <c r="R820" t="str">
        <f>VLOOKUP($N820,'Design - US'!$H$3:$M$50,5,FALSE)</f>
        <v>Access restricted beyond label indication (use only after failure of both allopurinol AND febuxostat)</v>
      </c>
      <c r="S820" t="str">
        <f>VLOOKUP($N820,'Design - US'!$H$3:$M$50,6,FALSE)</f>
        <v>Requires prior authorization</v>
      </c>
      <c r="T820">
        <f t="shared" si="90"/>
        <v>1500</v>
      </c>
      <c r="U820">
        <f t="shared" si="84"/>
        <v>1200</v>
      </c>
      <c r="V820">
        <f t="shared" si="85"/>
        <v>300</v>
      </c>
      <c r="W820">
        <f t="shared" si="86"/>
        <v>0</v>
      </c>
      <c r="X820">
        <f t="shared" si="87"/>
        <v>0</v>
      </c>
    </row>
    <row r="821" spans="1:24">
      <c r="A821" s="2">
        <v>110</v>
      </c>
      <c r="B821" s="1" t="s">
        <v>18</v>
      </c>
      <c r="C821" s="1">
        <v>2</v>
      </c>
      <c r="D821" s="1" t="s">
        <v>14</v>
      </c>
      <c r="E821" s="1">
        <v>0.6</v>
      </c>
      <c r="F821" s="1">
        <v>0.3</v>
      </c>
      <c r="G821" s="1">
        <v>0.1</v>
      </c>
      <c r="H821" s="1">
        <v>0</v>
      </c>
      <c r="I821" s="1" t="s">
        <v>12</v>
      </c>
      <c r="J821" s="1" t="s">
        <v>13</v>
      </c>
      <c r="K821" s="1">
        <v>1500</v>
      </c>
      <c r="L821" s="3">
        <v>900</v>
      </c>
      <c r="M821" t="str">
        <f t="shared" si="88"/>
        <v>C</v>
      </c>
      <c r="N821" t="str">
        <f t="shared" si="89"/>
        <v>C2</v>
      </c>
      <c r="O821" t="str">
        <f>VLOOKUP(N821,'Design - US'!$H$3:$M$50,2,FALSE)</f>
        <v>Profile C</v>
      </c>
      <c r="P821" t="str">
        <f>VLOOKUP($N821,'Design - US'!$H$3:$M$50,3,FALSE)</f>
        <v>$60 USD / mo (T3)</v>
      </c>
      <c r="Q821" t="str">
        <f>VLOOKUP($N821,'Design - US'!$H$3:$M$50,4,FALSE)</f>
        <v>$12.06 USD / day</v>
      </c>
      <c r="R821" t="str">
        <f>VLOOKUP($N821,'Design - US'!$H$3:$M$50,5,FALSE)</f>
        <v>Access restricted beyond label indication (use only after failure of both allopurinol AND febuxostat)</v>
      </c>
      <c r="S821" t="str">
        <f>VLOOKUP($N821,'Design - US'!$H$3:$M$50,6,FALSE)</f>
        <v>Requires prior authorization</v>
      </c>
      <c r="T821">
        <f t="shared" si="90"/>
        <v>900</v>
      </c>
      <c r="U821">
        <f t="shared" si="84"/>
        <v>540</v>
      </c>
      <c r="V821">
        <f t="shared" si="85"/>
        <v>270</v>
      </c>
      <c r="W821">
        <f t="shared" si="86"/>
        <v>90</v>
      </c>
      <c r="X821">
        <f t="shared" si="87"/>
        <v>0</v>
      </c>
    </row>
    <row r="822" spans="1:24">
      <c r="A822" s="2">
        <v>110</v>
      </c>
      <c r="B822" s="1" t="s">
        <v>18</v>
      </c>
      <c r="C822" s="1">
        <v>3</v>
      </c>
      <c r="D822" s="1" t="s">
        <v>11</v>
      </c>
      <c r="E822" s="1">
        <v>0.8</v>
      </c>
      <c r="F822" s="1">
        <v>0.1</v>
      </c>
      <c r="G822" s="1">
        <v>0.1</v>
      </c>
      <c r="H822" s="1">
        <v>0</v>
      </c>
      <c r="I822" s="1" t="s">
        <v>12</v>
      </c>
      <c r="J822" s="1" t="s">
        <v>13</v>
      </c>
      <c r="K822" s="1">
        <v>1500</v>
      </c>
      <c r="L822" s="3">
        <v>900</v>
      </c>
      <c r="M822" t="str">
        <f t="shared" si="88"/>
        <v>C</v>
      </c>
      <c r="N822" t="str">
        <f t="shared" si="89"/>
        <v>C3</v>
      </c>
      <c r="O822" t="str">
        <f>VLOOKUP(N822,'Design - US'!$H$3:$M$50,2,FALSE)</f>
        <v>Profile A</v>
      </c>
      <c r="P822" t="str">
        <f>VLOOKUP($N822,'Design - US'!$H$3:$M$50,3,FALSE)</f>
        <v>$30 USD / mo (T2)</v>
      </c>
      <c r="Q822" t="str">
        <f>VLOOKUP($N822,'Design - US'!$H$3:$M$50,4,FALSE)</f>
        <v>$7.14 USD / day</v>
      </c>
      <c r="R822" t="str">
        <f>VLOOKUP($N822,'Design - US'!$H$3:$M$50,5,FALSE)</f>
        <v>Open access within label indication (use after failure of allopurinol or febuxostat)</v>
      </c>
      <c r="S822" t="str">
        <f>VLOOKUP($N822,'Design - US'!$H$3:$M$50,6,FALSE)</f>
        <v>No prior authorization</v>
      </c>
      <c r="T822">
        <f t="shared" si="90"/>
        <v>1500</v>
      </c>
      <c r="U822">
        <f t="shared" si="84"/>
        <v>1200</v>
      </c>
      <c r="V822">
        <f t="shared" si="85"/>
        <v>150</v>
      </c>
      <c r="W822">
        <f t="shared" si="86"/>
        <v>150</v>
      </c>
      <c r="X822">
        <f t="shared" si="87"/>
        <v>0</v>
      </c>
    </row>
    <row r="823" spans="1:24">
      <c r="A823" s="2">
        <v>110</v>
      </c>
      <c r="B823" s="1" t="s">
        <v>18</v>
      </c>
      <c r="C823" s="1">
        <v>3</v>
      </c>
      <c r="D823" s="1" t="s">
        <v>14</v>
      </c>
      <c r="E823" s="1">
        <v>0.6</v>
      </c>
      <c r="F823" s="1">
        <v>0.2</v>
      </c>
      <c r="G823" s="1">
        <v>0.2</v>
      </c>
      <c r="H823" s="1">
        <v>0</v>
      </c>
      <c r="I823" s="1" t="s">
        <v>12</v>
      </c>
      <c r="J823" s="1" t="s">
        <v>13</v>
      </c>
      <c r="K823" s="1">
        <v>1500</v>
      </c>
      <c r="L823" s="3">
        <v>900</v>
      </c>
      <c r="M823" t="str">
        <f t="shared" si="88"/>
        <v>C</v>
      </c>
      <c r="N823" t="str">
        <f t="shared" si="89"/>
        <v>C3</v>
      </c>
      <c r="O823" t="str">
        <f>VLOOKUP(N823,'Design - US'!$H$3:$M$50,2,FALSE)</f>
        <v>Profile A</v>
      </c>
      <c r="P823" t="str">
        <f>VLOOKUP($N823,'Design - US'!$H$3:$M$50,3,FALSE)</f>
        <v>$30 USD / mo (T2)</v>
      </c>
      <c r="Q823" t="str">
        <f>VLOOKUP($N823,'Design - US'!$H$3:$M$50,4,FALSE)</f>
        <v>$7.14 USD / day</v>
      </c>
      <c r="R823" t="str">
        <f>VLOOKUP($N823,'Design - US'!$H$3:$M$50,5,FALSE)</f>
        <v>Open access within label indication (use after failure of allopurinol or febuxostat)</v>
      </c>
      <c r="S823" t="str">
        <f>VLOOKUP($N823,'Design - US'!$H$3:$M$50,6,FALSE)</f>
        <v>No prior authorization</v>
      </c>
      <c r="T823">
        <f t="shared" si="90"/>
        <v>900</v>
      </c>
      <c r="U823">
        <f t="shared" si="84"/>
        <v>540</v>
      </c>
      <c r="V823">
        <f t="shared" si="85"/>
        <v>180</v>
      </c>
      <c r="W823">
        <f t="shared" si="86"/>
        <v>180</v>
      </c>
      <c r="X823">
        <f t="shared" si="87"/>
        <v>0</v>
      </c>
    </row>
    <row r="824" spans="1:24">
      <c r="A824" s="2">
        <v>110</v>
      </c>
      <c r="B824" s="1" t="s">
        <v>18</v>
      </c>
      <c r="C824" s="1">
        <v>4</v>
      </c>
      <c r="D824" s="1" t="s">
        <v>11</v>
      </c>
      <c r="E824" s="1">
        <v>0.8</v>
      </c>
      <c r="F824" s="1">
        <v>0.1</v>
      </c>
      <c r="G824" s="1">
        <v>0.1</v>
      </c>
      <c r="H824" s="1">
        <v>0</v>
      </c>
      <c r="I824" s="1" t="s">
        <v>12</v>
      </c>
      <c r="J824" s="1" t="s">
        <v>13</v>
      </c>
      <c r="K824" s="1">
        <v>1500</v>
      </c>
      <c r="L824" s="3">
        <v>900</v>
      </c>
      <c r="M824" t="str">
        <f t="shared" si="88"/>
        <v>C</v>
      </c>
      <c r="N824" t="str">
        <f t="shared" si="89"/>
        <v>C4</v>
      </c>
      <c r="O824" t="str">
        <f>VLOOKUP(N824,'Design - US'!$H$3:$M$50,2,FALSE)</f>
        <v>Profile A</v>
      </c>
      <c r="P824" t="str">
        <f>VLOOKUP($N824,'Design - US'!$H$3:$M$50,3,FALSE)</f>
        <v>$60 USD / mo (T3)</v>
      </c>
      <c r="Q824" t="str">
        <f>VLOOKUP($N824,'Design - US'!$H$3:$M$50,4,FALSE)</f>
        <v>$5.36 USD / day</v>
      </c>
      <c r="R824" t="str">
        <f>VLOOKUP($N824,'Design - US'!$H$3:$M$50,5,FALSE)</f>
        <v>Open access within label indication (use after failure of allopurinol or febuxostat)</v>
      </c>
      <c r="S824" t="str">
        <f>VLOOKUP($N824,'Design - US'!$H$3:$M$50,6,FALSE)</f>
        <v>Requires prior authorization</v>
      </c>
      <c r="T824">
        <f t="shared" si="90"/>
        <v>1500</v>
      </c>
      <c r="U824">
        <f t="shared" si="84"/>
        <v>1200</v>
      </c>
      <c r="V824">
        <f t="shared" si="85"/>
        <v>150</v>
      </c>
      <c r="W824">
        <f t="shared" si="86"/>
        <v>150</v>
      </c>
      <c r="X824">
        <f t="shared" si="87"/>
        <v>0</v>
      </c>
    </row>
    <row r="825" spans="1:24">
      <c r="A825" s="2">
        <v>110</v>
      </c>
      <c r="B825" s="1" t="s">
        <v>18</v>
      </c>
      <c r="C825" s="1">
        <v>4</v>
      </c>
      <c r="D825" s="1" t="s">
        <v>14</v>
      </c>
      <c r="E825" s="1">
        <v>0.6</v>
      </c>
      <c r="F825" s="1">
        <v>0.2</v>
      </c>
      <c r="G825" s="1">
        <v>0.2</v>
      </c>
      <c r="H825" s="1">
        <v>0</v>
      </c>
      <c r="I825" s="1" t="s">
        <v>12</v>
      </c>
      <c r="J825" s="1" t="s">
        <v>13</v>
      </c>
      <c r="K825" s="1">
        <v>1500</v>
      </c>
      <c r="L825" s="3">
        <v>900</v>
      </c>
      <c r="M825" t="str">
        <f t="shared" si="88"/>
        <v>C</v>
      </c>
      <c r="N825" t="str">
        <f t="shared" si="89"/>
        <v>C4</v>
      </c>
      <c r="O825" t="str">
        <f>VLOOKUP(N825,'Design - US'!$H$3:$M$50,2,FALSE)</f>
        <v>Profile A</v>
      </c>
      <c r="P825" t="str">
        <f>VLOOKUP($N825,'Design - US'!$H$3:$M$50,3,FALSE)</f>
        <v>$60 USD / mo (T3)</v>
      </c>
      <c r="Q825" t="str">
        <f>VLOOKUP($N825,'Design - US'!$H$3:$M$50,4,FALSE)</f>
        <v>$5.36 USD / day</v>
      </c>
      <c r="R825" t="str">
        <f>VLOOKUP($N825,'Design - US'!$H$3:$M$50,5,FALSE)</f>
        <v>Open access within label indication (use after failure of allopurinol or febuxostat)</v>
      </c>
      <c r="S825" t="str">
        <f>VLOOKUP($N825,'Design - US'!$H$3:$M$50,6,FALSE)</f>
        <v>Requires prior authorization</v>
      </c>
      <c r="T825">
        <f t="shared" si="90"/>
        <v>900</v>
      </c>
      <c r="U825">
        <f t="shared" si="84"/>
        <v>540</v>
      </c>
      <c r="V825">
        <f t="shared" si="85"/>
        <v>180</v>
      </c>
      <c r="W825">
        <f t="shared" si="86"/>
        <v>180</v>
      </c>
      <c r="X825">
        <f t="shared" si="87"/>
        <v>0</v>
      </c>
    </row>
    <row r="826" spans="1:24">
      <c r="A826" s="2">
        <v>110</v>
      </c>
      <c r="B826" s="1" t="s">
        <v>18</v>
      </c>
      <c r="C826" s="1">
        <v>5</v>
      </c>
      <c r="D826" s="1" t="s">
        <v>11</v>
      </c>
      <c r="E826" s="1">
        <v>0.8</v>
      </c>
      <c r="F826" s="1">
        <v>0</v>
      </c>
      <c r="G826" s="1">
        <v>0.2</v>
      </c>
      <c r="H826" s="1">
        <v>0</v>
      </c>
      <c r="I826" s="1" t="s">
        <v>12</v>
      </c>
      <c r="J826" s="1" t="s">
        <v>13</v>
      </c>
      <c r="K826" s="1">
        <v>1500</v>
      </c>
      <c r="L826" s="3">
        <v>900</v>
      </c>
      <c r="M826" t="str">
        <f t="shared" si="88"/>
        <v>C</v>
      </c>
      <c r="N826" t="str">
        <f t="shared" si="89"/>
        <v>C5</v>
      </c>
      <c r="O826" t="str">
        <f>VLOOKUP(N826,'Design - US'!$H$3:$M$50,2,FALSE)</f>
        <v>Profile C</v>
      </c>
      <c r="P826" t="str">
        <f>VLOOKUP($N826,'Design - US'!$H$3:$M$50,3,FALSE)</f>
        <v>$30 USD / mo (T2)</v>
      </c>
      <c r="Q826" t="str">
        <f>VLOOKUP($N826,'Design - US'!$H$3:$M$50,4,FALSE)</f>
        <v>$7.14 USD / day</v>
      </c>
      <c r="R826" t="str">
        <f>VLOOKUP($N826,'Design - US'!$H$3:$M$50,5,FALSE)</f>
        <v>Open access within label indication (use after failure of allopurinol or febuxostat)</v>
      </c>
      <c r="S826" t="str">
        <f>VLOOKUP($N826,'Design - US'!$H$3:$M$50,6,FALSE)</f>
        <v>Requires prior authorization</v>
      </c>
      <c r="T826">
        <f t="shared" si="90"/>
        <v>1500</v>
      </c>
      <c r="U826">
        <f t="shared" si="84"/>
        <v>1200</v>
      </c>
      <c r="V826">
        <f t="shared" si="85"/>
        <v>0</v>
      </c>
      <c r="W826">
        <f t="shared" si="86"/>
        <v>300</v>
      </c>
      <c r="X826">
        <f t="shared" si="87"/>
        <v>0</v>
      </c>
    </row>
    <row r="827" spans="1:24">
      <c r="A827" s="2">
        <v>110</v>
      </c>
      <c r="B827" s="1" t="s">
        <v>18</v>
      </c>
      <c r="C827" s="1">
        <v>5</v>
      </c>
      <c r="D827" s="1" t="s">
        <v>14</v>
      </c>
      <c r="E827" s="1">
        <v>0.6</v>
      </c>
      <c r="F827" s="1">
        <v>0.2</v>
      </c>
      <c r="G827" s="1">
        <v>0.2</v>
      </c>
      <c r="H827" s="1">
        <v>0</v>
      </c>
      <c r="I827" s="1" t="s">
        <v>12</v>
      </c>
      <c r="J827" s="1" t="s">
        <v>13</v>
      </c>
      <c r="K827" s="1">
        <v>1500</v>
      </c>
      <c r="L827" s="3">
        <v>900</v>
      </c>
      <c r="M827" t="str">
        <f t="shared" si="88"/>
        <v>C</v>
      </c>
      <c r="N827" t="str">
        <f t="shared" si="89"/>
        <v>C5</v>
      </c>
      <c r="O827" t="str">
        <f>VLOOKUP(N827,'Design - US'!$H$3:$M$50,2,FALSE)</f>
        <v>Profile C</v>
      </c>
      <c r="P827" t="str">
        <f>VLOOKUP($N827,'Design - US'!$H$3:$M$50,3,FALSE)</f>
        <v>$30 USD / mo (T2)</v>
      </c>
      <c r="Q827" t="str">
        <f>VLOOKUP($N827,'Design - US'!$H$3:$M$50,4,FALSE)</f>
        <v>$7.14 USD / day</v>
      </c>
      <c r="R827" t="str">
        <f>VLOOKUP($N827,'Design - US'!$H$3:$M$50,5,FALSE)</f>
        <v>Open access within label indication (use after failure of allopurinol or febuxostat)</v>
      </c>
      <c r="S827" t="str">
        <f>VLOOKUP($N827,'Design - US'!$H$3:$M$50,6,FALSE)</f>
        <v>Requires prior authorization</v>
      </c>
      <c r="T827">
        <f t="shared" si="90"/>
        <v>900</v>
      </c>
      <c r="U827">
        <f t="shared" si="84"/>
        <v>540</v>
      </c>
      <c r="V827">
        <f t="shared" si="85"/>
        <v>180</v>
      </c>
      <c r="W827">
        <f t="shared" si="86"/>
        <v>180</v>
      </c>
      <c r="X827">
        <f t="shared" si="87"/>
        <v>0</v>
      </c>
    </row>
    <row r="828" spans="1:24">
      <c r="A828" s="2">
        <v>110</v>
      </c>
      <c r="B828" s="1" t="s">
        <v>18</v>
      </c>
      <c r="C828" s="1">
        <v>6</v>
      </c>
      <c r="D828" s="1" t="s">
        <v>11</v>
      </c>
      <c r="E828" s="1">
        <v>0.8</v>
      </c>
      <c r="F828" s="1">
        <v>0.1</v>
      </c>
      <c r="G828" s="1">
        <v>0.1</v>
      </c>
      <c r="H828" s="1">
        <v>0</v>
      </c>
      <c r="I828" s="1" t="s">
        <v>12</v>
      </c>
      <c r="J828" s="1" t="s">
        <v>13</v>
      </c>
      <c r="K828" s="1">
        <v>1500</v>
      </c>
      <c r="L828" s="3">
        <v>900</v>
      </c>
      <c r="M828" t="str">
        <f t="shared" si="88"/>
        <v>C</v>
      </c>
      <c r="N828" t="str">
        <f t="shared" si="89"/>
        <v>C6</v>
      </c>
      <c r="O828" t="str">
        <f>VLOOKUP(N828,'Design - US'!$H$3:$M$50,2,FALSE)</f>
        <v>Profile A</v>
      </c>
      <c r="P828" t="str">
        <f>VLOOKUP($N828,'Design - US'!$H$3:$M$50,3,FALSE)</f>
        <v>$60 USD / mo (T3)</v>
      </c>
      <c r="Q828" t="str">
        <f>VLOOKUP($N828,'Design - US'!$H$3:$M$50,4,FALSE)</f>
        <v>$7.14 USD / day</v>
      </c>
      <c r="R828" t="str">
        <f>VLOOKUP($N828,'Design - US'!$H$3:$M$50,5,FALSE)</f>
        <v>Open access within label indication (use after failure of allopurinol or febuxostat)</v>
      </c>
      <c r="S828" t="str">
        <f>VLOOKUP($N828,'Design - US'!$H$3:$M$50,6,FALSE)</f>
        <v>Requires prior authorization</v>
      </c>
      <c r="T828">
        <f t="shared" si="90"/>
        <v>1500</v>
      </c>
      <c r="U828">
        <f t="shared" si="84"/>
        <v>1200</v>
      </c>
      <c r="V828">
        <f t="shared" si="85"/>
        <v>150</v>
      </c>
      <c r="W828">
        <f t="shared" si="86"/>
        <v>150</v>
      </c>
      <c r="X828">
        <f t="shared" si="87"/>
        <v>0</v>
      </c>
    </row>
    <row r="829" spans="1:24">
      <c r="A829" s="2">
        <v>110</v>
      </c>
      <c r="B829" s="1" t="s">
        <v>18</v>
      </c>
      <c r="C829" s="1">
        <v>6</v>
      </c>
      <c r="D829" s="1" t="s">
        <v>14</v>
      </c>
      <c r="E829" s="1">
        <v>0.6</v>
      </c>
      <c r="F829" s="1">
        <v>0.2</v>
      </c>
      <c r="G829" s="1">
        <v>0.2</v>
      </c>
      <c r="H829" s="1">
        <v>0</v>
      </c>
      <c r="I829" s="1" t="s">
        <v>12</v>
      </c>
      <c r="J829" s="1" t="s">
        <v>13</v>
      </c>
      <c r="K829" s="1">
        <v>1500</v>
      </c>
      <c r="L829" s="3">
        <v>900</v>
      </c>
      <c r="M829" t="str">
        <f t="shared" si="88"/>
        <v>C</v>
      </c>
      <c r="N829" t="str">
        <f t="shared" si="89"/>
        <v>C6</v>
      </c>
      <c r="O829" t="str">
        <f>VLOOKUP(N829,'Design - US'!$H$3:$M$50,2,FALSE)</f>
        <v>Profile A</v>
      </c>
      <c r="P829" t="str">
        <f>VLOOKUP($N829,'Design - US'!$H$3:$M$50,3,FALSE)</f>
        <v>$60 USD / mo (T3)</v>
      </c>
      <c r="Q829" t="str">
        <f>VLOOKUP($N829,'Design - US'!$H$3:$M$50,4,FALSE)</f>
        <v>$7.14 USD / day</v>
      </c>
      <c r="R829" t="str">
        <f>VLOOKUP($N829,'Design - US'!$H$3:$M$50,5,FALSE)</f>
        <v>Open access within label indication (use after failure of allopurinol or febuxostat)</v>
      </c>
      <c r="S829" t="str">
        <f>VLOOKUP($N829,'Design - US'!$H$3:$M$50,6,FALSE)</f>
        <v>Requires prior authorization</v>
      </c>
      <c r="T829">
        <f t="shared" si="90"/>
        <v>900</v>
      </c>
      <c r="U829">
        <f t="shared" si="84"/>
        <v>540</v>
      </c>
      <c r="V829">
        <f t="shared" si="85"/>
        <v>180</v>
      </c>
      <c r="W829">
        <f t="shared" si="86"/>
        <v>180</v>
      </c>
      <c r="X829">
        <f t="shared" si="87"/>
        <v>0</v>
      </c>
    </row>
    <row r="830" spans="1:24">
      <c r="A830" s="2">
        <v>110</v>
      </c>
      <c r="B830" s="1" t="s">
        <v>18</v>
      </c>
      <c r="C830" s="1">
        <v>7</v>
      </c>
      <c r="D830" s="1" t="s">
        <v>11</v>
      </c>
      <c r="E830" s="1">
        <v>0.8</v>
      </c>
      <c r="F830" s="1">
        <v>0.1</v>
      </c>
      <c r="G830" s="1">
        <v>0.1</v>
      </c>
      <c r="H830" s="1">
        <v>0</v>
      </c>
      <c r="I830" s="1" t="s">
        <v>12</v>
      </c>
      <c r="J830" s="1" t="s">
        <v>13</v>
      </c>
      <c r="K830" s="1">
        <v>1500</v>
      </c>
      <c r="L830" s="3">
        <v>900</v>
      </c>
      <c r="M830" t="str">
        <f t="shared" si="88"/>
        <v>C</v>
      </c>
      <c r="N830" t="str">
        <f t="shared" si="89"/>
        <v>C7</v>
      </c>
      <c r="O830" t="str">
        <f>VLOOKUP(N830,'Design - US'!$H$3:$M$50,2,FALSE)</f>
        <v>Profile D</v>
      </c>
      <c r="P830" t="str">
        <f>VLOOKUP($N830,'Design - US'!$H$3:$M$50,3,FALSE)</f>
        <v>$60 USD / mo (T3)</v>
      </c>
      <c r="Q830" t="str">
        <f>VLOOKUP($N830,'Design - US'!$H$3:$M$50,4,FALSE)</f>
        <v>$7.14 USD / day</v>
      </c>
      <c r="R830" t="str">
        <f>VLOOKUP($N830,'Design - US'!$H$3:$M$50,5,FALSE)</f>
        <v>Open access within label indication (use after failure of allopurinol or febuxostat)</v>
      </c>
      <c r="S830" t="str">
        <f>VLOOKUP($N830,'Design - US'!$H$3:$M$50,6,FALSE)</f>
        <v>Requires prior authorization</v>
      </c>
      <c r="T830">
        <f t="shared" si="90"/>
        <v>1500</v>
      </c>
      <c r="U830">
        <f t="shared" si="84"/>
        <v>1200</v>
      </c>
      <c r="V830">
        <f t="shared" si="85"/>
        <v>150</v>
      </c>
      <c r="W830">
        <f t="shared" si="86"/>
        <v>150</v>
      </c>
      <c r="X830">
        <f t="shared" si="87"/>
        <v>0</v>
      </c>
    </row>
    <row r="831" spans="1:24">
      <c r="A831" s="2">
        <v>110</v>
      </c>
      <c r="B831" s="1" t="s">
        <v>18</v>
      </c>
      <c r="C831" s="1">
        <v>7</v>
      </c>
      <c r="D831" s="1" t="s">
        <v>14</v>
      </c>
      <c r="E831" s="1">
        <v>0.6</v>
      </c>
      <c r="F831" s="1">
        <v>0.2</v>
      </c>
      <c r="G831" s="1">
        <v>0.2</v>
      </c>
      <c r="H831" s="1">
        <v>0</v>
      </c>
      <c r="I831" s="1" t="s">
        <v>12</v>
      </c>
      <c r="J831" s="1" t="s">
        <v>13</v>
      </c>
      <c r="K831" s="1">
        <v>1500</v>
      </c>
      <c r="L831" s="3">
        <v>900</v>
      </c>
      <c r="M831" t="str">
        <f t="shared" si="88"/>
        <v>C</v>
      </c>
      <c r="N831" t="str">
        <f t="shared" si="89"/>
        <v>C7</v>
      </c>
      <c r="O831" t="str">
        <f>VLOOKUP(N831,'Design - US'!$H$3:$M$50,2,FALSE)</f>
        <v>Profile D</v>
      </c>
      <c r="P831" t="str">
        <f>VLOOKUP($N831,'Design - US'!$H$3:$M$50,3,FALSE)</f>
        <v>$60 USD / mo (T3)</v>
      </c>
      <c r="Q831" t="str">
        <f>VLOOKUP($N831,'Design - US'!$H$3:$M$50,4,FALSE)</f>
        <v>$7.14 USD / day</v>
      </c>
      <c r="R831" t="str">
        <f>VLOOKUP($N831,'Design - US'!$H$3:$M$50,5,FALSE)</f>
        <v>Open access within label indication (use after failure of allopurinol or febuxostat)</v>
      </c>
      <c r="S831" t="str">
        <f>VLOOKUP($N831,'Design - US'!$H$3:$M$50,6,FALSE)</f>
        <v>Requires prior authorization</v>
      </c>
      <c r="T831">
        <f t="shared" si="90"/>
        <v>900</v>
      </c>
      <c r="U831">
        <f t="shared" si="84"/>
        <v>540</v>
      </c>
      <c r="V831">
        <f t="shared" si="85"/>
        <v>180</v>
      </c>
      <c r="W831">
        <f t="shared" si="86"/>
        <v>180</v>
      </c>
      <c r="X831">
        <f t="shared" si="87"/>
        <v>0</v>
      </c>
    </row>
    <row r="832" spans="1:24">
      <c r="A832" s="2">
        <v>110</v>
      </c>
      <c r="B832" s="1" t="s">
        <v>18</v>
      </c>
      <c r="C832" s="1">
        <v>8</v>
      </c>
      <c r="D832" s="1" t="s">
        <v>11</v>
      </c>
      <c r="E832" s="1">
        <v>0.8</v>
      </c>
      <c r="F832" s="1">
        <v>0.2</v>
      </c>
      <c r="G832" s="1">
        <v>0</v>
      </c>
      <c r="H832" s="1">
        <v>0</v>
      </c>
      <c r="I832" s="1" t="s">
        <v>12</v>
      </c>
      <c r="J832" s="1" t="s">
        <v>13</v>
      </c>
      <c r="K832" s="1">
        <v>1500</v>
      </c>
      <c r="L832" s="3">
        <v>900</v>
      </c>
      <c r="M832" t="str">
        <f t="shared" si="88"/>
        <v>C</v>
      </c>
      <c r="N832" t="str">
        <f t="shared" si="89"/>
        <v>C8</v>
      </c>
      <c r="O832" t="str">
        <f>VLOOKUP(N832,'Design - US'!$H$3:$M$50,2,FALSE)</f>
        <v>Profile B</v>
      </c>
      <c r="P832" t="str">
        <f>VLOOKUP($N832,'Design - US'!$H$3:$M$50,3,FALSE)</f>
        <v>$60 USD / mo (T3)</v>
      </c>
      <c r="Q832" t="str">
        <f>VLOOKUP($N832,'Design - US'!$H$3:$M$50,4,FALSE)</f>
        <v>$12.06 USD / day</v>
      </c>
      <c r="R832" t="str">
        <f>VLOOKUP($N832,'Design - US'!$H$3:$M$50,5,FALSE)</f>
        <v>Access restricted beyond label indication (use only after failure of both allopurinol AND febuxostat)</v>
      </c>
      <c r="S832" t="str">
        <f>VLOOKUP($N832,'Design - US'!$H$3:$M$50,6,FALSE)</f>
        <v>Requires prior authorization</v>
      </c>
      <c r="T832">
        <f t="shared" si="90"/>
        <v>1500</v>
      </c>
      <c r="U832">
        <f t="shared" si="84"/>
        <v>1200</v>
      </c>
      <c r="V832">
        <f t="shared" si="85"/>
        <v>300</v>
      </c>
      <c r="W832">
        <f t="shared" si="86"/>
        <v>0</v>
      </c>
      <c r="X832">
        <f t="shared" si="87"/>
        <v>0</v>
      </c>
    </row>
    <row r="833" spans="1:24">
      <c r="A833" s="2">
        <v>110</v>
      </c>
      <c r="B833" s="1" t="s">
        <v>18</v>
      </c>
      <c r="C833" s="1">
        <v>8</v>
      </c>
      <c r="D833" s="1" t="s">
        <v>14</v>
      </c>
      <c r="E833" s="1">
        <v>0.6</v>
      </c>
      <c r="F833" s="1">
        <v>0.3</v>
      </c>
      <c r="G833" s="1">
        <v>0.1</v>
      </c>
      <c r="H833" s="1">
        <v>0</v>
      </c>
      <c r="I833" s="1" t="s">
        <v>12</v>
      </c>
      <c r="J833" s="1" t="s">
        <v>13</v>
      </c>
      <c r="K833" s="1">
        <v>1500</v>
      </c>
      <c r="L833" s="3">
        <v>900</v>
      </c>
      <c r="M833" t="str">
        <f t="shared" si="88"/>
        <v>C</v>
      </c>
      <c r="N833" t="str">
        <f t="shared" si="89"/>
        <v>C8</v>
      </c>
      <c r="O833" t="str">
        <f>VLOOKUP(N833,'Design - US'!$H$3:$M$50,2,FALSE)</f>
        <v>Profile B</v>
      </c>
      <c r="P833" t="str">
        <f>VLOOKUP($N833,'Design - US'!$H$3:$M$50,3,FALSE)</f>
        <v>$60 USD / mo (T3)</v>
      </c>
      <c r="Q833" t="str">
        <f>VLOOKUP($N833,'Design - US'!$H$3:$M$50,4,FALSE)</f>
        <v>$12.06 USD / day</v>
      </c>
      <c r="R833" t="str">
        <f>VLOOKUP($N833,'Design - US'!$H$3:$M$50,5,FALSE)</f>
        <v>Access restricted beyond label indication (use only after failure of both allopurinol AND febuxostat)</v>
      </c>
      <c r="S833" t="str">
        <f>VLOOKUP($N833,'Design - US'!$H$3:$M$50,6,FALSE)</f>
        <v>Requires prior authorization</v>
      </c>
      <c r="T833">
        <f t="shared" si="90"/>
        <v>900</v>
      </c>
      <c r="U833">
        <f t="shared" si="84"/>
        <v>540</v>
      </c>
      <c r="V833">
        <f t="shared" si="85"/>
        <v>270</v>
      </c>
      <c r="W833">
        <f t="shared" si="86"/>
        <v>90</v>
      </c>
      <c r="X833">
        <f t="shared" si="87"/>
        <v>0</v>
      </c>
    </row>
    <row r="834" spans="1:24">
      <c r="A834" s="2">
        <v>110</v>
      </c>
      <c r="B834" s="1" t="s">
        <v>18</v>
      </c>
      <c r="C834" s="1">
        <v>9</v>
      </c>
      <c r="D834" s="1" t="s">
        <v>11</v>
      </c>
      <c r="E834" s="1">
        <v>0.8</v>
      </c>
      <c r="F834" s="1">
        <v>0.2</v>
      </c>
      <c r="G834" s="1">
        <v>0</v>
      </c>
      <c r="H834" s="1">
        <v>0</v>
      </c>
      <c r="I834" s="1" t="s">
        <v>12</v>
      </c>
      <c r="J834" s="1" t="s">
        <v>13</v>
      </c>
      <c r="K834" s="1">
        <v>1500</v>
      </c>
      <c r="L834" s="3">
        <v>900</v>
      </c>
      <c r="M834" t="str">
        <f t="shared" si="88"/>
        <v>C</v>
      </c>
      <c r="N834" t="str">
        <f t="shared" si="89"/>
        <v>C9</v>
      </c>
      <c r="O834" t="str">
        <f>VLOOKUP(N834,'Design - US'!$H$3:$M$50,2,FALSE)</f>
        <v>Profile D</v>
      </c>
      <c r="P834" t="str">
        <f>VLOOKUP($N834,'Design - US'!$H$3:$M$50,3,FALSE)</f>
        <v>$60 USD / mo (T3)</v>
      </c>
      <c r="Q834" t="str">
        <f>VLOOKUP($N834,'Design - US'!$H$3:$M$50,4,FALSE)</f>
        <v>$12.06 USD / day</v>
      </c>
      <c r="R834" t="str">
        <f>VLOOKUP($N834,'Design - US'!$H$3:$M$50,5,FALSE)</f>
        <v>Open access within label indication (use after failure of allopurinol or febuxostat)</v>
      </c>
      <c r="S834" t="str">
        <f>VLOOKUP($N834,'Design - US'!$H$3:$M$50,6,FALSE)</f>
        <v>No prior authorization</v>
      </c>
      <c r="T834">
        <f t="shared" si="90"/>
        <v>1500</v>
      </c>
      <c r="U834">
        <f t="shared" ref="U834:U897" si="91">$T834*E834</f>
        <v>1200</v>
      </c>
      <c r="V834">
        <f t="shared" ref="V834:V897" si="92">$T834*F834</f>
        <v>300</v>
      </c>
      <c r="W834">
        <f t="shared" ref="W834:W897" si="93">$T834*G834</f>
        <v>0</v>
      </c>
      <c r="X834">
        <f t="shared" ref="X834:X897" si="94">$T834*H834</f>
        <v>0</v>
      </c>
    </row>
    <row r="835" spans="1:24">
      <c r="A835" s="2">
        <v>110</v>
      </c>
      <c r="B835" s="1" t="s">
        <v>18</v>
      </c>
      <c r="C835" s="1">
        <v>9</v>
      </c>
      <c r="D835" s="1" t="s">
        <v>14</v>
      </c>
      <c r="E835" s="1">
        <v>0.6</v>
      </c>
      <c r="F835" s="1">
        <v>0.2</v>
      </c>
      <c r="G835" s="1">
        <v>0.2</v>
      </c>
      <c r="H835" s="1">
        <v>0</v>
      </c>
      <c r="I835" s="1" t="s">
        <v>12</v>
      </c>
      <c r="J835" s="1" t="s">
        <v>13</v>
      </c>
      <c r="K835" s="1">
        <v>1500</v>
      </c>
      <c r="L835" s="3">
        <v>900</v>
      </c>
      <c r="M835" t="str">
        <f t="shared" ref="M835:M898" si="95">RIGHT(B835,1)</f>
        <v>C</v>
      </c>
      <c r="N835" t="str">
        <f t="shared" ref="N835:N898" si="96">M835&amp;C835</f>
        <v>C9</v>
      </c>
      <c r="O835" t="str">
        <f>VLOOKUP(N835,'Design - US'!$H$3:$M$50,2,FALSE)</f>
        <v>Profile D</v>
      </c>
      <c r="P835" t="str">
        <f>VLOOKUP($N835,'Design - US'!$H$3:$M$50,3,FALSE)</f>
        <v>$60 USD / mo (T3)</v>
      </c>
      <c r="Q835" t="str">
        <f>VLOOKUP($N835,'Design - US'!$H$3:$M$50,4,FALSE)</f>
        <v>$12.06 USD / day</v>
      </c>
      <c r="R835" t="str">
        <f>VLOOKUP($N835,'Design - US'!$H$3:$M$50,5,FALSE)</f>
        <v>Open access within label indication (use after failure of allopurinol or febuxostat)</v>
      </c>
      <c r="S835" t="str">
        <f>VLOOKUP($N835,'Design - US'!$H$3:$M$50,6,FALSE)</f>
        <v>No prior authorization</v>
      </c>
      <c r="T835">
        <f t="shared" ref="T835:T898" si="97">IF(D835="A",K835,L835)</f>
        <v>900</v>
      </c>
      <c r="U835">
        <f t="shared" si="91"/>
        <v>540</v>
      </c>
      <c r="V835">
        <f t="shared" si="92"/>
        <v>180</v>
      </c>
      <c r="W835">
        <f t="shared" si="93"/>
        <v>180</v>
      </c>
      <c r="X835">
        <f t="shared" si="94"/>
        <v>0</v>
      </c>
    </row>
    <row r="836" spans="1:24">
      <c r="A836" s="2">
        <v>110</v>
      </c>
      <c r="B836" s="1" t="s">
        <v>18</v>
      </c>
      <c r="C836" s="1">
        <v>10</v>
      </c>
      <c r="D836" s="1" t="s">
        <v>11</v>
      </c>
      <c r="E836" s="1">
        <v>0.8</v>
      </c>
      <c r="F836" s="1">
        <v>0.1</v>
      </c>
      <c r="G836" s="1">
        <v>0.1</v>
      </c>
      <c r="H836" s="1">
        <v>0</v>
      </c>
      <c r="I836" s="1" t="s">
        <v>12</v>
      </c>
      <c r="J836" s="1" t="s">
        <v>13</v>
      </c>
      <c r="K836" s="1">
        <v>1500</v>
      </c>
      <c r="L836" s="3">
        <v>900</v>
      </c>
      <c r="M836" t="str">
        <f t="shared" si="95"/>
        <v>C</v>
      </c>
      <c r="N836" t="str">
        <f t="shared" si="96"/>
        <v>C10</v>
      </c>
      <c r="O836" t="str">
        <f>VLOOKUP(N836,'Design - US'!$H$3:$M$50,2,FALSE)</f>
        <v>Profile A</v>
      </c>
      <c r="P836" t="str">
        <f>VLOOKUP($N836,'Design - US'!$H$3:$M$50,3,FALSE)</f>
        <v>$60 USD / mo (T3)</v>
      </c>
      <c r="Q836" t="str">
        <f>VLOOKUP($N836,'Design - US'!$H$3:$M$50,4,FALSE)</f>
        <v>$12.06 USD / day</v>
      </c>
      <c r="R836" t="str">
        <f>VLOOKUP($N836,'Design - US'!$H$3:$M$50,5,FALSE)</f>
        <v>Open access within label indication (use after failure of allopurinol or febuxostat)</v>
      </c>
      <c r="S836" t="str">
        <f>VLOOKUP($N836,'Design - US'!$H$3:$M$50,6,FALSE)</f>
        <v>No prior authorization</v>
      </c>
      <c r="T836">
        <f t="shared" si="97"/>
        <v>1500</v>
      </c>
      <c r="U836">
        <f t="shared" si="91"/>
        <v>1200</v>
      </c>
      <c r="V836">
        <f t="shared" si="92"/>
        <v>150</v>
      </c>
      <c r="W836">
        <f t="shared" si="93"/>
        <v>150</v>
      </c>
      <c r="X836">
        <f t="shared" si="94"/>
        <v>0</v>
      </c>
    </row>
    <row r="837" spans="1:24">
      <c r="A837" s="2">
        <v>110</v>
      </c>
      <c r="B837" s="1" t="s">
        <v>18</v>
      </c>
      <c r="C837" s="1">
        <v>10</v>
      </c>
      <c r="D837" s="1" t="s">
        <v>14</v>
      </c>
      <c r="E837" s="1">
        <v>0.6</v>
      </c>
      <c r="F837" s="1">
        <v>0.3</v>
      </c>
      <c r="G837" s="1">
        <v>0.1</v>
      </c>
      <c r="H837" s="1">
        <v>0</v>
      </c>
      <c r="I837" s="1" t="s">
        <v>12</v>
      </c>
      <c r="J837" s="1" t="s">
        <v>13</v>
      </c>
      <c r="K837" s="1">
        <v>1500</v>
      </c>
      <c r="L837" s="3">
        <v>900</v>
      </c>
      <c r="M837" t="str">
        <f t="shared" si="95"/>
        <v>C</v>
      </c>
      <c r="N837" t="str">
        <f t="shared" si="96"/>
        <v>C10</v>
      </c>
      <c r="O837" t="str">
        <f>VLOOKUP(N837,'Design - US'!$H$3:$M$50,2,FALSE)</f>
        <v>Profile A</v>
      </c>
      <c r="P837" t="str">
        <f>VLOOKUP($N837,'Design - US'!$H$3:$M$50,3,FALSE)</f>
        <v>$60 USD / mo (T3)</v>
      </c>
      <c r="Q837" t="str">
        <f>VLOOKUP($N837,'Design - US'!$H$3:$M$50,4,FALSE)</f>
        <v>$12.06 USD / day</v>
      </c>
      <c r="R837" t="str">
        <f>VLOOKUP($N837,'Design - US'!$H$3:$M$50,5,FALSE)</f>
        <v>Open access within label indication (use after failure of allopurinol or febuxostat)</v>
      </c>
      <c r="S837" t="str">
        <f>VLOOKUP($N837,'Design - US'!$H$3:$M$50,6,FALSE)</f>
        <v>No prior authorization</v>
      </c>
      <c r="T837">
        <f t="shared" si="97"/>
        <v>900</v>
      </c>
      <c r="U837">
        <f t="shared" si="91"/>
        <v>540</v>
      </c>
      <c r="V837">
        <f t="shared" si="92"/>
        <v>270</v>
      </c>
      <c r="W837">
        <f t="shared" si="93"/>
        <v>90</v>
      </c>
      <c r="X837">
        <f t="shared" si="94"/>
        <v>0</v>
      </c>
    </row>
    <row r="838" spans="1:24">
      <c r="A838" s="2">
        <v>110</v>
      </c>
      <c r="B838" s="1" t="s">
        <v>18</v>
      </c>
      <c r="C838" s="1">
        <v>11</v>
      </c>
      <c r="D838" s="1" t="s">
        <v>11</v>
      </c>
      <c r="E838" s="1">
        <v>0.8</v>
      </c>
      <c r="F838" s="1">
        <v>0.1</v>
      </c>
      <c r="G838" s="1">
        <v>0.1</v>
      </c>
      <c r="H838" s="1">
        <v>0</v>
      </c>
      <c r="I838" s="1" t="s">
        <v>12</v>
      </c>
      <c r="J838" s="1" t="s">
        <v>13</v>
      </c>
      <c r="K838" s="1">
        <v>1500</v>
      </c>
      <c r="L838" s="3">
        <v>900</v>
      </c>
      <c r="M838" t="str">
        <f t="shared" si="95"/>
        <v>C</v>
      </c>
      <c r="N838" t="str">
        <f t="shared" si="96"/>
        <v>C11</v>
      </c>
      <c r="O838" t="str">
        <f>VLOOKUP(N838,'Design - US'!$H$3:$M$50,2,FALSE)</f>
        <v>Profile B</v>
      </c>
      <c r="P838" t="str">
        <f>VLOOKUP($N838,'Design - US'!$H$3:$M$50,3,FALSE)</f>
        <v>$60 USD / mo (T3)</v>
      </c>
      <c r="Q838" t="str">
        <f>VLOOKUP($N838,'Design - US'!$H$3:$M$50,4,FALSE)</f>
        <v>$12.06 USD / day</v>
      </c>
      <c r="R838" t="str">
        <f>VLOOKUP($N838,'Design - US'!$H$3:$M$50,5,FALSE)</f>
        <v>Open access within label indication (use after failure of allopurinol or febuxostat)</v>
      </c>
      <c r="S838" t="str">
        <f>VLOOKUP($N838,'Design - US'!$H$3:$M$50,6,FALSE)</f>
        <v>No prior authorization</v>
      </c>
      <c r="T838">
        <f t="shared" si="97"/>
        <v>1500</v>
      </c>
      <c r="U838">
        <f t="shared" si="91"/>
        <v>1200</v>
      </c>
      <c r="V838">
        <f t="shared" si="92"/>
        <v>150</v>
      </c>
      <c r="W838">
        <f t="shared" si="93"/>
        <v>150</v>
      </c>
      <c r="X838">
        <f t="shared" si="94"/>
        <v>0</v>
      </c>
    </row>
    <row r="839" spans="1:24">
      <c r="A839" s="2">
        <v>110</v>
      </c>
      <c r="B839" s="1" t="s">
        <v>18</v>
      </c>
      <c r="C839" s="1">
        <v>11</v>
      </c>
      <c r="D839" s="1" t="s">
        <v>14</v>
      </c>
      <c r="E839" s="1">
        <v>0.6</v>
      </c>
      <c r="F839" s="1">
        <v>0.3</v>
      </c>
      <c r="G839" s="1">
        <v>0.1</v>
      </c>
      <c r="H839" s="1">
        <v>0</v>
      </c>
      <c r="I839" s="1" t="s">
        <v>12</v>
      </c>
      <c r="J839" s="1" t="s">
        <v>13</v>
      </c>
      <c r="K839" s="1">
        <v>1500</v>
      </c>
      <c r="L839" s="3">
        <v>900</v>
      </c>
      <c r="M839" t="str">
        <f t="shared" si="95"/>
        <v>C</v>
      </c>
      <c r="N839" t="str">
        <f t="shared" si="96"/>
        <v>C11</v>
      </c>
      <c r="O839" t="str">
        <f>VLOOKUP(N839,'Design - US'!$H$3:$M$50,2,FALSE)</f>
        <v>Profile B</v>
      </c>
      <c r="P839" t="str">
        <f>VLOOKUP($N839,'Design - US'!$H$3:$M$50,3,FALSE)</f>
        <v>$60 USD / mo (T3)</v>
      </c>
      <c r="Q839" t="str">
        <f>VLOOKUP($N839,'Design - US'!$H$3:$M$50,4,FALSE)</f>
        <v>$12.06 USD / day</v>
      </c>
      <c r="R839" t="str">
        <f>VLOOKUP($N839,'Design - US'!$H$3:$M$50,5,FALSE)</f>
        <v>Open access within label indication (use after failure of allopurinol or febuxostat)</v>
      </c>
      <c r="S839" t="str">
        <f>VLOOKUP($N839,'Design - US'!$H$3:$M$50,6,FALSE)</f>
        <v>No prior authorization</v>
      </c>
      <c r="T839">
        <f t="shared" si="97"/>
        <v>900</v>
      </c>
      <c r="U839">
        <f t="shared" si="91"/>
        <v>540</v>
      </c>
      <c r="V839">
        <f t="shared" si="92"/>
        <v>270</v>
      </c>
      <c r="W839">
        <f t="shared" si="93"/>
        <v>90</v>
      </c>
      <c r="X839">
        <f t="shared" si="94"/>
        <v>0</v>
      </c>
    </row>
    <row r="840" spans="1:24">
      <c r="A840" s="2">
        <v>110</v>
      </c>
      <c r="B840" s="1" t="s">
        <v>18</v>
      </c>
      <c r="C840" s="1">
        <v>12</v>
      </c>
      <c r="D840" s="1" t="s">
        <v>11</v>
      </c>
      <c r="E840" s="1">
        <v>0.7</v>
      </c>
      <c r="F840" s="1">
        <v>0</v>
      </c>
      <c r="G840" s="1">
        <v>0.3</v>
      </c>
      <c r="H840" s="1">
        <v>0</v>
      </c>
      <c r="I840" s="1" t="s">
        <v>12</v>
      </c>
      <c r="J840" s="1" t="s">
        <v>13</v>
      </c>
      <c r="K840" s="1">
        <v>1500</v>
      </c>
      <c r="L840" s="3">
        <v>900</v>
      </c>
      <c r="M840" t="str">
        <f t="shared" si="95"/>
        <v>C</v>
      </c>
      <c r="N840" t="str">
        <f t="shared" si="96"/>
        <v>C12</v>
      </c>
      <c r="O840" t="str">
        <f>VLOOKUP(N840,'Design - US'!$H$3:$M$50,2,FALSE)</f>
        <v>Profile C</v>
      </c>
      <c r="P840" t="str">
        <f>VLOOKUP($N840,'Design - US'!$H$3:$M$50,3,FALSE)</f>
        <v>$60 USD / mo (T3)</v>
      </c>
      <c r="Q840" t="str">
        <f>VLOOKUP($N840,'Design - US'!$H$3:$M$50,4,FALSE)</f>
        <v>$5.36 USD / day</v>
      </c>
      <c r="R840" t="str">
        <f>VLOOKUP($N840,'Design - US'!$H$3:$M$50,5,FALSE)</f>
        <v>Open access within label indication (use after failure of allopurinol or febuxostat)</v>
      </c>
      <c r="S840" t="str">
        <f>VLOOKUP($N840,'Design - US'!$H$3:$M$50,6,FALSE)</f>
        <v>No prior authorization</v>
      </c>
      <c r="T840">
        <f t="shared" si="97"/>
        <v>1500</v>
      </c>
      <c r="U840">
        <f t="shared" si="91"/>
        <v>1050</v>
      </c>
      <c r="V840">
        <f t="shared" si="92"/>
        <v>0</v>
      </c>
      <c r="W840">
        <f t="shared" si="93"/>
        <v>450</v>
      </c>
      <c r="X840">
        <f t="shared" si="94"/>
        <v>0</v>
      </c>
    </row>
    <row r="841" spans="1:24">
      <c r="A841" s="2">
        <v>110</v>
      </c>
      <c r="B841" s="1" t="s">
        <v>18</v>
      </c>
      <c r="C841" s="1">
        <v>12</v>
      </c>
      <c r="D841" s="1" t="s">
        <v>14</v>
      </c>
      <c r="E841" s="1">
        <v>0.5</v>
      </c>
      <c r="F841" s="1">
        <v>0.2</v>
      </c>
      <c r="G841" s="1">
        <v>0.3</v>
      </c>
      <c r="H841" s="1">
        <v>0</v>
      </c>
      <c r="I841" s="1" t="s">
        <v>12</v>
      </c>
      <c r="J841" s="1" t="s">
        <v>13</v>
      </c>
      <c r="K841" s="1">
        <v>1500</v>
      </c>
      <c r="L841" s="3">
        <v>900</v>
      </c>
      <c r="M841" t="str">
        <f t="shared" si="95"/>
        <v>C</v>
      </c>
      <c r="N841" t="str">
        <f t="shared" si="96"/>
        <v>C12</v>
      </c>
      <c r="O841" t="str">
        <f>VLOOKUP(N841,'Design - US'!$H$3:$M$50,2,FALSE)</f>
        <v>Profile C</v>
      </c>
      <c r="P841" t="str">
        <f>VLOOKUP($N841,'Design - US'!$H$3:$M$50,3,FALSE)</f>
        <v>$60 USD / mo (T3)</v>
      </c>
      <c r="Q841" t="str">
        <f>VLOOKUP($N841,'Design - US'!$H$3:$M$50,4,FALSE)</f>
        <v>$5.36 USD / day</v>
      </c>
      <c r="R841" t="str">
        <f>VLOOKUP($N841,'Design - US'!$H$3:$M$50,5,FALSE)</f>
        <v>Open access within label indication (use after failure of allopurinol or febuxostat)</v>
      </c>
      <c r="S841" t="str">
        <f>VLOOKUP($N841,'Design - US'!$H$3:$M$50,6,FALSE)</f>
        <v>No prior authorization</v>
      </c>
      <c r="T841">
        <f t="shared" si="97"/>
        <v>900</v>
      </c>
      <c r="U841">
        <f t="shared" si="91"/>
        <v>450</v>
      </c>
      <c r="V841">
        <f t="shared" si="92"/>
        <v>180</v>
      </c>
      <c r="W841">
        <f t="shared" si="93"/>
        <v>270</v>
      </c>
      <c r="X841">
        <f t="shared" si="94"/>
        <v>0</v>
      </c>
    </row>
    <row r="842" spans="1:24">
      <c r="A842" s="2">
        <v>111</v>
      </c>
      <c r="B842" s="1" t="s">
        <v>17</v>
      </c>
      <c r="C842" s="1">
        <v>1</v>
      </c>
      <c r="D842" s="1" t="s">
        <v>11</v>
      </c>
      <c r="E842" s="1">
        <v>0.5</v>
      </c>
      <c r="F842" s="1">
        <v>0</v>
      </c>
      <c r="G842" s="1">
        <v>0.5</v>
      </c>
      <c r="H842" s="1">
        <v>0</v>
      </c>
      <c r="I842" s="1" t="s">
        <v>12</v>
      </c>
      <c r="J842" s="1" t="s">
        <v>13</v>
      </c>
      <c r="K842" s="1">
        <v>2500</v>
      </c>
      <c r="L842" s="3">
        <v>1250</v>
      </c>
      <c r="M842" t="str">
        <f t="shared" si="95"/>
        <v>B</v>
      </c>
      <c r="N842" t="str">
        <f t="shared" si="96"/>
        <v>B1</v>
      </c>
      <c r="O842" t="str">
        <f>VLOOKUP(N842,'Design - US'!$H$3:$M$50,2,FALSE)</f>
        <v>Profile B</v>
      </c>
      <c r="P842" t="str">
        <f>VLOOKUP($N842,'Design - US'!$H$3:$M$50,3,FALSE)</f>
        <v>$60 USD / mo (T3)</v>
      </c>
      <c r="Q842" t="str">
        <f>VLOOKUP($N842,'Design - US'!$H$3:$M$50,4,FALSE)</f>
        <v>$7.14 USD / day</v>
      </c>
      <c r="R842" t="str">
        <f>VLOOKUP($N842,'Design - US'!$H$3:$M$50,5,FALSE)</f>
        <v>Open access within label indication (use after failure of allopurinol or febuxostat)</v>
      </c>
      <c r="S842" t="str">
        <f>VLOOKUP($N842,'Design - US'!$H$3:$M$50,6,FALSE)</f>
        <v>Requires prior authorization</v>
      </c>
      <c r="T842">
        <f t="shared" si="97"/>
        <v>2500</v>
      </c>
      <c r="U842">
        <f t="shared" si="91"/>
        <v>1250</v>
      </c>
      <c r="V842">
        <f t="shared" si="92"/>
        <v>0</v>
      </c>
      <c r="W842">
        <f t="shared" si="93"/>
        <v>1250</v>
      </c>
      <c r="X842">
        <f t="shared" si="94"/>
        <v>0</v>
      </c>
    </row>
    <row r="843" spans="1:24">
      <c r="A843" s="2">
        <v>111</v>
      </c>
      <c r="B843" s="1" t="s">
        <v>17</v>
      </c>
      <c r="C843" s="1">
        <v>1</v>
      </c>
      <c r="D843" s="1" t="s">
        <v>14</v>
      </c>
      <c r="E843" s="1">
        <v>0</v>
      </c>
      <c r="F843" s="1">
        <v>0</v>
      </c>
      <c r="G843" s="1">
        <v>1</v>
      </c>
      <c r="H843" s="1">
        <v>0</v>
      </c>
      <c r="I843" s="1" t="s">
        <v>12</v>
      </c>
      <c r="J843" s="1" t="s">
        <v>13</v>
      </c>
      <c r="K843" s="1">
        <v>2500</v>
      </c>
      <c r="L843" s="3">
        <v>1250</v>
      </c>
      <c r="M843" t="str">
        <f t="shared" si="95"/>
        <v>B</v>
      </c>
      <c r="N843" t="str">
        <f t="shared" si="96"/>
        <v>B1</v>
      </c>
      <c r="O843" t="str">
        <f>VLOOKUP(N843,'Design - US'!$H$3:$M$50,2,FALSE)</f>
        <v>Profile B</v>
      </c>
      <c r="P843" t="str">
        <f>VLOOKUP($N843,'Design - US'!$H$3:$M$50,3,FALSE)</f>
        <v>$60 USD / mo (T3)</v>
      </c>
      <c r="Q843" t="str">
        <f>VLOOKUP($N843,'Design - US'!$H$3:$M$50,4,FALSE)</f>
        <v>$7.14 USD / day</v>
      </c>
      <c r="R843" t="str">
        <f>VLOOKUP($N843,'Design - US'!$H$3:$M$50,5,FALSE)</f>
        <v>Open access within label indication (use after failure of allopurinol or febuxostat)</v>
      </c>
      <c r="S843" t="str">
        <f>VLOOKUP($N843,'Design - US'!$H$3:$M$50,6,FALSE)</f>
        <v>Requires prior authorization</v>
      </c>
      <c r="T843">
        <f t="shared" si="97"/>
        <v>1250</v>
      </c>
      <c r="U843">
        <f t="shared" si="91"/>
        <v>0</v>
      </c>
      <c r="V843">
        <f t="shared" si="92"/>
        <v>0</v>
      </c>
      <c r="W843">
        <f t="shared" si="93"/>
        <v>1250</v>
      </c>
      <c r="X843">
        <f t="shared" si="94"/>
        <v>0</v>
      </c>
    </row>
    <row r="844" spans="1:24">
      <c r="A844" s="2">
        <v>111</v>
      </c>
      <c r="B844" s="1" t="s">
        <v>17</v>
      </c>
      <c r="C844" s="1">
        <v>2</v>
      </c>
      <c r="D844" s="1" t="s">
        <v>11</v>
      </c>
      <c r="E844" s="1">
        <v>0.5</v>
      </c>
      <c r="F844" s="1">
        <v>0</v>
      </c>
      <c r="G844" s="1">
        <v>0.5</v>
      </c>
      <c r="H844" s="1">
        <v>0</v>
      </c>
      <c r="I844" s="1" t="s">
        <v>12</v>
      </c>
      <c r="J844" s="1" t="s">
        <v>13</v>
      </c>
      <c r="K844" s="1">
        <v>2500</v>
      </c>
      <c r="L844" s="3">
        <v>1250</v>
      </c>
      <c r="M844" t="str">
        <f t="shared" si="95"/>
        <v>B</v>
      </c>
      <c r="N844" t="str">
        <f t="shared" si="96"/>
        <v>B2</v>
      </c>
      <c r="O844" t="str">
        <f>VLOOKUP(N844,'Design - US'!$H$3:$M$50,2,FALSE)</f>
        <v>Profile D</v>
      </c>
      <c r="P844" t="str">
        <f>VLOOKUP($N844,'Design - US'!$H$3:$M$50,3,FALSE)</f>
        <v>$60 USD / mo (T3)</v>
      </c>
      <c r="Q844" t="str">
        <f>VLOOKUP($N844,'Design - US'!$H$3:$M$50,4,FALSE)</f>
        <v>$5.36 USD / day</v>
      </c>
      <c r="R844" t="str">
        <f>VLOOKUP($N844,'Design - US'!$H$3:$M$50,5,FALSE)</f>
        <v>Open access within label indication (use after failure of allopurinol or febuxostat)</v>
      </c>
      <c r="S844" t="str">
        <f>VLOOKUP($N844,'Design - US'!$H$3:$M$50,6,FALSE)</f>
        <v>Requires prior authorization</v>
      </c>
      <c r="T844">
        <f t="shared" si="97"/>
        <v>2500</v>
      </c>
      <c r="U844">
        <f t="shared" si="91"/>
        <v>1250</v>
      </c>
      <c r="V844">
        <f t="shared" si="92"/>
        <v>0</v>
      </c>
      <c r="W844">
        <f t="shared" si="93"/>
        <v>1250</v>
      </c>
      <c r="X844">
        <f t="shared" si="94"/>
        <v>0</v>
      </c>
    </row>
    <row r="845" spans="1:24">
      <c r="A845" s="2">
        <v>111</v>
      </c>
      <c r="B845" s="1" t="s">
        <v>17</v>
      </c>
      <c r="C845" s="1">
        <v>2</v>
      </c>
      <c r="D845" s="1" t="s">
        <v>14</v>
      </c>
      <c r="E845" s="1">
        <v>0</v>
      </c>
      <c r="F845" s="1">
        <v>0</v>
      </c>
      <c r="G845" s="1">
        <v>1</v>
      </c>
      <c r="H845" s="1">
        <v>0</v>
      </c>
      <c r="I845" s="1" t="s">
        <v>12</v>
      </c>
      <c r="J845" s="1" t="s">
        <v>13</v>
      </c>
      <c r="K845" s="1">
        <v>2500</v>
      </c>
      <c r="L845" s="3">
        <v>1250</v>
      </c>
      <c r="M845" t="str">
        <f t="shared" si="95"/>
        <v>B</v>
      </c>
      <c r="N845" t="str">
        <f t="shared" si="96"/>
        <v>B2</v>
      </c>
      <c r="O845" t="str">
        <f>VLOOKUP(N845,'Design - US'!$H$3:$M$50,2,FALSE)</f>
        <v>Profile D</v>
      </c>
      <c r="P845" t="str">
        <f>VLOOKUP($N845,'Design - US'!$H$3:$M$50,3,FALSE)</f>
        <v>$60 USD / mo (T3)</v>
      </c>
      <c r="Q845" t="str">
        <f>VLOOKUP($N845,'Design - US'!$H$3:$M$50,4,FALSE)</f>
        <v>$5.36 USD / day</v>
      </c>
      <c r="R845" t="str">
        <f>VLOOKUP($N845,'Design - US'!$H$3:$M$50,5,FALSE)</f>
        <v>Open access within label indication (use after failure of allopurinol or febuxostat)</v>
      </c>
      <c r="S845" t="str">
        <f>VLOOKUP($N845,'Design - US'!$H$3:$M$50,6,FALSE)</f>
        <v>Requires prior authorization</v>
      </c>
      <c r="T845">
        <f t="shared" si="97"/>
        <v>1250</v>
      </c>
      <c r="U845">
        <f t="shared" si="91"/>
        <v>0</v>
      </c>
      <c r="V845">
        <f t="shared" si="92"/>
        <v>0</v>
      </c>
      <c r="W845">
        <f t="shared" si="93"/>
        <v>1250</v>
      </c>
      <c r="X845">
        <f t="shared" si="94"/>
        <v>0</v>
      </c>
    </row>
    <row r="846" spans="1:24">
      <c r="A846" s="2">
        <v>111</v>
      </c>
      <c r="B846" s="1" t="s">
        <v>17</v>
      </c>
      <c r="C846" s="1">
        <v>3</v>
      </c>
      <c r="D846" s="1" t="s">
        <v>11</v>
      </c>
      <c r="E846" s="1">
        <v>0.5</v>
      </c>
      <c r="F846" s="1">
        <v>0</v>
      </c>
      <c r="G846" s="1">
        <v>0.5</v>
      </c>
      <c r="H846" s="1">
        <v>0</v>
      </c>
      <c r="I846" s="1" t="s">
        <v>12</v>
      </c>
      <c r="J846" s="1" t="s">
        <v>13</v>
      </c>
      <c r="K846" s="1">
        <v>2500</v>
      </c>
      <c r="L846" s="3">
        <v>1250</v>
      </c>
      <c r="M846" t="str">
        <f t="shared" si="95"/>
        <v>B</v>
      </c>
      <c r="N846" t="str">
        <f t="shared" si="96"/>
        <v>B3</v>
      </c>
      <c r="O846" t="str">
        <f>VLOOKUP(N846,'Design - US'!$H$3:$M$50,2,FALSE)</f>
        <v>Profile C</v>
      </c>
      <c r="P846" t="str">
        <f>VLOOKUP($N846,'Design - US'!$H$3:$M$50,3,FALSE)</f>
        <v>$60 USD / mo (T3)</v>
      </c>
      <c r="Q846" t="str">
        <f>VLOOKUP($N846,'Design - US'!$H$3:$M$50,4,FALSE)</f>
        <v>$12.06 USD / day</v>
      </c>
      <c r="R846" t="str">
        <f>VLOOKUP($N846,'Design - US'!$H$3:$M$50,5,FALSE)</f>
        <v>Open access within label indication (use after failure of allopurinol or febuxostat)</v>
      </c>
      <c r="S846" t="str">
        <f>VLOOKUP($N846,'Design - US'!$H$3:$M$50,6,FALSE)</f>
        <v>Requires prior authorization</v>
      </c>
      <c r="T846">
        <f t="shared" si="97"/>
        <v>2500</v>
      </c>
      <c r="U846">
        <f t="shared" si="91"/>
        <v>1250</v>
      </c>
      <c r="V846">
        <f t="shared" si="92"/>
        <v>0</v>
      </c>
      <c r="W846">
        <f t="shared" si="93"/>
        <v>1250</v>
      </c>
      <c r="X846">
        <f t="shared" si="94"/>
        <v>0</v>
      </c>
    </row>
    <row r="847" spans="1:24">
      <c r="A847" s="2">
        <v>111</v>
      </c>
      <c r="B847" s="1" t="s">
        <v>17</v>
      </c>
      <c r="C847" s="1">
        <v>3</v>
      </c>
      <c r="D847" s="1" t="s">
        <v>14</v>
      </c>
      <c r="E847" s="1">
        <v>0</v>
      </c>
      <c r="F847" s="1">
        <v>0</v>
      </c>
      <c r="G847" s="1">
        <v>1</v>
      </c>
      <c r="H847" s="1">
        <v>0</v>
      </c>
      <c r="I847" s="1" t="s">
        <v>12</v>
      </c>
      <c r="J847" s="1" t="s">
        <v>13</v>
      </c>
      <c r="K847" s="1">
        <v>2500</v>
      </c>
      <c r="L847" s="3">
        <v>1250</v>
      </c>
      <c r="M847" t="str">
        <f t="shared" si="95"/>
        <v>B</v>
      </c>
      <c r="N847" t="str">
        <f t="shared" si="96"/>
        <v>B3</v>
      </c>
      <c r="O847" t="str">
        <f>VLOOKUP(N847,'Design - US'!$H$3:$M$50,2,FALSE)</f>
        <v>Profile C</v>
      </c>
      <c r="P847" t="str">
        <f>VLOOKUP($N847,'Design - US'!$H$3:$M$50,3,FALSE)</f>
        <v>$60 USD / mo (T3)</v>
      </c>
      <c r="Q847" t="str">
        <f>VLOOKUP($N847,'Design - US'!$H$3:$M$50,4,FALSE)</f>
        <v>$12.06 USD / day</v>
      </c>
      <c r="R847" t="str">
        <f>VLOOKUP($N847,'Design - US'!$H$3:$M$50,5,FALSE)</f>
        <v>Open access within label indication (use after failure of allopurinol or febuxostat)</v>
      </c>
      <c r="S847" t="str">
        <f>VLOOKUP($N847,'Design - US'!$H$3:$M$50,6,FALSE)</f>
        <v>Requires prior authorization</v>
      </c>
      <c r="T847">
        <f t="shared" si="97"/>
        <v>1250</v>
      </c>
      <c r="U847">
        <f t="shared" si="91"/>
        <v>0</v>
      </c>
      <c r="V847">
        <f t="shared" si="92"/>
        <v>0</v>
      </c>
      <c r="W847">
        <f t="shared" si="93"/>
        <v>1250</v>
      </c>
      <c r="X847">
        <f t="shared" si="94"/>
        <v>0</v>
      </c>
    </row>
    <row r="848" spans="1:24">
      <c r="A848" s="2">
        <v>111</v>
      </c>
      <c r="B848" s="1" t="s">
        <v>17</v>
      </c>
      <c r="C848" s="1">
        <v>4</v>
      </c>
      <c r="D848" s="1" t="s">
        <v>11</v>
      </c>
      <c r="E848" s="1">
        <v>0.5</v>
      </c>
      <c r="F848" s="1">
        <v>0</v>
      </c>
      <c r="G848" s="1">
        <v>0.5</v>
      </c>
      <c r="H848" s="1">
        <v>0</v>
      </c>
      <c r="I848" s="1" t="s">
        <v>12</v>
      </c>
      <c r="J848" s="1" t="s">
        <v>13</v>
      </c>
      <c r="K848" s="1">
        <v>2500</v>
      </c>
      <c r="L848" s="3">
        <v>1250</v>
      </c>
      <c r="M848" t="str">
        <f t="shared" si="95"/>
        <v>B</v>
      </c>
      <c r="N848" t="str">
        <f t="shared" si="96"/>
        <v>B4</v>
      </c>
      <c r="O848" t="str">
        <f>VLOOKUP(N848,'Design - US'!$H$3:$M$50,2,FALSE)</f>
        <v>Profile B</v>
      </c>
      <c r="P848" t="str">
        <f>VLOOKUP($N848,'Design - US'!$H$3:$M$50,3,FALSE)</f>
        <v>$60 USD / mo (T3)</v>
      </c>
      <c r="Q848" t="str">
        <f>VLOOKUP($N848,'Design - US'!$H$3:$M$50,4,FALSE)</f>
        <v>$5.36 USD / day</v>
      </c>
      <c r="R848" t="str">
        <f>VLOOKUP($N848,'Design - US'!$H$3:$M$50,5,FALSE)</f>
        <v>Open access within label indication (use after failure of allopurinol or febuxostat)</v>
      </c>
      <c r="S848" t="str">
        <f>VLOOKUP($N848,'Design - US'!$H$3:$M$50,6,FALSE)</f>
        <v>No prior authorization</v>
      </c>
      <c r="T848">
        <f t="shared" si="97"/>
        <v>2500</v>
      </c>
      <c r="U848">
        <f t="shared" si="91"/>
        <v>1250</v>
      </c>
      <c r="V848">
        <f t="shared" si="92"/>
        <v>0</v>
      </c>
      <c r="W848">
        <f t="shared" si="93"/>
        <v>1250</v>
      </c>
      <c r="X848">
        <f t="shared" si="94"/>
        <v>0</v>
      </c>
    </row>
    <row r="849" spans="1:24">
      <c r="A849" s="2">
        <v>111</v>
      </c>
      <c r="B849" s="1" t="s">
        <v>17</v>
      </c>
      <c r="C849" s="1">
        <v>4</v>
      </c>
      <c r="D849" s="1" t="s">
        <v>14</v>
      </c>
      <c r="E849" s="1">
        <v>0</v>
      </c>
      <c r="F849" s="1">
        <v>0</v>
      </c>
      <c r="G849" s="1">
        <v>1</v>
      </c>
      <c r="H849" s="1">
        <v>0</v>
      </c>
      <c r="I849" s="1" t="s">
        <v>12</v>
      </c>
      <c r="J849" s="1" t="s">
        <v>13</v>
      </c>
      <c r="K849" s="1">
        <v>2500</v>
      </c>
      <c r="L849" s="3">
        <v>1250</v>
      </c>
      <c r="M849" t="str">
        <f t="shared" si="95"/>
        <v>B</v>
      </c>
      <c r="N849" t="str">
        <f t="shared" si="96"/>
        <v>B4</v>
      </c>
      <c r="O849" t="str">
        <f>VLOOKUP(N849,'Design - US'!$H$3:$M$50,2,FALSE)</f>
        <v>Profile B</v>
      </c>
      <c r="P849" t="str">
        <f>VLOOKUP($N849,'Design - US'!$H$3:$M$50,3,FALSE)</f>
        <v>$60 USD / mo (T3)</v>
      </c>
      <c r="Q849" t="str">
        <f>VLOOKUP($N849,'Design - US'!$H$3:$M$50,4,FALSE)</f>
        <v>$5.36 USD / day</v>
      </c>
      <c r="R849" t="str">
        <f>VLOOKUP($N849,'Design - US'!$H$3:$M$50,5,FALSE)</f>
        <v>Open access within label indication (use after failure of allopurinol or febuxostat)</v>
      </c>
      <c r="S849" t="str">
        <f>VLOOKUP($N849,'Design - US'!$H$3:$M$50,6,FALSE)</f>
        <v>No prior authorization</v>
      </c>
      <c r="T849">
        <f t="shared" si="97"/>
        <v>1250</v>
      </c>
      <c r="U849">
        <f t="shared" si="91"/>
        <v>0</v>
      </c>
      <c r="V849">
        <f t="shared" si="92"/>
        <v>0</v>
      </c>
      <c r="W849">
        <f t="shared" si="93"/>
        <v>1250</v>
      </c>
      <c r="X849">
        <f t="shared" si="94"/>
        <v>0</v>
      </c>
    </row>
    <row r="850" spans="1:24">
      <c r="A850" s="2">
        <v>111</v>
      </c>
      <c r="B850" s="1" t="s">
        <v>17</v>
      </c>
      <c r="C850" s="1">
        <v>5</v>
      </c>
      <c r="D850" s="1" t="s">
        <v>11</v>
      </c>
      <c r="E850" s="1">
        <v>0.5</v>
      </c>
      <c r="F850" s="1">
        <v>0</v>
      </c>
      <c r="G850" s="1">
        <v>0.5</v>
      </c>
      <c r="H850" s="1">
        <v>0</v>
      </c>
      <c r="I850" s="1" t="s">
        <v>12</v>
      </c>
      <c r="J850" s="1" t="s">
        <v>13</v>
      </c>
      <c r="K850" s="1">
        <v>2500</v>
      </c>
      <c r="L850" s="3">
        <v>1250</v>
      </c>
      <c r="M850" t="str">
        <f t="shared" si="95"/>
        <v>B</v>
      </c>
      <c r="N850" t="str">
        <f t="shared" si="96"/>
        <v>B5</v>
      </c>
      <c r="O850" t="str">
        <f>VLOOKUP(N850,'Design - US'!$H$3:$M$50,2,FALSE)</f>
        <v>Profile D</v>
      </c>
      <c r="P850" t="str">
        <f>VLOOKUP($N850,'Design - US'!$H$3:$M$50,3,FALSE)</f>
        <v>$60 USD / mo (T3)</v>
      </c>
      <c r="Q850" t="str">
        <f>VLOOKUP($N850,'Design - US'!$H$3:$M$50,4,FALSE)</f>
        <v>$5.36 USD / day</v>
      </c>
      <c r="R850" t="str">
        <f>VLOOKUP($N850,'Design - US'!$H$3:$M$50,5,FALSE)</f>
        <v>Open access within label indication (use after failure of allopurinol or febuxostat)</v>
      </c>
      <c r="S850" t="str">
        <f>VLOOKUP($N850,'Design - US'!$H$3:$M$50,6,FALSE)</f>
        <v>No prior authorization</v>
      </c>
      <c r="T850">
        <f t="shared" si="97"/>
        <v>2500</v>
      </c>
      <c r="U850">
        <f t="shared" si="91"/>
        <v>1250</v>
      </c>
      <c r="V850">
        <f t="shared" si="92"/>
        <v>0</v>
      </c>
      <c r="W850">
        <f t="shared" si="93"/>
        <v>1250</v>
      </c>
      <c r="X850">
        <f t="shared" si="94"/>
        <v>0</v>
      </c>
    </row>
    <row r="851" spans="1:24">
      <c r="A851" s="2">
        <v>111</v>
      </c>
      <c r="B851" s="1" t="s">
        <v>17</v>
      </c>
      <c r="C851" s="1">
        <v>5</v>
      </c>
      <c r="D851" s="1" t="s">
        <v>14</v>
      </c>
      <c r="E851" s="1">
        <v>0</v>
      </c>
      <c r="F851" s="1">
        <v>0</v>
      </c>
      <c r="G851" s="1">
        <v>1</v>
      </c>
      <c r="H851" s="1">
        <v>0</v>
      </c>
      <c r="I851" s="1" t="s">
        <v>12</v>
      </c>
      <c r="J851" s="1" t="s">
        <v>13</v>
      </c>
      <c r="K851" s="1">
        <v>2500</v>
      </c>
      <c r="L851" s="3">
        <v>1250</v>
      </c>
      <c r="M851" t="str">
        <f t="shared" si="95"/>
        <v>B</v>
      </c>
      <c r="N851" t="str">
        <f t="shared" si="96"/>
        <v>B5</v>
      </c>
      <c r="O851" t="str">
        <f>VLOOKUP(N851,'Design - US'!$H$3:$M$50,2,FALSE)</f>
        <v>Profile D</v>
      </c>
      <c r="P851" t="str">
        <f>VLOOKUP($N851,'Design - US'!$H$3:$M$50,3,FALSE)</f>
        <v>$60 USD / mo (T3)</v>
      </c>
      <c r="Q851" t="str">
        <f>VLOOKUP($N851,'Design - US'!$H$3:$M$50,4,FALSE)</f>
        <v>$5.36 USD / day</v>
      </c>
      <c r="R851" t="str">
        <f>VLOOKUP($N851,'Design - US'!$H$3:$M$50,5,FALSE)</f>
        <v>Open access within label indication (use after failure of allopurinol or febuxostat)</v>
      </c>
      <c r="S851" t="str">
        <f>VLOOKUP($N851,'Design - US'!$H$3:$M$50,6,FALSE)</f>
        <v>No prior authorization</v>
      </c>
      <c r="T851">
        <f t="shared" si="97"/>
        <v>1250</v>
      </c>
      <c r="U851">
        <f t="shared" si="91"/>
        <v>0</v>
      </c>
      <c r="V851">
        <f t="shared" si="92"/>
        <v>0</v>
      </c>
      <c r="W851">
        <f t="shared" si="93"/>
        <v>1250</v>
      </c>
      <c r="X851">
        <f t="shared" si="94"/>
        <v>0</v>
      </c>
    </row>
    <row r="852" spans="1:24">
      <c r="A852" s="2">
        <v>111</v>
      </c>
      <c r="B852" s="1" t="s">
        <v>17</v>
      </c>
      <c r="C852" s="1">
        <v>6</v>
      </c>
      <c r="D852" s="1" t="s">
        <v>11</v>
      </c>
      <c r="E852" s="1">
        <v>0.5</v>
      </c>
      <c r="F852" s="1">
        <v>0</v>
      </c>
      <c r="G852" s="1">
        <v>0.5</v>
      </c>
      <c r="H852" s="1">
        <v>0</v>
      </c>
      <c r="I852" s="1" t="s">
        <v>12</v>
      </c>
      <c r="J852" s="1" t="s">
        <v>13</v>
      </c>
      <c r="K852" s="1">
        <v>2500</v>
      </c>
      <c r="L852" s="3">
        <v>1250</v>
      </c>
      <c r="M852" t="str">
        <f t="shared" si="95"/>
        <v>B</v>
      </c>
      <c r="N852" t="str">
        <f t="shared" si="96"/>
        <v>B6</v>
      </c>
      <c r="O852" t="str">
        <f>VLOOKUP(N852,'Design - US'!$H$3:$M$50,2,FALSE)</f>
        <v>Profile D</v>
      </c>
      <c r="P852" t="str">
        <f>VLOOKUP($N852,'Design - US'!$H$3:$M$50,3,FALSE)</f>
        <v>$60 USD / mo (T3)</v>
      </c>
      <c r="Q852" t="str">
        <f>VLOOKUP($N852,'Design - US'!$H$3:$M$50,4,FALSE)</f>
        <v>$7.14 USD / day</v>
      </c>
      <c r="R852" t="str">
        <f>VLOOKUP($N852,'Design - US'!$H$3:$M$50,5,FALSE)</f>
        <v>Open access within label indication (use after failure of allopurinol or febuxostat)</v>
      </c>
      <c r="S852" t="str">
        <f>VLOOKUP($N852,'Design - US'!$H$3:$M$50,6,FALSE)</f>
        <v>No prior authorization</v>
      </c>
      <c r="T852">
        <f t="shared" si="97"/>
        <v>2500</v>
      </c>
      <c r="U852">
        <f t="shared" si="91"/>
        <v>1250</v>
      </c>
      <c r="V852">
        <f t="shared" si="92"/>
        <v>0</v>
      </c>
      <c r="W852">
        <f t="shared" si="93"/>
        <v>1250</v>
      </c>
      <c r="X852">
        <f t="shared" si="94"/>
        <v>0</v>
      </c>
    </row>
    <row r="853" spans="1:24">
      <c r="A853" s="2">
        <v>111</v>
      </c>
      <c r="B853" s="1" t="s">
        <v>17</v>
      </c>
      <c r="C853" s="1">
        <v>6</v>
      </c>
      <c r="D853" s="1" t="s">
        <v>14</v>
      </c>
      <c r="E853" s="1">
        <v>0</v>
      </c>
      <c r="F853" s="1">
        <v>0</v>
      </c>
      <c r="G853" s="1">
        <v>1</v>
      </c>
      <c r="H853" s="1">
        <v>0</v>
      </c>
      <c r="I853" s="1" t="s">
        <v>12</v>
      </c>
      <c r="J853" s="1" t="s">
        <v>13</v>
      </c>
      <c r="K853" s="1">
        <v>2500</v>
      </c>
      <c r="L853" s="3">
        <v>1250</v>
      </c>
      <c r="M853" t="str">
        <f t="shared" si="95"/>
        <v>B</v>
      </c>
      <c r="N853" t="str">
        <f t="shared" si="96"/>
        <v>B6</v>
      </c>
      <c r="O853" t="str">
        <f>VLOOKUP(N853,'Design - US'!$H$3:$M$50,2,FALSE)</f>
        <v>Profile D</v>
      </c>
      <c r="P853" t="str">
        <f>VLOOKUP($N853,'Design - US'!$H$3:$M$50,3,FALSE)</f>
        <v>$60 USD / mo (T3)</v>
      </c>
      <c r="Q853" t="str">
        <f>VLOOKUP($N853,'Design - US'!$H$3:$M$50,4,FALSE)</f>
        <v>$7.14 USD / day</v>
      </c>
      <c r="R853" t="str">
        <f>VLOOKUP($N853,'Design - US'!$H$3:$M$50,5,FALSE)</f>
        <v>Open access within label indication (use after failure of allopurinol or febuxostat)</v>
      </c>
      <c r="S853" t="str">
        <f>VLOOKUP($N853,'Design - US'!$H$3:$M$50,6,FALSE)</f>
        <v>No prior authorization</v>
      </c>
      <c r="T853">
        <f t="shared" si="97"/>
        <v>1250</v>
      </c>
      <c r="U853">
        <f t="shared" si="91"/>
        <v>0</v>
      </c>
      <c r="V853">
        <f t="shared" si="92"/>
        <v>0</v>
      </c>
      <c r="W853">
        <f t="shared" si="93"/>
        <v>1250</v>
      </c>
      <c r="X853">
        <f t="shared" si="94"/>
        <v>0</v>
      </c>
    </row>
    <row r="854" spans="1:24">
      <c r="A854" s="2">
        <v>111</v>
      </c>
      <c r="B854" s="1" t="s">
        <v>17</v>
      </c>
      <c r="C854" s="1">
        <v>7</v>
      </c>
      <c r="D854" s="1" t="s">
        <v>11</v>
      </c>
      <c r="E854" s="1">
        <v>0.5</v>
      </c>
      <c r="F854" s="1">
        <v>0</v>
      </c>
      <c r="G854" s="1">
        <v>0.5</v>
      </c>
      <c r="H854" s="1">
        <v>0</v>
      </c>
      <c r="I854" s="1" t="s">
        <v>12</v>
      </c>
      <c r="J854" s="1" t="s">
        <v>13</v>
      </c>
      <c r="K854" s="1">
        <v>2500</v>
      </c>
      <c r="L854" s="3">
        <v>1250</v>
      </c>
      <c r="M854" t="str">
        <f t="shared" si="95"/>
        <v>B</v>
      </c>
      <c r="N854" t="str">
        <f t="shared" si="96"/>
        <v>B7</v>
      </c>
      <c r="O854" t="str">
        <f>VLOOKUP(N854,'Design - US'!$H$3:$M$50,2,FALSE)</f>
        <v>Profile D</v>
      </c>
      <c r="P854" t="str">
        <f>VLOOKUP($N854,'Design - US'!$H$3:$M$50,3,FALSE)</f>
        <v>$60 USD / mo (T3)</v>
      </c>
      <c r="Q854" t="str">
        <f>VLOOKUP($N854,'Design - US'!$H$3:$M$50,4,FALSE)</f>
        <v>$12.06 USD / day</v>
      </c>
      <c r="R854" t="str">
        <f>VLOOKUP($N854,'Design - US'!$H$3:$M$50,5,FALSE)</f>
        <v>Open access within label indication (use after failure of allopurinol or febuxostat)</v>
      </c>
      <c r="S854" t="str">
        <f>VLOOKUP($N854,'Design - US'!$H$3:$M$50,6,FALSE)</f>
        <v>Requires prior authorization</v>
      </c>
      <c r="T854">
        <f t="shared" si="97"/>
        <v>2500</v>
      </c>
      <c r="U854">
        <f t="shared" si="91"/>
        <v>1250</v>
      </c>
      <c r="V854">
        <f t="shared" si="92"/>
        <v>0</v>
      </c>
      <c r="W854">
        <f t="shared" si="93"/>
        <v>1250</v>
      </c>
      <c r="X854">
        <f t="shared" si="94"/>
        <v>0</v>
      </c>
    </row>
    <row r="855" spans="1:24">
      <c r="A855" s="2">
        <v>111</v>
      </c>
      <c r="B855" s="1" t="s">
        <v>17</v>
      </c>
      <c r="C855" s="1">
        <v>7</v>
      </c>
      <c r="D855" s="1" t="s">
        <v>14</v>
      </c>
      <c r="E855" s="1">
        <v>0</v>
      </c>
      <c r="F855" s="1">
        <v>0</v>
      </c>
      <c r="G855" s="1">
        <v>1</v>
      </c>
      <c r="H855" s="1">
        <v>0</v>
      </c>
      <c r="I855" s="1" t="s">
        <v>12</v>
      </c>
      <c r="J855" s="1" t="s">
        <v>13</v>
      </c>
      <c r="K855" s="1">
        <v>2500</v>
      </c>
      <c r="L855" s="3">
        <v>1250</v>
      </c>
      <c r="M855" t="str">
        <f t="shared" si="95"/>
        <v>B</v>
      </c>
      <c r="N855" t="str">
        <f t="shared" si="96"/>
        <v>B7</v>
      </c>
      <c r="O855" t="str">
        <f>VLOOKUP(N855,'Design - US'!$H$3:$M$50,2,FALSE)</f>
        <v>Profile D</v>
      </c>
      <c r="P855" t="str">
        <f>VLOOKUP($N855,'Design - US'!$H$3:$M$50,3,FALSE)</f>
        <v>$60 USD / mo (T3)</v>
      </c>
      <c r="Q855" t="str">
        <f>VLOOKUP($N855,'Design - US'!$H$3:$M$50,4,FALSE)</f>
        <v>$12.06 USD / day</v>
      </c>
      <c r="R855" t="str">
        <f>VLOOKUP($N855,'Design - US'!$H$3:$M$50,5,FALSE)</f>
        <v>Open access within label indication (use after failure of allopurinol or febuxostat)</v>
      </c>
      <c r="S855" t="str">
        <f>VLOOKUP($N855,'Design - US'!$H$3:$M$50,6,FALSE)</f>
        <v>Requires prior authorization</v>
      </c>
      <c r="T855">
        <f t="shared" si="97"/>
        <v>1250</v>
      </c>
      <c r="U855">
        <f t="shared" si="91"/>
        <v>0</v>
      </c>
      <c r="V855">
        <f t="shared" si="92"/>
        <v>0</v>
      </c>
      <c r="W855">
        <f t="shared" si="93"/>
        <v>1250</v>
      </c>
      <c r="X855">
        <f t="shared" si="94"/>
        <v>0</v>
      </c>
    </row>
    <row r="856" spans="1:24">
      <c r="A856" s="2">
        <v>111</v>
      </c>
      <c r="B856" s="1" t="s">
        <v>17</v>
      </c>
      <c r="C856" s="1">
        <v>8</v>
      </c>
      <c r="D856" s="1" t="s">
        <v>11</v>
      </c>
      <c r="E856" s="1">
        <v>0.5</v>
      </c>
      <c r="F856" s="1">
        <v>0</v>
      </c>
      <c r="G856" s="1">
        <v>0.5</v>
      </c>
      <c r="H856" s="1">
        <v>0</v>
      </c>
      <c r="I856" s="1" t="s">
        <v>12</v>
      </c>
      <c r="J856" s="1" t="s">
        <v>13</v>
      </c>
      <c r="K856" s="1">
        <v>2500</v>
      </c>
      <c r="L856" s="3">
        <v>1250</v>
      </c>
      <c r="M856" t="str">
        <f t="shared" si="95"/>
        <v>B</v>
      </c>
      <c r="N856" t="str">
        <f t="shared" si="96"/>
        <v>B8</v>
      </c>
      <c r="O856" t="str">
        <f>VLOOKUP(N856,'Design - US'!$H$3:$M$50,2,FALSE)</f>
        <v>Profile C</v>
      </c>
      <c r="P856" t="str">
        <f>VLOOKUP($N856,'Design - US'!$H$3:$M$50,3,FALSE)</f>
        <v>$60 USD / mo (T3)</v>
      </c>
      <c r="Q856" t="str">
        <f>VLOOKUP($N856,'Design - US'!$H$3:$M$50,4,FALSE)</f>
        <v>$7.14 USD / day</v>
      </c>
      <c r="R856" t="str">
        <f>VLOOKUP($N856,'Design - US'!$H$3:$M$50,5,FALSE)</f>
        <v>Open access within label indication (use after failure of allopurinol or febuxostat)</v>
      </c>
      <c r="S856" t="str">
        <f>VLOOKUP($N856,'Design - US'!$H$3:$M$50,6,FALSE)</f>
        <v>No prior authorization</v>
      </c>
      <c r="T856">
        <f t="shared" si="97"/>
        <v>2500</v>
      </c>
      <c r="U856">
        <f t="shared" si="91"/>
        <v>1250</v>
      </c>
      <c r="V856">
        <f t="shared" si="92"/>
        <v>0</v>
      </c>
      <c r="W856">
        <f t="shared" si="93"/>
        <v>1250</v>
      </c>
      <c r="X856">
        <f t="shared" si="94"/>
        <v>0</v>
      </c>
    </row>
    <row r="857" spans="1:24">
      <c r="A857" s="2">
        <v>111</v>
      </c>
      <c r="B857" s="1" t="s">
        <v>17</v>
      </c>
      <c r="C857" s="1">
        <v>8</v>
      </c>
      <c r="D857" s="1" t="s">
        <v>14</v>
      </c>
      <c r="E857" s="1">
        <v>0</v>
      </c>
      <c r="F857" s="1">
        <v>0</v>
      </c>
      <c r="G857" s="1">
        <v>1</v>
      </c>
      <c r="H857" s="1">
        <v>0</v>
      </c>
      <c r="I857" s="1" t="s">
        <v>12</v>
      </c>
      <c r="J857" s="1" t="s">
        <v>13</v>
      </c>
      <c r="K857" s="1">
        <v>2500</v>
      </c>
      <c r="L857" s="3">
        <v>1250</v>
      </c>
      <c r="M857" t="str">
        <f t="shared" si="95"/>
        <v>B</v>
      </c>
      <c r="N857" t="str">
        <f t="shared" si="96"/>
        <v>B8</v>
      </c>
      <c r="O857" t="str">
        <f>VLOOKUP(N857,'Design - US'!$H$3:$M$50,2,FALSE)</f>
        <v>Profile C</v>
      </c>
      <c r="P857" t="str">
        <f>VLOOKUP($N857,'Design - US'!$H$3:$M$50,3,FALSE)</f>
        <v>$60 USD / mo (T3)</v>
      </c>
      <c r="Q857" t="str">
        <f>VLOOKUP($N857,'Design - US'!$H$3:$M$50,4,FALSE)</f>
        <v>$7.14 USD / day</v>
      </c>
      <c r="R857" t="str">
        <f>VLOOKUP($N857,'Design - US'!$H$3:$M$50,5,FALSE)</f>
        <v>Open access within label indication (use after failure of allopurinol or febuxostat)</v>
      </c>
      <c r="S857" t="str">
        <f>VLOOKUP($N857,'Design - US'!$H$3:$M$50,6,FALSE)</f>
        <v>No prior authorization</v>
      </c>
      <c r="T857">
        <f t="shared" si="97"/>
        <v>1250</v>
      </c>
      <c r="U857">
        <f t="shared" si="91"/>
        <v>0</v>
      </c>
      <c r="V857">
        <f t="shared" si="92"/>
        <v>0</v>
      </c>
      <c r="W857">
        <f t="shared" si="93"/>
        <v>1250</v>
      </c>
      <c r="X857">
        <f t="shared" si="94"/>
        <v>0</v>
      </c>
    </row>
    <row r="858" spans="1:24">
      <c r="A858" s="2">
        <v>111</v>
      </c>
      <c r="B858" s="1" t="s">
        <v>17</v>
      </c>
      <c r="C858" s="1">
        <v>9</v>
      </c>
      <c r="D858" s="1" t="s">
        <v>11</v>
      </c>
      <c r="E858" s="1">
        <v>0.5</v>
      </c>
      <c r="F858" s="1">
        <v>0</v>
      </c>
      <c r="G858" s="1">
        <v>0.5</v>
      </c>
      <c r="H858" s="1">
        <v>0</v>
      </c>
      <c r="I858" s="1" t="s">
        <v>12</v>
      </c>
      <c r="J858" s="1" t="s">
        <v>13</v>
      </c>
      <c r="K858" s="1">
        <v>2500</v>
      </c>
      <c r="L858" s="3">
        <v>1250</v>
      </c>
      <c r="M858" t="str">
        <f t="shared" si="95"/>
        <v>B</v>
      </c>
      <c r="N858" t="str">
        <f t="shared" si="96"/>
        <v>B9</v>
      </c>
      <c r="O858" t="str">
        <f>VLOOKUP(N858,'Design - US'!$H$3:$M$50,2,FALSE)</f>
        <v>Profile B</v>
      </c>
      <c r="P858" t="str">
        <f>VLOOKUP($N858,'Design - US'!$H$3:$M$50,3,FALSE)</f>
        <v>$60 USD / mo (T3)</v>
      </c>
      <c r="Q858" t="str">
        <f>VLOOKUP($N858,'Design - US'!$H$3:$M$50,4,FALSE)</f>
        <v>$12.06 USD / day</v>
      </c>
      <c r="R858" t="str">
        <f>VLOOKUP($N858,'Design - US'!$H$3:$M$50,5,FALSE)</f>
        <v>Open access within label indication (use after failure of allopurinol or febuxostat)</v>
      </c>
      <c r="S858" t="str">
        <f>VLOOKUP($N858,'Design - US'!$H$3:$M$50,6,FALSE)</f>
        <v>Requires prior authorization</v>
      </c>
      <c r="T858">
        <f t="shared" si="97"/>
        <v>2500</v>
      </c>
      <c r="U858">
        <f t="shared" si="91"/>
        <v>1250</v>
      </c>
      <c r="V858">
        <f t="shared" si="92"/>
        <v>0</v>
      </c>
      <c r="W858">
        <f t="shared" si="93"/>
        <v>1250</v>
      </c>
      <c r="X858">
        <f t="shared" si="94"/>
        <v>0</v>
      </c>
    </row>
    <row r="859" spans="1:24">
      <c r="A859" s="2">
        <v>111</v>
      </c>
      <c r="B859" s="1" t="s">
        <v>17</v>
      </c>
      <c r="C859" s="1">
        <v>9</v>
      </c>
      <c r="D859" s="1" t="s">
        <v>14</v>
      </c>
      <c r="E859" s="1">
        <v>0</v>
      </c>
      <c r="F859" s="1">
        <v>0</v>
      </c>
      <c r="G859" s="1">
        <v>1</v>
      </c>
      <c r="H859" s="1">
        <v>0</v>
      </c>
      <c r="I859" s="1" t="s">
        <v>12</v>
      </c>
      <c r="J859" s="1" t="s">
        <v>13</v>
      </c>
      <c r="K859" s="1">
        <v>2500</v>
      </c>
      <c r="L859" s="3">
        <v>1250</v>
      </c>
      <c r="M859" t="str">
        <f t="shared" si="95"/>
        <v>B</v>
      </c>
      <c r="N859" t="str">
        <f t="shared" si="96"/>
        <v>B9</v>
      </c>
      <c r="O859" t="str">
        <f>VLOOKUP(N859,'Design - US'!$H$3:$M$50,2,FALSE)</f>
        <v>Profile B</v>
      </c>
      <c r="P859" t="str">
        <f>VLOOKUP($N859,'Design - US'!$H$3:$M$50,3,FALSE)</f>
        <v>$60 USD / mo (T3)</v>
      </c>
      <c r="Q859" t="str">
        <f>VLOOKUP($N859,'Design - US'!$H$3:$M$50,4,FALSE)</f>
        <v>$12.06 USD / day</v>
      </c>
      <c r="R859" t="str">
        <f>VLOOKUP($N859,'Design - US'!$H$3:$M$50,5,FALSE)</f>
        <v>Open access within label indication (use after failure of allopurinol or febuxostat)</v>
      </c>
      <c r="S859" t="str">
        <f>VLOOKUP($N859,'Design - US'!$H$3:$M$50,6,FALSE)</f>
        <v>Requires prior authorization</v>
      </c>
      <c r="T859">
        <f t="shared" si="97"/>
        <v>1250</v>
      </c>
      <c r="U859">
        <f t="shared" si="91"/>
        <v>0</v>
      </c>
      <c r="V859">
        <f t="shared" si="92"/>
        <v>0</v>
      </c>
      <c r="W859">
        <f t="shared" si="93"/>
        <v>1250</v>
      </c>
      <c r="X859">
        <f t="shared" si="94"/>
        <v>0</v>
      </c>
    </row>
    <row r="860" spans="1:24">
      <c r="A860" s="2">
        <v>111</v>
      </c>
      <c r="B860" s="1" t="s">
        <v>17</v>
      </c>
      <c r="C860" s="1">
        <v>10</v>
      </c>
      <c r="D860" s="1" t="s">
        <v>11</v>
      </c>
      <c r="E860" s="1">
        <v>0.5</v>
      </c>
      <c r="F860" s="1">
        <v>0</v>
      </c>
      <c r="G860" s="1">
        <v>0.5</v>
      </c>
      <c r="H860" s="1">
        <v>0</v>
      </c>
      <c r="I860" s="1" t="s">
        <v>12</v>
      </c>
      <c r="J860" s="1" t="s">
        <v>13</v>
      </c>
      <c r="K860" s="1">
        <v>2500</v>
      </c>
      <c r="L860" s="3">
        <v>1250</v>
      </c>
      <c r="M860" t="str">
        <f t="shared" si="95"/>
        <v>B</v>
      </c>
      <c r="N860" t="str">
        <f t="shared" si="96"/>
        <v>B10</v>
      </c>
      <c r="O860" t="str">
        <f>VLOOKUP(N860,'Design - US'!$H$3:$M$50,2,FALSE)</f>
        <v>Profile D</v>
      </c>
      <c r="P860" t="str">
        <f>VLOOKUP($N860,'Design - US'!$H$3:$M$50,3,FALSE)</f>
        <v>$60 USD / mo (T3)</v>
      </c>
      <c r="Q860" t="str">
        <f>VLOOKUP($N860,'Design - US'!$H$3:$M$50,4,FALSE)</f>
        <v>$12.06 USD / day</v>
      </c>
      <c r="R860" t="str">
        <f>VLOOKUP($N860,'Design - US'!$H$3:$M$50,5,FALSE)</f>
        <v>Access restricted beyond label indication (use only after failure of both allopurinol AND febuxostat)</v>
      </c>
      <c r="S860" t="str">
        <f>VLOOKUP($N860,'Design - US'!$H$3:$M$50,6,FALSE)</f>
        <v>No prior authorization</v>
      </c>
      <c r="T860">
        <f t="shared" si="97"/>
        <v>2500</v>
      </c>
      <c r="U860">
        <f t="shared" si="91"/>
        <v>1250</v>
      </c>
      <c r="V860">
        <f t="shared" si="92"/>
        <v>0</v>
      </c>
      <c r="W860">
        <f t="shared" si="93"/>
        <v>1250</v>
      </c>
      <c r="X860">
        <f t="shared" si="94"/>
        <v>0</v>
      </c>
    </row>
    <row r="861" spans="1:24">
      <c r="A861" s="2">
        <v>111</v>
      </c>
      <c r="B861" s="1" t="s">
        <v>17</v>
      </c>
      <c r="C861" s="1">
        <v>10</v>
      </c>
      <c r="D861" s="1" t="s">
        <v>14</v>
      </c>
      <c r="E861" s="1">
        <v>0</v>
      </c>
      <c r="F861" s="1">
        <v>0</v>
      </c>
      <c r="G861" s="1">
        <v>1</v>
      </c>
      <c r="H861" s="1">
        <v>0</v>
      </c>
      <c r="I861" s="1" t="s">
        <v>12</v>
      </c>
      <c r="J861" s="1" t="s">
        <v>13</v>
      </c>
      <c r="K861" s="1">
        <v>2500</v>
      </c>
      <c r="L861" s="3">
        <v>1250</v>
      </c>
      <c r="M861" t="str">
        <f t="shared" si="95"/>
        <v>B</v>
      </c>
      <c r="N861" t="str">
        <f t="shared" si="96"/>
        <v>B10</v>
      </c>
      <c r="O861" t="str">
        <f>VLOOKUP(N861,'Design - US'!$H$3:$M$50,2,FALSE)</f>
        <v>Profile D</v>
      </c>
      <c r="P861" t="str">
        <f>VLOOKUP($N861,'Design - US'!$H$3:$M$50,3,FALSE)</f>
        <v>$60 USD / mo (T3)</v>
      </c>
      <c r="Q861" t="str">
        <f>VLOOKUP($N861,'Design - US'!$H$3:$M$50,4,FALSE)</f>
        <v>$12.06 USD / day</v>
      </c>
      <c r="R861" t="str">
        <f>VLOOKUP($N861,'Design - US'!$H$3:$M$50,5,FALSE)</f>
        <v>Access restricted beyond label indication (use only after failure of both allopurinol AND febuxostat)</v>
      </c>
      <c r="S861" t="str">
        <f>VLOOKUP($N861,'Design - US'!$H$3:$M$50,6,FALSE)</f>
        <v>No prior authorization</v>
      </c>
      <c r="T861">
        <f t="shared" si="97"/>
        <v>1250</v>
      </c>
      <c r="U861">
        <f t="shared" si="91"/>
        <v>0</v>
      </c>
      <c r="V861">
        <f t="shared" si="92"/>
        <v>0</v>
      </c>
      <c r="W861">
        <f t="shared" si="93"/>
        <v>1250</v>
      </c>
      <c r="X861">
        <f t="shared" si="94"/>
        <v>0</v>
      </c>
    </row>
    <row r="862" spans="1:24">
      <c r="A862" s="2">
        <v>111</v>
      </c>
      <c r="B862" s="1" t="s">
        <v>17</v>
      </c>
      <c r="C862" s="1">
        <v>11</v>
      </c>
      <c r="D862" s="1" t="s">
        <v>11</v>
      </c>
      <c r="E862" s="1">
        <v>0.5</v>
      </c>
      <c r="F862" s="1">
        <v>0</v>
      </c>
      <c r="G862" s="1">
        <v>0.5</v>
      </c>
      <c r="H862" s="1">
        <v>0</v>
      </c>
      <c r="I862" s="1" t="s">
        <v>12</v>
      </c>
      <c r="J862" s="1" t="s">
        <v>13</v>
      </c>
      <c r="K862" s="1">
        <v>2500</v>
      </c>
      <c r="L862" s="3">
        <v>1250</v>
      </c>
      <c r="M862" t="str">
        <f t="shared" si="95"/>
        <v>B</v>
      </c>
      <c r="N862" t="str">
        <f t="shared" si="96"/>
        <v>B11</v>
      </c>
      <c r="O862" t="str">
        <f>VLOOKUP(N862,'Design - US'!$H$3:$M$50,2,FALSE)</f>
        <v>Profile A</v>
      </c>
      <c r="P862" t="str">
        <f>VLOOKUP($N862,'Design - US'!$H$3:$M$50,3,FALSE)</f>
        <v>$60 USD / mo (T3)</v>
      </c>
      <c r="Q862" t="str">
        <f>VLOOKUP($N862,'Design - US'!$H$3:$M$50,4,FALSE)</f>
        <v>$12.06 USD / day</v>
      </c>
      <c r="R862" t="str">
        <f>VLOOKUP($N862,'Design - US'!$H$3:$M$50,5,FALSE)</f>
        <v>Access restricted beyond label indication (use only after failure of both allopurinol AND febuxostat)</v>
      </c>
      <c r="S862" t="str">
        <f>VLOOKUP($N862,'Design - US'!$H$3:$M$50,6,FALSE)</f>
        <v>Requires prior authorization</v>
      </c>
      <c r="T862">
        <f t="shared" si="97"/>
        <v>2500</v>
      </c>
      <c r="U862">
        <f t="shared" si="91"/>
        <v>1250</v>
      </c>
      <c r="V862">
        <f t="shared" si="92"/>
        <v>0</v>
      </c>
      <c r="W862">
        <f t="shared" si="93"/>
        <v>1250</v>
      </c>
      <c r="X862">
        <f t="shared" si="94"/>
        <v>0</v>
      </c>
    </row>
    <row r="863" spans="1:24">
      <c r="A863" s="2">
        <v>111</v>
      </c>
      <c r="B863" s="1" t="s">
        <v>17</v>
      </c>
      <c r="C863" s="1">
        <v>11</v>
      </c>
      <c r="D863" s="1" t="s">
        <v>14</v>
      </c>
      <c r="E863" s="1">
        <v>0</v>
      </c>
      <c r="F863" s="1">
        <v>0</v>
      </c>
      <c r="G863" s="1">
        <v>1</v>
      </c>
      <c r="H863" s="1">
        <v>0</v>
      </c>
      <c r="I863" s="1" t="s">
        <v>12</v>
      </c>
      <c r="J863" s="1" t="s">
        <v>13</v>
      </c>
      <c r="K863" s="1">
        <v>2500</v>
      </c>
      <c r="L863" s="3">
        <v>1250</v>
      </c>
      <c r="M863" t="str">
        <f t="shared" si="95"/>
        <v>B</v>
      </c>
      <c r="N863" t="str">
        <f t="shared" si="96"/>
        <v>B11</v>
      </c>
      <c r="O863" t="str">
        <f>VLOOKUP(N863,'Design - US'!$H$3:$M$50,2,FALSE)</f>
        <v>Profile A</v>
      </c>
      <c r="P863" t="str">
        <f>VLOOKUP($N863,'Design - US'!$H$3:$M$50,3,FALSE)</f>
        <v>$60 USD / mo (T3)</v>
      </c>
      <c r="Q863" t="str">
        <f>VLOOKUP($N863,'Design - US'!$H$3:$M$50,4,FALSE)</f>
        <v>$12.06 USD / day</v>
      </c>
      <c r="R863" t="str">
        <f>VLOOKUP($N863,'Design - US'!$H$3:$M$50,5,FALSE)</f>
        <v>Access restricted beyond label indication (use only after failure of both allopurinol AND febuxostat)</v>
      </c>
      <c r="S863" t="str">
        <f>VLOOKUP($N863,'Design - US'!$H$3:$M$50,6,FALSE)</f>
        <v>Requires prior authorization</v>
      </c>
      <c r="T863">
        <f t="shared" si="97"/>
        <v>1250</v>
      </c>
      <c r="U863">
        <f t="shared" si="91"/>
        <v>0</v>
      </c>
      <c r="V863">
        <f t="shared" si="92"/>
        <v>0</v>
      </c>
      <c r="W863">
        <f t="shared" si="93"/>
        <v>1250</v>
      </c>
      <c r="X863">
        <f t="shared" si="94"/>
        <v>0</v>
      </c>
    </row>
    <row r="864" spans="1:24">
      <c r="A864" s="2">
        <v>111</v>
      </c>
      <c r="B864" s="1" t="s">
        <v>17</v>
      </c>
      <c r="C864" s="1">
        <v>12</v>
      </c>
      <c r="D864" s="1" t="s">
        <v>11</v>
      </c>
      <c r="E864" s="1">
        <v>0.5</v>
      </c>
      <c r="F864" s="1">
        <v>0</v>
      </c>
      <c r="G864" s="1">
        <v>0.5</v>
      </c>
      <c r="H864" s="1">
        <v>0</v>
      </c>
      <c r="I864" s="1" t="s">
        <v>12</v>
      </c>
      <c r="J864" s="1" t="s">
        <v>13</v>
      </c>
      <c r="K864" s="1">
        <v>2500</v>
      </c>
      <c r="L864" s="3">
        <v>1250</v>
      </c>
      <c r="M864" t="str">
        <f t="shared" si="95"/>
        <v>B</v>
      </c>
      <c r="N864" t="str">
        <f t="shared" si="96"/>
        <v>B12</v>
      </c>
      <c r="O864" t="str">
        <f>VLOOKUP(N864,'Design - US'!$H$3:$M$50,2,FALSE)</f>
        <v>Profile A</v>
      </c>
      <c r="P864" t="str">
        <f>VLOOKUP($N864,'Design - US'!$H$3:$M$50,3,FALSE)</f>
        <v>$60 USD / mo (T3)</v>
      </c>
      <c r="Q864" t="str">
        <f>VLOOKUP($N864,'Design - US'!$H$3:$M$50,4,FALSE)</f>
        <v>$7.14 USD / day</v>
      </c>
      <c r="R864" t="str">
        <f>VLOOKUP($N864,'Design - US'!$H$3:$M$50,5,FALSE)</f>
        <v>Open access within label indication (use after failure of allopurinol or febuxostat)</v>
      </c>
      <c r="S864" t="str">
        <f>VLOOKUP($N864,'Design - US'!$H$3:$M$50,6,FALSE)</f>
        <v>No prior authorization</v>
      </c>
      <c r="T864">
        <f t="shared" si="97"/>
        <v>2500</v>
      </c>
      <c r="U864">
        <f t="shared" si="91"/>
        <v>1250</v>
      </c>
      <c r="V864">
        <f t="shared" si="92"/>
        <v>0</v>
      </c>
      <c r="W864">
        <f t="shared" si="93"/>
        <v>1250</v>
      </c>
      <c r="X864">
        <f t="shared" si="94"/>
        <v>0</v>
      </c>
    </row>
    <row r="865" spans="1:24">
      <c r="A865" s="2">
        <v>111</v>
      </c>
      <c r="B865" s="1" t="s">
        <v>17</v>
      </c>
      <c r="C865" s="1">
        <v>12</v>
      </c>
      <c r="D865" s="1" t="s">
        <v>14</v>
      </c>
      <c r="E865" s="1">
        <v>0</v>
      </c>
      <c r="F865" s="1">
        <v>0</v>
      </c>
      <c r="G865" s="1">
        <v>1</v>
      </c>
      <c r="H865" s="1">
        <v>0</v>
      </c>
      <c r="I865" s="1" t="s">
        <v>12</v>
      </c>
      <c r="J865" s="1" t="s">
        <v>13</v>
      </c>
      <c r="K865" s="1">
        <v>2500</v>
      </c>
      <c r="L865" s="3">
        <v>1250</v>
      </c>
      <c r="M865" t="str">
        <f t="shared" si="95"/>
        <v>B</v>
      </c>
      <c r="N865" t="str">
        <f t="shared" si="96"/>
        <v>B12</v>
      </c>
      <c r="O865" t="str">
        <f>VLOOKUP(N865,'Design - US'!$H$3:$M$50,2,FALSE)</f>
        <v>Profile A</v>
      </c>
      <c r="P865" t="str">
        <f>VLOOKUP($N865,'Design - US'!$H$3:$M$50,3,FALSE)</f>
        <v>$60 USD / mo (T3)</v>
      </c>
      <c r="Q865" t="str">
        <f>VLOOKUP($N865,'Design - US'!$H$3:$M$50,4,FALSE)</f>
        <v>$7.14 USD / day</v>
      </c>
      <c r="R865" t="str">
        <f>VLOOKUP($N865,'Design - US'!$H$3:$M$50,5,FALSE)</f>
        <v>Open access within label indication (use after failure of allopurinol or febuxostat)</v>
      </c>
      <c r="S865" t="str">
        <f>VLOOKUP($N865,'Design - US'!$H$3:$M$50,6,FALSE)</f>
        <v>No prior authorization</v>
      </c>
      <c r="T865">
        <f t="shared" si="97"/>
        <v>1250</v>
      </c>
      <c r="U865">
        <f t="shared" si="91"/>
        <v>0</v>
      </c>
      <c r="V865">
        <f t="shared" si="92"/>
        <v>0</v>
      </c>
      <c r="W865">
        <f t="shared" si="93"/>
        <v>1250</v>
      </c>
      <c r="X865">
        <f t="shared" si="94"/>
        <v>0</v>
      </c>
    </row>
    <row r="866" spans="1:24">
      <c r="A866" s="2">
        <v>112</v>
      </c>
      <c r="B866" s="1" t="s">
        <v>10</v>
      </c>
      <c r="C866" s="1">
        <v>1</v>
      </c>
      <c r="D866" s="1" t="s">
        <v>11</v>
      </c>
      <c r="E866" s="1">
        <v>0.3</v>
      </c>
      <c r="F866" s="1">
        <v>0.3</v>
      </c>
      <c r="G866" s="1">
        <v>0.4</v>
      </c>
      <c r="H866" s="1">
        <v>0</v>
      </c>
      <c r="I866" s="1" t="s">
        <v>12</v>
      </c>
      <c r="J866" s="1" t="s">
        <v>13</v>
      </c>
      <c r="K866" s="1">
        <v>10000</v>
      </c>
      <c r="L866" s="3">
        <v>5000</v>
      </c>
      <c r="M866" t="str">
        <f t="shared" si="95"/>
        <v>A</v>
      </c>
      <c r="N866" t="str">
        <f t="shared" si="96"/>
        <v>A1</v>
      </c>
      <c r="O866" t="str">
        <f>VLOOKUP(N866,'Design - US'!$H$3:$M$50,2,FALSE)</f>
        <v>Profile D</v>
      </c>
      <c r="P866" t="str">
        <f>VLOOKUP($N866,'Design - US'!$H$3:$M$50,3,FALSE)</f>
        <v>$30 USD / mo (T2)</v>
      </c>
      <c r="Q866" t="str">
        <f>VLOOKUP($N866,'Design - US'!$H$3:$M$50,4,FALSE)</f>
        <v>$5.36 USD / day</v>
      </c>
      <c r="R866" t="str">
        <f>VLOOKUP($N866,'Design - US'!$H$3:$M$50,5,FALSE)</f>
        <v>Open access within label indication (use after failure of allopurinol or febuxostat)</v>
      </c>
      <c r="S866" t="str">
        <f>VLOOKUP($N866,'Design - US'!$H$3:$M$50,6,FALSE)</f>
        <v>Requires prior authorization</v>
      </c>
      <c r="T866">
        <f t="shared" si="97"/>
        <v>10000</v>
      </c>
      <c r="U866">
        <f t="shared" si="91"/>
        <v>3000</v>
      </c>
      <c r="V866">
        <f t="shared" si="92"/>
        <v>3000</v>
      </c>
      <c r="W866">
        <f t="shared" si="93"/>
        <v>4000</v>
      </c>
      <c r="X866">
        <f t="shared" si="94"/>
        <v>0</v>
      </c>
    </row>
    <row r="867" spans="1:24">
      <c r="A867" s="2">
        <v>112</v>
      </c>
      <c r="B867" s="1" t="s">
        <v>10</v>
      </c>
      <c r="C867" s="1">
        <v>1</v>
      </c>
      <c r="D867" s="1" t="s">
        <v>14</v>
      </c>
      <c r="E867" s="1">
        <v>0.4</v>
      </c>
      <c r="F867" s="1">
        <v>0.4</v>
      </c>
      <c r="G867" s="1">
        <v>0.2</v>
      </c>
      <c r="H867" s="1">
        <v>0</v>
      </c>
      <c r="I867" s="1" t="s">
        <v>12</v>
      </c>
      <c r="J867" s="1" t="s">
        <v>13</v>
      </c>
      <c r="K867" s="1">
        <v>10000</v>
      </c>
      <c r="L867" s="3">
        <v>5000</v>
      </c>
      <c r="M867" t="str">
        <f t="shared" si="95"/>
        <v>A</v>
      </c>
      <c r="N867" t="str">
        <f t="shared" si="96"/>
        <v>A1</v>
      </c>
      <c r="O867" t="str">
        <f>VLOOKUP(N867,'Design - US'!$H$3:$M$50,2,FALSE)</f>
        <v>Profile D</v>
      </c>
      <c r="P867" t="str">
        <f>VLOOKUP($N867,'Design - US'!$H$3:$M$50,3,FALSE)</f>
        <v>$30 USD / mo (T2)</v>
      </c>
      <c r="Q867" t="str">
        <f>VLOOKUP($N867,'Design - US'!$H$3:$M$50,4,FALSE)</f>
        <v>$5.36 USD / day</v>
      </c>
      <c r="R867" t="str">
        <f>VLOOKUP($N867,'Design - US'!$H$3:$M$50,5,FALSE)</f>
        <v>Open access within label indication (use after failure of allopurinol or febuxostat)</v>
      </c>
      <c r="S867" t="str">
        <f>VLOOKUP($N867,'Design - US'!$H$3:$M$50,6,FALSE)</f>
        <v>Requires prior authorization</v>
      </c>
      <c r="T867">
        <f t="shared" si="97"/>
        <v>5000</v>
      </c>
      <c r="U867">
        <f t="shared" si="91"/>
        <v>2000</v>
      </c>
      <c r="V867">
        <f t="shared" si="92"/>
        <v>2000</v>
      </c>
      <c r="W867">
        <f t="shared" si="93"/>
        <v>1000</v>
      </c>
      <c r="X867">
        <f t="shared" si="94"/>
        <v>0</v>
      </c>
    </row>
    <row r="868" spans="1:24">
      <c r="A868" s="2">
        <v>112</v>
      </c>
      <c r="B868" s="1" t="s">
        <v>10</v>
      </c>
      <c r="C868" s="1">
        <v>2</v>
      </c>
      <c r="D868" s="1" t="s">
        <v>11</v>
      </c>
      <c r="E868" s="1">
        <v>0.3</v>
      </c>
      <c r="F868" s="1">
        <v>0.2</v>
      </c>
      <c r="G868" s="1">
        <v>0.5</v>
      </c>
      <c r="H868" s="1">
        <v>0</v>
      </c>
      <c r="I868" s="1" t="s">
        <v>12</v>
      </c>
      <c r="J868" s="1" t="s">
        <v>13</v>
      </c>
      <c r="K868" s="1">
        <v>10000</v>
      </c>
      <c r="L868" s="3">
        <v>5000</v>
      </c>
      <c r="M868" t="str">
        <f t="shared" si="95"/>
        <v>A</v>
      </c>
      <c r="N868" t="str">
        <f t="shared" si="96"/>
        <v>A2</v>
      </c>
      <c r="O868" t="str">
        <f>VLOOKUP(N868,'Design - US'!$H$3:$M$50,2,FALSE)</f>
        <v>Profile B</v>
      </c>
      <c r="P868" t="str">
        <f>VLOOKUP($N868,'Design - US'!$H$3:$M$50,3,FALSE)</f>
        <v>$60 USD / mo (T3)</v>
      </c>
      <c r="Q868" t="str">
        <f>VLOOKUP($N868,'Design - US'!$H$3:$M$50,4,FALSE)</f>
        <v>$7.14 USD / day</v>
      </c>
      <c r="R868" t="str">
        <f>VLOOKUP($N868,'Design - US'!$H$3:$M$50,5,FALSE)</f>
        <v>Open access within label indication (use after failure of allopurinol or febuxostat)</v>
      </c>
      <c r="S868" t="str">
        <f>VLOOKUP($N868,'Design - US'!$H$3:$M$50,6,FALSE)</f>
        <v>No prior authorization</v>
      </c>
      <c r="T868">
        <f t="shared" si="97"/>
        <v>10000</v>
      </c>
      <c r="U868">
        <f t="shared" si="91"/>
        <v>3000</v>
      </c>
      <c r="V868">
        <f t="shared" si="92"/>
        <v>2000</v>
      </c>
      <c r="W868">
        <f t="shared" si="93"/>
        <v>5000</v>
      </c>
      <c r="X868">
        <f t="shared" si="94"/>
        <v>0</v>
      </c>
    </row>
    <row r="869" spans="1:24">
      <c r="A869" s="2">
        <v>112</v>
      </c>
      <c r="B869" s="1" t="s">
        <v>10</v>
      </c>
      <c r="C869" s="1">
        <v>2</v>
      </c>
      <c r="D869" s="1" t="s">
        <v>14</v>
      </c>
      <c r="E869" s="1">
        <v>0.4</v>
      </c>
      <c r="F869" s="1">
        <v>0.5</v>
      </c>
      <c r="G869" s="1">
        <v>0.1</v>
      </c>
      <c r="H869" s="1">
        <v>0</v>
      </c>
      <c r="I869" s="1" t="s">
        <v>12</v>
      </c>
      <c r="J869" s="1" t="s">
        <v>13</v>
      </c>
      <c r="K869" s="1">
        <v>10000</v>
      </c>
      <c r="L869" s="3">
        <v>5000</v>
      </c>
      <c r="M869" t="str">
        <f t="shared" si="95"/>
        <v>A</v>
      </c>
      <c r="N869" t="str">
        <f t="shared" si="96"/>
        <v>A2</v>
      </c>
      <c r="O869" t="str">
        <f>VLOOKUP(N869,'Design - US'!$H$3:$M$50,2,FALSE)</f>
        <v>Profile B</v>
      </c>
      <c r="P869" t="str">
        <f>VLOOKUP($N869,'Design - US'!$H$3:$M$50,3,FALSE)</f>
        <v>$60 USD / mo (T3)</v>
      </c>
      <c r="Q869" t="str">
        <f>VLOOKUP($N869,'Design - US'!$H$3:$M$50,4,FALSE)</f>
        <v>$7.14 USD / day</v>
      </c>
      <c r="R869" t="str">
        <f>VLOOKUP($N869,'Design - US'!$H$3:$M$50,5,FALSE)</f>
        <v>Open access within label indication (use after failure of allopurinol or febuxostat)</v>
      </c>
      <c r="S869" t="str">
        <f>VLOOKUP($N869,'Design - US'!$H$3:$M$50,6,FALSE)</f>
        <v>No prior authorization</v>
      </c>
      <c r="T869">
        <f t="shared" si="97"/>
        <v>5000</v>
      </c>
      <c r="U869">
        <f t="shared" si="91"/>
        <v>2000</v>
      </c>
      <c r="V869">
        <f t="shared" si="92"/>
        <v>2500</v>
      </c>
      <c r="W869">
        <f t="shared" si="93"/>
        <v>500</v>
      </c>
      <c r="X869">
        <f t="shared" si="94"/>
        <v>0</v>
      </c>
    </row>
    <row r="870" spans="1:24">
      <c r="A870" s="2">
        <v>112</v>
      </c>
      <c r="B870" s="1" t="s">
        <v>10</v>
      </c>
      <c r="C870" s="1">
        <v>3</v>
      </c>
      <c r="D870" s="1" t="s">
        <v>11</v>
      </c>
      <c r="E870" s="1">
        <v>0.3</v>
      </c>
      <c r="F870" s="1">
        <v>0.2</v>
      </c>
      <c r="G870" s="1">
        <v>0.5</v>
      </c>
      <c r="H870" s="1">
        <v>0</v>
      </c>
      <c r="I870" s="1" t="s">
        <v>12</v>
      </c>
      <c r="J870" s="1" t="s">
        <v>13</v>
      </c>
      <c r="K870" s="1">
        <v>10000</v>
      </c>
      <c r="L870" s="3">
        <v>5000</v>
      </c>
      <c r="M870" t="str">
        <f t="shared" si="95"/>
        <v>A</v>
      </c>
      <c r="N870" t="str">
        <f t="shared" si="96"/>
        <v>A3</v>
      </c>
      <c r="O870" t="str">
        <f>VLOOKUP(N870,'Design - US'!$H$3:$M$50,2,FALSE)</f>
        <v>Profile C</v>
      </c>
      <c r="P870" t="str">
        <f>VLOOKUP($N870,'Design - US'!$H$3:$M$50,3,FALSE)</f>
        <v>$60 USD / mo (T3)</v>
      </c>
      <c r="Q870" t="str">
        <f>VLOOKUP($N870,'Design - US'!$H$3:$M$50,4,FALSE)</f>
        <v>$12.06 USD / day</v>
      </c>
      <c r="R870" t="str">
        <f>VLOOKUP($N870,'Design - US'!$H$3:$M$50,5,FALSE)</f>
        <v>Open access within label indication (use after failure of allopurinol or febuxostat)</v>
      </c>
      <c r="S870" t="str">
        <f>VLOOKUP($N870,'Design - US'!$H$3:$M$50,6,FALSE)</f>
        <v>No prior authorization</v>
      </c>
      <c r="T870">
        <f t="shared" si="97"/>
        <v>10000</v>
      </c>
      <c r="U870">
        <f t="shared" si="91"/>
        <v>3000</v>
      </c>
      <c r="V870">
        <f t="shared" si="92"/>
        <v>2000</v>
      </c>
      <c r="W870">
        <f t="shared" si="93"/>
        <v>5000</v>
      </c>
      <c r="X870">
        <f t="shared" si="94"/>
        <v>0</v>
      </c>
    </row>
    <row r="871" spans="1:24">
      <c r="A871" s="2">
        <v>112</v>
      </c>
      <c r="B871" s="1" t="s">
        <v>10</v>
      </c>
      <c r="C871" s="1">
        <v>3</v>
      </c>
      <c r="D871" s="1" t="s">
        <v>14</v>
      </c>
      <c r="E871" s="1">
        <v>0.4</v>
      </c>
      <c r="F871" s="1">
        <v>0.3</v>
      </c>
      <c r="G871" s="1">
        <v>0.3</v>
      </c>
      <c r="H871" s="1">
        <v>0</v>
      </c>
      <c r="I871" s="1" t="s">
        <v>12</v>
      </c>
      <c r="J871" s="1" t="s">
        <v>13</v>
      </c>
      <c r="K871" s="1">
        <v>10000</v>
      </c>
      <c r="L871" s="3">
        <v>5000</v>
      </c>
      <c r="M871" t="str">
        <f t="shared" si="95"/>
        <v>A</v>
      </c>
      <c r="N871" t="str">
        <f t="shared" si="96"/>
        <v>A3</v>
      </c>
      <c r="O871" t="str">
        <f>VLOOKUP(N871,'Design - US'!$H$3:$M$50,2,FALSE)</f>
        <v>Profile C</v>
      </c>
      <c r="P871" t="str">
        <f>VLOOKUP($N871,'Design - US'!$H$3:$M$50,3,FALSE)</f>
        <v>$60 USD / mo (T3)</v>
      </c>
      <c r="Q871" t="str">
        <f>VLOOKUP($N871,'Design - US'!$H$3:$M$50,4,FALSE)</f>
        <v>$12.06 USD / day</v>
      </c>
      <c r="R871" t="str">
        <f>VLOOKUP($N871,'Design - US'!$H$3:$M$50,5,FALSE)</f>
        <v>Open access within label indication (use after failure of allopurinol or febuxostat)</v>
      </c>
      <c r="S871" t="str">
        <f>VLOOKUP($N871,'Design - US'!$H$3:$M$50,6,FALSE)</f>
        <v>No prior authorization</v>
      </c>
      <c r="T871">
        <f t="shared" si="97"/>
        <v>5000</v>
      </c>
      <c r="U871">
        <f t="shared" si="91"/>
        <v>2000</v>
      </c>
      <c r="V871">
        <f t="shared" si="92"/>
        <v>1500</v>
      </c>
      <c r="W871">
        <f t="shared" si="93"/>
        <v>1500</v>
      </c>
      <c r="X871">
        <f t="shared" si="94"/>
        <v>0</v>
      </c>
    </row>
    <row r="872" spans="1:24">
      <c r="A872" s="2">
        <v>112</v>
      </c>
      <c r="B872" s="1" t="s">
        <v>10</v>
      </c>
      <c r="C872" s="1">
        <v>4</v>
      </c>
      <c r="D872" s="1" t="s">
        <v>11</v>
      </c>
      <c r="E872" s="1">
        <v>0.3</v>
      </c>
      <c r="F872" s="1">
        <v>0.4</v>
      </c>
      <c r="G872" s="1">
        <v>0.3</v>
      </c>
      <c r="H872" s="1">
        <v>0</v>
      </c>
      <c r="I872" s="1" t="s">
        <v>12</v>
      </c>
      <c r="J872" s="1" t="s">
        <v>13</v>
      </c>
      <c r="K872" s="1">
        <v>10000</v>
      </c>
      <c r="L872" s="3">
        <v>5000</v>
      </c>
      <c r="M872" t="str">
        <f t="shared" si="95"/>
        <v>A</v>
      </c>
      <c r="N872" t="str">
        <f t="shared" si="96"/>
        <v>A4</v>
      </c>
      <c r="O872" t="str">
        <f>VLOOKUP(N872,'Design - US'!$H$3:$M$50,2,FALSE)</f>
        <v>Profile C</v>
      </c>
      <c r="P872" t="str">
        <f>VLOOKUP($N872,'Design - US'!$H$3:$M$50,3,FALSE)</f>
        <v>$30 USD / mo (T2)</v>
      </c>
      <c r="Q872" t="str">
        <f>VLOOKUP($N872,'Design - US'!$H$3:$M$50,4,FALSE)</f>
        <v>$5.36 USD / day</v>
      </c>
      <c r="R872" t="str">
        <f>VLOOKUP($N872,'Design - US'!$H$3:$M$50,5,FALSE)</f>
        <v>Open access within label indication (use after failure of allopurinol or febuxostat)</v>
      </c>
      <c r="S872" t="str">
        <f>VLOOKUP($N872,'Design - US'!$H$3:$M$50,6,FALSE)</f>
        <v>No prior authorization</v>
      </c>
      <c r="T872">
        <f t="shared" si="97"/>
        <v>10000</v>
      </c>
      <c r="U872">
        <f t="shared" si="91"/>
        <v>3000</v>
      </c>
      <c r="V872">
        <f t="shared" si="92"/>
        <v>4000</v>
      </c>
      <c r="W872">
        <f t="shared" si="93"/>
        <v>3000</v>
      </c>
      <c r="X872">
        <f t="shared" si="94"/>
        <v>0</v>
      </c>
    </row>
    <row r="873" spans="1:24">
      <c r="A873" s="2">
        <v>112</v>
      </c>
      <c r="B873" s="1" t="s">
        <v>10</v>
      </c>
      <c r="C873" s="1">
        <v>4</v>
      </c>
      <c r="D873" s="1" t="s">
        <v>14</v>
      </c>
      <c r="E873" s="1">
        <v>0.3</v>
      </c>
      <c r="F873" s="1">
        <v>0.4</v>
      </c>
      <c r="G873" s="1">
        <v>0.3</v>
      </c>
      <c r="H873" s="1">
        <v>0</v>
      </c>
      <c r="I873" s="1" t="s">
        <v>12</v>
      </c>
      <c r="J873" s="1" t="s">
        <v>13</v>
      </c>
      <c r="K873" s="1">
        <v>10000</v>
      </c>
      <c r="L873" s="3">
        <v>5000</v>
      </c>
      <c r="M873" t="str">
        <f t="shared" si="95"/>
        <v>A</v>
      </c>
      <c r="N873" t="str">
        <f t="shared" si="96"/>
        <v>A4</v>
      </c>
      <c r="O873" t="str">
        <f>VLOOKUP(N873,'Design - US'!$H$3:$M$50,2,FALSE)</f>
        <v>Profile C</v>
      </c>
      <c r="P873" t="str">
        <f>VLOOKUP($N873,'Design - US'!$H$3:$M$50,3,FALSE)</f>
        <v>$30 USD / mo (T2)</v>
      </c>
      <c r="Q873" t="str">
        <f>VLOOKUP($N873,'Design - US'!$H$3:$M$50,4,FALSE)</f>
        <v>$5.36 USD / day</v>
      </c>
      <c r="R873" t="str">
        <f>VLOOKUP($N873,'Design - US'!$H$3:$M$50,5,FALSE)</f>
        <v>Open access within label indication (use after failure of allopurinol or febuxostat)</v>
      </c>
      <c r="S873" t="str">
        <f>VLOOKUP($N873,'Design - US'!$H$3:$M$50,6,FALSE)</f>
        <v>No prior authorization</v>
      </c>
      <c r="T873">
        <f t="shared" si="97"/>
        <v>5000</v>
      </c>
      <c r="U873">
        <f t="shared" si="91"/>
        <v>1500</v>
      </c>
      <c r="V873">
        <f t="shared" si="92"/>
        <v>2000</v>
      </c>
      <c r="W873">
        <f t="shared" si="93"/>
        <v>1500</v>
      </c>
      <c r="X873">
        <f t="shared" si="94"/>
        <v>0</v>
      </c>
    </row>
    <row r="874" spans="1:24">
      <c r="A874" s="2">
        <v>112</v>
      </c>
      <c r="B874" s="1" t="s">
        <v>10</v>
      </c>
      <c r="C874" s="1">
        <v>5</v>
      </c>
      <c r="D874" s="1" t="s">
        <v>11</v>
      </c>
      <c r="E874" s="1">
        <v>0.3</v>
      </c>
      <c r="F874" s="1">
        <v>0.3</v>
      </c>
      <c r="G874" s="1">
        <v>0.4</v>
      </c>
      <c r="H874" s="1">
        <v>0</v>
      </c>
      <c r="I874" s="1" t="s">
        <v>12</v>
      </c>
      <c r="J874" s="1" t="s">
        <v>13</v>
      </c>
      <c r="K874" s="1">
        <v>10000</v>
      </c>
      <c r="L874" s="3">
        <v>5000</v>
      </c>
      <c r="M874" t="str">
        <f t="shared" si="95"/>
        <v>A</v>
      </c>
      <c r="N874" t="str">
        <f t="shared" si="96"/>
        <v>A5</v>
      </c>
      <c r="O874" t="str">
        <f>VLOOKUP(N874,'Design - US'!$H$3:$M$50,2,FALSE)</f>
        <v>Profile C</v>
      </c>
      <c r="P874" t="str">
        <f>VLOOKUP($N874,'Design - US'!$H$3:$M$50,3,FALSE)</f>
        <v>$60 USD / mo (T3)</v>
      </c>
      <c r="Q874" t="str">
        <f>VLOOKUP($N874,'Design - US'!$H$3:$M$50,4,FALSE)</f>
        <v>$12.06 USD / day</v>
      </c>
      <c r="R874" t="str">
        <f>VLOOKUP($N874,'Design - US'!$H$3:$M$50,5,FALSE)</f>
        <v>Access restricted beyond label indication (use only after failure of both allopurinol AND febuxostat)</v>
      </c>
      <c r="S874" t="str">
        <f>VLOOKUP($N874,'Design - US'!$H$3:$M$50,6,FALSE)</f>
        <v>No prior authorization</v>
      </c>
      <c r="T874">
        <f t="shared" si="97"/>
        <v>10000</v>
      </c>
      <c r="U874">
        <f t="shared" si="91"/>
        <v>3000</v>
      </c>
      <c r="V874">
        <f t="shared" si="92"/>
        <v>3000</v>
      </c>
      <c r="W874">
        <f t="shared" si="93"/>
        <v>4000</v>
      </c>
      <c r="X874">
        <f t="shared" si="94"/>
        <v>0</v>
      </c>
    </row>
    <row r="875" spans="1:24">
      <c r="A875" s="2">
        <v>112</v>
      </c>
      <c r="B875" s="1" t="s">
        <v>10</v>
      </c>
      <c r="C875" s="1">
        <v>5</v>
      </c>
      <c r="D875" s="1" t="s">
        <v>14</v>
      </c>
      <c r="E875" s="1">
        <v>0.4</v>
      </c>
      <c r="F875" s="1">
        <v>0.4</v>
      </c>
      <c r="G875" s="1">
        <v>0.2</v>
      </c>
      <c r="H875" s="1">
        <v>0</v>
      </c>
      <c r="I875" s="1" t="s">
        <v>12</v>
      </c>
      <c r="J875" s="1" t="s">
        <v>13</v>
      </c>
      <c r="K875" s="1">
        <v>10000</v>
      </c>
      <c r="L875" s="3">
        <v>5000</v>
      </c>
      <c r="M875" t="str">
        <f t="shared" si="95"/>
        <v>A</v>
      </c>
      <c r="N875" t="str">
        <f t="shared" si="96"/>
        <v>A5</v>
      </c>
      <c r="O875" t="str">
        <f>VLOOKUP(N875,'Design - US'!$H$3:$M$50,2,FALSE)</f>
        <v>Profile C</v>
      </c>
      <c r="P875" t="str">
        <f>VLOOKUP($N875,'Design - US'!$H$3:$M$50,3,FALSE)</f>
        <v>$60 USD / mo (T3)</v>
      </c>
      <c r="Q875" t="str">
        <f>VLOOKUP($N875,'Design - US'!$H$3:$M$50,4,FALSE)</f>
        <v>$12.06 USD / day</v>
      </c>
      <c r="R875" t="str">
        <f>VLOOKUP($N875,'Design - US'!$H$3:$M$50,5,FALSE)</f>
        <v>Access restricted beyond label indication (use only after failure of both allopurinol AND febuxostat)</v>
      </c>
      <c r="S875" t="str">
        <f>VLOOKUP($N875,'Design - US'!$H$3:$M$50,6,FALSE)</f>
        <v>No prior authorization</v>
      </c>
      <c r="T875">
        <f t="shared" si="97"/>
        <v>5000</v>
      </c>
      <c r="U875">
        <f t="shared" si="91"/>
        <v>2000</v>
      </c>
      <c r="V875">
        <f t="shared" si="92"/>
        <v>2000</v>
      </c>
      <c r="W875">
        <f t="shared" si="93"/>
        <v>1000</v>
      </c>
      <c r="X875">
        <f t="shared" si="94"/>
        <v>0</v>
      </c>
    </row>
    <row r="876" spans="1:24">
      <c r="A876" s="2">
        <v>112</v>
      </c>
      <c r="B876" s="1" t="s">
        <v>10</v>
      </c>
      <c r="C876" s="1">
        <v>6</v>
      </c>
      <c r="D876" s="1" t="s">
        <v>11</v>
      </c>
      <c r="E876" s="1">
        <v>0.3</v>
      </c>
      <c r="F876" s="1">
        <v>0.2</v>
      </c>
      <c r="G876" s="1">
        <v>0.5</v>
      </c>
      <c r="H876" s="1">
        <v>0</v>
      </c>
      <c r="I876" s="1" t="s">
        <v>12</v>
      </c>
      <c r="J876" s="1" t="s">
        <v>13</v>
      </c>
      <c r="K876" s="1">
        <v>10000</v>
      </c>
      <c r="L876" s="3">
        <v>5000</v>
      </c>
      <c r="M876" t="str">
        <f t="shared" si="95"/>
        <v>A</v>
      </c>
      <c r="N876" t="str">
        <f t="shared" si="96"/>
        <v>A6</v>
      </c>
      <c r="O876" t="str">
        <f>VLOOKUP(N876,'Design - US'!$H$3:$M$50,2,FALSE)</f>
        <v>Profile A</v>
      </c>
      <c r="P876" t="str">
        <f>VLOOKUP($N876,'Design - US'!$H$3:$M$50,3,FALSE)</f>
        <v>$30 USD / mo (T2)</v>
      </c>
      <c r="Q876" t="str">
        <f>VLOOKUP($N876,'Design - US'!$H$3:$M$50,4,FALSE)</f>
        <v>$5.36 USD / day</v>
      </c>
      <c r="R876" t="str">
        <f>VLOOKUP($N876,'Design - US'!$H$3:$M$50,5,FALSE)</f>
        <v>Open access within label indication (use after failure of allopurinol or febuxostat)</v>
      </c>
      <c r="S876" t="str">
        <f>VLOOKUP($N876,'Design - US'!$H$3:$M$50,6,FALSE)</f>
        <v>No prior authorization</v>
      </c>
      <c r="T876">
        <f t="shared" si="97"/>
        <v>10000</v>
      </c>
      <c r="U876">
        <f t="shared" si="91"/>
        <v>3000</v>
      </c>
      <c r="V876">
        <f t="shared" si="92"/>
        <v>2000</v>
      </c>
      <c r="W876">
        <f t="shared" si="93"/>
        <v>5000</v>
      </c>
      <c r="X876">
        <f t="shared" si="94"/>
        <v>0</v>
      </c>
    </row>
    <row r="877" spans="1:24">
      <c r="A877" s="2">
        <v>112</v>
      </c>
      <c r="B877" s="1" t="s">
        <v>10</v>
      </c>
      <c r="C877" s="1">
        <v>6</v>
      </c>
      <c r="D877" s="1" t="s">
        <v>14</v>
      </c>
      <c r="E877" s="1">
        <v>0.4</v>
      </c>
      <c r="F877" s="1">
        <v>0.3</v>
      </c>
      <c r="G877" s="1">
        <v>0.3</v>
      </c>
      <c r="H877" s="1">
        <v>0</v>
      </c>
      <c r="I877" s="1" t="s">
        <v>12</v>
      </c>
      <c r="J877" s="1" t="s">
        <v>13</v>
      </c>
      <c r="K877" s="1">
        <v>10000</v>
      </c>
      <c r="L877" s="3">
        <v>5000</v>
      </c>
      <c r="M877" t="str">
        <f t="shared" si="95"/>
        <v>A</v>
      </c>
      <c r="N877" t="str">
        <f t="shared" si="96"/>
        <v>A6</v>
      </c>
      <c r="O877" t="str">
        <f>VLOOKUP(N877,'Design - US'!$H$3:$M$50,2,FALSE)</f>
        <v>Profile A</v>
      </c>
      <c r="P877" t="str">
        <f>VLOOKUP($N877,'Design - US'!$H$3:$M$50,3,FALSE)</f>
        <v>$30 USD / mo (T2)</v>
      </c>
      <c r="Q877" t="str">
        <f>VLOOKUP($N877,'Design - US'!$H$3:$M$50,4,FALSE)</f>
        <v>$5.36 USD / day</v>
      </c>
      <c r="R877" t="str">
        <f>VLOOKUP($N877,'Design - US'!$H$3:$M$50,5,FALSE)</f>
        <v>Open access within label indication (use after failure of allopurinol or febuxostat)</v>
      </c>
      <c r="S877" t="str">
        <f>VLOOKUP($N877,'Design - US'!$H$3:$M$50,6,FALSE)</f>
        <v>No prior authorization</v>
      </c>
      <c r="T877">
        <f t="shared" si="97"/>
        <v>5000</v>
      </c>
      <c r="U877">
        <f t="shared" si="91"/>
        <v>2000</v>
      </c>
      <c r="V877">
        <f t="shared" si="92"/>
        <v>1500</v>
      </c>
      <c r="W877">
        <f t="shared" si="93"/>
        <v>1500</v>
      </c>
      <c r="X877">
        <f t="shared" si="94"/>
        <v>0</v>
      </c>
    </row>
    <row r="878" spans="1:24">
      <c r="A878" s="2">
        <v>112</v>
      </c>
      <c r="B878" s="1" t="s">
        <v>10</v>
      </c>
      <c r="C878" s="1">
        <v>7</v>
      </c>
      <c r="D878" s="1" t="s">
        <v>11</v>
      </c>
      <c r="E878" s="1">
        <v>0.2</v>
      </c>
      <c r="F878" s="1">
        <v>0.3</v>
      </c>
      <c r="G878" s="1">
        <v>0.5</v>
      </c>
      <c r="H878" s="1">
        <v>0</v>
      </c>
      <c r="I878" s="1" t="s">
        <v>12</v>
      </c>
      <c r="J878" s="1" t="s">
        <v>13</v>
      </c>
      <c r="K878" s="1">
        <v>10000</v>
      </c>
      <c r="L878" s="3">
        <v>5000</v>
      </c>
      <c r="M878" t="str">
        <f t="shared" si="95"/>
        <v>A</v>
      </c>
      <c r="N878" t="str">
        <f t="shared" si="96"/>
        <v>A7</v>
      </c>
      <c r="O878" t="str">
        <f>VLOOKUP(N878,'Design - US'!$H$3:$M$50,2,FALSE)</f>
        <v>Profile B</v>
      </c>
      <c r="P878" t="str">
        <f>VLOOKUP($N878,'Design - US'!$H$3:$M$50,3,FALSE)</f>
        <v>$30 USD / mo (T2)</v>
      </c>
      <c r="Q878" t="str">
        <f>VLOOKUP($N878,'Design - US'!$H$3:$M$50,4,FALSE)</f>
        <v>$5.36 USD / day</v>
      </c>
      <c r="R878" t="str">
        <f>VLOOKUP($N878,'Design - US'!$H$3:$M$50,5,FALSE)</f>
        <v>Open access within label indication (use after failure of allopurinol or febuxostat)</v>
      </c>
      <c r="S878" t="str">
        <f>VLOOKUP($N878,'Design - US'!$H$3:$M$50,6,FALSE)</f>
        <v>No prior authorization</v>
      </c>
      <c r="T878">
        <f t="shared" si="97"/>
        <v>10000</v>
      </c>
      <c r="U878">
        <f t="shared" si="91"/>
        <v>2000</v>
      </c>
      <c r="V878">
        <f t="shared" si="92"/>
        <v>3000</v>
      </c>
      <c r="W878">
        <f t="shared" si="93"/>
        <v>5000</v>
      </c>
      <c r="X878">
        <f t="shared" si="94"/>
        <v>0</v>
      </c>
    </row>
    <row r="879" spans="1:24">
      <c r="A879" s="2">
        <v>112</v>
      </c>
      <c r="B879" s="1" t="s">
        <v>10</v>
      </c>
      <c r="C879" s="1">
        <v>7</v>
      </c>
      <c r="D879" s="1" t="s">
        <v>14</v>
      </c>
      <c r="E879" s="1">
        <v>0.2</v>
      </c>
      <c r="F879" s="1">
        <v>0.4</v>
      </c>
      <c r="G879" s="1">
        <v>0.4</v>
      </c>
      <c r="H879" s="1">
        <v>0</v>
      </c>
      <c r="I879" s="1" t="s">
        <v>12</v>
      </c>
      <c r="J879" s="1" t="s">
        <v>13</v>
      </c>
      <c r="K879" s="1">
        <v>10000</v>
      </c>
      <c r="L879" s="3">
        <v>5000</v>
      </c>
      <c r="M879" t="str">
        <f t="shared" si="95"/>
        <v>A</v>
      </c>
      <c r="N879" t="str">
        <f t="shared" si="96"/>
        <v>A7</v>
      </c>
      <c r="O879" t="str">
        <f>VLOOKUP(N879,'Design - US'!$H$3:$M$50,2,FALSE)</f>
        <v>Profile B</v>
      </c>
      <c r="P879" t="str">
        <f>VLOOKUP($N879,'Design - US'!$H$3:$M$50,3,FALSE)</f>
        <v>$30 USD / mo (T2)</v>
      </c>
      <c r="Q879" t="str">
        <f>VLOOKUP($N879,'Design - US'!$H$3:$M$50,4,FALSE)</f>
        <v>$5.36 USD / day</v>
      </c>
      <c r="R879" t="str">
        <f>VLOOKUP($N879,'Design - US'!$H$3:$M$50,5,FALSE)</f>
        <v>Open access within label indication (use after failure of allopurinol or febuxostat)</v>
      </c>
      <c r="S879" t="str">
        <f>VLOOKUP($N879,'Design - US'!$H$3:$M$50,6,FALSE)</f>
        <v>No prior authorization</v>
      </c>
      <c r="T879">
        <f t="shared" si="97"/>
        <v>5000</v>
      </c>
      <c r="U879">
        <f t="shared" si="91"/>
        <v>1000</v>
      </c>
      <c r="V879">
        <f t="shared" si="92"/>
        <v>2000</v>
      </c>
      <c r="W879">
        <f t="shared" si="93"/>
        <v>2000</v>
      </c>
      <c r="X879">
        <f t="shared" si="94"/>
        <v>0</v>
      </c>
    </row>
    <row r="880" spans="1:24">
      <c r="A880" s="2">
        <v>112</v>
      </c>
      <c r="B880" s="1" t="s">
        <v>10</v>
      </c>
      <c r="C880" s="1">
        <v>8</v>
      </c>
      <c r="D880" s="1" t="s">
        <v>11</v>
      </c>
      <c r="E880" s="1">
        <v>0.2</v>
      </c>
      <c r="F880" s="1">
        <v>0.1</v>
      </c>
      <c r="G880" s="1">
        <v>0.7</v>
      </c>
      <c r="H880" s="1">
        <v>0</v>
      </c>
      <c r="I880" s="1" t="s">
        <v>12</v>
      </c>
      <c r="J880" s="1" t="s">
        <v>13</v>
      </c>
      <c r="K880" s="1">
        <v>10000</v>
      </c>
      <c r="L880" s="3">
        <v>5000</v>
      </c>
      <c r="M880" t="str">
        <f t="shared" si="95"/>
        <v>A</v>
      </c>
      <c r="N880" t="str">
        <f t="shared" si="96"/>
        <v>A8</v>
      </c>
      <c r="O880" t="str">
        <f>VLOOKUP(N880,'Design - US'!$H$3:$M$50,2,FALSE)</f>
        <v>Profile A</v>
      </c>
      <c r="P880" t="str">
        <f>VLOOKUP($N880,'Design - US'!$H$3:$M$50,3,FALSE)</f>
        <v>$30 USD / mo (T2)</v>
      </c>
      <c r="Q880" t="str">
        <f>VLOOKUP($N880,'Design - US'!$H$3:$M$50,4,FALSE)</f>
        <v>$5.36 USD / day</v>
      </c>
      <c r="R880" t="str">
        <f>VLOOKUP($N880,'Design - US'!$H$3:$M$50,5,FALSE)</f>
        <v>Open access within label indication (use after failure of allopurinol or febuxostat)</v>
      </c>
      <c r="S880" t="str">
        <f>VLOOKUP($N880,'Design - US'!$H$3:$M$50,6,FALSE)</f>
        <v>Requires prior authorization</v>
      </c>
      <c r="T880">
        <f t="shared" si="97"/>
        <v>10000</v>
      </c>
      <c r="U880">
        <f t="shared" si="91"/>
        <v>2000</v>
      </c>
      <c r="V880">
        <f t="shared" si="92"/>
        <v>1000</v>
      </c>
      <c r="W880">
        <f t="shared" si="93"/>
        <v>7000</v>
      </c>
      <c r="X880">
        <f t="shared" si="94"/>
        <v>0</v>
      </c>
    </row>
    <row r="881" spans="1:24">
      <c r="A881" s="2">
        <v>112</v>
      </c>
      <c r="B881" s="1" t="s">
        <v>10</v>
      </c>
      <c r="C881" s="1">
        <v>8</v>
      </c>
      <c r="D881" s="1" t="s">
        <v>14</v>
      </c>
      <c r="E881" s="1">
        <v>0.3</v>
      </c>
      <c r="F881" s="1">
        <v>0.3</v>
      </c>
      <c r="G881" s="1">
        <v>0.4</v>
      </c>
      <c r="H881" s="1">
        <v>0</v>
      </c>
      <c r="I881" s="1" t="s">
        <v>12</v>
      </c>
      <c r="J881" s="1" t="s">
        <v>13</v>
      </c>
      <c r="K881" s="1">
        <v>10000</v>
      </c>
      <c r="L881" s="3">
        <v>5000</v>
      </c>
      <c r="M881" t="str">
        <f t="shared" si="95"/>
        <v>A</v>
      </c>
      <c r="N881" t="str">
        <f t="shared" si="96"/>
        <v>A8</v>
      </c>
      <c r="O881" t="str">
        <f>VLOOKUP(N881,'Design - US'!$H$3:$M$50,2,FALSE)</f>
        <v>Profile A</v>
      </c>
      <c r="P881" t="str">
        <f>VLOOKUP($N881,'Design - US'!$H$3:$M$50,3,FALSE)</f>
        <v>$30 USD / mo (T2)</v>
      </c>
      <c r="Q881" t="str">
        <f>VLOOKUP($N881,'Design - US'!$H$3:$M$50,4,FALSE)</f>
        <v>$5.36 USD / day</v>
      </c>
      <c r="R881" t="str">
        <f>VLOOKUP($N881,'Design - US'!$H$3:$M$50,5,FALSE)</f>
        <v>Open access within label indication (use after failure of allopurinol or febuxostat)</v>
      </c>
      <c r="S881" t="str">
        <f>VLOOKUP($N881,'Design - US'!$H$3:$M$50,6,FALSE)</f>
        <v>Requires prior authorization</v>
      </c>
      <c r="T881">
        <f t="shared" si="97"/>
        <v>5000</v>
      </c>
      <c r="U881">
        <f t="shared" si="91"/>
        <v>1500</v>
      </c>
      <c r="V881">
        <f t="shared" si="92"/>
        <v>1500</v>
      </c>
      <c r="W881">
        <f t="shared" si="93"/>
        <v>2000</v>
      </c>
      <c r="X881">
        <f t="shared" si="94"/>
        <v>0</v>
      </c>
    </row>
    <row r="882" spans="1:24">
      <c r="A882" s="2">
        <v>112</v>
      </c>
      <c r="B882" s="1" t="s">
        <v>10</v>
      </c>
      <c r="C882" s="1">
        <v>9</v>
      </c>
      <c r="D882" s="1" t="s">
        <v>11</v>
      </c>
      <c r="E882" s="1">
        <v>0.1</v>
      </c>
      <c r="F882" s="1">
        <v>0.3</v>
      </c>
      <c r="G882" s="1">
        <v>0.6</v>
      </c>
      <c r="H882" s="1">
        <v>0</v>
      </c>
      <c r="I882" s="1" t="s">
        <v>12</v>
      </c>
      <c r="J882" s="1" t="s">
        <v>13</v>
      </c>
      <c r="K882" s="1">
        <v>10000</v>
      </c>
      <c r="L882" s="3">
        <v>5000</v>
      </c>
      <c r="M882" t="str">
        <f t="shared" si="95"/>
        <v>A</v>
      </c>
      <c r="N882" t="str">
        <f t="shared" si="96"/>
        <v>A9</v>
      </c>
      <c r="O882" t="str">
        <f>VLOOKUP(N882,'Design - US'!$H$3:$M$50,2,FALSE)</f>
        <v>Profile B</v>
      </c>
      <c r="P882" t="str">
        <f>VLOOKUP($N882,'Design - US'!$H$3:$M$50,3,FALSE)</f>
        <v>$60 USD / mo (T3)</v>
      </c>
      <c r="Q882" t="str">
        <f>VLOOKUP($N882,'Design - US'!$H$3:$M$50,4,FALSE)</f>
        <v>$12.06 USD / day</v>
      </c>
      <c r="R882" t="str">
        <f>VLOOKUP($N882,'Design - US'!$H$3:$M$50,5,FALSE)</f>
        <v>Access restricted beyond label indication (use only after failure of both allopurinol AND febuxostat)</v>
      </c>
      <c r="S882" t="str">
        <f>VLOOKUP($N882,'Design - US'!$H$3:$M$50,6,FALSE)</f>
        <v>No prior authorization</v>
      </c>
      <c r="T882">
        <f t="shared" si="97"/>
        <v>10000</v>
      </c>
      <c r="U882">
        <f t="shared" si="91"/>
        <v>1000</v>
      </c>
      <c r="V882">
        <f t="shared" si="92"/>
        <v>3000</v>
      </c>
      <c r="W882">
        <f t="shared" si="93"/>
        <v>6000</v>
      </c>
      <c r="X882">
        <f t="shared" si="94"/>
        <v>0</v>
      </c>
    </row>
    <row r="883" spans="1:24">
      <c r="A883" s="2">
        <v>112</v>
      </c>
      <c r="B883" s="1" t="s">
        <v>10</v>
      </c>
      <c r="C883" s="1">
        <v>9</v>
      </c>
      <c r="D883" s="1" t="s">
        <v>14</v>
      </c>
      <c r="E883" s="1">
        <v>0.2</v>
      </c>
      <c r="F883" s="1">
        <v>0.3</v>
      </c>
      <c r="G883" s="1">
        <v>0.5</v>
      </c>
      <c r="H883" s="1">
        <v>0</v>
      </c>
      <c r="I883" s="1" t="s">
        <v>12</v>
      </c>
      <c r="J883" s="1" t="s">
        <v>13</v>
      </c>
      <c r="K883" s="1">
        <v>10000</v>
      </c>
      <c r="L883" s="3">
        <v>5000</v>
      </c>
      <c r="M883" t="str">
        <f t="shared" si="95"/>
        <v>A</v>
      </c>
      <c r="N883" t="str">
        <f t="shared" si="96"/>
        <v>A9</v>
      </c>
      <c r="O883" t="str">
        <f>VLOOKUP(N883,'Design - US'!$H$3:$M$50,2,FALSE)</f>
        <v>Profile B</v>
      </c>
      <c r="P883" t="str">
        <f>VLOOKUP($N883,'Design - US'!$H$3:$M$50,3,FALSE)</f>
        <v>$60 USD / mo (T3)</v>
      </c>
      <c r="Q883" t="str">
        <f>VLOOKUP($N883,'Design - US'!$H$3:$M$50,4,FALSE)</f>
        <v>$12.06 USD / day</v>
      </c>
      <c r="R883" t="str">
        <f>VLOOKUP($N883,'Design - US'!$H$3:$M$50,5,FALSE)</f>
        <v>Access restricted beyond label indication (use only after failure of both allopurinol AND febuxostat)</v>
      </c>
      <c r="S883" t="str">
        <f>VLOOKUP($N883,'Design - US'!$H$3:$M$50,6,FALSE)</f>
        <v>No prior authorization</v>
      </c>
      <c r="T883">
        <f t="shared" si="97"/>
        <v>5000</v>
      </c>
      <c r="U883">
        <f t="shared" si="91"/>
        <v>1000</v>
      </c>
      <c r="V883">
        <f t="shared" si="92"/>
        <v>1500</v>
      </c>
      <c r="W883">
        <f t="shared" si="93"/>
        <v>2500</v>
      </c>
      <c r="X883">
        <f t="shared" si="94"/>
        <v>0</v>
      </c>
    </row>
    <row r="884" spans="1:24">
      <c r="A884" s="2">
        <v>112</v>
      </c>
      <c r="B884" s="1" t="s">
        <v>10</v>
      </c>
      <c r="C884" s="1">
        <v>10</v>
      </c>
      <c r="D884" s="1" t="s">
        <v>11</v>
      </c>
      <c r="E884" s="1">
        <v>0.6</v>
      </c>
      <c r="F884" s="1">
        <v>0.2</v>
      </c>
      <c r="G884" s="1">
        <v>0.2</v>
      </c>
      <c r="H884" s="1">
        <v>0</v>
      </c>
      <c r="I884" s="1" t="s">
        <v>12</v>
      </c>
      <c r="J884" s="1" t="s">
        <v>13</v>
      </c>
      <c r="K884" s="1">
        <v>10000</v>
      </c>
      <c r="L884" s="3">
        <v>5000</v>
      </c>
      <c r="M884" t="str">
        <f t="shared" si="95"/>
        <v>A</v>
      </c>
      <c r="N884" t="str">
        <f t="shared" si="96"/>
        <v>A10</v>
      </c>
      <c r="O884" t="str">
        <f>VLOOKUP(N884,'Design - US'!$H$3:$M$50,2,FALSE)</f>
        <v>Profile C</v>
      </c>
      <c r="P884" t="str">
        <f>VLOOKUP($N884,'Design - US'!$H$3:$M$50,3,FALSE)</f>
        <v>$60 USD / mo (T3)</v>
      </c>
      <c r="Q884" t="str">
        <f>VLOOKUP($N884,'Design - US'!$H$3:$M$50,4,FALSE)</f>
        <v>$5.36 USD / day</v>
      </c>
      <c r="R884" t="str">
        <f>VLOOKUP($N884,'Design - US'!$H$3:$M$50,5,FALSE)</f>
        <v>Open access within label indication (use after failure of allopurinol or febuxostat)</v>
      </c>
      <c r="S884" t="str">
        <f>VLOOKUP($N884,'Design - US'!$H$3:$M$50,6,FALSE)</f>
        <v>Requires prior authorization</v>
      </c>
      <c r="T884">
        <f t="shared" si="97"/>
        <v>10000</v>
      </c>
      <c r="U884">
        <f t="shared" si="91"/>
        <v>6000</v>
      </c>
      <c r="V884">
        <f t="shared" si="92"/>
        <v>2000</v>
      </c>
      <c r="W884">
        <f t="shared" si="93"/>
        <v>2000</v>
      </c>
      <c r="X884">
        <f t="shared" si="94"/>
        <v>0</v>
      </c>
    </row>
    <row r="885" spans="1:24">
      <c r="A885" s="2">
        <v>112</v>
      </c>
      <c r="B885" s="1" t="s">
        <v>10</v>
      </c>
      <c r="C885" s="1">
        <v>10</v>
      </c>
      <c r="D885" s="1" t="s">
        <v>14</v>
      </c>
      <c r="E885" s="1">
        <v>0.6</v>
      </c>
      <c r="F885" s="1">
        <v>0.2</v>
      </c>
      <c r="G885" s="1">
        <v>0.2</v>
      </c>
      <c r="H885" s="1">
        <v>0</v>
      </c>
      <c r="I885" s="1" t="s">
        <v>12</v>
      </c>
      <c r="J885" s="1" t="s">
        <v>13</v>
      </c>
      <c r="K885" s="1">
        <v>10000</v>
      </c>
      <c r="L885" s="3">
        <v>5000</v>
      </c>
      <c r="M885" t="str">
        <f t="shared" si="95"/>
        <v>A</v>
      </c>
      <c r="N885" t="str">
        <f t="shared" si="96"/>
        <v>A10</v>
      </c>
      <c r="O885" t="str">
        <f>VLOOKUP(N885,'Design - US'!$H$3:$M$50,2,FALSE)</f>
        <v>Profile C</v>
      </c>
      <c r="P885" t="str">
        <f>VLOOKUP($N885,'Design - US'!$H$3:$M$50,3,FALSE)</f>
        <v>$60 USD / mo (T3)</v>
      </c>
      <c r="Q885" t="str">
        <f>VLOOKUP($N885,'Design - US'!$H$3:$M$50,4,FALSE)</f>
        <v>$5.36 USD / day</v>
      </c>
      <c r="R885" t="str">
        <f>VLOOKUP($N885,'Design - US'!$H$3:$M$50,5,FALSE)</f>
        <v>Open access within label indication (use after failure of allopurinol or febuxostat)</v>
      </c>
      <c r="S885" t="str">
        <f>VLOOKUP($N885,'Design - US'!$H$3:$M$50,6,FALSE)</f>
        <v>Requires prior authorization</v>
      </c>
      <c r="T885">
        <f t="shared" si="97"/>
        <v>5000</v>
      </c>
      <c r="U885">
        <f t="shared" si="91"/>
        <v>3000</v>
      </c>
      <c r="V885">
        <f t="shared" si="92"/>
        <v>1000</v>
      </c>
      <c r="W885">
        <f t="shared" si="93"/>
        <v>1000</v>
      </c>
      <c r="X885">
        <f t="shared" si="94"/>
        <v>0</v>
      </c>
    </row>
    <row r="886" spans="1:24">
      <c r="A886" s="2">
        <v>112</v>
      </c>
      <c r="B886" s="1" t="s">
        <v>10</v>
      </c>
      <c r="C886" s="1">
        <v>11</v>
      </c>
      <c r="D886" s="1" t="s">
        <v>11</v>
      </c>
      <c r="E886" s="1">
        <v>0.2</v>
      </c>
      <c r="F886" s="1">
        <v>0.3</v>
      </c>
      <c r="G886" s="1">
        <v>0.5</v>
      </c>
      <c r="H886" s="1">
        <v>0</v>
      </c>
      <c r="I886" s="1" t="s">
        <v>12</v>
      </c>
      <c r="J886" s="1" t="s">
        <v>13</v>
      </c>
      <c r="K886" s="1">
        <v>10000</v>
      </c>
      <c r="L886" s="3">
        <v>5000</v>
      </c>
      <c r="M886" t="str">
        <f t="shared" si="95"/>
        <v>A</v>
      </c>
      <c r="N886" t="str">
        <f t="shared" si="96"/>
        <v>A11</v>
      </c>
      <c r="O886" t="str">
        <f>VLOOKUP(N886,'Design - US'!$H$3:$M$50,2,FALSE)</f>
        <v>Profile D</v>
      </c>
      <c r="P886" t="str">
        <f>VLOOKUP($N886,'Design - US'!$H$3:$M$50,3,FALSE)</f>
        <v>$30 USD / mo (T2)</v>
      </c>
      <c r="Q886" t="str">
        <f>VLOOKUP($N886,'Design - US'!$H$3:$M$50,4,FALSE)</f>
        <v>$5.36 USD / day</v>
      </c>
      <c r="R886" t="str">
        <f>VLOOKUP($N886,'Design - US'!$H$3:$M$50,5,FALSE)</f>
        <v>Open access within label indication (use after failure of allopurinol or febuxostat)</v>
      </c>
      <c r="S886" t="str">
        <f>VLOOKUP($N886,'Design - US'!$H$3:$M$50,6,FALSE)</f>
        <v>No prior authorization</v>
      </c>
      <c r="T886">
        <f t="shared" si="97"/>
        <v>10000</v>
      </c>
      <c r="U886">
        <f t="shared" si="91"/>
        <v>2000</v>
      </c>
      <c r="V886">
        <f t="shared" si="92"/>
        <v>3000</v>
      </c>
      <c r="W886">
        <f t="shared" si="93"/>
        <v>5000</v>
      </c>
      <c r="X886">
        <f t="shared" si="94"/>
        <v>0</v>
      </c>
    </row>
    <row r="887" spans="1:24">
      <c r="A887" s="2">
        <v>112</v>
      </c>
      <c r="B887" s="1" t="s">
        <v>10</v>
      </c>
      <c r="C887" s="1">
        <v>11</v>
      </c>
      <c r="D887" s="1" t="s">
        <v>14</v>
      </c>
      <c r="E887" s="1">
        <v>0.2</v>
      </c>
      <c r="F887" s="1">
        <v>0.3</v>
      </c>
      <c r="G887" s="1">
        <v>0.5</v>
      </c>
      <c r="H887" s="1">
        <v>0</v>
      </c>
      <c r="I887" s="1" t="s">
        <v>12</v>
      </c>
      <c r="J887" s="1" t="s">
        <v>13</v>
      </c>
      <c r="K887" s="1">
        <v>10000</v>
      </c>
      <c r="L887" s="3">
        <v>5000</v>
      </c>
      <c r="M887" t="str">
        <f t="shared" si="95"/>
        <v>A</v>
      </c>
      <c r="N887" t="str">
        <f t="shared" si="96"/>
        <v>A11</v>
      </c>
      <c r="O887" t="str">
        <f>VLOOKUP(N887,'Design - US'!$H$3:$M$50,2,FALSE)</f>
        <v>Profile D</v>
      </c>
      <c r="P887" t="str">
        <f>VLOOKUP($N887,'Design - US'!$H$3:$M$50,3,FALSE)</f>
        <v>$30 USD / mo (T2)</v>
      </c>
      <c r="Q887" t="str">
        <f>VLOOKUP($N887,'Design - US'!$H$3:$M$50,4,FALSE)</f>
        <v>$5.36 USD / day</v>
      </c>
      <c r="R887" t="str">
        <f>VLOOKUP($N887,'Design - US'!$H$3:$M$50,5,FALSE)</f>
        <v>Open access within label indication (use after failure of allopurinol or febuxostat)</v>
      </c>
      <c r="S887" t="str">
        <f>VLOOKUP($N887,'Design - US'!$H$3:$M$50,6,FALSE)</f>
        <v>No prior authorization</v>
      </c>
      <c r="T887">
        <f t="shared" si="97"/>
        <v>5000</v>
      </c>
      <c r="U887">
        <f t="shared" si="91"/>
        <v>1000</v>
      </c>
      <c r="V887">
        <f t="shared" si="92"/>
        <v>1500</v>
      </c>
      <c r="W887">
        <f t="shared" si="93"/>
        <v>2500</v>
      </c>
      <c r="X887">
        <f t="shared" si="94"/>
        <v>0</v>
      </c>
    </row>
    <row r="888" spans="1:24">
      <c r="A888" s="2">
        <v>112</v>
      </c>
      <c r="B888" s="1" t="s">
        <v>10</v>
      </c>
      <c r="C888" s="1">
        <v>12</v>
      </c>
      <c r="D888" s="1" t="s">
        <v>11</v>
      </c>
      <c r="E888" s="1">
        <v>0.3</v>
      </c>
      <c r="F888" s="1">
        <v>0.3</v>
      </c>
      <c r="G888" s="1">
        <v>0.4</v>
      </c>
      <c r="H888" s="1">
        <v>0</v>
      </c>
      <c r="I888" s="1" t="s">
        <v>12</v>
      </c>
      <c r="J888" s="1" t="s">
        <v>13</v>
      </c>
      <c r="K888" s="1">
        <v>10000</v>
      </c>
      <c r="L888" s="3">
        <v>5000</v>
      </c>
      <c r="M888" t="str">
        <f t="shared" si="95"/>
        <v>A</v>
      </c>
      <c r="N888" t="str">
        <f t="shared" si="96"/>
        <v>A12</v>
      </c>
      <c r="O888" t="str">
        <f>VLOOKUP(N888,'Design - US'!$H$3:$M$50,2,FALSE)</f>
        <v>Profile B</v>
      </c>
      <c r="P888" t="str">
        <f>VLOOKUP($N888,'Design - US'!$H$3:$M$50,3,FALSE)</f>
        <v>$30 USD / mo (T2)</v>
      </c>
      <c r="Q888" t="str">
        <f>VLOOKUP($N888,'Design - US'!$H$3:$M$50,4,FALSE)</f>
        <v>$5.36 USD / day</v>
      </c>
      <c r="R888" t="str">
        <f>VLOOKUP($N888,'Design - US'!$H$3:$M$50,5,FALSE)</f>
        <v>Open access within label indication (use after failure of allopurinol or febuxostat)</v>
      </c>
      <c r="S888" t="str">
        <f>VLOOKUP($N888,'Design - US'!$H$3:$M$50,6,FALSE)</f>
        <v>Requires prior authorization</v>
      </c>
      <c r="T888">
        <f t="shared" si="97"/>
        <v>10000</v>
      </c>
      <c r="U888">
        <f t="shared" si="91"/>
        <v>3000</v>
      </c>
      <c r="V888">
        <f t="shared" si="92"/>
        <v>3000</v>
      </c>
      <c r="W888">
        <f t="shared" si="93"/>
        <v>4000</v>
      </c>
      <c r="X888">
        <f t="shared" si="94"/>
        <v>0</v>
      </c>
    </row>
    <row r="889" spans="1:24">
      <c r="A889" s="2">
        <v>112</v>
      </c>
      <c r="B889" s="1" t="s">
        <v>10</v>
      </c>
      <c r="C889" s="1">
        <v>12</v>
      </c>
      <c r="D889" s="1" t="s">
        <v>14</v>
      </c>
      <c r="E889" s="1">
        <v>0.3</v>
      </c>
      <c r="F889" s="1">
        <v>0.3</v>
      </c>
      <c r="G889" s="1">
        <v>0.4</v>
      </c>
      <c r="H889" s="1">
        <v>0</v>
      </c>
      <c r="I889" s="1" t="s">
        <v>12</v>
      </c>
      <c r="J889" s="1" t="s">
        <v>13</v>
      </c>
      <c r="K889" s="1">
        <v>10000</v>
      </c>
      <c r="L889" s="3">
        <v>5000</v>
      </c>
      <c r="M889" t="str">
        <f t="shared" si="95"/>
        <v>A</v>
      </c>
      <c r="N889" t="str">
        <f t="shared" si="96"/>
        <v>A12</v>
      </c>
      <c r="O889" t="str">
        <f>VLOOKUP(N889,'Design - US'!$H$3:$M$50,2,FALSE)</f>
        <v>Profile B</v>
      </c>
      <c r="P889" t="str">
        <f>VLOOKUP($N889,'Design - US'!$H$3:$M$50,3,FALSE)</f>
        <v>$30 USD / mo (T2)</v>
      </c>
      <c r="Q889" t="str">
        <f>VLOOKUP($N889,'Design - US'!$H$3:$M$50,4,FALSE)</f>
        <v>$5.36 USD / day</v>
      </c>
      <c r="R889" t="str">
        <f>VLOOKUP($N889,'Design - US'!$H$3:$M$50,5,FALSE)</f>
        <v>Open access within label indication (use after failure of allopurinol or febuxostat)</v>
      </c>
      <c r="S889" t="str">
        <f>VLOOKUP($N889,'Design - US'!$H$3:$M$50,6,FALSE)</f>
        <v>Requires prior authorization</v>
      </c>
      <c r="T889">
        <f t="shared" si="97"/>
        <v>5000</v>
      </c>
      <c r="U889">
        <f t="shared" si="91"/>
        <v>1500</v>
      </c>
      <c r="V889">
        <f t="shared" si="92"/>
        <v>1500</v>
      </c>
      <c r="W889">
        <f t="shared" si="93"/>
        <v>2000</v>
      </c>
      <c r="X889">
        <f t="shared" si="94"/>
        <v>0</v>
      </c>
    </row>
    <row r="890" spans="1:24">
      <c r="A890" s="2">
        <v>151</v>
      </c>
      <c r="B890" s="1" t="s">
        <v>17</v>
      </c>
      <c r="C890" s="1">
        <v>1</v>
      </c>
      <c r="D890" s="1" t="s">
        <v>11</v>
      </c>
      <c r="E890" s="1">
        <v>0.2</v>
      </c>
      <c r="F890" s="1">
        <v>0.7</v>
      </c>
      <c r="G890" s="1">
        <v>0.1</v>
      </c>
      <c r="H890" s="1">
        <v>0</v>
      </c>
      <c r="I890" s="1" t="s">
        <v>12</v>
      </c>
      <c r="J890" s="1" t="s">
        <v>13</v>
      </c>
      <c r="K890" s="1">
        <v>1000</v>
      </c>
      <c r="L890" s="3">
        <v>400</v>
      </c>
      <c r="M890" t="str">
        <f t="shared" si="95"/>
        <v>B</v>
      </c>
      <c r="N890" t="str">
        <f t="shared" si="96"/>
        <v>B1</v>
      </c>
      <c r="O890" t="str">
        <f>VLOOKUP(N890,'Design - US'!$H$3:$M$50,2,FALSE)</f>
        <v>Profile B</v>
      </c>
      <c r="P890" t="str">
        <f>VLOOKUP($N890,'Design - US'!$H$3:$M$50,3,FALSE)</f>
        <v>$60 USD / mo (T3)</v>
      </c>
      <c r="Q890" t="str">
        <f>VLOOKUP($N890,'Design - US'!$H$3:$M$50,4,FALSE)</f>
        <v>$7.14 USD / day</v>
      </c>
      <c r="R890" t="str">
        <f>VLOOKUP($N890,'Design - US'!$H$3:$M$50,5,FALSE)</f>
        <v>Open access within label indication (use after failure of allopurinol or febuxostat)</v>
      </c>
      <c r="S890" t="str">
        <f>VLOOKUP($N890,'Design - US'!$H$3:$M$50,6,FALSE)</f>
        <v>Requires prior authorization</v>
      </c>
      <c r="T890">
        <f t="shared" si="97"/>
        <v>1000</v>
      </c>
      <c r="U890">
        <f t="shared" si="91"/>
        <v>200</v>
      </c>
      <c r="V890">
        <f t="shared" si="92"/>
        <v>700</v>
      </c>
      <c r="W890">
        <f t="shared" si="93"/>
        <v>100</v>
      </c>
      <c r="X890">
        <f t="shared" si="94"/>
        <v>0</v>
      </c>
    </row>
    <row r="891" spans="1:24">
      <c r="A891" s="2">
        <v>151</v>
      </c>
      <c r="B891" s="1" t="s">
        <v>17</v>
      </c>
      <c r="C891" s="1">
        <v>1</v>
      </c>
      <c r="D891" s="1" t="s">
        <v>14</v>
      </c>
      <c r="E891" s="1">
        <v>0</v>
      </c>
      <c r="F891" s="1">
        <v>0.8</v>
      </c>
      <c r="G891" s="1">
        <v>0.2</v>
      </c>
      <c r="H891" s="1">
        <v>0</v>
      </c>
      <c r="I891" s="1" t="s">
        <v>12</v>
      </c>
      <c r="J891" s="1" t="s">
        <v>13</v>
      </c>
      <c r="K891" s="1">
        <v>1000</v>
      </c>
      <c r="L891" s="3">
        <v>400</v>
      </c>
      <c r="M891" t="str">
        <f t="shared" si="95"/>
        <v>B</v>
      </c>
      <c r="N891" t="str">
        <f t="shared" si="96"/>
        <v>B1</v>
      </c>
      <c r="O891" t="str">
        <f>VLOOKUP(N891,'Design - US'!$H$3:$M$50,2,FALSE)</f>
        <v>Profile B</v>
      </c>
      <c r="P891" t="str">
        <f>VLOOKUP($N891,'Design - US'!$H$3:$M$50,3,FALSE)</f>
        <v>$60 USD / mo (T3)</v>
      </c>
      <c r="Q891" t="str">
        <f>VLOOKUP($N891,'Design - US'!$H$3:$M$50,4,FALSE)</f>
        <v>$7.14 USD / day</v>
      </c>
      <c r="R891" t="str">
        <f>VLOOKUP($N891,'Design - US'!$H$3:$M$50,5,FALSE)</f>
        <v>Open access within label indication (use after failure of allopurinol or febuxostat)</v>
      </c>
      <c r="S891" t="str">
        <f>VLOOKUP($N891,'Design - US'!$H$3:$M$50,6,FALSE)</f>
        <v>Requires prior authorization</v>
      </c>
      <c r="T891">
        <f t="shared" si="97"/>
        <v>400</v>
      </c>
      <c r="U891">
        <f t="shared" si="91"/>
        <v>0</v>
      </c>
      <c r="V891">
        <f t="shared" si="92"/>
        <v>320</v>
      </c>
      <c r="W891">
        <f t="shared" si="93"/>
        <v>80</v>
      </c>
      <c r="X891">
        <f t="shared" si="94"/>
        <v>0</v>
      </c>
    </row>
    <row r="892" spans="1:24">
      <c r="A892" s="2">
        <v>151</v>
      </c>
      <c r="B892" s="1" t="s">
        <v>17</v>
      </c>
      <c r="C892" s="1">
        <v>2</v>
      </c>
      <c r="D892" s="1" t="s">
        <v>11</v>
      </c>
      <c r="E892" s="1">
        <v>0.2</v>
      </c>
      <c r="F892" s="1">
        <v>0.7</v>
      </c>
      <c r="G892" s="1">
        <v>0.1</v>
      </c>
      <c r="H892" s="1">
        <v>0</v>
      </c>
      <c r="I892" s="1" t="s">
        <v>12</v>
      </c>
      <c r="J892" s="1" t="s">
        <v>13</v>
      </c>
      <c r="K892" s="1">
        <v>1000</v>
      </c>
      <c r="L892" s="3">
        <v>400</v>
      </c>
      <c r="M892" t="str">
        <f t="shared" si="95"/>
        <v>B</v>
      </c>
      <c r="N892" t="str">
        <f t="shared" si="96"/>
        <v>B2</v>
      </c>
      <c r="O892" t="str">
        <f>VLOOKUP(N892,'Design - US'!$H$3:$M$50,2,FALSE)</f>
        <v>Profile D</v>
      </c>
      <c r="P892" t="str">
        <f>VLOOKUP($N892,'Design - US'!$H$3:$M$50,3,FALSE)</f>
        <v>$60 USD / mo (T3)</v>
      </c>
      <c r="Q892" t="str">
        <f>VLOOKUP($N892,'Design - US'!$H$3:$M$50,4,FALSE)</f>
        <v>$5.36 USD / day</v>
      </c>
      <c r="R892" t="str">
        <f>VLOOKUP($N892,'Design - US'!$H$3:$M$50,5,FALSE)</f>
        <v>Open access within label indication (use after failure of allopurinol or febuxostat)</v>
      </c>
      <c r="S892" t="str">
        <f>VLOOKUP($N892,'Design - US'!$H$3:$M$50,6,FALSE)</f>
        <v>Requires prior authorization</v>
      </c>
      <c r="T892">
        <f t="shared" si="97"/>
        <v>1000</v>
      </c>
      <c r="U892">
        <f t="shared" si="91"/>
        <v>200</v>
      </c>
      <c r="V892">
        <f t="shared" si="92"/>
        <v>700</v>
      </c>
      <c r="W892">
        <f t="shared" si="93"/>
        <v>100</v>
      </c>
      <c r="X892">
        <f t="shared" si="94"/>
        <v>0</v>
      </c>
    </row>
    <row r="893" spans="1:24">
      <c r="A893" s="2">
        <v>151</v>
      </c>
      <c r="B893" s="1" t="s">
        <v>17</v>
      </c>
      <c r="C893" s="1">
        <v>2</v>
      </c>
      <c r="D893" s="1" t="s">
        <v>14</v>
      </c>
      <c r="E893" s="1">
        <v>0</v>
      </c>
      <c r="F893" s="1">
        <v>0.9</v>
      </c>
      <c r="G893" s="1">
        <v>0.1</v>
      </c>
      <c r="H893" s="1">
        <v>0</v>
      </c>
      <c r="I893" s="1" t="s">
        <v>12</v>
      </c>
      <c r="J893" s="1" t="s">
        <v>13</v>
      </c>
      <c r="K893" s="1">
        <v>1000</v>
      </c>
      <c r="L893" s="3">
        <v>400</v>
      </c>
      <c r="M893" t="str">
        <f t="shared" si="95"/>
        <v>B</v>
      </c>
      <c r="N893" t="str">
        <f t="shared" si="96"/>
        <v>B2</v>
      </c>
      <c r="O893" t="str">
        <f>VLOOKUP(N893,'Design - US'!$H$3:$M$50,2,FALSE)</f>
        <v>Profile D</v>
      </c>
      <c r="P893" t="str">
        <f>VLOOKUP($N893,'Design - US'!$H$3:$M$50,3,FALSE)</f>
        <v>$60 USD / mo (T3)</v>
      </c>
      <c r="Q893" t="str">
        <f>VLOOKUP($N893,'Design - US'!$H$3:$M$50,4,FALSE)</f>
        <v>$5.36 USD / day</v>
      </c>
      <c r="R893" t="str">
        <f>VLOOKUP($N893,'Design - US'!$H$3:$M$50,5,FALSE)</f>
        <v>Open access within label indication (use after failure of allopurinol or febuxostat)</v>
      </c>
      <c r="S893" t="str">
        <f>VLOOKUP($N893,'Design - US'!$H$3:$M$50,6,FALSE)</f>
        <v>Requires prior authorization</v>
      </c>
      <c r="T893">
        <f t="shared" si="97"/>
        <v>400</v>
      </c>
      <c r="U893">
        <f t="shared" si="91"/>
        <v>0</v>
      </c>
      <c r="V893">
        <f t="shared" si="92"/>
        <v>360</v>
      </c>
      <c r="W893">
        <f t="shared" si="93"/>
        <v>40</v>
      </c>
      <c r="X893">
        <f t="shared" si="94"/>
        <v>0</v>
      </c>
    </row>
    <row r="894" spans="1:24">
      <c r="A894" s="2">
        <v>151</v>
      </c>
      <c r="B894" s="1" t="s">
        <v>17</v>
      </c>
      <c r="C894" s="1">
        <v>3</v>
      </c>
      <c r="D894" s="1" t="s">
        <v>11</v>
      </c>
      <c r="E894" s="1">
        <v>0.3</v>
      </c>
      <c r="F894" s="1">
        <v>0.7</v>
      </c>
      <c r="G894" s="1">
        <v>0</v>
      </c>
      <c r="H894" s="1">
        <v>0</v>
      </c>
      <c r="I894" s="1" t="s">
        <v>12</v>
      </c>
      <c r="J894" s="1" t="s">
        <v>13</v>
      </c>
      <c r="K894" s="1">
        <v>1000</v>
      </c>
      <c r="L894" s="3">
        <v>400</v>
      </c>
      <c r="M894" t="str">
        <f t="shared" si="95"/>
        <v>B</v>
      </c>
      <c r="N894" t="str">
        <f t="shared" si="96"/>
        <v>B3</v>
      </c>
      <c r="O894" t="str">
        <f>VLOOKUP(N894,'Design - US'!$H$3:$M$50,2,FALSE)</f>
        <v>Profile C</v>
      </c>
      <c r="P894" t="str">
        <f>VLOOKUP($N894,'Design - US'!$H$3:$M$50,3,FALSE)</f>
        <v>$60 USD / mo (T3)</v>
      </c>
      <c r="Q894" t="str">
        <f>VLOOKUP($N894,'Design - US'!$H$3:$M$50,4,FALSE)</f>
        <v>$12.06 USD / day</v>
      </c>
      <c r="R894" t="str">
        <f>VLOOKUP($N894,'Design - US'!$H$3:$M$50,5,FALSE)</f>
        <v>Open access within label indication (use after failure of allopurinol or febuxostat)</v>
      </c>
      <c r="S894" t="str">
        <f>VLOOKUP($N894,'Design - US'!$H$3:$M$50,6,FALSE)</f>
        <v>Requires prior authorization</v>
      </c>
      <c r="T894">
        <f t="shared" si="97"/>
        <v>1000</v>
      </c>
      <c r="U894">
        <f t="shared" si="91"/>
        <v>300</v>
      </c>
      <c r="V894">
        <f t="shared" si="92"/>
        <v>700</v>
      </c>
      <c r="W894">
        <f t="shared" si="93"/>
        <v>0</v>
      </c>
      <c r="X894">
        <f t="shared" si="94"/>
        <v>0</v>
      </c>
    </row>
    <row r="895" spans="1:24">
      <c r="A895" s="2">
        <v>151</v>
      </c>
      <c r="B895" s="1" t="s">
        <v>17</v>
      </c>
      <c r="C895" s="1">
        <v>3</v>
      </c>
      <c r="D895" s="1" t="s">
        <v>14</v>
      </c>
      <c r="E895" s="1">
        <v>0.1</v>
      </c>
      <c r="F895" s="1">
        <v>0.9</v>
      </c>
      <c r="G895" s="1">
        <v>0</v>
      </c>
      <c r="H895" s="1">
        <v>0</v>
      </c>
      <c r="I895" s="1" t="s">
        <v>12</v>
      </c>
      <c r="J895" s="1" t="s">
        <v>13</v>
      </c>
      <c r="K895" s="1">
        <v>1000</v>
      </c>
      <c r="L895" s="3">
        <v>400</v>
      </c>
      <c r="M895" t="str">
        <f t="shared" si="95"/>
        <v>B</v>
      </c>
      <c r="N895" t="str">
        <f t="shared" si="96"/>
        <v>B3</v>
      </c>
      <c r="O895" t="str">
        <f>VLOOKUP(N895,'Design - US'!$H$3:$M$50,2,FALSE)</f>
        <v>Profile C</v>
      </c>
      <c r="P895" t="str">
        <f>VLOOKUP($N895,'Design - US'!$H$3:$M$50,3,FALSE)</f>
        <v>$60 USD / mo (T3)</v>
      </c>
      <c r="Q895" t="str">
        <f>VLOOKUP($N895,'Design - US'!$H$3:$M$50,4,FALSE)</f>
        <v>$12.06 USD / day</v>
      </c>
      <c r="R895" t="str">
        <f>VLOOKUP($N895,'Design - US'!$H$3:$M$50,5,FALSE)</f>
        <v>Open access within label indication (use after failure of allopurinol or febuxostat)</v>
      </c>
      <c r="S895" t="str">
        <f>VLOOKUP($N895,'Design - US'!$H$3:$M$50,6,FALSE)</f>
        <v>Requires prior authorization</v>
      </c>
      <c r="T895">
        <f t="shared" si="97"/>
        <v>400</v>
      </c>
      <c r="U895">
        <f t="shared" si="91"/>
        <v>40</v>
      </c>
      <c r="V895">
        <f t="shared" si="92"/>
        <v>360</v>
      </c>
      <c r="W895">
        <f t="shared" si="93"/>
        <v>0</v>
      </c>
      <c r="X895">
        <f t="shared" si="94"/>
        <v>0</v>
      </c>
    </row>
    <row r="896" spans="1:24">
      <c r="A896" s="2">
        <v>151</v>
      </c>
      <c r="B896" s="1" t="s">
        <v>17</v>
      </c>
      <c r="C896" s="1">
        <v>4</v>
      </c>
      <c r="D896" s="1" t="s">
        <v>11</v>
      </c>
      <c r="E896" s="1">
        <v>0.2</v>
      </c>
      <c r="F896" s="1">
        <v>0.7</v>
      </c>
      <c r="G896" s="1">
        <v>0.1</v>
      </c>
      <c r="H896" s="1">
        <v>0</v>
      </c>
      <c r="I896" s="1" t="s">
        <v>12</v>
      </c>
      <c r="J896" s="1" t="s">
        <v>13</v>
      </c>
      <c r="K896" s="1">
        <v>1000</v>
      </c>
      <c r="L896" s="3">
        <v>400</v>
      </c>
      <c r="M896" t="str">
        <f t="shared" si="95"/>
        <v>B</v>
      </c>
      <c r="N896" t="str">
        <f t="shared" si="96"/>
        <v>B4</v>
      </c>
      <c r="O896" t="str">
        <f>VLOOKUP(N896,'Design - US'!$H$3:$M$50,2,FALSE)</f>
        <v>Profile B</v>
      </c>
      <c r="P896" t="str">
        <f>VLOOKUP($N896,'Design - US'!$H$3:$M$50,3,FALSE)</f>
        <v>$60 USD / mo (T3)</v>
      </c>
      <c r="Q896" t="str">
        <f>VLOOKUP($N896,'Design - US'!$H$3:$M$50,4,FALSE)</f>
        <v>$5.36 USD / day</v>
      </c>
      <c r="R896" t="str">
        <f>VLOOKUP($N896,'Design - US'!$H$3:$M$50,5,FALSE)</f>
        <v>Open access within label indication (use after failure of allopurinol or febuxostat)</v>
      </c>
      <c r="S896" t="str">
        <f>VLOOKUP($N896,'Design - US'!$H$3:$M$50,6,FALSE)</f>
        <v>No prior authorization</v>
      </c>
      <c r="T896">
        <f t="shared" si="97"/>
        <v>1000</v>
      </c>
      <c r="U896">
        <f t="shared" si="91"/>
        <v>200</v>
      </c>
      <c r="V896">
        <f t="shared" si="92"/>
        <v>700</v>
      </c>
      <c r="W896">
        <f t="shared" si="93"/>
        <v>100</v>
      </c>
      <c r="X896">
        <f t="shared" si="94"/>
        <v>0</v>
      </c>
    </row>
    <row r="897" spans="1:24">
      <c r="A897" s="2">
        <v>151</v>
      </c>
      <c r="B897" s="1" t="s">
        <v>17</v>
      </c>
      <c r="C897" s="1">
        <v>4</v>
      </c>
      <c r="D897" s="1" t="s">
        <v>14</v>
      </c>
      <c r="E897" s="1">
        <v>0</v>
      </c>
      <c r="F897" s="1">
        <v>0.8</v>
      </c>
      <c r="G897" s="1">
        <v>0.2</v>
      </c>
      <c r="H897" s="1">
        <v>0</v>
      </c>
      <c r="I897" s="1" t="s">
        <v>12</v>
      </c>
      <c r="J897" s="1" t="s">
        <v>13</v>
      </c>
      <c r="K897" s="1">
        <v>1000</v>
      </c>
      <c r="L897" s="3">
        <v>400</v>
      </c>
      <c r="M897" t="str">
        <f t="shared" si="95"/>
        <v>B</v>
      </c>
      <c r="N897" t="str">
        <f t="shared" si="96"/>
        <v>B4</v>
      </c>
      <c r="O897" t="str">
        <f>VLOOKUP(N897,'Design - US'!$H$3:$M$50,2,FALSE)</f>
        <v>Profile B</v>
      </c>
      <c r="P897" t="str">
        <f>VLOOKUP($N897,'Design - US'!$H$3:$M$50,3,FALSE)</f>
        <v>$60 USD / mo (T3)</v>
      </c>
      <c r="Q897" t="str">
        <f>VLOOKUP($N897,'Design - US'!$H$3:$M$50,4,FALSE)</f>
        <v>$5.36 USD / day</v>
      </c>
      <c r="R897" t="str">
        <f>VLOOKUP($N897,'Design - US'!$H$3:$M$50,5,FALSE)</f>
        <v>Open access within label indication (use after failure of allopurinol or febuxostat)</v>
      </c>
      <c r="S897" t="str">
        <f>VLOOKUP($N897,'Design - US'!$H$3:$M$50,6,FALSE)</f>
        <v>No prior authorization</v>
      </c>
      <c r="T897">
        <f t="shared" si="97"/>
        <v>400</v>
      </c>
      <c r="U897">
        <f t="shared" si="91"/>
        <v>0</v>
      </c>
      <c r="V897">
        <f t="shared" si="92"/>
        <v>320</v>
      </c>
      <c r="W897">
        <f t="shared" si="93"/>
        <v>80</v>
      </c>
      <c r="X897">
        <f t="shared" si="94"/>
        <v>0</v>
      </c>
    </row>
    <row r="898" spans="1:24">
      <c r="A898" s="2">
        <v>151</v>
      </c>
      <c r="B898" s="1" t="s">
        <v>17</v>
      </c>
      <c r="C898" s="1">
        <v>5</v>
      </c>
      <c r="D898" s="1" t="s">
        <v>11</v>
      </c>
      <c r="E898" s="1">
        <v>0.2</v>
      </c>
      <c r="F898" s="1">
        <v>0.6</v>
      </c>
      <c r="G898" s="1">
        <v>0.2</v>
      </c>
      <c r="H898" s="1">
        <v>0</v>
      </c>
      <c r="I898" s="1" t="s">
        <v>12</v>
      </c>
      <c r="J898" s="1" t="s">
        <v>13</v>
      </c>
      <c r="K898" s="1">
        <v>1000</v>
      </c>
      <c r="L898" s="3">
        <v>400</v>
      </c>
      <c r="M898" t="str">
        <f t="shared" si="95"/>
        <v>B</v>
      </c>
      <c r="N898" t="str">
        <f t="shared" si="96"/>
        <v>B5</v>
      </c>
      <c r="O898" t="str">
        <f>VLOOKUP(N898,'Design - US'!$H$3:$M$50,2,FALSE)</f>
        <v>Profile D</v>
      </c>
      <c r="P898" t="str">
        <f>VLOOKUP($N898,'Design - US'!$H$3:$M$50,3,FALSE)</f>
        <v>$60 USD / mo (T3)</v>
      </c>
      <c r="Q898" t="str">
        <f>VLOOKUP($N898,'Design - US'!$H$3:$M$50,4,FALSE)</f>
        <v>$5.36 USD / day</v>
      </c>
      <c r="R898" t="str">
        <f>VLOOKUP($N898,'Design - US'!$H$3:$M$50,5,FALSE)</f>
        <v>Open access within label indication (use after failure of allopurinol or febuxostat)</v>
      </c>
      <c r="S898" t="str">
        <f>VLOOKUP($N898,'Design - US'!$H$3:$M$50,6,FALSE)</f>
        <v>No prior authorization</v>
      </c>
      <c r="T898">
        <f t="shared" si="97"/>
        <v>1000</v>
      </c>
      <c r="U898">
        <f t="shared" ref="U898:U961" si="98">$T898*E898</f>
        <v>200</v>
      </c>
      <c r="V898">
        <f t="shared" ref="V898:V961" si="99">$T898*F898</f>
        <v>600</v>
      </c>
      <c r="W898">
        <f t="shared" ref="W898:W961" si="100">$T898*G898</f>
        <v>200</v>
      </c>
      <c r="X898">
        <f t="shared" ref="X898:X961" si="101">$T898*H898</f>
        <v>0</v>
      </c>
    </row>
    <row r="899" spans="1:24">
      <c r="A899" s="2">
        <v>151</v>
      </c>
      <c r="B899" s="1" t="s">
        <v>17</v>
      </c>
      <c r="C899" s="1">
        <v>5</v>
      </c>
      <c r="D899" s="1" t="s">
        <v>14</v>
      </c>
      <c r="E899" s="1">
        <v>0.1</v>
      </c>
      <c r="F899" s="1">
        <v>0.7</v>
      </c>
      <c r="G899" s="1">
        <v>0.2</v>
      </c>
      <c r="H899" s="1">
        <v>0</v>
      </c>
      <c r="I899" s="1" t="s">
        <v>12</v>
      </c>
      <c r="J899" s="1" t="s">
        <v>13</v>
      </c>
      <c r="K899" s="1">
        <v>1000</v>
      </c>
      <c r="L899" s="3">
        <v>400</v>
      </c>
      <c r="M899" t="str">
        <f t="shared" ref="M899:M962" si="102">RIGHT(B899,1)</f>
        <v>B</v>
      </c>
      <c r="N899" t="str">
        <f t="shared" ref="N899:N962" si="103">M899&amp;C899</f>
        <v>B5</v>
      </c>
      <c r="O899" t="str">
        <f>VLOOKUP(N899,'Design - US'!$H$3:$M$50,2,FALSE)</f>
        <v>Profile D</v>
      </c>
      <c r="P899" t="str">
        <f>VLOOKUP($N899,'Design - US'!$H$3:$M$50,3,FALSE)</f>
        <v>$60 USD / mo (T3)</v>
      </c>
      <c r="Q899" t="str">
        <f>VLOOKUP($N899,'Design - US'!$H$3:$M$50,4,FALSE)</f>
        <v>$5.36 USD / day</v>
      </c>
      <c r="R899" t="str">
        <f>VLOOKUP($N899,'Design - US'!$H$3:$M$50,5,FALSE)</f>
        <v>Open access within label indication (use after failure of allopurinol or febuxostat)</v>
      </c>
      <c r="S899" t="str">
        <f>VLOOKUP($N899,'Design - US'!$H$3:$M$50,6,FALSE)</f>
        <v>No prior authorization</v>
      </c>
      <c r="T899">
        <f t="shared" ref="T899:T962" si="104">IF(D899="A",K899,L899)</f>
        <v>400</v>
      </c>
      <c r="U899">
        <f t="shared" si="98"/>
        <v>40</v>
      </c>
      <c r="V899">
        <f t="shared" si="99"/>
        <v>280</v>
      </c>
      <c r="W899">
        <f t="shared" si="100"/>
        <v>80</v>
      </c>
      <c r="X899">
        <f t="shared" si="101"/>
        <v>0</v>
      </c>
    </row>
    <row r="900" spans="1:24">
      <c r="A900" s="2">
        <v>151</v>
      </c>
      <c r="B900" s="1" t="s">
        <v>17</v>
      </c>
      <c r="C900" s="1">
        <v>6</v>
      </c>
      <c r="D900" s="1" t="s">
        <v>11</v>
      </c>
      <c r="E900" s="1">
        <v>0.2</v>
      </c>
      <c r="F900" s="1">
        <v>0.6</v>
      </c>
      <c r="G900" s="1">
        <v>0.2</v>
      </c>
      <c r="H900" s="1">
        <v>0</v>
      </c>
      <c r="I900" s="1" t="s">
        <v>12</v>
      </c>
      <c r="J900" s="1" t="s">
        <v>13</v>
      </c>
      <c r="K900" s="1">
        <v>1000</v>
      </c>
      <c r="L900" s="3">
        <v>400</v>
      </c>
      <c r="M900" t="str">
        <f t="shared" si="102"/>
        <v>B</v>
      </c>
      <c r="N900" t="str">
        <f t="shared" si="103"/>
        <v>B6</v>
      </c>
      <c r="O900" t="str">
        <f>VLOOKUP(N900,'Design - US'!$H$3:$M$50,2,FALSE)</f>
        <v>Profile D</v>
      </c>
      <c r="P900" t="str">
        <f>VLOOKUP($N900,'Design - US'!$H$3:$M$50,3,FALSE)</f>
        <v>$60 USD / mo (T3)</v>
      </c>
      <c r="Q900" t="str">
        <f>VLOOKUP($N900,'Design - US'!$H$3:$M$50,4,FALSE)</f>
        <v>$7.14 USD / day</v>
      </c>
      <c r="R900" t="str">
        <f>VLOOKUP($N900,'Design - US'!$H$3:$M$50,5,FALSE)</f>
        <v>Open access within label indication (use after failure of allopurinol or febuxostat)</v>
      </c>
      <c r="S900" t="str">
        <f>VLOOKUP($N900,'Design - US'!$H$3:$M$50,6,FALSE)</f>
        <v>No prior authorization</v>
      </c>
      <c r="T900">
        <f t="shared" si="104"/>
        <v>1000</v>
      </c>
      <c r="U900">
        <f t="shared" si="98"/>
        <v>200</v>
      </c>
      <c r="V900">
        <f t="shared" si="99"/>
        <v>600</v>
      </c>
      <c r="W900">
        <f t="shared" si="100"/>
        <v>200</v>
      </c>
      <c r="X900">
        <f t="shared" si="101"/>
        <v>0</v>
      </c>
    </row>
    <row r="901" spans="1:24">
      <c r="A901" s="2">
        <v>151</v>
      </c>
      <c r="B901" s="1" t="s">
        <v>17</v>
      </c>
      <c r="C901" s="1">
        <v>6</v>
      </c>
      <c r="D901" s="1" t="s">
        <v>14</v>
      </c>
      <c r="E901" s="1">
        <v>0.1</v>
      </c>
      <c r="F901" s="1">
        <v>0.7</v>
      </c>
      <c r="G901" s="1">
        <v>0.2</v>
      </c>
      <c r="H901" s="1">
        <v>0</v>
      </c>
      <c r="I901" s="1" t="s">
        <v>12</v>
      </c>
      <c r="J901" s="1" t="s">
        <v>13</v>
      </c>
      <c r="K901" s="1">
        <v>1000</v>
      </c>
      <c r="L901" s="3">
        <v>400</v>
      </c>
      <c r="M901" t="str">
        <f t="shared" si="102"/>
        <v>B</v>
      </c>
      <c r="N901" t="str">
        <f t="shared" si="103"/>
        <v>B6</v>
      </c>
      <c r="O901" t="str">
        <f>VLOOKUP(N901,'Design - US'!$H$3:$M$50,2,FALSE)</f>
        <v>Profile D</v>
      </c>
      <c r="P901" t="str">
        <f>VLOOKUP($N901,'Design - US'!$H$3:$M$50,3,FALSE)</f>
        <v>$60 USD / mo (T3)</v>
      </c>
      <c r="Q901" t="str">
        <f>VLOOKUP($N901,'Design - US'!$H$3:$M$50,4,FALSE)</f>
        <v>$7.14 USD / day</v>
      </c>
      <c r="R901" t="str">
        <f>VLOOKUP($N901,'Design - US'!$H$3:$M$50,5,FALSE)</f>
        <v>Open access within label indication (use after failure of allopurinol or febuxostat)</v>
      </c>
      <c r="S901" t="str">
        <f>VLOOKUP($N901,'Design - US'!$H$3:$M$50,6,FALSE)</f>
        <v>No prior authorization</v>
      </c>
      <c r="T901">
        <f t="shared" si="104"/>
        <v>400</v>
      </c>
      <c r="U901">
        <f t="shared" si="98"/>
        <v>40</v>
      </c>
      <c r="V901">
        <f t="shared" si="99"/>
        <v>280</v>
      </c>
      <c r="W901">
        <f t="shared" si="100"/>
        <v>80</v>
      </c>
      <c r="X901">
        <f t="shared" si="101"/>
        <v>0</v>
      </c>
    </row>
    <row r="902" spans="1:24">
      <c r="A902" s="2">
        <v>151</v>
      </c>
      <c r="B902" s="1" t="s">
        <v>17</v>
      </c>
      <c r="C902" s="1">
        <v>7</v>
      </c>
      <c r="D902" s="1" t="s">
        <v>11</v>
      </c>
      <c r="E902" s="1">
        <v>0.3</v>
      </c>
      <c r="F902" s="1">
        <v>0.7</v>
      </c>
      <c r="G902" s="1">
        <v>0</v>
      </c>
      <c r="H902" s="1">
        <v>0</v>
      </c>
      <c r="I902" s="1" t="s">
        <v>12</v>
      </c>
      <c r="J902" s="1" t="s">
        <v>13</v>
      </c>
      <c r="K902" s="1">
        <v>1000</v>
      </c>
      <c r="L902" s="3">
        <v>400</v>
      </c>
      <c r="M902" t="str">
        <f t="shared" si="102"/>
        <v>B</v>
      </c>
      <c r="N902" t="str">
        <f t="shared" si="103"/>
        <v>B7</v>
      </c>
      <c r="O902" t="str">
        <f>VLOOKUP(N902,'Design - US'!$H$3:$M$50,2,FALSE)</f>
        <v>Profile D</v>
      </c>
      <c r="P902" t="str">
        <f>VLOOKUP($N902,'Design - US'!$H$3:$M$50,3,FALSE)</f>
        <v>$60 USD / mo (T3)</v>
      </c>
      <c r="Q902" t="str">
        <f>VLOOKUP($N902,'Design - US'!$H$3:$M$50,4,FALSE)</f>
        <v>$12.06 USD / day</v>
      </c>
      <c r="R902" t="str">
        <f>VLOOKUP($N902,'Design - US'!$H$3:$M$50,5,FALSE)</f>
        <v>Open access within label indication (use after failure of allopurinol or febuxostat)</v>
      </c>
      <c r="S902" t="str">
        <f>VLOOKUP($N902,'Design - US'!$H$3:$M$50,6,FALSE)</f>
        <v>Requires prior authorization</v>
      </c>
      <c r="T902">
        <f t="shared" si="104"/>
        <v>1000</v>
      </c>
      <c r="U902">
        <f t="shared" si="98"/>
        <v>300</v>
      </c>
      <c r="V902">
        <f t="shared" si="99"/>
        <v>700</v>
      </c>
      <c r="W902">
        <f t="shared" si="100"/>
        <v>0</v>
      </c>
      <c r="X902">
        <f t="shared" si="101"/>
        <v>0</v>
      </c>
    </row>
    <row r="903" spans="1:24">
      <c r="A903" s="2">
        <v>151</v>
      </c>
      <c r="B903" s="1" t="s">
        <v>17</v>
      </c>
      <c r="C903" s="1">
        <v>7</v>
      </c>
      <c r="D903" s="1" t="s">
        <v>14</v>
      </c>
      <c r="E903" s="1">
        <v>0.2</v>
      </c>
      <c r="F903" s="1">
        <v>0.8</v>
      </c>
      <c r="G903" s="1">
        <v>0</v>
      </c>
      <c r="H903" s="1">
        <v>0</v>
      </c>
      <c r="I903" s="1" t="s">
        <v>12</v>
      </c>
      <c r="J903" s="1" t="s">
        <v>13</v>
      </c>
      <c r="K903" s="1">
        <v>1000</v>
      </c>
      <c r="L903" s="3">
        <v>400</v>
      </c>
      <c r="M903" t="str">
        <f t="shared" si="102"/>
        <v>B</v>
      </c>
      <c r="N903" t="str">
        <f t="shared" si="103"/>
        <v>B7</v>
      </c>
      <c r="O903" t="str">
        <f>VLOOKUP(N903,'Design - US'!$H$3:$M$50,2,FALSE)</f>
        <v>Profile D</v>
      </c>
      <c r="P903" t="str">
        <f>VLOOKUP($N903,'Design - US'!$H$3:$M$50,3,FALSE)</f>
        <v>$60 USD / mo (T3)</v>
      </c>
      <c r="Q903" t="str">
        <f>VLOOKUP($N903,'Design - US'!$H$3:$M$50,4,FALSE)</f>
        <v>$12.06 USD / day</v>
      </c>
      <c r="R903" t="str">
        <f>VLOOKUP($N903,'Design - US'!$H$3:$M$50,5,FALSE)</f>
        <v>Open access within label indication (use after failure of allopurinol or febuxostat)</v>
      </c>
      <c r="S903" t="str">
        <f>VLOOKUP($N903,'Design - US'!$H$3:$M$50,6,FALSE)</f>
        <v>Requires prior authorization</v>
      </c>
      <c r="T903">
        <f t="shared" si="104"/>
        <v>400</v>
      </c>
      <c r="U903">
        <f t="shared" si="98"/>
        <v>80</v>
      </c>
      <c r="V903">
        <f t="shared" si="99"/>
        <v>320</v>
      </c>
      <c r="W903">
        <f t="shared" si="100"/>
        <v>0</v>
      </c>
      <c r="X903">
        <f t="shared" si="101"/>
        <v>0</v>
      </c>
    </row>
    <row r="904" spans="1:24">
      <c r="A904" s="2">
        <v>151</v>
      </c>
      <c r="B904" s="1" t="s">
        <v>17</v>
      </c>
      <c r="C904" s="1">
        <v>8</v>
      </c>
      <c r="D904" s="1" t="s">
        <v>11</v>
      </c>
      <c r="E904" s="1">
        <v>0.4</v>
      </c>
      <c r="F904" s="1">
        <v>0.4</v>
      </c>
      <c r="G904" s="1">
        <v>0.2</v>
      </c>
      <c r="H904" s="1">
        <v>0</v>
      </c>
      <c r="I904" s="1" t="s">
        <v>12</v>
      </c>
      <c r="J904" s="1" t="s">
        <v>13</v>
      </c>
      <c r="K904" s="1">
        <v>1000</v>
      </c>
      <c r="L904" s="3">
        <v>400</v>
      </c>
      <c r="M904" t="str">
        <f t="shared" si="102"/>
        <v>B</v>
      </c>
      <c r="N904" t="str">
        <f t="shared" si="103"/>
        <v>B8</v>
      </c>
      <c r="O904" t="str">
        <f>VLOOKUP(N904,'Design - US'!$H$3:$M$50,2,FALSE)</f>
        <v>Profile C</v>
      </c>
      <c r="P904" t="str">
        <f>VLOOKUP($N904,'Design - US'!$H$3:$M$50,3,FALSE)</f>
        <v>$60 USD / mo (T3)</v>
      </c>
      <c r="Q904" t="str">
        <f>VLOOKUP($N904,'Design - US'!$H$3:$M$50,4,FALSE)</f>
        <v>$7.14 USD / day</v>
      </c>
      <c r="R904" t="str">
        <f>VLOOKUP($N904,'Design - US'!$H$3:$M$50,5,FALSE)</f>
        <v>Open access within label indication (use after failure of allopurinol or febuxostat)</v>
      </c>
      <c r="S904" t="str">
        <f>VLOOKUP($N904,'Design - US'!$H$3:$M$50,6,FALSE)</f>
        <v>No prior authorization</v>
      </c>
      <c r="T904">
        <f t="shared" si="104"/>
        <v>1000</v>
      </c>
      <c r="U904">
        <f t="shared" si="98"/>
        <v>400</v>
      </c>
      <c r="V904">
        <f t="shared" si="99"/>
        <v>400</v>
      </c>
      <c r="W904">
        <f t="shared" si="100"/>
        <v>200</v>
      </c>
      <c r="X904">
        <f t="shared" si="101"/>
        <v>0</v>
      </c>
    </row>
    <row r="905" spans="1:24">
      <c r="A905" s="2">
        <v>151</v>
      </c>
      <c r="B905" s="1" t="s">
        <v>17</v>
      </c>
      <c r="C905" s="1">
        <v>8</v>
      </c>
      <c r="D905" s="1" t="s">
        <v>14</v>
      </c>
      <c r="E905" s="1">
        <v>0.4</v>
      </c>
      <c r="F905" s="1">
        <v>0.3</v>
      </c>
      <c r="G905" s="1">
        <v>0.3</v>
      </c>
      <c r="H905" s="1">
        <v>0</v>
      </c>
      <c r="I905" s="1" t="s">
        <v>12</v>
      </c>
      <c r="J905" s="1" t="s">
        <v>13</v>
      </c>
      <c r="K905" s="1">
        <v>1000</v>
      </c>
      <c r="L905" s="3">
        <v>400</v>
      </c>
      <c r="M905" t="str">
        <f t="shared" si="102"/>
        <v>B</v>
      </c>
      <c r="N905" t="str">
        <f t="shared" si="103"/>
        <v>B8</v>
      </c>
      <c r="O905" t="str">
        <f>VLOOKUP(N905,'Design - US'!$H$3:$M$50,2,FALSE)</f>
        <v>Profile C</v>
      </c>
      <c r="P905" t="str">
        <f>VLOOKUP($N905,'Design - US'!$H$3:$M$50,3,FALSE)</f>
        <v>$60 USD / mo (T3)</v>
      </c>
      <c r="Q905" t="str">
        <f>VLOOKUP($N905,'Design - US'!$H$3:$M$50,4,FALSE)</f>
        <v>$7.14 USD / day</v>
      </c>
      <c r="R905" t="str">
        <f>VLOOKUP($N905,'Design - US'!$H$3:$M$50,5,FALSE)</f>
        <v>Open access within label indication (use after failure of allopurinol or febuxostat)</v>
      </c>
      <c r="S905" t="str">
        <f>VLOOKUP($N905,'Design - US'!$H$3:$M$50,6,FALSE)</f>
        <v>No prior authorization</v>
      </c>
      <c r="T905">
        <f t="shared" si="104"/>
        <v>400</v>
      </c>
      <c r="U905">
        <f t="shared" si="98"/>
        <v>160</v>
      </c>
      <c r="V905">
        <f t="shared" si="99"/>
        <v>120</v>
      </c>
      <c r="W905">
        <f t="shared" si="100"/>
        <v>120</v>
      </c>
      <c r="X905">
        <f t="shared" si="101"/>
        <v>0</v>
      </c>
    </row>
    <row r="906" spans="1:24">
      <c r="A906" s="2">
        <v>151</v>
      </c>
      <c r="B906" s="1" t="s">
        <v>17</v>
      </c>
      <c r="C906" s="1">
        <v>9</v>
      </c>
      <c r="D906" s="1" t="s">
        <v>11</v>
      </c>
      <c r="E906" s="1">
        <v>0.2</v>
      </c>
      <c r="F906" s="1">
        <v>0.8</v>
      </c>
      <c r="G906" s="1">
        <v>0</v>
      </c>
      <c r="H906" s="1">
        <v>0</v>
      </c>
      <c r="I906" s="1" t="s">
        <v>12</v>
      </c>
      <c r="J906" s="1" t="s">
        <v>13</v>
      </c>
      <c r="K906" s="1">
        <v>1000</v>
      </c>
      <c r="L906" s="3">
        <v>400</v>
      </c>
      <c r="M906" t="str">
        <f t="shared" si="102"/>
        <v>B</v>
      </c>
      <c r="N906" t="str">
        <f t="shared" si="103"/>
        <v>B9</v>
      </c>
      <c r="O906" t="str">
        <f>VLOOKUP(N906,'Design - US'!$H$3:$M$50,2,FALSE)</f>
        <v>Profile B</v>
      </c>
      <c r="P906" t="str">
        <f>VLOOKUP($N906,'Design - US'!$H$3:$M$50,3,FALSE)</f>
        <v>$60 USD / mo (T3)</v>
      </c>
      <c r="Q906" t="str">
        <f>VLOOKUP($N906,'Design - US'!$H$3:$M$50,4,FALSE)</f>
        <v>$12.06 USD / day</v>
      </c>
      <c r="R906" t="str">
        <f>VLOOKUP($N906,'Design - US'!$H$3:$M$50,5,FALSE)</f>
        <v>Open access within label indication (use after failure of allopurinol or febuxostat)</v>
      </c>
      <c r="S906" t="str">
        <f>VLOOKUP($N906,'Design - US'!$H$3:$M$50,6,FALSE)</f>
        <v>Requires prior authorization</v>
      </c>
      <c r="T906">
        <f t="shared" si="104"/>
        <v>1000</v>
      </c>
      <c r="U906">
        <f t="shared" si="98"/>
        <v>200</v>
      </c>
      <c r="V906">
        <f t="shared" si="99"/>
        <v>800</v>
      </c>
      <c r="W906">
        <f t="shared" si="100"/>
        <v>0</v>
      </c>
      <c r="X906">
        <f t="shared" si="101"/>
        <v>0</v>
      </c>
    </row>
    <row r="907" spans="1:24">
      <c r="A907" s="2">
        <v>151</v>
      </c>
      <c r="B907" s="1" t="s">
        <v>17</v>
      </c>
      <c r="C907" s="1">
        <v>9</v>
      </c>
      <c r="D907" s="1" t="s">
        <v>14</v>
      </c>
      <c r="E907" s="1">
        <v>0.1</v>
      </c>
      <c r="F907" s="1">
        <v>0.8</v>
      </c>
      <c r="G907" s="1">
        <v>0.1</v>
      </c>
      <c r="H907" s="1">
        <v>0</v>
      </c>
      <c r="I907" s="1" t="s">
        <v>12</v>
      </c>
      <c r="J907" s="1" t="s">
        <v>13</v>
      </c>
      <c r="K907" s="1">
        <v>1000</v>
      </c>
      <c r="L907" s="3">
        <v>400</v>
      </c>
      <c r="M907" t="str">
        <f t="shared" si="102"/>
        <v>B</v>
      </c>
      <c r="N907" t="str">
        <f t="shared" si="103"/>
        <v>B9</v>
      </c>
      <c r="O907" t="str">
        <f>VLOOKUP(N907,'Design - US'!$H$3:$M$50,2,FALSE)</f>
        <v>Profile B</v>
      </c>
      <c r="P907" t="str">
        <f>VLOOKUP($N907,'Design - US'!$H$3:$M$50,3,FALSE)</f>
        <v>$60 USD / mo (T3)</v>
      </c>
      <c r="Q907" t="str">
        <f>VLOOKUP($N907,'Design - US'!$H$3:$M$50,4,FALSE)</f>
        <v>$12.06 USD / day</v>
      </c>
      <c r="R907" t="str">
        <f>VLOOKUP($N907,'Design - US'!$H$3:$M$50,5,FALSE)</f>
        <v>Open access within label indication (use after failure of allopurinol or febuxostat)</v>
      </c>
      <c r="S907" t="str">
        <f>VLOOKUP($N907,'Design - US'!$H$3:$M$50,6,FALSE)</f>
        <v>Requires prior authorization</v>
      </c>
      <c r="T907">
        <f t="shared" si="104"/>
        <v>400</v>
      </c>
      <c r="U907">
        <f t="shared" si="98"/>
        <v>40</v>
      </c>
      <c r="V907">
        <f t="shared" si="99"/>
        <v>320</v>
      </c>
      <c r="W907">
        <f t="shared" si="100"/>
        <v>40</v>
      </c>
      <c r="X907">
        <f t="shared" si="101"/>
        <v>0</v>
      </c>
    </row>
    <row r="908" spans="1:24">
      <c r="A908" s="2">
        <v>151</v>
      </c>
      <c r="B908" s="1" t="s">
        <v>17</v>
      </c>
      <c r="C908" s="1">
        <v>10</v>
      </c>
      <c r="D908" s="1" t="s">
        <v>11</v>
      </c>
      <c r="E908" s="1">
        <v>0.3</v>
      </c>
      <c r="F908" s="1">
        <v>0.6</v>
      </c>
      <c r="G908" s="1">
        <v>0.1</v>
      </c>
      <c r="H908" s="1">
        <v>0</v>
      </c>
      <c r="I908" s="1" t="s">
        <v>12</v>
      </c>
      <c r="J908" s="1" t="s">
        <v>13</v>
      </c>
      <c r="K908" s="1">
        <v>1000</v>
      </c>
      <c r="L908" s="3">
        <v>400</v>
      </c>
      <c r="M908" t="str">
        <f t="shared" si="102"/>
        <v>B</v>
      </c>
      <c r="N908" t="str">
        <f t="shared" si="103"/>
        <v>B10</v>
      </c>
      <c r="O908" t="str">
        <f>VLOOKUP(N908,'Design - US'!$H$3:$M$50,2,FALSE)</f>
        <v>Profile D</v>
      </c>
      <c r="P908" t="str">
        <f>VLOOKUP($N908,'Design - US'!$H$3:$M$50,3,FALSE)</f>
        <v>$60 USD / mo (T3)</v>
      </c>
      <c r="Q908" t="str">
        <f>VLOOKUP($N908,'Design - US'!$H$3:$M$50,4,FALSE)</f>
        <v>$12.06 USD / day</v>
      </c>
      <c r="R908" t="str">
        <f>VLOOKUP($N908,'Design - US'!$H$3:$M$50,5,FALSE)</f>
        <v>Access restricted beyond label indication (use only after failure of both allopurinol AND febuxostat)</v>
      </c>
      <c r="S908" t="str">
        <f>VLOOKUP($N908,'Design - US'!$H$3:$M$50,6,FALSE)</f>
        <v>No prior authorization</v>
      </c>
      <c r="T908">
        <f t="shared" si="104"/>
        <v>1000</v>
      </c>
      <c r="U908">
        <f t="shared" si="98"/>
        <v>300</v>
      </c>
      <c r="V908">
        <f t="shared" si="99"/>
        <v>600</v>
      </c>
      <c r="W908">
        <f t="shared" si="100"/>
        <v>100</v>
      </c>
      <c r="X908">
        <f t="shared" si="101"/>
        <v>0</v>
      </c>
    </row>
    <row r="909" spans="1:24">
      <c r="A909" s="2">
        <v>151</v>
      </c>
      <c r="B909" s="1" t="s">
        <v>17</v>
      </c>
      <c r="C909" s="1">
        <v>10</v>
      </c>
      <c r="D909" s="1" t="s">
        <v>14</v>
      </c>
      <c r="E909" s="1">
        <v>0.2</v>
      </c>
      <c r="F909" s="1">
        <v>0.7</v>
      </c>
      <c r="G909" s="1">
        <v>0.1</v>
      </c>
      <c r="H909" s="1">
        <v>0</v>
      </c>
      <c r="I909" s="1" t="s">
        <v>12</v>
      </c>
      <c r="J909" s="1" t="s">
        <v>13</v>
      </c>
      <c r="K909" s="1">
        <v>1000</v>
      </c>
      <c r="L909" s="3">
        <v>400</v>
      </c>
      <c r="M909" t="str">
        <f t="shared" si="102"/>
        <v>B</v>
      </c>
      <c r="N909" t="str">
        <f t="shared" si="103"/>
        <v>B10</v>
      </c>
      <c r="O909" t="str">
        <f>VLOOKUP(N909,'Design - US'!$H$3:$M$50,2,FALSE)</f>
        <v>Profile D</v>
      </c>
      <c r="P909" t="str">
        <f>VLOOKUP($N909,'Design - US'!$H$3:$M$50,3,FALSE)</f>
        <v>$60 USD / mo (T3)</v>
      </c>
      <c r="Q909" t="str">
        <f>VLOOKUP($N909,'Design - US'!$H$3:$M$50,4,FALSE)</f>
        <v>$12.06 USD / day</v>
      </c>
      <c r="R909" t="str">
        <f>VLOOKUP($N909,'Design - US'!$H$3:$M$50,5,FALSE)</f>
        <v>Access restricted beyond label indication (use only after failure of both allopurinol AND febuxostat)</v>
      </c>
      <c r="S909" t="str">
        <f>VLOOKUP($N909,'Design - US'!$H$3:$M$50,6,FALSE)</f>
        <v>No prior authorization</v>
      </c>
      <c r="T909">
        <f t="shared" si="104"/>
        <v>400</v>
      </c>
      <c r="U909">
        <f t="shared" si="98"/>
        <v>80</v>
      </c>
      <c r="V909">
        <f t="shared" si="99"/>
        <v>280</v>
      </c>
      <c r="W909">
        <f t="shared" si="100"/>
        <v>40</v>
      </c>
      <c r="X909">
        <f t="shared" si="101"/>
        <v>0</v>
      </c>
    </row>
    <row r="910" spans="1:24">
      <c r="A910" s="2">
        <v>151</v>
      </c>
      <c r="B910" s="1" t="s">
        <v>17</v>
      </c>
      <c r="C910" s="1">
        <v>11</v>
      </c>
      <c r="D910" s="1" t="s">
        <v>11</v>
      </c>
      <c r="E910" s="1">
        <v>0.3</v>
      </c>
      <c r="F910" s="1">
        <v>0.7</v>
      </c>
      <c r="G910" s="1">
        <v>0</v>
      </c>
      <c r="H910" s="1">
        <v>0</v>
      </c>
      <c r="I910" s="1" t="s">
        <v>12</v>
      </c>
      <c r="J910" s="1" t="s">
        <v>13</v>
      </c>
      <c r="K910" s="1">
        <v>1000</v>
      </c>
      <c r="L910" s="3">
        <v>400</v>
      </c>
      <c r="M910" t="str">
        <f t="shared" si="102"/>
        <v>B</v>
      </c>
      <c r="N910" t="str">
        <f t="shared" si="103"/>
        <v>B11</v>
      </c>
      <c r="O910" t="str">
        <f>VLOOKUP(N910,'Design - US'!$H$3:$M$50,2,FALSE)</f>
        <v>Profile A</v>
      </c>
      <c r="P910" t="str">
        <f>VLOOKUP($N910,'Design - US'!$H$3:$M$50,3,FALSE)</f>
        <v>$60 USD / mo (T3)</v>
      </c>
      <c r="Q910" t="str">
        <f>VLOOKUP($N910,'Design - US'!$H$3:$M$50,4,FALSE)</f>
        <v>$12.06 USD / day</v>
      </c>
      <c r="R910" t="str">
        <f>VLOOKUP($N910,'Design - US'!$H$3:$M$50,5,FALSE)</f>
        <v>Access restricted beyond label indication (use only after failure of both allopurinol AND febuxostat)</v>
      </c>
      <c r="S910" t="str">
        <f>VLOOKUP($N910,'Design - US'!$H$3:$M$50,6,FALSE)</f>
        <v>Requires prior authorization</v>
      </c>
      <c r="T910">
        <f t="shared" si="104"/>
        <v>1000</v>
      </c>
      <c r="U910">
        <f t="shared" si="98"/>
        <v>300</v>
      </c>
      <c r="V910">
        <f t="shared" si="99"/>
        <v>700</v>
      </c>
      <c r="W910">
        <f t="shared" si="100"/>
        <v>0</v>
      </c>
      <c r="X910">
        <f t="shared" si="101"/>
        <v>0</v>
      </c>
    </row>
    <row r="911" spans="1:24">
      <c r="A911" s="2">
        <v>151</v>
      </c>
      <c r="B911" s="1" t="s">
        <v>17</v>
      </c>
      <c r="C911" s="1">
        <v>11</v>
      </c>
      <c r="D911" s="1" t="s">
        <v>14</v>
      </c>
      <c r="E911" s="1">
        <v>0.2</v>
      </c>
      <c r="F911" s="1">
        <v>0.7</v>
      </c>
      <c r="G911" s="1">
        <v>0.1</v>
      </c>
      <c r="H911" s="1">
        <v>0</v>
      </c>
      <c r="I911" s="1" t="s">
        <v>12</v>
      </c>
      <c r="J911" s="1" t="s">
        <v>13</v>
      </c>
      <c r="K911" s="1">
        <v>1000</v>
      </c>
      <c r="L911" s="3">
        <v>400</v>
      </c>
      <c r="M911" t="str">
        <f t="shared" si="102"/>
        <v>B</v>
      </c>
      <c r="N911" t="str">
        <f t="shared" si="103"/>
        <v>B11</v>
      </c>
      <c r="O911" t="str">
        <f>VLOOKUP(N911,'Design - US'!$H$3:$M$50,2,FALSE)</f>
        <v>Profile A</v>
      </c>
      <c r="P911" t="str">
        <f>VLOOKUP($N911,'Design - US'!$H$3:$M$50,3,FALSE)</f>
        <v>$60 USD / mo (T3)</v>
      </c>
      <c r="Q911" t="str">
        <f>VLOOKUP($N911,'Design - US'!$H$3:$M$50,4,FALSE)</f>
        <v>$12.06 USD / day</v>
      </c>
      <c r="R911" t="str">
        <f>VLOOKUP($N911,'Design - US'!$H$3:$M$50,5,FALSE)</f>
        <v>Access restricted beyond label indication (use only after failure of both allopurinol AND febuxostat)</v>
      </c>
      <c r="S911" t="str">
        <f>VLOOKUP($N911,'Design - US'!$H$3:$M$50,6,FALSE)</f>
        <v>Requires prior authorization</v>
      </c>
      <c r="T911">
        <f t="shared" si="104"/>
        <v>400</v>
      </c>
      <c r="U911">
        <f t="shared" si="98"/>
        <v>80</v>
      </c>
      <c r="V911">
        <f t="shared" si="99"/>
        <v>280</v>
      </c>
      <c r="W911">
        <f t="shared" si="100"/>
        <v>40</v>
      </c>
      <c r="X911">
        <f t="shared" si="101"/>
        <v>0</v>
      </c>
    </row>
    <row r="912" spans="1:24">
      <c r="A912" s="2">
        <v>151</v>
      </c>
      <c r="B912" s="1" t="s">
        <v>17</v>
      </c>
      <c r="C912" s="1">
        <v>12</v>
      </c>
      <c r="D912" s="1" t="s">
        <v>11</v>
      </c>
      <c r="E912" s="1">
        <v>0.2</v>
      </c>
      <c r="F912" s="1">
        <v>0.7</v>
      </c>
      <c r="G912" s="1">
        <v>0.1</v>
      </c>
      <c r="H912" s="1">
        <v>0</v>
      </c>
      <c r="I912" s="1" t="s">
        <v>12</v>
      </c>
      <c r="J912" s="1" t="s">
        <v>13</v>
      </c>
      <c r="K912" s="1">
        <v>1000</v>
      </c>
      <c r="L912" s="3">
        <v>400</v>
      </c>
      <c r="M912" t="str">
        <f t="shared" si="102"/>
        <v>B</v>
      </c>
      <c r="N912" t="str">
        <f t="shared" si="103"/>
        <v>B12</v>
      </c>
      <c r="O912" t="str">
        <f>VLOOKUP(N912,'Design - US'!$H$3:$M$50,2,FALSE)</f>
        <v>Profile A</v>
      </c>
      <c r="P912" t="str">
        <f>VLOOKUP($N912,'Design - US'!$H$3:$M$50,3,FALSE)</f>
        <v>$60 USD / mo (T3)</v>
      </c>
      <c r="Q912" t="str">
        <f>VLOOKUP($N912,'Design - US'!$H$3:$M$50,4,FALSE)</f>
        <v>$7.14 USD / day</v>
      </c>
      <c r="R912" t="str">
        <f>VLOOKUP($N912,'Design - US'!$H$3:$M$50,5,FALSE)</f>
        <v>Open access within label indication (use after failure of allopurinol or febuxostat)</v>
      </c>
      <c r="S912" t="str">
        <f>VLOOKUP($N912,'Design - US'!$H$3:$M$50,6,FALSE)</f>
        <v>No prior authorization</v>
      </c>
      <c r="T912">
        <f t="shared" si="104"/>
        <v>1000</v>
      </c>
      <c r="U912">
        <f t="shared" si="98"/>
        <v>200</v>
      </c>
      <c r="V912">
        <f t="shared" si="99"/>
        <v>700</v>
      </c>
      <c r="W912">
        <f t="shared" si="100"/>
        <v>100</v>
      </c>
      <c r="X912">
        <f t="shared" si="101"/>
        <v>0</v>
      </c>
    </row>
    <row r="913" spans="1:24">
      <c r="A913" s="2">
        <v>151</v>
      </c>
      <c r="B913" s="1" t="s">
        <v>17</v>
      </c>
      <c r="C913" s="1">
        <v>12</v>
      </c>
      <c r="D913" s="1" t="s">
        <v>14</v>
      </c>
      <c r="E913" s="1">
        <v>0.2</v>
      </c>
      <c r="F913" s="1">
        <v>0.6</v>
      </c>
      <c r="G913" s="1">
        <v>0.2</v>
      </c>
      <c r="H913" s="1">
        <v>0</v>
      </c>
      <c r="I913" s="1" t="s">
        <v>12</v>
      </c>
      <c r="J913" s="1" t="s">
        <v>13</v>
      </c>
      <c r="K913" s="1">
        <v>1000</v>
      </c>
      <c r="L913" s="3">
        <v>400</v>
      </c>
      <c r="M913" t="str">
        <f t="shared" si="102"/>
        <v>B</v>
      </c>
      <c r="N913" t="str">
        <f t="shared" si="103"/>
        <v>B12</v>
      </c>
      <c r="O913" t="str">
        <f>VLOOKUP(N913,'Design - US'!$H$3:$M$50,2,FALSE)</f>
        <v>Profile A</v>
      </c>
      <c r="P913" t="str">
        <f>VLOOKUP($N913,'Design - US'!$H$3:$M$50,3,FALSE)</f>
        <v>$60 USD / mo (T3)</v>
      </c>
      <c r="Q913" t="str">
        <f>VLOOKUP($N913,'Design - US'!$H$3:$M$50,4,FALSE)</f>
        <v>$7.14 USD / day</v>
      </c>
      <c r="R913" t="str">
        <f>VLOOKUP($N913,'Design - US'!$H$3:$M$50,5,FALSE)</f>
        <v>Open access within label indication (use after failure of allopurinol or febuxostat)</v>
      </c>
      <c r="S913" t="str">
        <f>VLOOKUP($N913,'Design - US'!$H$3:$M$50,6,FALSE)</f>
        <v>No prior authorization</v>
      </c>
      <c r="T913">
        <f t="shared" si="104"/>
        <v>400</v>
      </c>
      <c r="U913">
        <f t="shared" si="98"/>
        <v>80</v>
      </c>
      <c r="V913">
        <f t="shared" si="99"/>
        <v>240</v>
      </c>
      <c r="W913">
        <f t="shared" si="100"/>
        <v>80</v>
      </c>
      <c r="X913">
        <f t="shared" si="101"/>
        <v>0</v>
      </c>
    </row>
    <row r="914" spans="1:24">
      <c r="A914" s="2">
        <v>152</v>
      </c>
      <c r="B914" s="1" t="s">
        <v>10</v>
      </c>
      <c r="C914" s="1">
        <v>1</v>
      </c>
      <c r="D914" s="1" t="s">
        <v>11</v>
      </c>
      <c r="E914" s="1">
        <v>0</v>
      </c>
      <c r="F914" s="1">
        <v>0</v>
      </c>
      <c r="G914" s="1">
        <v>1</v>
      </c>
      <c r="H914" s="1">
        <v>0</v>
      </c>
      <c r="I914" s="1" t="s">
        <v>12</v>
      </c>
      <c r="J914" s="1" t="s">
        <v>16</v>
      </c>
      <c r="K914" s="1">
        <v>1740</v>
      </c>
      <c r="L914" s="3">
        <v>1160</v>
      </c>
      <c r="M914" t="str">
        <f t="shared" si="102"/>
        <v>A</v>
      </c>
      <c r="N914" t="str">
        <f t="shared" si="103"/>
        <v>A1</v>
      </c>
      <c r="O914" t="str">
        <f>VLOOKUP(N914,'Design - US'!$H$3:$M$50,2,FALSE)</f>
        <v>Profile D</v>
      </c>
      <c r="P914" t="str">
        <f>VLOOKUP($N914,'Design - US'!$H$3:$M$50,3,FALSE)</f>
        <v>$30 USD / mo (T2)</v>
      </c>
      <c r="Q914" t="str">
        <f>VLOOKUP($N914,'Design - US'!$H$3:$M$50,4,FALSE)</f>
        <v>$5.36 USD / day</v>
      </c>
      <c r="R914" t="str">
        <f>VLOOKUP($N914,'Design - US'!$H$3:$M$50,5,FALSE)</f>
        <v>Open access within label indication (use after failure of allopurinol or febuxostat)</v>
      </c>
      <c r="S914" t="str">
        <f>VLOOKUP($N914,'Design - US'!$H$3:$M$50,6,FALSE)</f>
        <v>Requires prior authorization</v>
      </c>
      <c r="T914">
        <f t="shared" si="104"/>
        <v>1740</v>
      </c>
      <c r="U914">
        <f t="shared" si="98"/>
        <v>0</v>
      </c>
      <c r="V914">
        <f t="shared" si="99"/>
        <v>0</v>
      </c>
      <c r="W914">
        <f t="shared" si="100"/>
        <v>1740</v>
      </c>
      <c r="X914">
        <f t="shared" si="101"/>
        <v>0</v>
      </c>
    </row>
    <row r="915" spans="1:24">
      <c r="A915" s="2">
        <v>152</v>
      </c>
      <c r="B915" s="1" t="s">
        <v>10</v>
      </c>
      <c r="C915" s="1">
        <v>1</v>
      </c>
      <c r="D915" s="1" t="s">
        <v>14</v>
      </c>
      <c r="E915" s="1">
        <v>0</v>
      </c>
      <c r="F915" s="1">
        <v>0</v>
      </c>
      <c r="G915" s="1">
        <v>1</v>
      </c>
      <c r="H915" s="1">
        <v>0</v>
      </c>
      <c r="I915" s="1" t="s">
        <v>12</v>
      </c>
      <c r="J915" s="1" t="s">
        <v>16</v>
      </c>
      <c r="K915" s="1">
        <v>1740</v>
      </c>
      <c r="L915" s="3">
        <v>1160</v>
      </c>
      <c r="M915" t="str">
        <f t="shared" si="102"/>
        <v>A</v>
      </c>
      <c r="N915" t="str">
        <f t="shared" si="103"/>
        <v>A1</v>
      </c>
      <c r="O915" t="str">
        <f>VLOOKUP(N915,'Design - US'!$H$3:$M$50,2,FALSE)</f>
        <v>Profile D</v>
      </c>
      <c r="P915" t="str">
        <f>VLOOKUP($N915,'Design - US'!$H$3:$M$50,3,FALSE)</f>
        <v>$30 USD / mo (T2)</v>
      </c>
      <c r="Q915" t="str">
        <f>VLOOKUP($N915,'Design - US'!$H$3:$M$50,4,FALSE)</f>
        <v>$5.36 USD / day</v>
      </c>
      <c r="R915" t="str">
        <f>VLOOKUP($N915,'Design - US'!$H$3:$M$50,5,FALSE)</f>
        <v>Open access within label indication (use after failure of allopurinol or febuxostat)</v>
      </c>
      <c r="S915" t="str">
        <f>VLOOKUP($N915,'Design - US'!$H$3:$M$50,6,FALSE)</f>
        <v>Requires prior authorization</v>
      </c>
      <c r="T915">
        <f t="shared" si="104"/>
        <v>1160</v>
      </c>
      <c r="U915">
        <f t="shared" si="98"/>
        <v>0</v>
      </c>
      <c r="V915">
        <f t="shared" si="99"/>
        <v>0</v>
      </c>
      <c r="W915">
        <f t="shared" si="100"/>
        <v>1160</v>
      </c>
      <c r="X915">
        <f t="shared" si="101"/>
        <v>0</v>
      </c>
    </row>
    <row r="916" spans="1:24">
      <c r="A916" s="2">
        <v>152</v>
      </c>
      <c r="B916" s="1" t="s">
        <v>10</v>
      </c>
      <c r="C916" s="1">
        <v>2</v>
      </c>
      <c r="D916" s="1" t="s">
        <v>11</v>
      </c>
      <c r="E916" s="1">
        <v>0</v>
      </c>
      <c r="F916" s="1">
        <v>0</v>
      </c>
      <c r="G916" s="1">
        <v>1</v>
      </c>
      <c r="H916" s="1">
        <v>0</v>
      </c>
      <c r="I916" s="1" t="s">
        <v>12</v>
      </c>
      <c r="J916" s="1" t="s">
        <v>16</v>
      </c>
      <c r="K916" s="1">
        <v>1740</v>
      </c>
      <c r="L916" s="3">
        <v>1160</v>
      </c>
      <c r="M916" t="str">
        <f t="shared" si="102"/>
        <v>A</v>
      </c>
      <c r="N916" t="str">
        <f t="shared" si="103"/>
        <v>A2</v>
      </c>
      <c r="O916" t="str">
        <f>VLOOKUP(N916,'Design - US'!$H$3:$M$50,2,FALSE)</f>
        <v>Profile B</v>
      </c>
      <c r="P916" t="str">
        <f>VLOOKUP($N916,'Design - US'!$H$3:$M$50,3,FALSE)</f>
        <v>$60 USD / mo (T3)</v>
      </c>
      <c r="Q916" t="str">
        <f>VLOOKUP($N916,'Design - US'!$H$3:$M$50,4,FALSE)</f>
        <v>$7.14 USD / day</v>
      </c>
      <c r="R916" t="str">
        <f>VLOOKUP($N916,'Design - US'!$H$3:$M$50,5,FALSE)</f>
        <v>Open access within label indication (use after failure of allopurinol or febuxostat)</v>
      </c>
      <c r="S916" t="str">
        <f>VLOOKUP($N916,'Design - US'!$H$3:$M$50,6,FALSE)</f>
        <v>No prior authorization</v>
      </c>
      <c r="T916">
        <f t="shared" si="104"/>
        <v>1740</v>
      </c>
      <c r="U916">
        <f t="shared" si="98"/>
        <v>0</v>
      </c>
      <c r="V916">
        <f t="shared" si="99"/>
        <v>0</v>
      </c>
      <c r="W916">
        <f t="shared" si="100"/>
        <v>1740</v>
      </c>
      <c r="X916">
        <f t="shared" si="101"/>
        <v>0</v>
      </c>
    </row>
    <row r="917" spans="1:24">
      <c r="A917" s="2">
        <v>152</v>
      </c>
      <c r="B917" s="1" t="s">
        <v>10</v>
      </c>
      <c r="C917" s="1">
        <v>2</v>
      </c>
      <c r="D917" s="1" t="s">
        <v>14</v>
      </c>
      <c r="E917" s="1">
        <v>0</v>
      </c>
      <c r="F917" s="1">
        <v>0</v>
      </c>
      <c r="G917" s="1">
        <v>1</v>
      </c>
      <c r="H917" s="1">
        <v>0</v>
      </c>
      <c r="I917" s="1" t="s">
        <v>12</v>
      </c>
      <c r="J917" s="1" t="s">
        <v>16</v>
      </c>
      <c r="K917" s="1">
        <v>1740</v>
      </c>
      <c r="L917" s="3">
        <v>1160</v>
      </c>
      <c r="M917" t="str">
        <f t="shared" si="102"/>
        <v>A</v>
      </c>
      <c r="N917" t="str">
        <f t="shared" si="103"/>
        <v>A2</v>
      </c>
      <c r="O917" t="str">
        <f>VLOOKUP(N917,'Design - US'!$H$3:$M$50,2,FALSE)</f>
        <v>Profile B</v>
      </c>
      <c r="P917" t="str">
        <f>VLOOKUP($N917,'Design - US'!$H$3:$M$50,3,FALSE)</f>
        <v>$60 USD / mo (T3)</v>
      </c>
      <c r="Q917" t="str">
        <f>VLOOKUP($N917,'Design - US'!$H$3:$M$50,4,FALSE)</f>
        <v>$7.14 USD / day</v>
      </c>
      <c r="R917" t="str">
        <f>VLOOKUP($N917,'Design - US'!$H$3:$M$50,5,FALSE)</f>
        <v>Open access within label indication (use after failure of allopurinol or febuxostat)</v>
      </c>
      <c r="S917" t="str">
        <f>VLOOKUP($N917,'Design - US'!$H$3:$M$50,6,FALSE)</f>
        <v>No prior authorization</v>
      </c>
      <c r="T917">
        <f t="shared" si="104"/>
        <v>1160</v>
      </c>
      <c r="U917">
        <f t="shared" si="98"/>
        <v>0</v>
      </c>
      <c r="V917">
        <f t="shared" si="99"/>
        <v>0</v>
      </c>
      <c r="W917">
        <f t="shared" si="100"/>
        <v>1160</v>
      </c>
      <c r="X917">
        <f t="shared" si="101"/>
        <v>0</v>
      </c>
    </row>
    <row r="918" spans="1:24">
      <c r="A918" s="2">
        <v>152</v>
      </c>
      <c r="B918" s="1" t="s">
        <v>10</v>
      </c>
      <c r="C918" s="1">
        <v>3</v>
      </c>
      <c r="D918" s="1" t="s">
        <v>11</v>
      </c>
      <c r="E918" s="1">
        <v>0</v>
      </c>
      <c r="F918" s="1">
        <v>0</v>
      </c>
      <c r="G918" s="1">
        <v>1</v>
      </c>
      <c r="H918" s="1">
        <v>0</v>
      </c>
      <c r="I918" s="1" t="s">
        <v>12</v>
      </c>
      <c r="J918" s="1" t="s">
        <v>16</v>
      </c>
      <c r="K918" s="1">
        <v>1740</v>
      </c>
      <c r="L918" s="3">
        <v>1160</v>
      </c>
      <c r="M918" t="str">
        <f t="shared" si="102"/>
        <v>A</v>
      </c>
      <c r="N918" t="str">
        <f t="shared" si="103"/>
        <v>A3</v>
      </c>
      <c r="O918" t="str">
        <f>VLOOKUP(N918,'Design - US'!$H$3:$M$50,2,FALSE)</f>
        <v>Profile C</v>
      </c>
      <c r="P918" t="str">
        <f>VLOOKUP($N918,'Design - US'!$H$3:$M$50,3,FALSE)</f>
        <v>$60 USD / mo (T3)</v>
      </c>
      <c r="Q918" t="str">
        <f>VLOOKUP($N918,'Design - US'!$H$3:$M$50,4,FALSE)</f>
        <v>$12.06 USD / day</v>
      </c>
      <c r="R918" t="str">
        <f>VLOOKUP($N918,'Design - US'!$H$3:$M$50,5,FALSE)</f>
        <v>Open access within label indication (use after failure of allopurinol or febuxostat)</v>
      </c>
      <c r="S918" t="str">
        <f>VLOOKUP($N918,'Design - US'!$H$3:$M$50,6,FALSE)</f>
        <v>No prior authorization</v>
      </c>
      <c r="T918">
        <f t="shared" si="104"/>
        <v>1740</v>
      </c>
      <c r="U918">
        <f t="shared" si="98"/>
        <v>0</v>
      </c>
      <c r="V918">
        <f t="shared" si="99"/>
        <v>0</v>
      </c>
      <c r="W918">
        <f t="shared" si="100"/>
        <v>1740</v>
      </c>
      <c r="X918">
        <f t="shared" si="101"/>
        <v>0</v>
      </c>
    </row>
    <row r="919" spans="1:24">
      <c r="A919" s="2">
        <v>152</v>
      </c>
      <c r="B919" s="1" t="s">
        <v>10</v>
      </c>
      <c r="C919" s="1">
        <v>3</v>
      </c>
      <c r="D919" s="1" t="s">
        <v>14</v>
      </c>
      <c r="E919" s="1">
        <v>0</v>
      </c>
      <c r="F919" s="1">
        <v>0</v>
      </c>
      <c r="G919" s="1">
        <v>1</v>
      </c>
      <c r="H919" s="1">
        <v>0</v>
      </c>
      <c r="I919" s="1" t="s">
        <v>12</v>
      </c>
      <c r="J919" s="1" t="s">
        <v>16</v>
      </c>
      <c r="K919" s="1">
        <v>1740</v>
      </c>
      <c r="L919" s="3">
        <v>1160</v>
      </c>
      <c r="M919" t="str">
        <f t="shared" si="102"/>
        <v>A</v>
      </c>
      <c r="N919" t="str">
        <f t="shared" si="103"/>
        <v>A3</v>
      </c>
      <c r="O919" t="str">
        <f>VLOOKUP(N919,'Design - US'!$H$3:$M$50,2,FALSE)</f>
        <v>Profile C</v>
      </c>
      <c r="P919" t="str">
        <f>VLOOKUP($N919,'Design - US'!$H$3:$M$50,3,FALSE)</f>
        <v>$60 USD / mo (T3)</v>
      </c>
      <c r="Q919" t="str">
        <f>VLOOKUP($N919,'Design - US'!$H$3:$M$50,4,FALSE)</f>
        <v>$12.06 USD / day</v>
      </c>
      <c r="R919" t="str">
        <f>VLOOKUP($N919,'Design - US'!$H$3:$M$50,5,FALSE)</f>
        <v>Open access within label indication (use after failure of allopurinol or febuxostat)</v>
      </c>
      <c r="S919" t="str">
        <f>VLOOKUP($N919,'Design - US'!$H$3:$M$50,6,FALSE)</f>
        <v>No prior authorization</v>
      </c>
      <c r="T919">
        <f t="shared" si="104"/>
        <v>1160</v>
      </c>
      <c r="U919">
        <f t="shared" si="98"/>
        <v>0</v>
      </c>
      <c r="V919">
        <f t="shared" si="99"/>
        <v>0</v>
      </c>
      <c r="W919">
        <f t="shared" si="100"/>
        <v>1160</v>
      </c>
      <c r="X919">
        <f t="shared" si="101"/>
        <v>0</v>
      </c>
    </row>
    <row r="920" spans="1:24">
      <c r="A920" s="2">
        <v>152</v>
      </c>
      <c r="B920" s="1" t="s">
        <v>10</v>
      </c>
      <c r="C920" s="1">
        <v>4</v>
      </c>
      <c r="D920" s="1" t="s">
        <v>11</v>
      </c>
      <c r="E920" s="1">
        <v>0</v>
      </c>
      <c r="F920" s="1">
        <v>0</v>
      </c>
      <c r="G920" s="1">
        <v>1</v>
      </c>
      <c r="H920" s="1">
        <v>0</v>
      </c>
      <c r="I920" s="1" t="s">
        <v>12</v>
      </c>
      <c r="J920" s="1" t="s">
        <v>16</v>
      </c>
      <c r="K920" s="1">
        <v>1740</v>
      </c>
      <c r="L920" s="3">
        <v>1160</v>
      </c>
      <c r="M920" t="str">
        <f t="shared" si="102"/>
        <v>A</v>
      </c>
      <c r="N920" t="str">
        <f t="shared" si="103"/>
        <v>A4</v>
      </c>
      <c r="O920" t="str">
        <f>VLOOKUP(N920,'Design - US'!$H$3:$M$50,2,FALSE)</f>
        <v>Profile C</v>
      </c>
      <c r="P920" t="str">
        <f>VLOOKUP($N920,'Design - US'!$H$3:$M$50,3,FALSE)</f>
        <v>$30 USD / mo (T2)</v>
      </c>
      <c r="Q920" t="str">
        <f>VLOOKUP($N920,'Design - US'!$H$3:$M$50,4,FALSE)</f>
        <v>$5.36 USD / day</v>
      </c>
      <c r="R920" t="str">
        <f>VLOOKUP($N920,'Design - US'!$H$3:$M$50,5,FALSE)</f>
        <v>Open access within label indication (use after failure of allopurinol or febuxostat)</v>
      </c>
      <c r="S920" t="str">
        <f>VLOOKUP($N920,'Design - US'!$H$3:$M$50,6,FALSE)</f>
        <v>No prior authorization</v>
      </c>
      <c r="T920">
        <f t="shared" si="104"/>
        <v>1740</v>
      </c>
      <c r="U920">
        <f t="shared" si="98"/>
        <v>0</v>
      </c>
      <c r="V920">
        <f t="shared" si="99"/>
        <v>0</v>
      </c>
      <c r="W920">
        <f t="shared" si="100"/>
        <v>1740</v>
      </c>
      <c r="X920">
        <f t="shared" si="101"/>
        <v>0</v>
      </c>
    </row>
    <row r="921" spans="1:24">
      <c r="A921" s="2">
        <v>152</v>
      </c>
      <c r="B921" s="1" t="s">
        <v>10</v>
      </c>
      <c r="C921" s="1">
        <v>4</v>
      </c>
      <c r="D921" s="1" t="s">
        <v>14</v>
      </c>
      <c r="E921" s="1">
        <v>0</v>
      </c>
      <c r="F921" s="1">
        <v>0</v>
      </c>
      <c r="G921" s="1">
        <v>1</v>
      </c>
      <c r="H921" s="1">
        <v>0</v>
      </c>
      <c r="I921" s="1" t="s">
        <v>12</v>
      </c>
      <c r="J921" s="1" t="s">
        <v>16</v>
      </c>
      <c r="K921" s="1">
        <v>1740</v>
      </c>
      <c r="L921" s="3">
        <v>1160</v>
      </c>
      <c r="M921" t="str">
        <f t="shared" si="102"/>
        <v>A</v>
      </c>
      <c r="N921" t="str">
        <f t="shared" si="103"/>
        <v>A4</v>
      </c>
      <c r="O921" t="str">
        <f>VLOOKUP(N921,'Design - US'!$H$3:$M$50,2,FALSE)</f>
        <v>Profile C</v>
      </c>
      <c r="P921" t="str">
        <f>VLOOKUP($N921,'Design - US'!$H$3:$M$50,3,FALSE)</f>
        <v>$30 USD / mo (T2)</v>
      </c>
      <c r="Q921" t="str">
        <f>VLOOKUP($N921,'Design - US'!$H$3:$M$50,4,FALSE)</f>
        <v>$5.36 USD / day</v>
      </c>
      <c r="R921" t="str">
        <f>VLOOKUP($N921,'Design - US'!$H$3:$M$50,5,FALSE)</f>
        <v>Open access within label indication (use after failure of allopurinol or febuxostat)</v>
      </c>
      <c r="S921" t="str">
        <f>VLOOKUP($N921,'Design - US'!$H$3:$M$50,6,FALSE)</f>
        <v>No prior authorization</v>
      </c>
      <c r="T921">
        <f t="shared" si="104"/>
        <v>1160</v>
      </c>
      <c r="U921">
        <f t="shared" si="98"/>
        <v>0</v>
      </c>
      <c r="V921">
        <f t="shared" si="99"/>
        <v>0</v>
      </c>
      <c r="W921">
        <f t="shared" si="100"/>
        <v>1160</v>
      </c>
      <c r="X921">
        <f t="shared" si="101"/>
        <v>0</v>
      </c>
    </row>
    <row r="922" spans="1:24">
      <c r="A922" s="2">
        <v>152</v>
      </c>
      <c r="B922" s="1" t="s">
        <v>10</v>
      </c>
      <c r="C922" s="1">
        <v>5</v>
      </c>
      <c r="D922" s="1" t="s">
        <v>11</v>
      </c>
      <c r="E922" s="1">
        <v>0</v>
      </c>
      <c r="F922" s="1">
        <v>0</v>
      </c>
      <c r="G922" s="1">
        <v>1</v>
      </c>
      <c r="H922" s="1">
        <v>0</v>
      </c>
      <c r="I922" s="1" t="s">
        <v>12</v>
      </c>
      <c r="J922" s="1" t="s">
        <v>16</v>
      </c>
      <c r="K922" s="1">
        <v>1740</v>
      </c>
      <c r="L922" s="3">
        <v>1160</v>
      </c>
      <c r="M922" t="str">
        <f t="shared" si="102"/>
        <v>A</v>
      </c>
      <c r="N922" t="str">
        <f t="shared" si="103"/>
        <v>A5</v>
      </c>
      <c r="O922" t="str">
        <f>VLOOKUP(N922,'Design - US'!$H$3:$M$50,2,FALSE)</f>
        <v>Profile C</v>
      </c>
      <c r="P922" t="str">
        <f>VLOOKUP($N922,'Design - US'!$H$3:$M$50,3,FALSE)</f>
        <v>$60 USD / mo (T3)</v>
      </c>
      <c r="Q922" t="str">
        <f>VLOOKUP($N922,'Design - US'!$H$3:$M$50,4,FALSE)</f>
        <v>$12.06 USD / day</v>
      </c>
      <c r="R922" t="str">
        <f>VLOOKUP($N922,'Design - US'!$H$3:$M$50,5,FALSE)</f>
        <v>Access restricted beyond label indication (use only after failure of both allopurinol AND febuxostat)</v>
      </c>
      <c r="S922" t="str">
        <f>VLOOKUP($N922,'Design - US'!$H$3:$M$50,6,FALSE)</f>
        <v>No prior authorization</v>
      </c>
      <c r="T922">
        <f t="shared" si="104"/>
        <v>1740</v>
      </c>
      <c r="U922">
        <f t="shared" si="98"/>
        <v>0</v>
      </c>
      <c r="V922">
        <f t="shared" si="99"/>
        <v>0</v>
      </c>
      <c r="W922">
        <f t="shared" si="100"/>
        <v>1740</v>
      </c>
      <c r="X922">
        <f t="shared" si="101"/>
        <v>0</v>
      </c>
    </row>
    <row r="923" spans="1:24">
      <c r="A923" s="2">
        <v>152</v>
      </c>
      <c r="B923" s="1" t="s">
        <v>10</v>
      </c>
      <c r="C923" s="1">
        <v>5</v>
      </c>
      <c r="D923" s="1" t="s">
        <v>14</v>
      </c>
      <c r="E923" s="1">
        <v>0</v>
      </c>
      <c r="F923" s="1">
        <v>0</v>
      </c>
      <c r="G923" s="1">
        <v>1</v>
      </c>
      <c r="H923" s="1">
        <v>0</v>
      </c>
      <c r="I923" s="1" t="s">
        <v>12</v>
      </c>
      <c r="J923" s="1" t="s">
        <v>16</v>
      </c>
      <c r="K923" s="1">
        <v>1740</v>
      </c>
      <c r="L923" s="3">
        <v>1160</v>
      </c>
      <c r="M923" t="str">
        <f t="shared" si="102"/>
        <v>A</v>
      </c>
      <c r="N923" t="str">
        <f t="shared" si="103"/>
        <v>A5</v>
      </c>
      <c r="O923" t="str">
        <f>VLOOKUP(N923,'Design - US'!$H$3:$M$50,2,FALSE)</f>
        <v>Profile C</v>
      </c>
      <c r="P923" t="str">
        <f>VLOOKUP($N923,'Design - US'!$H$3:$M$50,3,FALSE)</f>
        <v>$60 USD / mo (T3)</v>
      </c>
      <c r="Q923" t="str">
        <f>VLOOKUP($N923,'Design - US'!$H$3:$M$50,4,FALSE)</f>
        <v>$12.06 USD / day</v>
      </c>
      <c r="R923" t="str">
        <f>VLOOKUP($N923,'Design - US'!$H$3:$M$50,5,FALSE)</f>
        <v>Access restricted beyond label indication (use only after failure of both allopurinol AND febuxostat)</v>
      </c>
      <c r="S923" t="str">
        <f>VLOOKUP($N923,'Design - US'!$H$3:$M$50,6,FALSE)</f>
        <v>No prior authorization</v>
      </c>
      <c r="T923">
        <f t="shared" si="104"/>
        <v>1160</v>
      </c>
      <c r="U923">
        <f t="shared" si="98"/>
        <v>0</v>
      </c>
      <c r="V923">
        <f t="shared" si="99"/>
        <v>0</v>
      </c>
      <c r="W923">
        <f t="shared" si="100"/>
        <v>1160</v>
      </c>
      <c r="X923">
        <f t="shared" si="101"/>
        <v>0</v>
      </c>
    </row>
    <row r="924" spans="1:24">
      <c r="A924" s="2">
        <v>152</v>
      </c>
      <c r="B924" s="1" t="s">
        <v>10</v>
      </c>
      <c r="C924" s="1">
        <v>6</v>
      </c>
      <c r="D924" s="1" t="s">
        <v>11</v>
      </c>
      <c r="E924" s="1">
        <v>0</v>
      </c>
      <c r="F924" s="1">
        <v>0</v>
      </c>
      <c r="G924" s="1">
        <v>1</v>
      </c>
      <c r="H924" s="1">
        <v>0</v>
      </c>
      <c r="I924" s="1" t="s">
        <v>12</v>
      </c>
      <c r="J924" s="1" t="s">
        <v>16</v>
      </c>
      <c r="K924" s="1">
        <v>1740</v>
      </c>
      <c r="L924" s="3">
        <v>1160</v>
      </c>
      <c r="M924" t="str">
        <f t="shared" si="102"/>
        <v>A</v>
      </c>
      <c r="N924" t="str">
        <f t="shared" si="103"/>
        <v>A6</v>
      </c>
      <c r="O924" t="str">
        <f>VLOOKUP(N924,'Design - US'!$H$3:$M$50,2,FALSE)</f>
        <v>Profile A</v>
      </c>
      <c r="P924" t="str">
        <f>VLOOKUP($N924,'Design - US'!$H$3:$M$50,3,FALSE)</f>
        <v>$30 USD / mo (T2)</v>
      </c>
      <c r="Q924" t="str">
        <f>VLOOKUP($N924,'Design - US'!$H$3:$M$50,4,FALSE)</f>
        <v>$5.36 USD / day</v>
      </c>
      <c r="R924" t="str">
        <f>VLOOKUP($N924,'Design - US'!$H$3:$M$50,5,FALSE)</f>
        <v>Open access within label indication (use after failure of allopurinol or febuxostat)</v>
      </c>
      <c r="S924" t="str">
        <f>VLOOKUP($N924,'Design - US'!$H$3:$M$50,6,FALSE)</f>
        <v>No prior authorization</v>
      </c>
      <c r="T924">
        <f t="shared" si="104"/>
        <v>1740</v>
      </c>
      <c r="U924">
        <f t="shared" si="98"/>
        <v>0</v>
      </c>
      <c r="V924">
        <f t="shared" si="99"/>
        <v>0</v>
      </c>
      <c r="W924">
        <f t="shared" si="100"/>
        <v>1740</v>
      </c>
      <c r="X924">
        <f t="shared" si="101"/>
        <v>0</v>
      </c>
    </row>
    <row r="925" spans="1:24">
      <c r="A925" s="2">
        <v>152</v>
      </c>
      <c r="B925" s="1" t="s">
        <v>10</v>
      </c>
      <c r="C925" s="1">
        <v>6</v>
      </c>
      <c r="D925" s="1" t="s">
        <v>14</v>
      </c>
      <c r="E925" s="1">
        <v>0</v>
      </c>
      <c r="F925" s="1">
        <v>0</v>
      </c>
      <c r="G925" s="1">
        <v>1</v>
      </c>
      <c r="H925" s="1">
        <v>0</v>
      </c>
      <c r="I925" s="1" t="s">
        <v>12</v>
      </c>
      <c r="J925" s="1" t="s">
        <v>16</v>
      </c>
      <c r="K925" s="1">
        <v>1740</v>
      </c>
      <c r="L925" s="3">
        <v>1160</v>
      </c>
      <c r="M925" t="str">
        <f t="shared" si="102"/>
        <v>A</v>
      </c>
      <c r="N925" t="str">
        <f t="shared" si="103"/>
        <v>A6</v>
      </c>
      <c r="O925" t="str">
        <f>VLOOKUP(N925,'Design - US'!$H$3:$M$50,2,FALSE)</f>
        <v>Profile A</v>
      </c>
      <c r="P925" t="str">
        <f>VLOOKUP($N925,'Design - US'!$H$3:$M$50,3,FALSE)</f>
        <v>$30 USD / mo (T2)</v>
      </c>
      <c r="Q925" t="str">
        <f>VLOOKUP($N925,'Design - US'!$H$3:$M$50,4,FALSE)</f>
        <v>$5.36 USD / day</v>
      </c>
      <c r="R925" t="str">
        <f>VLOOKUP($N925,'Design - US'!$H$3:$M$50,5,FALSE)</f>
        <v>Open access within label indication (use after failure of allopurinol or febuxostat)</v>
      </c>
      <c r="S925" t="str">
        <f>VLOOKUP($N925,'Design - US'!$H$3:$M$50,6,FALSE)</f>
        <v>No prior authorization</v>
      </c>
      <c r="T925">
        <f t="shared" si="104"/>
        <v>1160</v>
      </c>
      <c r="U925">
        <f t="shared" si="98"/>
        <v>0</v>
      </c>
      <c r="V925">
        <f t="shared" si="99"/>
        <v>0</v>
      </c>
      <c r="W925">
        <f t="shared" si="100"/>
        <v>1160</v>
      </c>
      <c r="X925">
        <f t="shared" si="101"/>
        <v>0</v>
      </c>
    </row>
    <row r="926" spans="1:24">
      <c r="A926" s="2">
        <v>152</v>
      </c>
      <c r="B926" s="1" t="s">
        <v>10</v>
      </c>
      <c r="C926" s="1">
        <v>7</v>
      </c>
      <c r="D926" s="1" t="s">
        <v>11</v>
      </c>
      <c r="E926" s="1">
        <v>0</v>
      </c>
      <c r="F926" s="1">
        <v>0</v>
      </c>
      <c r="G926" s="1">
        <v>1</v>
      </c>
      <c r="H926" s="1">
        <v>0</v>
      </c>
      <c r="I926" s="1" t="s">
        <v>12</v>
      </c>
      <c r="J926" s="1" t="s">
        <v>16</v>
      </c>
      <c r="K926" s="1">
        <v>1740</v>
      </c>
      <c r="L926" s="3">
        <v>1160</v>
      </c>
      <c r="M926" t="str">
        <f t="shared" si="102"/>
        <v>A</v>
      </c>
      <c r="N926" t="str">
        <f t="shared" si="103"/>
        <v>A7</v>
      </c>
      <c r="O926" t="str">
        <f>VLOOKUP(N926,'Design - US'!$H$3:$M$50,2,FALSE)</f>
        <v>Profile B</v>
      </c>
      <c r="P926" t="str">
        <f>VLOOKUP($N926,'Design - US'!$H$3:$M$50,3,FALSE)</f>
        <v>$30 USD / mo (T2)</v>
      </c>
      <c r="Q926" t="str">
        <f>VLOOKUP($N926,'Design - US'!$H$3:$M$50,4,FALSE)</f>
        <v>$5.36 USD / day</v>
      </c>
      <c r="R926" t="str">
        <f>VLOOKUP($N926,'Design - US'!$H$3:$M$50,5,FALSE)</f>
        <v>Open access within label indication (use after failure of allopurinol or febuxostat)</v>
      </c>
      <c r="S926" t="str">
        <f>VLOOKUP($N926,'Design - US'!$H$3:$M$50,6,FALSE)</f>
        <v>No prior authorization</v>
      </c>
      <c r="T926">
        <f t="shared" si="104"/>
        <v>1740</v>
      </c>
      <c r="U926">
        <f t="shared" si="98"/>
        <v>0</v>
      </c>
      <c r="V926">
        <f t="shared" si="99"/>
        <v>0</v>
      </c>
      <c r="W926">
        <f t="shared" si="100"/>
        <v>1740</v>
      </c>
      <c r="X926">
        <f t="shared" si="101"/>
        <v>0</v>
      </c>
    </row>
    <row r="927" spans="1:24">
      <c r="A927" s="2">
        <v>152</v>
      </c>
      <c r="B927" s="1" t="s">
        <v>10</v>
      </c>
      <c r="C927" s="1">
        <v>7</v>
      </c>
      <c r="D927" s="1" t="s">
        <v>14</v>
      </c>
      <c r="E927" s="1">
        <v>0</v>
      </c>
      <c r="F927" s="1">
        <v>0</v>
      </c>
      <c r="G927" s="1">
        <v>1</v>
      </c>
      <c r="H927" s="1">
        <v>0</v>
      </c>
      <c r="I927" s="1" t="s">
        <v>12</v>
      </c>
      <c r="J927" s="1" t="s">
        <v>16</v>
      </c>
      <c r="K927" s="1">
        <v>1740</v>
      </c>
      <c r="L927" s="3">
        <v>1160</v>
      </c>
      <c r="M927" t="str">
        <f t="shared" si="102"/>
        <v>A</v>
      </c>
      <c r="N927" t="str">
        <f t="shared" si="103"/>
        <v>A7</v>
      </c>
      <c r="O927" t="str">
        <f>VLOOKUP(N927,'Design - US'!$H$3:$M$50,2,FALSE)</f>
        <v>Profile B</v>
      </c>
      <c r="P927" t="str">
        <f>VLOOKUP($N927,'Design - US'!$H$3:$M$50,3,FALSE)</f>
        <v>$30 USD / mo (T2)</v>
      </c>
      <c r="Q927" t="str">
        <f>VLOOKUP($N927,'Design - US'!$H$3:$M$50,4,FALSE)</f>
        <v>$5.36 USD / day</v>
      </c>
      <c r="R927" t="str">
        <f>VLOOKUP($N927,'Design - US'!$H$3:$M$50,5,FALSE)</f>
        <v>Open access within label indication (use after failure of allopurinol or febuxostat)</v>
      </c>
      <c r="S927" t="str">
        <f>VLOOKUP($N927,'Design - US'!$H$3:$M$50,6,FALSE)</f>
        <v>No prior authorization</v>
      </c>
      <c r="T927">
        <f t="shared" si="104"/>
        <v>1160</v>
      </c>
      <c r="U927">
        <f t="shared" si="98"/>
        <v>0</v>
      </c>
      <c r="V927">
        <f t="shared" si="99"/>
        <v>0</v>
      </c>
      <c r="W927">
        <f t="shared" si="100"/>
        <v>1160</v>
      </c>
      <c r="X927">
        <f t="shared" si="101"/>
        <v>0</v>
      </c>
    </row>
    <row r="928" spans="1:24">
      <c r="A928" s="2">
        <v>152</v>
      </c>
      <c r="B928" s="1" t="s">
        <v>10</v>
      </c>
      <c r="C928" s="1">
        <v>8</v>
      </c>
      <c r="D928" s="1" t="s">
        <v>11</v>
      </c>
      <c r="E928" s="1">
        <v>0</v>
      </c>
      <c r="F928" s="1">
        <v>0</v>
      </c>
      <c r="G928" s="1">
        <v>1</v>
      </c>
      <c r="H928" s="1">
        <v>0</v>
      </c>
      <c r="I928" s="1" t="s">
        <v>12</v>
      </c>
      <c r="J928" s="1" t="s">
        <v>16</v>
      </c>
      <c r="K928" s="1">
        <v>1740</v>
      </c>
      <c r="L928" s="3">
        <v>1160</v>
      </c>
      <c r="M928" t="str">
        <f t="shared" si="102"/>
        <v>A</v>
      </c>
      <c r="N928" t="str">
        <f t="shared" si="103"/>
        <v>A8</v>
      </c>
      <c r="O928" t="str">
        <f>VLOOKUP(N928,'Design - US'!$H$3:$M$50,2,FALSE)</f>
        <v>Profile A</v>
      </c>
      <c r="P928" t="str">
        <f>VLOOKUP($N928,'Design - US'!$H$3:$M$50,3,FALSE)</f>
        <v>$30 USD / mo (T2)</v>
      </c>
      <c r="Q928" t="str">
        <f>VLOOKUP($N928,'Design - US'!$H$3:$M$50,4,FALSE)</f>
        <v>$5.36 USD / day</v>
      </c>
      <c r="R928" t="str">
        <f>VLOOKUP($N928,'Design - US'!$H$3:$M$50,5,FALSE)</f>
        <v>Open access within label indication (use after failure of allopurinol or febuxostat)</v>
      </c>
      <c r="S928" t="str">
        <f>VLOOKUP($N928,'Design - US'!$H$3:$M$50,6,FALSE)</f>
        <v>Requires prior authorization</v>
      </c>
      <c r="T928">
        <f t="shared" si="104"/>
        <v>1740</v>
      </c>
      <c r="U928">
        <f t="shared" si="98"/>
        <v>0</v>
      </c>
      <c r="V928">
        <f t="shared" si="99"/>
        <v>0</v>
      </c>
      <c r="W928">
        <f t="shared" si="100"/>
        <v>1740</v>
      </c>
      <c r="X928">
        <f t="shared" si="101"/>
        <v>0</v>
      </c>
    </row>
    <row r="929" spans="1:24">
      <c r="A929" s="2">
        <v>152</v>
      </c>
      <c r="B929" s="1" t="s">
        <v>10</v>
      </c>
      <c r="C929" s="1">
        <v>8</v>
      </c>
      <c r="D929" s="1" t="s">
        <v>14</v>
      </c>
      <c r="E929" s="1">
        <v>0</v>
      </c>
      <c r="F929" s="1">
        <v>0</v>
      </c>
      <c r="G929" s="1">
        <v>1</v>
      </c>
      <c r="H929" s="1">
        <v>0</v>
      </c>
      <c r="I929" s="1" t="s">
        <v>12</v>
      </c>
      <c r="J929" s="1" t="s">
        <v>16</v>
      </c>
      <c r="K929" s="1">
        <v>1740</v>
      </c>
      <c r="L929" s="3">
        <v>1160</v>
      </c>
      <c r="M929" t="str">
        <f t="shared" si="102"/>
        <v>A</v>
      </c>
      <c r="N929" t="str">
        <f t="shared" si="103"/>
        <v>A8</v>
      </c>
      <c r="O929" t="str">
        <f>VLOOKUP(N929,'Design - US'!$H$3:$M$50,2,FALSE)</f>
        <v>Profile A</v>
      </c>
      <c r="P929" t="str">
        <f>VLOOKUP($N929,'Design - US'!$H$3:$M$50,3,FALSE)</f>
        <v>$30 USD / mo (T2)</v>
      </c>
      <c r="Q929" t="str">
        <f>VLOOKUP($N929,'Design - US'!$H$3:$M$50,4,FALSE)</f>
        <v>$5.36 USD / day</v>
      </c>
      <c r="R929" t="str">
        <f>VLOOKUP($N929,'Design - US'!$H$3:$M$50,5,FALSE)</f>
        <v>Open access within label indication (use after failure of allopurinol or febuxostat)</v>
      </c>
      <c r="S929" t="str">
        <f>VLOOKUP($N929,'Design - US'!$H$3:$M$50,6,FALSE)</f>
        <v>Requires prior authorization</v>
      </c>
      <c r="T929">
        <f t="shared" si="104"/>
        <v>1160</v>
      </c>
      <c r="U929">
        <f t="shared" si="98"/>
        <v>0</v>
      </c>
      <c r="V929">
        <f t="shared" si="99"/>
        <v>0</v>
      </c>
      <c r="W929">
        <f t="shared" si="100"/>
        <v>1160</v>
      </c>
      <c r="X929">
        <f t="shared" si="101"/>
        <v>0</v>
      </c>
    </row>
    <row r="930" spans="1:24">
      <c r="A930" s="2">
        <v>152</v>
      </c>
      <c r="B930" s="1" t="s">
        <v>10</v>
      </c>
      <c r="C930" s="1">
        <v>9</v>
      </c>
      <c r="D930" s="1" t="s">
        <v>11</v>
      </c>
      <c r="E930" s="1">
        <v>0</v>
      </c>
      <c r="F930" s="1">
        <v>0</v>
      </c>
      <c r="G930" s="1">
        <v>1</v>
      </c>
      <c r="H930" s="1">
        <v>0</v>
      </c>
      <c r="I930" s="1" t="s">
        <v>12</v>
      </c>
      <c r="J930" s="1" t="s">
        <v>16</v>
      </c>
      <c r="K930" s="1">
        <v>1740</v>
      </c>
      <c r="L930" s="3">
        <v>1160</v>
      </c>
      <c r="M930" t="str">
        <f t="shared" si="102"/>
        <v>A</v>
      </c>
      <c r="N930" t="str">
        <f t="shared" si="103"/>
        <v>A9</v>
      </c>
      <c r="O930" t="str">
        <f>VLOOKUP(N930,'Design - US'!$H$3:$M$50,2,FALSE)</f>
        <v>Profile B</v>
      </c>
      <c r="P930" t="str">
        <f>VLOOKUP($N930,'Design - US'!$H$3:$M$50,3,FALSE)</f>
        <v>$60 USD / mo (T3)</v>
      </c>
      <c r="Q930" t="str">
        <f>VLOOKUP($N930,'Design - US'!$H$3:$M$50,4,FALSE)</f>
        <v>$12.06 USD / day</v>
      </c>
      <c r="R930" t="str">
        <f>VLOOKUP($N930,'Design - US'!$H$3:$M$50,5,FALSE)</f>
        <v>Access restricted beyond label indication (use only after failure of both allopurinol AND febuxostat)</v>
      </c>
      <c r="S930" t="str">
        <f>VLOOKUP($N930,'Design - US'!$H$3:$M$50,6,FALSE)</f>
        <v>No prior authorization</v>
      </c>
      <c r="T930">
        <f t="shared" si="104"/>
        <v>1740</v>
      </c>
      <c r="U930">
        <f t="shared" si="98"/>
        <v>0</v>
      </c>
      <c r="V930">
        <f t="shared" si="99"/>
        <v>0</v>
      </c>
      <c r="W930">
        <f t="shared" si="100"/>
        <v>1740</v>
      </c>
      <c r="X930">
        <f t="shared" si="101"/>
        <v>0</v>
      </c>
    </row>
    <row r="931" spans="1:24">
      <c r="A931" s="2">
        <v>152</v>
      </c>
      <c r="B931" s="1" t="s">
        <v>10</v>
      </c>
      <c r="C931" s="1">
        <v>9</v>
      </c>
      <c r="D931" s="1" t="s">
        <v>14</v>
      </c>
      <c r="E931" s="1">
        <v>0</v>
      </c>
      <c r="F931" s="1">
        <v>0</v>
      </c>
      <c r="G931" s="1">
        <v>1</v>
      </c>
      <c r="H931" s="1">
        <v>0</v>
      </c>
      <c r="I931" s="1" t="s">
        <v>12</v>
      </c>
      <c r="J931" s="1" t="s">
        <v>16</v>
      </c>
      <c r="K931" s="1">
        <v>1740</v>
      </c>
      <c r="L931" s="3">
        <v>1160</v>
      </c>
      <c r="M931" t="str">
        <f t="shared" si="102"/>
        <v>A</v>
      </c>
      <c r="N931" t="str">
        <f t="shared" si="103"/>
        <v>A9</v>
      </c>
      <c r="O931" t="str">
        <f>VLOOKUP(N931,'Design - US'!$H$3:$M$50,2,FALSE)</f>
        <v>Profile B</v>
      </c>
      <c r="P931" t="str">
        <f>VLOOKUP($N931,'Design - US'!$H$3:$M$50,3,FALSE)</f>
        <v>$60 USD / mo (T3)</v>
      </c>
      <c r="Q931" t="str">
        <f>VLOOKUP($N931,'Design - US'!$H$3:$M$50,4,FALSE)</f>
        <v>$12.06 USD / day</v>
      </c>
      <c r="R931" t="str">
        <f>VLOOKUP($N931,'Design - US'!$H$3:$M$50,5,FALSE)</f>
        <v>Access restricted beyond label indication (use only after failure of both allopurinol AND febuxostat)</v>
      </c>
      <c r="S931" t="str">
        <f>VLOOKUP($N931,'Design - US'!$H$3:$M$50,6,FALSE)</f>
        <v>No prior authorization</v>
      </c>
      <c r="T931">
        <f t="shared" si="104"/>
        <v>1160</v>
      </c>
      <c r="U931">
        <f t="shared" si="98"/>
        <v>0</v>
      </c>
      <c r="V931">
        <f t="shared" si="99"/>
        <v>0</v>
      </c>
      <c r="W931">
        <f t="shared" si="100"/>
        <v>1160</v>
      </c>
      <c r="X931">
        <f t="shared" si="101"/>
        <v>0</v>
      </c>
    </row>
    <row r="932" spans="1:24">
      <c r="A932" s="2">
        <v>152</v>
      </c>
      <c r="B932" s="1" t="s">
        <v>10</v>
      </c>
      <c r="C932" s="1">
        <v>10</v>
      </c>
      <c r="D932" s="1" t="s">
        <v>11</v>
      </c>
      <c r="E932" s="1">
        <v>0</v>
      </c>
      <c r="F932" s="1">
        <v>0</v>
      </c>
      <c r="G932" s="1">
        <v>1</v>
      </c>
      <c r="H932" s="1">
        <v>0</v>
      </c>
      <c r="I932" s="1" t="s">
        <v>12</v>
      </c>
      <c r="J932" s="1" t="s">
        <v>16</v>
      </c>
      <c r="K932" s="1">
        <v>1740</v>
      </c>
      <c r="L932" s="3">
        <v>1160</v>
      </c>
      <c r="M932" t="str">
        <f t="shared" si="102"/>
        <v>A</v>
      </c>
      <c r="N932" t="str">
        <f t="shared" si="103"/>
        <v>A10</v>
      </c>
      <c r="O932" t="str">
        <f>VLOOKUP(N932,'Design - US'!$H$3:$M$50,2,FALSE)</f>
        <v>Profile C</v>
      </c>
      <c r="P932" t="str">
        <f>VLOOKUP($N932,'Design - US'!$H$3:$M$50,3,FALSE)</f>
        <v>$60 USD / mo (T3)</v>
      </c>
      <c r="Q932" t="str">
        <f>VLOOKUP($N932,'Design - US'!$H$3:$M$50,4,FALSE)</f>
        <v>$5.36 USD / day</v>
      </c>
      <c r="R932" t="str">
        <f>VLOOKUP($N932,'Design - US'!$H$3:$M$50,5,FALSE)</f>
        <v>Open access within label indication (use after failure of allopurinol or febuxostat)</v>
      </c>
      <c r="S932" t="str">
        <f>VLOOKUP($N932,'Design - US'!$H$3:$M$50,6,FALSE)</f>
        <v>Requires prior authorization</v>
      </c>
      <c r="T932">
        <f t="shared" si="104"/>
        <v>1740</v>
      </c>
      <c r="U932">
        <f t="shared" si="98"/>
        <v>0</v>
      </c>
      <c r="V932">
        <f t="shared" si="99"/>
        <v>0</v>
      </c>
      <c r="W932">
        <f t="shared" si="100"/>
        <v>1740</v>
      </c>
      <c r="X932">
        <f t="shared" si="101"/>
        <v>0</v>
      </c>
    </row>
    <row r="933" spans="1:24">
      <c r="A933" s="2">
        <v>152</v>
      </c>
      <c r="B933" s="1" t="s">
        <v>10</v>
      </c>
      <c r="C933" s="1">
        <v>10</v>
      </c>
      <c r="D933" s="1" t="s">
        <v>14</v>
      </c>
      <c r="E933" s="1">
        <v>0</v>
      </c>
      <c r="F933" s="1">
        <v>0</v>
      </c>
      <c r="G933" s="1">
        <v>1</v>
      </c>
      <c r="H933" s="1">
        <v>0</v>
      </c>
      <c r="I933" s="1" t="s">
        <v>12</v>
      </c>
      <c r="J933" s="1" t="s">
        <v>16</v>
      </c>
      <c r="K933" s="1">
        <v>1740</v>
      </c>
      <c r="L933" s="3">
        <v>1160</v>
      </c>
      <c r="M933" t="str">
        <f t="shared" si="102"/>
        <v>A</v>
      </c>
      <c r="N933" t="str">
        <f t="shared" si="103"/>
        <v>A10</v>
      </c>
      <c r="O933" t="str">
        <f>VLOOKUP(N933,'Design - US'!$H$3:$M$50,2,FALSE)</f>
        <v>Profile C</v>
      </c>
      <c r="P933" t="str">
        <f>VLOOKUP($N933,'Design - US'!$H$3:$M$50,3,FALSE)</f>
        <v>$60 USD / mo (T3)</v>
      </c>
      <c r="Q933" t="str">
        <f>VLOOKUP($N933,'Design - US'!$H$3:$M$50,4,FALSE)</f>
        <v>$5.36 USD / day</v>
      </c>
      <c r="R933" t="str">
        <f>VLOOKUP($N933,'Design - US'!$H$3:$M$50,5,FALSE)</f>
        <v>Open access within label indication (use after failure of allopurinol or febuxostat)</v>
      </c>
      <c r="S933" t="str">
        <f>VLOOKUP($N933,'Design - US'!$H$3:$M$50,6,FALSE)</f>
        <v>Requires prior authorization</v>
      </c>
      <c r="T933">
        <f t="shared" si="104"/>
        <v>1160</v>
      </c>
      <c r="U933">
        <f t="shared" si="98"/>
        <v>0</v>
      </c>
      <c r="V933">
        <f t="shared" si="99"/>
        <v>0</v>
      </c>
      <c r="W933">
        <f t="shared" si="100"/>
        <v>1160</v>
      </c>
      <c r="X933">
        <f t="shared" si="101"/>
        <v>0</v>
      </c>
    </row>
    <row r="934" spans="1:24">
      <c r="A934" s="2">
        <v>152</v>
      </c>
      <c r="B934" s="1" t="s">
        <v>10</v>
      </c>
      <c r="C934" s="1">
        <v>11</v>
      </c>
      <c r="D934" s="1" t="s">
        <v>11</v>
      </c>
      <c r="E934" s="1">
        <v>0</v>
      </c>
      <c r="F934" s="1">
        <v>0</v>
      </c>
      <c r="G934" s="1">
        <v>1</v>
      </c>
      <c r="H934" s="1">
        <v>0</v>
      </c>
      <c r="I934" s="1" t="s">
        <v>12</v>
      </c>
      <c r="J934" s="1" t="s">
        <v>16</v>
      </c>
      <c r="K934" s="1">
        <v>1740</v>
      </c>
      <c r="L934" s="3">
        <v>1160</v>
      </c>
      <c r="M934" t="str">
        <f t="shared" si="102"/>
        <v>A</v>
      </c>
      <c r="N934" t="str">
        <f t="shared" si="103"/>
        <v>A11</v>
      </c>
      <c r="O934" t="str">
        <f>VLOOKUP(N934,'Design - US'!$H$3:$M$50,2,FALSE)</f>
        <v>Profile D</v>
      </c>
      <c r="P934" t="str">
        <f>VLOOKUP($N934,'Design - US'!$H$3:$M$50,3,FALSE)</f>
        <v>$30 USD / mo (T2)</v>
      </c>
      <c r="Q934" t="str">
        <f>VLOOKUP($N934,'Design - US'!$H$3:$M$50,4,FALSE)</f>
        <v>$5.36 USD / day</v>
      </c>
      <c r="R934" t="str">
        <f>VLOOKUP($N934,'Design - US'!$H$3:$M$50,5,FALSE)</f>
        <v>Open access within label indication (use after failure of allopurinol or febuxostat)</v>
      </c>
      <c r="S934" t="str">
        <f>VLOOKUP($N934,'Design - US'!$H$3:$M$50,6,FALSE)</f>
        <v>No prior authorization</v>
      </c>
      <c r="T934">
        <f t="shared" si="104"/>
        <v>1740</v>
      </c>
      <c r="U934">
        <f t="shared" si="98"/>
        <v>0</v>
      </c>
      <c r="V934">
        <f t="shared" si="99"/>
        <v>0</v>
      </c>
      <c r="W934">
        <f t="shared" si="100"/>
        <v>1740</v>
      </c>
      <c r="X934">
        <f t="shared" si="101"/>
        <v>0</v>
      </c>
    </row>
    <row r="935" spans="1:24">
      <c r="A935" s="2">
        <v>152</v>
      </c>
      <c r="B935" s="1" t="s">
        <v>10</v>
      </c>
      <c r="C935" s="1">
        <v>11</v>
      </c>
      <c r="D935" s="1" t="s">
        <v>14</v>
      </c>
      <c r="E935" s="1">
        <v>0</v>
      </c>
      <c r="F935" s="1">
        <v>0</v>
      </c>
      <c r="G935" s="1">
        <v>1</v>
      </c>
      <c r="H935" s="1">
        <v>0</v>
      </c>
      <c r="I935" s="1" t="s">
        <v>12</v>
      </c>
      <c r="J935" s="1" t="s">
        <v>16</v>
      </c>
      <c r="K935" s="1">
        <v>1740</v>
      </c>
      <c r="L935" s="3">
        <v>1160</v>
      </c>
      <c r="M935" t="str">
        <f t="shared" si="102"/>
        <v>A</v>
      </c>
      <c r="N935" t="str">
        <f t="shared" si="103"/>
        <v>A11</v>
      </c>
      <c r="O935" t="str">
        <f>VLOOKUP(N935,'Design - US'!$H$3:$M$50,2,FALSE)</f>
        <v>Profile D</v>
      </c>
      <c r="P935" t="str">
        <f>VLOOKUP($N935,'Design - US'!$H$3:$M$50,3,FALSE)</f>
        <v>$30 USD / mo (T2)</v>
      </c>
      <c r="Q935" t="str">
        <f>VLOOKUP($N935,'Design - US'!$H$3:$M$50,4,FALSE)</f>
        <v>$5.36 USD / day</v>
      </c>
      <c r="R935" t="str">
        <f>VLOOKUP($N935,'Design - US'!$H$3:$M$50,5,FALSE)</f>
        <v>Open access within label indication (use after failure of allopurinol or febuxostat)</v>
      </c>
      <c r="S935" t="str">
        <f>VLOOKUP($N935,'Design - US'!$H$3:$M$50,6,FALSE)</f>
        <v>No prior authorization</v>
      </c>
      <c r="T935">
        <f t="shared" si="104"/>
        <v>1160</v>
      </c>
      <c r="U935">
        <f t="shared" si="98"/>
        <v>0</v>
      </c>
      <c r="V935">
        <f t="shared" si="99"/>
        <v>0</v>
      </c>
      <c r="W935">
        <f t="shared" si="100"/>
        <v>1160</v>
      </c>
      <c r="X935">
        <f t="shared" si="101"/>
        <v>0</v>
      </c>
    </row>
    <row r="936" spans="1:24">
      <c r="A936" s="2">
        <v>152</v>
      </c>
      <c r="B936" s="1" t="s">
        <v>10</v>
      </c>
      <c r="C936" s="1">
        <v>12</v>
      </c>
      <c r="D936" s="1" t="s">
        <v>11</v>
      </c>
      <c r="E936" s="1">
        <v>0</v>
      </c>
      <c r="F936" s="1">
        <v>0</v>
      </c>
      <c r="G936" s="1">
        <v>1</v>
      </c>
      <c r="H936" s="1">
        <v>0</v>
      </c>
      <c r="I936" s="1" t="s">
        <v>12</v>
      </c>
      <c r="J936" s="1" t="s">
        <v>16</v>
      </c>
      <c r="K936" s="1">
        <v>1740</v>
      </c>
      <c r="L936" s="3">
        <v>1160</v>
      </c>
      <c r="M936" t="str">
        <f t="shared" si="102"/>
        <v>A</v>
      </c>
      <c r="N936" t="str">
        <f t="shared" si="103"/>
        <v>A12</v>
      </c>
      <c r="O936" t="str">
        <f>VLOOKUP(N936,'Design - US'!$H$3:$M$50,2,FALSE)</f>
        <v>Profile B</v>
      </c>
      <c r="P936" t="str">
        <f>VLOOKUP($N936,'Design - US'!$H$3:$M$50,3,FALSE)</f>
        <v>$30 USD / mo (T2)</v>
      </c>
      <c r="Q936" t="str">
        <f>VLOOKUP($N936,'Design - US'!$H$3:$M$50,4,FALSE)</f>
        <v>$5.36 USD / day</v>
      </c>
      <c r="R936" t="str">
        <f>VLOOKUP($N936,'Design - US'!$H$3:$M$50,5,FALSE)</f>
        <v>Open access within label indication (use after failure of allopurinol or febuxostat)</v>
      </c>
      <c r="S936" t="str">
        <f>VLOOKUP($N936,'Design - US'!$H$3:$M$50,6,FALSE)</f>
        <v>Requires prior authorization</v>
      </c>
      <c r="T936">
        <f t="shared" si="104"/>
        <v>1740</v>
      </c>
      <c r="U936">
        <f t="shared" si="98"/>
        <v>0</v>
      </c>
      <c r="V936">
        <f t="shared" si="99"/>
        <v>0</v>
      </c>
      <c r="W936">
        <f t="shared" si="100"/>
        <v>1740</v>
      </c>
      <c r="X936">
        <f t="shared" si="101"/>
        <v>0</v>
      </c>
    </row>
    <row r="937" spans="1:24">
      <c r="A937" s="2">
        <v>152</v>
      </c>
      <c r="B937" s="1" t="s">
        <v>10</v>
      </c>
      <c r="C937" s="1">
        <v>12</v>
      </c>
      <c r="D937" s="1" t="s">
        <v>14</v>
      </c>
      <c r="E937" s="1">
        <v>0</v>
      </c>
      <c r="F937" s="1">
        <v>0</v>
      </c>
      <c r="G937" s="1">
        <v>1</v>
      </c>
      <c r="H937" s="1">
        <v>0</v>
      </c>
      <c r="I937" s="1" t="s">
        <v>12</v>
      </c>
      <c r="J937" s="1" t="s">
        <v>16</v>
      </c>
      <c r="K937" s="1">
        <v>1740</v>
      </c>
      <c r="L937" s="3">
        <v>1160</v>
      </c>
      <c r="M937" t="str">
        <f t="shared" si="102"/>
        <v>A</v>
      </c>
      <c r="N937" t="str">
        <f t="shared" si="103"/>
        <v>A12</v>
      </c>
      <c r="O937" t="str">
        <f>VLOOKUP(N937,'Design - US'!$H$3:$M$50,2,FALSE)</f>
        <v>Profile B</v>
      </c>
      <c r="P937" t="str">
        <f>VLOOKUP($N937,'Design - US'!$H$3:$M$50,3,FALSE)</f>
        <v>$30 USD / mo (T2)</v>
      </c>
      <c r="Q937" t="str">
        <f>VLOOKUP($N937,'Design - US'!$H$3:$M$50,4,FALSE)</f>
        <v>$5.36 USD / day</v>
      </c>
      <c r="R937" t="str">
        <f>VLOOKUP($N937,'Design - US'!$H$3:$M$50,5,FALSE)</f>
        <v>Open access within label indication (use after failure of allopurinol or febuxostat)</v>
      </c>
      <c r="S937" t="str">
        <f>VLOOKUP($N937,'Design - US'!$H$3:$M$50,6,FALSE)</f>
        <v>Requires prior authorization</v>
      </c>
      <c r="T937">
        <f t="shared" si="104"/>
        <v>1160</v>
      </c>
      <c r="U937">
        <f t="shared" si="98"/>
        <v>0</v>
      </c>
      <c r="V937">
        <f t="shared" si="99"/>
        <v>0</v>
      </c>
      <c r="W937">
        <f t="shared" si="100"/>
        <v>1160</v>
      </c>
      <c r="X937">
        <f t="shared" si="101"/>
        <v>0</v>
      </c>
    </row>
    <row r="938" spans="1:24">
      <c r="A938" s="2">
        <v>153</v>
      </c>
      <c r="B938" s="1" t="s">
        <v>10</v>
      </c>
      <c r="C938" s="1">
        <v>1</v>
      </c>
      <c r="D938" s="1" t="s">
        <v>11</v>
      </c>
      <c r="E938" s="1">
        <v>0.5</v>
      </c>
      <c r="F938" s="1">
        <v>0.3</v>
      </c>
      <c r="G938" s="1">
        <v>0.2</v>
      </c>
      <c r="H938" s="1">
        <v>0</v>
      </c>
      <c r="I938" s="1" t="s">
        <v>12</v>
      </c>
      <c r="J938" s="1" t="s">
        <v>13</v>
      </c>
      <c r="K938" s="1">
        <v>17500</v>
      </c>
      <c r="L938" s="3">
        <v>16500</v>
      </c>
      <c r="M938" t="str">
        <f t="shared" si="102"/>
        <v>A</v>
      </c>
      <c r="N938" t="str">
        <f t="shared" si="103"/>
        <v>A1</v>
      </c>
      <c r="O938" t="str">
        <f>VLOOKUP(N938,'Design - US'!$H$3:$M$50,2,FALSE)</f>
        <v>Profile D</v>
      </c>
      <c r="P938" t="str">
        <f>VLOOKUP($N938,'Design - US'!$H$3:$M$50,3,FALSE)</f>
        <v>$30 USD / mo (T2)</v>
      </c>
      <c r="Q938" t="str">
        <f>VLOOKUP($N938,'Design - US'!$H$3:$M$50,4,FALSE)</f>
        <v>$5.36 USD / day</v>
      </c>
      <c r="R938" t="str">
        <f>VLOOKUP($N938,'Design - US'!$H$3:$M$50,5,FALSE)</f>
        <v>Open access within label indication (use after failure of allopurinol or febuxostat)</v>
      </c>
      <c r="S938" t="str">
        <f>VLOOKUP($N938,'Design - US'!$H$3:$M$50,6,FALSE)</f>
        <v>Requires prior authorization</v>
      </c>
      <c r="T938">
        <f t="shared" si="104"/>
        <v>17500</v>
      </c>
      <c r="U938">
        <f t="shared" si="98"/>
        <v>8750</v>
      </c>
      <c r="V938">
        <f t="shared" si="99"/>
        <v>5250</v>
      </c>
      <c r="W938">
        <f t="shared" si="100"/>
        <v>3500</v>
      </c>
      <c r="X938">
        <f t="shared" si="101"/>
        <v>0</v>
      </c>
    </row>
    <row r="939" spans="1:24">
      <c r="A939" s="2">
        <v>153</v>
      </c>
      <c r="B939" s="1" t="s">
        <v>10</v>
      </c>
      <c r="C939" s="1">
        <v>1</v>
      </c>
      <c r="D939" s="1" t="s">
        <v>14</v>
      </c>
      <c r="E939" s="1">
        <v>0.5</v>
      </c>
      <c r="F939" s="1">
        <v>0.3</v>
      </c>
      <c r="G939" s="1">
        <v>0.2</v>
      </c>
      <c r="H939" s="1">
        <v>0</v>
      </c>
      <c r="I939" s="1" t="s">
        <v>12</v>
      </c>
      <c r="J939" s="1" t="s">
        <v>13</v>
      </c>
      <c r="K939" s="1">
        <v>17500</v>
      </c>
      <c r="L939" s="3">
        <v>16500</v>
      </c>
      <c r="M939" t="str">
        <f t="shared" si="102"/>
        <v>A</v>
      </c>
      <c r="N939" t="str">
        <f t="shared" si="103"/>
        <v>A1</v>
      </c>
      <c r="O939" t="str">
        <f>VLOOKUP(N939,'Design - US'!$H$3:$M$50,2,FALSE)</f>
        <v>Profile D</v>
      </c>
      <c r="P939" t="str">
        <f>VLOOKUP($N939,'Design - US'!$H$3:$M$50,3,FALSE)</f>
        <v>$30 USD / mo (T2)</v>
      </c>
      <c r="Q939" t="str">
        <f>VLOOKUP($N939,'Design - US'!$H$3:$M$50,4,FALSE)</f>
        <v>$5.36 USD / day</v>
      </c>
      <c r="R939" t="str">
        <f>VLOOKUP($N939,'Design - US'!$H$3:$M$50,5,FALSE)</f>
        <v>Open access within label indication (use after failure of allopurinol or febuxostat)</v>
      </c>
      <c r="S939" t="str">
        <f>VLOOKUP($N939,'Design - US'!$H$3:$M$50,6,FALSE)</f>
        <v>Requires prior authorization</v>
      </c>
      <c r="T939">
        <f t="shared" si="104"/>
        <v>16500</v>
      </c>
      <c r="U939">
        <f t="shared" si="98"/>
        <v>8250</v>
      </c>
      <c r="V939">
        <f t="shared" si="99"/>
        <v>4950</v>
      </c>
      <c r="W939">
        <f t="shared" si="100"/>
        <v>3300</v>
      </c>
      <c r="X939">
        <f t="shared" si="101"/>
        <v>0</v>
      </c>
    </row>
    <row r="940" spans="1:24">
      <c r="A940" s="2">
        <v>153</v>
      </c>
      <c r="B940" s="1" t="s">
        <v>10</v>
      </c>
      <c r="C940" s="1">
        <v>2</v>
      </c>
      <c r="D940" s="1" t="s">
        <v>11</v>
      </c>
      <c r="E940" s="1">
        <v>0.5</v>
      </c>
      <c r="F940" s="1">
        <v>0.3</v>
      </c>
      <c r="G940" s="1">
        <v>0.2</v>
      </c>
      <c r="H940" s="1">
        <v>0</v>
      </c>
      <c r="I940" s="1" t="s">
        <v>12</v>
      </c>
      <c r="J940" s="1" t="s">
        <v>13</v>
      </c>
      <c r="K940" s="1">
        <v>17500</v>
      </c>
      <c r="L940" s="3">
        <v>16500</v>
      </c>
      <c r="M940" t="str">
        <f t="shared" si="102"/>
        <v>A</v>
      </c>
      <c r="N940" t="str">
        <f t="shared" si="103"/>
        <v>A2</v>
      </c>
      <c r="O940" t="str">
        <f>VLOOKUP(N940,'Design - US'!$H$3:$M$50,2,FALSE)</f>
        <v>Profile B</v>
      </c>
      <c r="P940" t="str">
        <f>VLOOKUP($N940,'Design - US'!$H$3:$M$50,3,FALSE)</f>
        <v>$60 USD / mo (T3)</v>
      </c>
      <c r="Q940" t="str">
        <f>VLOOKUP($N940,'Design - US'!$H$3:$M$50,4,FALSE)</f>
        <v>$7.14 USD / day</v>
      </c>
      <c r="R940" t="str">
        <f>VLOOKUP($N940,'Design - US'!$H$3:$M$50,5,FALSE)</f>
        <v>Open access within label indication (use after failure of allopurinol or febuxostat)</v>
      </c>
      <c r="S940" t="str">
        <f>VLOOKUP($N940,'Design - US'!$H$3:$M$50,6,FALSE)</f>
        <v>No prior authorization</v>
      </c>
      <c r="T940">
        <f t="shared" si="104"/>
        <v>17500</v>
      </c>
      <c r="U940">
        <f t="shared" si="98"/>
        <v>8750</v>
      </c>
      <c r="V940">
        <f t="shared" si="99"/>
        <v>5250</v>
      </c>
      <c r="W940">
        <f t="shared" si="100"/>
        <v>3500</v>
      </c>
      <c r="X940">
        <f t="shared" si="101"/>
        <v>0</v>
      </c>
    </row>
    <row r="941" spans="1:24">
      <c r="A941" s="2">
        <v>153</v>
      </c>
      <c r="B941" s="1" t="s">
        <v>10</v>
      </c>
      <c r="C941" s="1">
        <v>2</v>
      </c>
      <c r="D941" s="1" t="s">
        <v>14</v>
      </c>
      <c r="E941" s="1">
        <v>0.5</v>
      </c>
      <c r="F941" s="1">
        <v>0.3</v>
      </c>
      <c r="G941" s="1">
        <v>0.2</v>
      </c>
      <c r="H941" s="1">
        <v>0</v>
      </c>
      <c r="I941" s="1" t="s">
        <v>12</v>
      </c>
      <c r="J941" s="1" t="s">
        <v>13</v>
      </c>
      <c r="K941" s="1">
        <v>17500</v>
      </c>
      <c r="L941" s="3">
        <v>16500</v>
      </c>
      <c r="M941" t="str">
        <f t="shared" si="102"/>
        <v>A</v>
      </c>
      <c r="N941" t="str">
        <f t="shared" si="103"/>
        <v>A2</v>
      </c>
      <c r="O941" t="str">
        <f>VLOOKUP(N941,'Design - US'!$H$3:$M$50,2,FALSE)</f>
        <v>Profile B</v>
      </c>
      <c r="P941" t="str">
        <f>VLOOKUP($N941,'Design - US'!$H$3:$M$50,3,FALSE)</f>
        <v>$60 USD / mo (T3)</v>
      </c>
      <c r="Q941" t="str">
        <f>VLOOKUP($N941,'Design - US'!$H$3:$M$50,4,FALSE)</f>
        <v>$7.14 USD / day</v>
      </c>
      <c r="R941" t="str">
        <f>VLOOKUP($N941,'Design - US'!$H$3:$M$50,5,FALSE)</f>
        <v>Open access within label indication (use after failure of allopurinol or febuxostat)</v>
      </c>
      <c r="S941" t="str">
        <f>VLOOKUP($N941,'Design - US'!$H$3:$M$50,6,FALSE)</f>
        <v>No prior authorization</v>
      </c>
      <c r="T941">
        <f t="shared" si="104"/>
        <v>16500</v>
      </c>
      <c r="U941">
        <f t="shared" si="98"/>
        <v>8250</v>
      </c>
      <c r="V941">
        <f t="shared" si="99"/>
        <v>4950</v>
      </c>
      <c r="W941">
        <f t="shared" si="100"/>
        <v>3300</v>
      </c>
      <c r="X941">
        <f t="shared" si="101"/>
        <v>0</v>
      </c>
    </row>
    <row r="942" spans="1:24">
      <c r="A942" s="2">
        <v>153</v>
      </c>
      <c r="B942" s="1" t="s">
        <v>10</v>
      </c>
      <c r="C942" s="1">
        <v>3</v>
      </c>
      <c r="D942" s="1" t="s">
        <v>11</v>
      </c>
      <c r="E942" s="1">
        <v>0.5</v>
      </c>
      <c r="F942" s="1">
        <v>0.3</v>
      </c>
      <c r="G942" s="1">
        <v>0.2</v>
      </c>
      <c r="H942" s="1">
        <v>0</v>
      </c>
      <c r="I942" s="1" t="s">
        <v>12</v>
      </c>
      <c r="J942" s="1" t="s">
        <v>13</v>
      </c>
      <c r="K942" s="1">
        <v>17500</v>
      </c>
      <c r="L942" s="3">
        <v>16500</v>
      </c>
      <c r="M942" t="str">
        <f t="shared" si="102"/>
        <v>A</v>
      </c>
      <c r="N942" t="str">
        <f t="shared" si="103"/>
        <v>A3</v>
      </c>
      <c r="O942" t="str">
        <f>VLOOKUP(N942,'Design - US'!$H$3:$M$50,2,FALSE)</f>
        <v>Profile C</v>
      </c>
      <c r="P942" t="str">
        <f>VLOOKUP($N942,'Design - US'!$H$3:$M$50,3,FALSE)</f>
        <v>$60 USD / mo (T3)</v>
      </c>
      <c r="Q942" t="str">
        <f>VLOOKUP($N942,'Design - US'!$H$3:$M$50,4,FALSE)</f>
        <v>$12.06 USD / day</v>
      </c>
      <c r="R942" t="str">
        <f>VLOOKUP($N942,'Design - US'!$H$3:$M$50,5,FALSE)</f>
        <v>Open access within label indication (use after failure of allopurinol or febuxostat)</v>
      </c>
      <c r="S942" t="str">
        <f>VLOOKUP($N942,'Design - US'!$H$3:$M$50,6,FALSE)</f>
        <v>No prior authorization</v>
      </c>
      <c r="T942">
        <f t="shared" si="104"/>
        <v>17500</v>
      </c>
      <c r="U942">
        <f t="shared" si="98"/>
        <v>8750</v>
      </c>
      <c r="V942">
        <f t="shared" si="99"/>
        <v>5250</v>
      </c>
      <c r="W942">
        <f t="shared" si="100"/>
        <v>3500</v>
      </c>
      <c r="X942">
        <f t="shared" si="101"/>
        <v>0</v>
      </c>
    </row>
    <row r="943" spans="1:24">
      <c r="A943" s="2">
        <v>153</v>
      </c>
      <c r="B943" s="1" t="s">
        <v>10</v>
      </c>
      <c r="C943" s="1">
        <v>3</v>
      </c>
      <c r="D943" s="1" t="s">
        <v>14</v>
      </c>
      <c r="E943" s="1">
        <v>0.5</v>
      </c>
      <c r="F943" s="1">
        <v>0.3</v>
      </c>
      <c r="G943" s="1">
        <v>0.2</v>
      </c>
      <c r="H943" s="1">
        <v>0</v>
      </c>
      <c r="I943" s="1" t="s">
        <v>12</v>
      </c>
      <c r="J943" s="1" t="s">
        <v>13</v>
      </c>
      <c r="K943" s="1">
        <v>17500</v>
      </c>
      <c r="L943" s="3">
        <v>16500</v>
      </c>
      <c r="M943" t="str">
        <f t="shared" si="102"/>
        <v>A</v>
      </c>
      <c r="N943" t="str">
        <f t="shared" si="103"/>
        <v>A3</v>
      </c>
      <c r="O943" t="str">
        <f>VLOOKUP(N943,'Design - US'!$H$3:$M$50,2,FALSE)</f>
        <v>Profile C</v>
      </c>
      <c r="P943" t="str">
        <f>VLOOKUP($N943,'Design - US'!$H$3:$M$50,3,FALSE)</f>
        <v>$60 USD / mo (T3)</v>
      </c>
      <c r="Q943" t="str">
        <f>VLOOKUP($N943,'Design - US'!$H$3:$M$50,4,FALSE)</f>
        <v>$12.06 USD / day</v>
      </c>
      <c r="R943" t="str">
        <f>VLOOKUP($N943,'Design - US'!$H$3:$M$50,5,FALSE)</f>
        <v>Open access within label indication (use after failure of allopurinol or febuxostat)</v>
      </c>
      <c r="S943" t="str">
        <f>VLOOKUP($N943,'Design - US'!$H$3:$M$50,6,FALSE)</f>
        <v>No prior authorization</v>
      </c>
      <c r="T943">
        <f t="shared" si="104"/>
        <v>16500</v>
      </c>
      <c r="U943">
        <f t="shared" si="98"/>
        <v>8250</v>
      </c>
      <c r="V943">
        <f t="shared" si="99"/>
        <v>4950</v>
      </c>
      <c r="W943">
        <f t="shared" si="100"/>
        <v>3300</v>
      </c>
      <c r="X943">
        <f t="shared" si="101"/>
        <v>0</v>
      </c>
    </row>
    <row r="944" spans="1:24">
      <c r="A944" s="2">
        <v>153</v>
      </c>
      <c r="B944" s="1" t="s">
        <v>10</v>
      </c>
      <c r="C944" s="1">
        <v>4</v>
      </c>
      <c r="D944" s="1" t="s">
        <v>11</v>
      </c>
      <c r="E944" s="1">
        <v>0.5</v>
      </c>
      <c r="F944" s="1">
        <v>0.3</v>
      </c>
      <c r="G944" s="1">
        <v>0.2</v>
      </c>
      <c r="H944" s="1">
        <v>0</v>
      </c>
      <c r="I944" s="1" t="s">
        <v>12</v>
      </c>
      <c r="J944" s="1" t="s">
        <v>13</v>
      </c>
      <c r="K944" s="1">
        <v>17500</v>
      </c>
      <c r="L944" s="3">
        <v>16500</v>
      </c>
      <c r="M944" t="str">
        <f t="shared" si="102"/>
        <v>A</v>
      </c>
      <c r="N944" t="str">
        <f t="shared" si="103"/>
        <v>A4</v>
      </c>
      <c r="O944" t="str">
        <f>VLOOKUP(N944,'Design - US'!$H$3:$M$50,2,FALSE)</f>
        <v>Profile C</v>
      </c>
      <c r="P944" t="str">
        <f>VLOOKUP($N944,'Design - US'!$H$3:$M$50,3,FALSE)</f>
        <v>$30 USD / mo (T2)</v>
      </c>
      <c r="Q944" t="str">
        <f>VLOOKUP($N944,'Design - US'!$H$3:$M$50,4,FALSE)</f>
        <v>$5.36 USD / day</v>
      </c>
      <c r="R944" t="str">
        <f>VLOOKUP($N944,'Design - US'!$H$3:$M$50,5,FALSE)</f>
        <v>Open access within label indication (use after failure of allopurinol or febuxostat)</v>
      </c>
      <c r="S944" t="str">
        <f>VLOOKUP($N944,'Design - US'!$H$3:$M$50,6,FALSE)</f>
        <v>No prior authorization</v>
      </c>
      <c r="T944">
        <f t="shared" si="104"/>
        <v>17500</v>
      </c>
      <c r="U944">
        <f t="shared" si="98"/>
        <v>8750</v>
      </c>
      <c r="V944">
        <f t="shared" si="99"/>
        <v>5250</v>
      </c>
      <c r="W944">
        <f t="shared" si="100"/>
        <v>3500</v>
      </c>
      <c r="X944">
        <f t="shared" si="101"/>
        <v>0</v>
      </c>
    </row>
    <row r="945" spans="1:24">
      <c r="A945" s="2">
        <v>153</v>
      </c>
      <c r="B945" s="1" t="s">
        <v>10</v>
      </c>
      <c r="C945" s="1">
        <v>4</v>
      </c>
      <c r="D945" s="1" t="s">
        <v>14</v>
      </c>
      <c r="E945" s="1">
        <v>0.5</v>
      </c>
      <c r="F945" s="1">
        <v>0.3</v>
      </c>
      <c r="G945" s="1">
        <v>0.2</v>
      </c>
      <c r="H945" s="1">
        <v>0</v>
      </c>
      <c r="I945" s="1" t="s">
        <v>12</v>
      </c>
      <c r="J945" s="1" t="s">
        <v>13</v>
      </c>
      <c r="K945" s="1">
        <v>17500</v>
      </c>
      <c r="L945" s="3">
        <v>16500</v>
      </c>
      <c r="M945" t="str">
        <f t="shared" si="102"/>
        <v>A</v>
      </c>
      <c r="N945" t="str">
        <f t="shared" si="103"/>
        <v>A4</v>
      </c>
      <c r="O945" t="str">
        <f>VLOOKUP(N945,'Design - US'!$H$3:$M$50,2,FALSE)</f>
        <v>Profile C</v>
      </c>
      <c r="P945" t="str">
        <f>VLOOKUP($N945,'Design - US'!$H$3:$M$50,3,FALSE)</f>
        <v>$30 USD / mo (T2)</v>
      </c>
      <c r="Q945" t="str">
        <f>VLOOKUP($N945,'Design - US'!$H$3:$M$50,4,FALSE)</f>
        <v>$5.36 USD / day</v>
      </c>
      <c r="R945" t="str">
        <f>VLOOKUP($N945,'Design - US'!$H$3:$M$50,5,FALSE)</f>
        <v>Open access within label indication (use after failure of allopurinol or febuxostat)</v>
      </c>
      <c r="S945" t="str">
        <f>VLOOKUP($N945,'Design - US'!$H$3:$M$50,6,FALSE)</f>
        <v>No prior authorization</v>
      </c>
      <c r="T945">
        <f t="shared" si="104"/>
        <v>16500</v>
      </c>
      <c r="U945">
        <f t="shared" si="98"/>
        <v>8250</v>
      </c>
      <c r="V945">
        <f t="shared" si="99"/>
        <v>4950</v>
      </c>
      <c r="W945">
        <f t="shared" si="100"/>
        <v>3300</v>
      </c>
      <c r="X945">
        <f t="shared" si="101"/>
        <v>0</v>
      </c>
    </row>
    <row r="946" spans="1:24">
      <c r="A946" s="2">
        <v>153</v>
      </c>
      <c r="B946" s="1" t="s">
        <v>10</v>
      </c>
      <c r="C946" s="1">
        <v>5</v>
      </c>
      <c r="D946" s="1" t="s">
        <v>11</v>
      </c>
      <c r="E946" s="1">
        <v>0.5</v>
      </c>
      <c r="F946" s="1">
        <v>0.3</v>
      </c>
      <c r="G946" s="1">
        <v>0.2</v>
      </c>
      <c r="H946" s="1">
        <v>0</v>
      </c>
      <c r="I946" s="1" t="s">
        <v>12</v>
      </c>
      <c r="J946" s="1" t="s">
        <v>13</v>
      </c>
      <c r="K946" s="1">
        <v>17500</v>
      </c>
      <c r="L946" s="3">
        <v>16500</v>
      </c>
      <c r="M946" t="str">
        <f t="shared" si="102"/>
        <v>A</v>
      </c>
      <c r="N946" t="str">
        <f t="shared" si="103"/>
        <v>A5</v>
      </c>
      <c r="O946" t="str">
        <f>VLOOKUP(N946,'Design - US'!$H$3:$M$50,2,FALSE)</f>
        <v>Profile C</v>
      </c>
      <c r="P946" t="str">
        <f>VLOOKUP($N946,'Design - US'!$H$3:$M$50,3,FALSE)</f>
        <v>$60 USD / mo (T3)</v>
      </c>
      <c r="Q946" t="str">
        <f>VLOOKUP($N946,'Design - US'!$H$3:$M$50,4,FALSE)</f>
        <v>$12.06 USD / day</v>
      </c>
      <c r="R946" t="str">
        <f>VLOOKUP($N946,'Design - US'!$H$3:$M$50,5,FALSE)</f>
        <v>Access restricted beyond label indication (use only after failure of both allopurinol AND febuxostat)</v>
      </c>
      <c r="S946" t="str">
        <f>VLOOKUP($N946,'Design - US'!$H$3:$M$50,6,FALSE)</f>
        <v>No prior authorization</v>
      </c>
      <c r="T946">
        <f t="shared" si="104"/>
        <v>17500</v>
      </c>
      <c r="U946">
        <f t="shared" si="98"/>
        <v>8750</v>
      </c>
      <c r="V946">
        <f t="shared" si="99"/>
        <v>5250</v>
      </c>
      <c r="W946">
        <f t="shared" si="100"/>
        <v>3500</v>
      </c>
      <c r="X946">
        <f t="shared" si="101"/>
        <v>0</v>
      </c>
    </row>
    <row r="947" spans="1:24">
      <c r="A947" s="2">
        <v>153</v>
      </c>
      <c r="B947" s="1" t="s">
        <v>10</v>
      </c>
      <c r="C947" s="1">
        <v>5</v>
      </c>
      <c r="D947" s="1" t="s">
        <v>14</v>
      </c>
      <c r="E947" s="1">
        <v>0.5</v>
      </c>
      <c r="F947" s="1">
        <v>0.3</v>
      </c>
      <c r="G947" s="1">
        <v>0.2</v>
      </c>
      <c r="H947" s="1">
        <v>0</v>
      </c>
      <c r="I947" s="1" t="s">
        <v>12</v>
      </c>
      <c r="J947" s="1" t="s">
        <v>13</v>
      </c>
      <c r="K947" s="1">
        <v>17500</v>
      </c>
      <c r="L947" s="3">
        <v>16500</v>
      </c>
      <c r="M947" t="str">
        <f t="shared" si="102"/>
        <v>A</v>
      </c>
      <c r="N947" t="str">
        <f t="shared" si="103"/>
        <v>A5</v>
      </c>
      <c r="O947" t="str">
        <f>VLOOKUP(N947,'Design - US'!$H$3:$M$50,2,FALSE)</f>
        <v>Profile C</v>
      </c>
      <c r="P947" t="str">
        <f>VLOOKUP($N947,'Design - US'!$H$3:$M$50,3,FALSE)</f>
        <v>$60 USD / mo (T3)</v>
      </c>
      <c r="Q947" t="str">
        <f>VLOOKUP($N947,'Design - US'!$H$3:$M$50,4,FALSE)</f>
        <v>$12.06 USD / day</v>
      </c>
      <c r="R947" t="str">
        <f>VLOOKUP($N947,'Design - US'!$H$3:$M$50,5,FALSE)</f>
        <v>Access restricted beyond label indication (use only after failure of both allopurinol AND febuxostat)</v>
      </c>
      <c r="S947" t="str">
        <f>VLOOKUP($N947,'Design - US'!$H$3:$M$50,6,FALSE)</f>
        <v>No prior authorization</v>
      </c>
      <c r="T947">
        <f t="shared" si="104"/>
        <v>16500</v>
      </c>
      <c r="U947">
        <f t="shared" si="98"/>
        <v>8250</v>
      </c>
      <c r="V947">
        <f t="shared" si="99"/>
        <v>4950</v>
      </c>
      <c r="W947">
        <f t="shared" si="100"/>
        <v>3300</v>
      </c>
      <c r="X947">
        <f t="shared" si="101"/>
        <v>0</v>
      </c>
    </row>
    <row r="948" spans="1:24">
      <c r="A948" s="2">
        <v>153</v>
      </c>
      <c r="B948" s="1" t="s">
        <v>10</v>
      </c>
      <c r="C948" s="1">
        <v>6</v>
      </c>
      <c r="D948" s="1" t="s">
        <v>11</v>
      </c>
      <c r="E948" s="1">
        <v>0.5</v>
      </c>
      <c r="F948" s="1">
        <v>0.3</v>
      </c>
      <c r="G948" s="1">
        <v>0.2</v>
      </c>
      <c r="H948" s="1">
        <v>0</v>
      </c>
      <c r="I948" s="1" t="s">
        <v>12</v>
      </c>
      <c r="J948" s="1" t="s">
        <v>13</v>
      </c>
      <c r="K948" s="1">
        <v>17500</v>
      </c>
      <c r="L948" s="3">
        <v>16500</v>
      </c>
      <c r="M948" t="str">
        <f t="shared" si="102"/>
        <v>A</v>
      </c>
      <c r="N948" t="str">
        <f t="shared" si="103"/>
        <v>A6</v>
      </c>
      <c r="O948" t="str">
        <f>VLOOKUP(N948,'Design - US'!$H$3:$M$50,2,FALSE)</f>
        <v>Profile A</v>
      </c>
      <c r="P948" t="str">
        <f>VLOOKUP($N948,'Design - US'!$H$3:$M$50,3,FALSE)</f>
        <v>$30 USD / mo (T2)</v>
      </c>
      <c r="Q948" t="str">
        <f>VLOOKUP($N948,'Design - US'!$H$3:$M$50,4,FALSE)</f>
        <v>$5.36 USD / day</v>
      </c>
      <c r="R948" t="str">
        <f>VLOOKUP($N948,'Design - US'!$H$3:$M$50,5,FALSE)</f>
        <v>Open access within label indication (use after failure of allopurinol or febuxostat)</v>
      </c>
      <c r="S948" t="str">
        <f>VLOOKUP($N948,'Design - US'!$H$3:$M$50,6,FALSE)</f>
        <v>No prior authorization</v>
      </c>
      <c r="T948">
        <f t="shared" si="104"/>
        <v>17500</v>
      </c>
      <c r="U948">
        <f t="shared" si="98"/>
        <v>8750</v>
      </c>
      <c r="V948">
        <f t="shared" si="99"/>
        <v>5250</v>
      </c>
      <c r="W948">
        <f t="shared" si="100"/>
        <v>3500</v>
      </c>
      <c r="X948">
        <f t="shared" si="101"/>
        <v>0</v>
      </c>
    </row>
    <row r="949" spans="1:24">
      <c r="A949" s="2">
        <v>153</v>
      </c>
      <c r="B949" s="1" t="s">
        <v>10</v>
      </c>
      <c r="C949" s="1">
        <v>6</v>
      </c>
      <c r="D949" s="1" t="s">
        <v>14</v>
      </c>
      <c r="E949" s="1">
        <v>0.5</v>
      </c>
      <c r="F949" s="1">
        <v>0.3</v>
      </c>
      <c r="G949" s="1">
        <v>0.2</v>
      </c>
      <c r="H949" s="1">
        <v>0</v>
      </c>
      <c r="I949" s="1" t="s">
        <v>12</v>
      </c>
      <c r="J949" s="1" t="s">
        <v>13</v>
      </c>
      <c r="K949" s="1">
        <v>17500</v>
      </c>
      <c r="L949" s="3">
        <v>16500</v>
      </c>
      <c r="M949" t="str">
        <f t="shared" si="102"/>
        <v>A</v>
      </c>
      <c r="N949" t="str">
        <f t="shared" si="103"/>
        <v>A6</v>
      </c>
      <c r="O949" t="str">
        <f>VLOOKUP(N949,'Design - US'!$H$3:$M$50,2,FALSE)</f>
        <v>Profile A</v>
      </c>
      <c r="P949" t="str">
        <f>VLOOKUP($N949,'Design - US'!$H$3:$M$50,3,FALSE)</f>
        <v>$30 USD / mo (T2)</v>
      </c>
      <c r="Q949" t="str">
        <f>VLOOKUP($N949,'Design - US'!$H$3:$M$50,4,FALSE)</f>
        <v>$5.36 USD / day</v>
      </c>
      <c r="R949" t="str">
        <f>VLOOKUP($N949,'Design - US'!$H$3:$M$50,5,FALSE)</f>
        <v>Open access within label indication (use after failure of allopurinol or febuxostat)</v>
      </c>
      <c r="S949" t="str">
        <f>VLOOKUP($N949,'Design - US'!$H$3:$M$50,6,FALSE)</f>
        <v>No prior authorization</v>
      </c>
      <c r="T949">
        <f t="shared" si="104"/>
        <v>16500</v>
      </c>
      <c r="U949">
        <f t="shared" si="98"/>
        <v>8250</v>
      </c>
      <c r="V949">
        <f t="shared" si="99"/>
        <v>4950</v>
      </c>
      <c r="W949">
        <f t="shared" si="100"/>
        <v>3300</v>
      </c>
      <c r="X949">
        <f t="shared" si="101"/>
        <v>0</v>
      </c>
    </row>
    <row r="950" spans="1:24">
      <c r="A950" s="2">
        <v>153</v>
      </c>
      <c r="B950" s="1" t="s">
        <v>10</v>
      </c>
      <c r="C950" s="1">
        <v>7</v>
      </c>
      <c r="D950" s="1" t="s">
        <v>11</v>
      </c>
      <c r="E950" s="1">
        <v>0.5</v>
      </c>
      <c r="F950" s="1">
        <v>0.3</v>
      </c>
      <c r="G950" s="1">
        <v>0.2</v>
      </c>
      <c r="H950" s="1">
        <v>0</v>
      </c>
      <c r="I950" s="1" t="s">
        <v>12</v>
      </c>
      <c r="J950" s="1" t="s">
        <v>13</v>
      </c>
      <c r="K950" s="1">
        <v>17500</v>
      </c>
      <c r="L950" s="3">
        <v>16500</v>
      </c>
      <c r="M950" t="str">
        <f t="shared" si="102"/>
        <v>A</v>
      </c>
      <c r="N950" t="str">
        <f t="shared" si="103"/>
        <v>A7</v>
      </c>
      <c r="O950" t="str">
        <f>VLOOKUP(N950,'Design - US'!$H$3:$M$50,2,FALSE)</f>
        <v>Profile B</v>
      </c>
      <c r="P950" t="str">
        <f>VLOOKUP($N950,'Design - US'!$H$3:$M$50,3,FALSE)</f>
        <v>$30 USD / mo (T2)</v>
      </c>
      <c r="Q950" t="str">
        <f>VLOOKUP($N950,'Design - US'!$H$3:$M$50,4,FALSE)</f>
        <v>$5.36 USD / day</v>
      </c>
      <c r="R950" t="str">
        <f>VLOOKUP($N950,'Design - US'!$H$3:$M$50,5,FALSE)</f>
        <v>Open access within label indication (use after failure of allopurinol or febuxostat)</v>
      </c>
      <c r="S950" t="str">
        <f>VLOOKUP($N950,'Design - US'!$H$3:$M$50,6,FALSE)</f>
        <v>No prior authorization</v>
      </c>
      <c r="T950">
        <f t="shared" si="104"/>
        <v>17500</v>
      </c>
      <c r="U950">
        <f t="shared" si="98"/>
        <v>8750</v>
      </c>
      <c r="V950">
        <f t="shared" si="99"/>
        <v>5250</v>
      </c>
      <c r="W950">
        <f t="shared" si="100"/>
        <v>3500</v>
      </c>
      <c r="X950">
        <f t="shared" si="101"/>
        <v>0</v>
      </c>
    </row>
    <row r="951" spans="1:24">
      <c r="A951" s="2">
        <v>153</v>
      </c>
      <c r="B951" s="1" t="s">
        <v>10</v>
      </c>
      <c r="C951" s="1">
        <v>7</v>
      </c>
      <c r="D951" s="1" t="s">
        <v>14</v>
      </c>
      <c r="E951" s="1">
        <v>0.5</v>
      </c>
      <c r="F951" s="1">
        <v>0.3</v>
      </c>
      <c r="G951" s="1">
        <v>0.2</v>
      </c>
      <c r="H951" s="1">
        <v>0</v>
      </c>
      <c r="I951" s="1" t="s">
        <v>12</v>
      </c>
      <c r="J951" s="1" t="s">
        <v>13</v>
      </c>
      <c r="K951" s="1">
        <v>17500</v>
      </c>
      <c r="L951" s="3">
        <v>16500</v>
      </c>
      <c r="M951" t="str">
        <f t="shared" si="102"/>
        <v>A</v>
      </c>
      <c r="N951" t="str">
        <f t="shared" si="103"/>
        <v>A7</v>
      </c>
      <c r="O951" t="str">
        <f>VLOOKUP(N951,'Design - US'!$H$3:$M$50,2,FALSE)</f>
        <v>Profile B</v>
      </c>
      <c r="P951" t="str">
        <f>VLOOKUP($N951,'Design - US'!$H$3:$M$50,3,FALSE)</f>
        <v>$30 USD / mo (T2)</v>
      </c>
      <c r="Q951" t="str">
        <f>VLOOKUP($N951,'Design - US'!$H$3:$M$50,4,FALSE)</f>
        <v>$5.36 USD / day</v>
      </c>
      <c r="R951" t="str">
        <f>VLOOKUP($N951,'Design - US'!$H$3:$M$50,5,FALSE)</f>
        <v>Open access within label indication (use after failure of allopurinol or febuxostat)</v>
      </c>
      <c r="S951" t="str">
        <f>VLOOKUP($N951,'Design - US'!$H$3:$M$50,6,FALSE)</f>
        <v>No prior authorization</v>
      </c>
      <c r="T951">
        <f t="shared" si="104"/>
        <v>16500</v>
      </c>
      <c r="U951">
        <f t="shared" si="98"/>
        <v>8250</v>
      </c>
      <c r="V951">
        <f t="shared" si="99"/>
        <v>4950</v>
      </c>
      <c r="W951">
        <f t="shared" si="100"/>
        <v>3300</v>
      </c>
      <c r="X951">
        <f t="shared" si="101"/>
        <v>0</v>
      </c>
    </row>
    <row r="952" spans="1:24">
      <c r="A952" s="2">
        <v>153</v>
      </c>
      <c r="B952" s="1" t="s">
        <v>10</v>
      </c>
      <c r="C952" s="1">
        <v>8</v>
      </c>
      <c r="D952" s="1" t="s">
        <v>11</v>
      </c>
      <c r="E952" s="1">
        <v>0.5</v>
      </c>
      <c r="F952" s="1">
        <v>0.3</v>
      </c>
      <c r="G952" s="1">
        <v>0.2</v>
      </c>
      <c r="H952" s="1">
        <v>0</v>
      </c>
      <c r="I952" s="1" t="s">
        <v>12</v>
      </c>
      <c r="J952" s="1" t="s">
        <v>13</v>
      </c>
      <c r="K952" s="1">
        <v>17500</v>
      </c>
      <c r="L952" s="3">
        <v>16500</v>
      </c>
      <c r="M952" t="str">
        <f t="shared" si="102"/>
        <v>A</v>
      </c>
      <c r="N952" t="str">
        <f t="shared" si="103"/>
        <v>A8</v>
      </c>
      <c r="O952" t="str">
        <f>VLOOKUP(N952,'Design - US'!$H$3:$M$50,2,FALSE)</f>
        <v>Profile A</v>
      </c>
      <c r="P952" t="str">
        <f>VLOOKUP($N952,'Design - US'!$H$3:$M$50,3,FALSE)</f>
        <v>$30 USD / mo (T2)</v>
      </c>
      <c r="Q952" t="str">
        <f>VLOOKUP($N952,'Design - US'!$H$3:$M$50,4,FALSE)</f>
        <v>$5.36 USD / day</v>
      </c>
      <c r="R952" t="str">
        <f>VLOOKUP($N952,'Design - US'!$H$3:$M$50,5,FALSE)</f>
        <v>Open access within label indication (use after failure of allopurinol or febuxostat)</v>
      </c>
      <c r="S952" t="str">
        <f>VLOOKUP($N952,'Design - US'!$H$3:$M$50,6,FALSE)</f>
        <v>Requires prior authorization</v>
      </c>
      <c r="T952">
        <f t="shared" si="104"/>
        <v>17500</v>
      </c>
      <c r="U952">
        <f t="shared" si="98"/>
        <v>8750</v>
      </c>
      <c r="V952">
        <f t="shared" si="99"/>
        <v>5250</v>
      </c>
      <c r="W952">
        <f t="shared" si="100"/>
        <v>3500</v>
      </c>
      <c r="X952">
        <f t="shared" si="101"/>
        <v>0</v>
      </c>
    </row>
    <row r="953" spans="1:24">
      <c r="A953" s="2">
        <v>153</v>
      </c>
      <c r="B953" s="1" t="s">
        <v>10</v>
      </c>
      <c r="C953" s="1">
        <v>8</v>
      </c>
      <c r="D953" s="1" t="s">
        <v>14</v>
      </c>
      <c r="E953" s="1">
        <v>0.5</v>
      </c>
      <c r="F953" s="1">
        <v>0.3</v>
      </c>
      <c r="G953" s="1">
        <v>0.2</v>
      </c>
      <c r="H953" s="1">
        <v>0</v>
      </c>
      <c r="I953" s="1" t="s">
        <v>12</v>
      </c>
      <c r="J953" s="1" t="s">
        <v>13</v>
      </c>
      <c r="K953" s="1">
        <v>17500</v>
      </c>
      <c r="L953" s="3">
        <v>16500</v>
      </c>
      <c r="M953" t="str">
        <f t="shared" si="102"/>
        <v>A</v>
      </c>
      <c r="N953" t="str">
        <f t="shared" si="103"/>
        <v>A8</v>
      </c>
      <c r="O953" t="str">
        <f>VLOOKUP(N953,'Design - US'!$H$3:$M$50,2,FALSE)</f>
        <v>Profile A</v>
      </c>
      <c r="P953" t="str">
        <f>VLOOKUP($N953,'Design - US'!$H$3:$M$50,3,FALSE)</f>
        <v>$30 USD / mo (T2)</v>
      </c>
      <c r="Q953" t="str">
        <f>VLOOKUP($N953,'Design - US'!$H$3:$M$50,4,FALSE)</f>
        <v>$5.36 USD / day</v>
      </c>
      <c r="R953" t="str">
        <f>VLOOKUP($N953,'Design - US'!$H$3:$M$50,5,FALSE)</f>
        <v>Open access within label indication (use after failure of allopurinol or febuxostat)</v>
      </c>
      <c r="S953" t="str">
        <f>VLOOKUP($N953,'Design - US'!$H$3:$M$50,6,FALSE)</f>
        <v>Requires prior authorization</v>
      </c>
      <c r="T953">
        <f t="shared" si="104"/>
        <v>16500</v>
      </c>
      <c r="U953">
        <f t="shared" si="98"/>
        <v>8250</v>
      </c>
      <c r="V953">
        <f t="shared" si="99"/>
        <v>4950</v>
      </c>
      <c r="W953">
        <f t="shared" si="100"/>
        <v>3300</v>
      </c>
      <c r="X953">
        <f t="shared" si="101"/>
        <v>0</v>
      </c>
    </row>
    <row r="954" spans="1:24">
      <c r="A954" s="2">
        <v>153</v>
      </c>
      <c r="B954" s="1" t="s">
        <v>10</v>
      </c>
      <c r="C954" s="1">
        <v>9</v>
      </c>
      <c r="D954" s="1" t="s">
        <v>11</v>
      </c>
      <c r="E954" s="1">
        <v>0.5</v>
      </c>
      <c r="F954" s="1">
        <v>0.3</v>
      </c>
      <c r="G954" s="1">
        <v>0.2</v>
      </c>
      <c r="H954" s="1">
        <v>0</v>
      </c>
      <c r="I954" s="1" t="s">
        <v>12</v>
      </c>
      <c r="J954" s="1" t="s">
        <v>13</v>
      </c>
      <c r="K954" s="1">
        <v>17500</v>
      </c>
      <c r="L954" s="3">
        <v>16500</v>
      </c>
      <c r="M954" t="str">
        <f t="shared" si="102"/>
        <v>A</v>
      </c>
      <c r="N954" t="str">
        <f t="shared" si="103"/>
        <v>A9</v>
      </c>
      <c r="O954" t="str">
        <f>VLOOKUP(N954,'Design - US'!$H$3:$M$50,2,FALSE)</f>
        <v>Profile B</v>
      </c>
      <c r="P954" t="str">
        <f>VLOOKUP($N954,'Design - US'!$H$3:$M$50,3,FALSE)</f>
        <v>$60 USD / mo (T3)</v>
      </c>
      <c r="Q954" t="str">
        <f>VLOOKUP($N954,'Design - US'!$H$3:$M$50,4,FALSE)</f>
        <v>$12.06 USD / day</v>
      </c>
      <c r="R954" t="str">
        <f>VLOOKUP($N954,'Design - US'!$H$3:$M$50,5,FALSE)</f>
        <v>Access restricted beyond label indication (use only after failure of both allopurinol AND febuxostat)</v>
      </c>
      <c r="S954" t="str">
        <f>VLOOKUP($N954,'Design - US'!$H$3:$M$50,6,FALSE)</f>
        <v>No prior authorization</v>
      </c>
      <c r="T954">
        <f t="shared" si="104"/>
        <v>17500</v>
      </c>
      <c r="U954">
        <f t="shared" si="98"/>
        <v>8750</v>
      </c>
      <c r="V954">
        <f t="shared" si="99"/>
        <v>5250</v>
      </c>
      <c r="W954">
        <f t="shared" si="100"/>
        <v>3500</v>
      </c>
      <c r="X954">
        <f t="shared" si="101"/>
        <v>0</v>
      </c>
    </row>
    <row r="955" spans="1:24">
      <c r="A955" s="2">
        <v>153</v>
      </c>
      <c r="B955" s="1" t="s">
        <v>10</v>
      </c>
      <c r="C955" s="1">
        <v>9</v>
      </c>
      <c r="D955" s="1" t="s">
        <v>14</v>
      </c>
      <c r="E955" s="1">
        <v>0.5</v>
      </c>
      <c r="F955" s="1">
        <v>0.3</v>
      </c>
      <c r="G955" s="1">
        <v>0.2</v>
      </c>
      <c r="H955" s="1">
        <v>0</v>
      </c>
      <c r="I955" s="1" t="s">
        <v>12</v>
      </c>
      <c r="J955" s="1" t="s">
        <v>13</v>
      </c>
      <c r="K955" s="1">
        <v>17500</v>
      </c>
      <c r="L955" s="3">
        <v>16500</v>
      </c>
      <c r="M955" t="str">
        <f t="shared" si="102"/>
        <v>A</v>
      </c>
      <c r="N955" t="str">
        <f t="shared" si="103"/>
        <v>A9</v>
      </c>
      <c r="O955" t="str">
        <f>VLOOKUP(N955,'Design - US'!$H$3:$M$50,2,FALSE)</f>
        <v>Profile B</v>
      </c>
      <c r="P955" t="str">
        <f>VLOOKUP($N955,'Design - US'!$H$3:$M$50,3,FALSE)</f>
        <v>$60 USD / mo (T3)</v>
      </c>
      <c r="Q955" t="str">
        <f>VLOOKUP($N955,'Design - US'!$H$3:$M$50,4,FALSE)</f>
        <v>$12.06 USD / day</v>
      </c>
      <c r="R955" t="str">
        <f>VLOOKUP($N955,'Design - US'!$H$3:$M$50,5,FALSE)</f>
        <v>Access restricted beyond label indication (use only after failure of both allopurinol AND febuxostat)</v>
      </c>
      <c r="S955" t="str">
        <f>VLOOKUP($N955,'Design - US'!$H$3:$M$50,6,FALSE)</f>
        <v>No prior authorization</v>
      </c>
      <c r="T955">
        <f t="shared" si="104"/>
        <v>16500</v>
      </c>
      <c r="U955">
        <f t="shared" si="98"/>
        <v>8250</v>
      </c>
      <c r="V955">
        <f t="shared" si="99"/>
        <v>4950</v>
      </c>
      <c r="W955">
        <f t="shared" si="100"/>
        <v>3300</v>
      </c>
      <c r="X955">
        <f t="shared" si="101"/>
        <v>0</v>
      </c>
    </row>
    <row r="956" spans="1:24">
      <c r="A956" s="2">
        <v>153</v>
      </c>
      <c r="B956" s="1" t="s">
        <v>10</v>
      </c>
      <c r="C956" s="1">
        <v>10</v>
      </c>
      <c r="D956" s="1" t="s">
        <v>11</v>
      </c>
      <c r="E956" s="1">
        <v>0.5</v>
      </c>
      <c r="F956" s="1">
        <v>0.3</v>
      </c>
      <c r="G956" s="1">
        <v>0.2</v>
      </c>
      <c r="H956" s="1">
        <v>0</v>
      </c>
      <c r="I956" s="1" t="s">
        <v>12</v>
      </c>
      <c r="J956" s="1" t="s">
        <v>13</v>
      </c>
      <c r="K956" s="1">
        <v>17500</v>
      </c>
      <c r="L956" s="3">
        <v>16500</v>
      </c>
      <c r="M956" t="str">
        <f t="shared" si="102"/>
        <v>A</v>
      </c>
      <c r="N956" t="str">
        <f t="shared" si="103"/>
        <v>A10</v>
      </c>
      <c r="O956" t="str">
        <f>VLOOKUP(N956,'Design - US'!$H$3:$M$50,2,FALSE)</f>
        <v>Profile C</v>
      </c>
      <c r="P956" t="str">
        <f>VLOOKUP($N956,'Design - US'!$H$3:$M$50,3,FALSE)</f>
        <v>$60 USD / mo (T3)</v>
      </c>
      <c r="Q956" t="str">
        <f>VLOOKUP($N956,'Design - US'!$H$3:$M$50,4,FALSE)</f>
        <v>$5.36 USD / day</v>
      </c>
      <c r="R956" t="str">
        <f>VLOOKUP($N956,'Design - US'!$H$3:$M$50,5,FALSE)</f>
        <v>Open access within label indication (use after failure of allopurinol or febuxostat)</v>
      </c>
      <c r="S956" t="str">
        <f>VLOOKUP($N956,'Design - US'!$H$3:$M$50,6,FALSE)</f>
        <v>Requires prior authorization</v>
      </c>
      <c r="T956">
        <f t="shared" si="104"/>
        <v>17500</v>
      </c>
      <c r="U956">
        <f t="shared" si="98"/>
        <v>8750</v>
      </c>
      <c r="V956">
        <f t="shared" si="99"/>
        <v>5250</v>
      </c>
      <c r="W956">
        <f t="shared" si="100"/>
        <v>3500</v>
      </c>
      <c r="X956">
        <f t="shared" si="101"/>
        <v>0</v>
      </c>
    </row>
    <row r="957" spans="1:24">
      <c r="A957" s="2">
        <v>153</v>
      </c>
      <c r="B957" s="1" t="s">
        <v>10</v>
      </c>
      <c r="C957" s="1">
        <v>10</v>
      </c>
      <c r="D957" s="1" t="s">
        <v>14</v>
      </c>
      <c r="E957" s="1">
        <v>0.5</v>
      </c>
      <c r="F957" s="1">
        <v>0.3</v>
      </c>
      <c r="G957" s="1">
        <v>0.2</v>
      </c>
      <c r="H957" s="1">
        <v>0</v>
      </c>
      <c r="I957" s="1" t="s">
        <v>12</v>
      </c>
      <c r="J957" s="1" t="s">
        <v>13</v>
      </c>
      <c r="K957" s="1">
        <v>17500</v>
      </c>
      <c r="L957" s="3">
        <v>16500</v>
      </c>
      <c r="M957" t="str">
        <f t="shared" si="102"/>
        <v>A</v>
      </c>
      <c r="N957" t="str">
        <f t="shared" si="103"/>
        <v>A10</v>
      </c>
      <c r="O957" t="str">
        <f>VLOOKUP(N957,'Design - US'!$H$3:$M$50,2,FALSE)</f>
        <v>Profile C</v>
      </c>
      <c r="P957" t="str">
        <f>VLOOKUP($N957,'Design - US'!$H$3:$M$50,3,FALSE)</f>
        <v>$60 USD / mo (T3)</v>
      </c>
      <c r="Q957" t="str">
        <f>VLOOKUP($N957,'Design - US'!$H$3:$M$50,4,FALSE)</f>
        <v>$5.36 USD / day</v>
      </c>
      <c r="R957" t="str">
        <f>VLOOKUP($N957,'Design - US'!$H$3:$M$50,5,FALSE)</f>
        <v>Open access within label indication (use after failure of allopurinol or febuxostat)</v>
      </c>
      <c r="S957" t="str">
        <f>VLOOKUP($N957,'Design - US'!$H$3:$M$50,6,FALSE)</f>
        <v>Requires prior authorization</v>
      </c>
      <c r="T957">
        <f t="shared" si="104"/>
        <v>16500</v>
      </c>
      <c r="U957">
        <f t="shared" si="98"/>
        <v>8250</v>
      </c>
      <c r="V957">
        <f t="shared" si="99"/>
        <v>4950</v>
      </c>
      <c r="W957">
        <f t="shared" si="100"/>
        <v>3300</v>
      </c>
      <c r="X957">
        <f t="shared" si="101"/>
        <v>0</v>
      </c>
    </row>
    <row r="958" spans="1:24">
      <c r="A958" s="2">
        <v>153</v>
      </c>
      <c r="B958" s="1" t="s">
        <v>10</v>
      </c>
      <c r="C958" s="1">
        <v>11</v>
      </c>
      <c r="D958" s="1" t="s">
        <v>11</v>
      </c>
      <c r="E958" s="1">
        <v>0.5</v>
      </c>
      <c r="F958" s="1">
        <v>0.3</v>
      </c>
      <c r="G958" s="1">
        <v>0.2</v>
      </c>
      <c r="H958" s="1">
        <v>0</v>
      </c>
      <c r="I958" s="1" t="s">
        <v>12</v>
      </c>
      <c r="J958" s="1" t="s">
        <v>13</v>
      </c>
      <c r="K958" s="1">
        <v>17500</v>
      </c>
      <c r="L958" s="3">
        <v>16500</v>
      </c>
      <c r="M958" t="str">
        <f t="shared" si="102"/>
        <v>A</v>
      </c>
      <c r="N958" t="str">
        <f t="shared" si="103"/>
        <v>A11</v>
      </c>
      <c r="O958" t="str">
        <f>VLOOKUP(N958,'Design - US'!$H$3:$M$50,2,FALSE)</f>
        <v>Profile D</v>
      </c>
      <c r="P958" t="str">
        <f>VLOOKUP($N958,'Design - US'!$H$3:$M$50,3,FALSE)</f>
        <v>$30 USD / mo (T2)</v>
      </c>
      <c r="Q958" t="str">
        <f>VLOOKUP($N958,'Design - US'!$H$3:$M$50,4,FALSE)</f>
        <v>$5.36 USD / day</v>
      </c>
      <c r="R958" t="str">
        <f>VLOOKUP($N958,'Design - US'!$H$3:$M$50,5,FALSE)</f>
        <v>Open access within label indication (use after failure of allopurinol or febuxostat)</v>
      </c>
      <c r="S958" t="str">
        <f>VLOOKUP($N958,'Design - US'!$H$3:$M$50,6,FALSE)</f>
        <v>No prior authorization</v>
      </c>
      <c r="T958">
        <f t="shared" si="104"/>
        <v>17500</v>
      </c>
      <c r="U958">
        <f t="shared" si="98"/>
        <v>8750</v>
      </c>
      <c r="V958">
        <f t="shared" si="99"/>
        <v>5250</v>
      </c>
      <c r="W958">
        <f t="shared" si="100"/>
        <v>3500</v>
      </c>
      <c r="X958">
        <f t="shared" si="101"/>
        <v>0</v>
      </c>
    </row>
    <row r="959" spans="1:24">
      <c r="A959" s="2">
        <v>153</v>
      </c>
      <c r="B959" s="1" t="s">
        <v>10</v>
      </c>
      <c r="C959" s="1">
        <v>11</v>
      </c>
      <c r="D959" s="1" t="s">
        <v>14</v>
      </c>
      <c r="E959" s="1">
        <v>0.5</v>
      </c>
      <c r="F959" s="1">
        <v>0.3</v>
      </c>
      <c r="G959" s="1">
        <v>0.2</v>
      </c>
      <c r="H959" s="1">
        <v>0</v>
      </c>
      <c r="I959" s="1" t="s">
        <v>12</v>
      </c>
      <c r="J959" s="1" t="s">
        <v>13</v>
      </c>
      <c r="K959" s="1">
        <v>17500</v>
      </c>
      <c r="L959" s="3">
        <v>16500</v>
      </c>
      <c r="M959" t="str">
        <f t="shared" si="102"/>
        <v>A</v>
      </c>
      <c r="N959" t="str">
        <f t="shared" si="103"/>
        <v>A11</v>
      </c>
      <c r="O959" t="str">
        <f>VLOOKUP(N959,'Design - US'!$H$3:$M$50,2,FALSE)</f>
        <v>Profile D</v>
      </c>
      <c r="P959" t="str">
        <f>VLOOKUP($N959,'Design - US'!$H$3:$M$50,3,FALSE)</f>
        <v>$30 USD / mo (T2)</v>
      </c>
      <c r="Q959" t="str">
        <f>VLOOKUP($N959,'Design - US'!$H$3:$M$50,4,FALSE)</f>
        <v>$5.36 USD / day</v>
      </c>
      <c r="R959" t="str">
        <f>VLOOKUP($N959,'Design - US'!$H$3:$M$50,5,FALSE)</f>
        <v>Open access within label indication (use after failure of allopurinol or febuxostat)</v>
      </c>
      <c r="S959" t="str">
        <f>VLOOKUP($N959,'Design - US'!$H$3:$M$50,6,FALSE)</f>
        <v>No prior authorization</v>
      </c>
      <c r="T959">
        <f t="shared" si="104"/>
        <v>16500</v>
      </c>
      <c r="U959">
        <f t="shared" si="98"/>
        <v>8250</v>
      </c>
      <c r="V959">
        <f t="shared" si="99"/>
        <v>4950</v>
      </c>
      <c r="W959">
        <f t="shared" si="100"/>
        <v>3300</v>
      </c>
      <c r="X959">
        <f t="shared" si="101"/>
        <v>0</v>
      </c>
    </row>
    <row r="960" spans="1:24">
      <c r="A960" s="2">
        <v>153</v>
      </c>
      <c r="B960" s="1" t="s">
        <v>10</v>
      </c>
      <c r="C960" s="1">
        <v>12</v>
      </c>
      <c r="D960" s="1" t="s">
        <v>11</v>
      </c>
      <c r="E960" s="1">
        <v>0.5</v>
      </c>
      <c r="F960" s="1">
        <v>0.3</v>
      </c>
      <c r="G960" s="1">
        <v>0.2</v>
      </c>
      <c r="H960" s="1">
        <v>0</v>
      </c>
      <c r="I960" s="1" t="s">
        <v>12</v>
      </c>
      <c r="J960" s="1" t="s">
        <v>13</v>
      </c>
      <c r="K960" s="1">
        <v>17500</v>
      </c>
      <c r="L960" s="3">
        <v>16500</v>
      </c>
      <c r="M960" t="str">
        <f t="shared" si="102"/>
        <v>A</v>
      </c>
      <c r="N960" t="str">
        <f t="shared" si="103"/>
        <v>A12</v>
      </c>
      <c r="O960" t="str">
        <f>VLOOKUP(N960,'Design - US'!$H$3:$M$50,2,FALSE)</f>
        <v>Profile B</v>
      </c>
      <c r="P960" t="str">
        <f>VLOOKUP($N960,'Design - US'!$H$3:$M$50,3,FALSE)</f>
        <v>$30 USD / mo (T2)</v>
      </c>
      <c r="Q960" t="str">
        <f>VLOOKUP($N960,'Design - US'!$H$3:$M$50,4,FALSE)</f>
        <v>$5.36 USD / day</v>
      </c>
      <c r="R960" t="str">
        <f>VLOOKUP($N960,'Design - US'!$H$3:$M$50,5,FALSE)</f>
        <v>Open access within label indication (use after failure of allopurinol or febuxostat)</v>
      </c>
      <c r="S960" t="str">
        <f>VLOOKUP($N960,'Design - US'!$H$3:$M$50,6,FALSE)</f>
        <v>Requires prior authorization</v>
      </c>
      <c r="T960">
        <f t="shared" si="104"/>
        <v>17500</v>
      </c>
      <c r="U960">
        <f t="shared" si="98"/>
        <v>8750</v>
      </c>
      <c r="V960">
        <f t="shared" si="99"/>
        <v>5250</v>
      </c>
      <c r="W960">
        <f t="shared" si="100"/>
        <v>3500</v>
      </c>
      <c r="X960">
        <f t="shared" si="101"/>
        <v>0</v>
      </c>
    </row>
    <row r="961" spans="1:24">
      <c r="A961" s="2">
        <v>153</v>
      </c>
      <c r="B961" s="1" t="s">
        <v>10</v>
      </c>
      <c r="C961" s="1">
        <v>12</v>
      </c>
      <c r="D961" s="1" t="s">
        <v>14</v>
      </c>
      <c r="E961" s="1">
        <v>0.5</v>
      </c>
      <c r="F961" s="1">
        <v>0.3</v>
      </c>
      <c r="G961" s="1">
        <v>0.2</v>
      </c>
      <c r="H961" s="1">
        <v>0</v>
      </c>
      <c r="I961" s="1" t="s">
        <v>12</v>
      </c>
      <c r="J961" s="1" t="s">
        <v>13</v>
      </c>
      <c r="K961" s="1">
        <v>17500</v>
      </c>
      <c r="L961" s="3">
        <v>16500</v>
      </c>
      <c r="M961" t="str">
        <f t="shared" si="102"/>
        <v>A</v>
      </c>
      <c r="N961" t="str">
        <f t="shared" si="103"/>
        <v>A12</v>
      </c>
      <c r="O961" t="str">
        <f>VLOOKUP(N961,'Design - US'!$H$3:$M$50,2,FALSE)</f>
        <v>Profile B</v>
      </c>
      <c r="P961" t="str">
        <f>VLOOKUP($N961,'Design - US'!$H$3:$M$50,3,FALSE)</f>
        <v>$30 USD / mo (T2)</v>
      </c>
      <c r="Q961" t="str">
        <f>VLOOKUP($N961,'Design - US'!$H$3:$M$50,4,FALSE)</f>
        <v>$5.36 USD / day</v>
      </c>
      <c r="R961" t="str">
        <f>VLOOKUP($N961,'Design - US'!$H$3:$M$50,5,FALSE)</f>
        <v>Open access within label indication (use after failure of allopurinol or febuxostat)</v>
      </c>
      <c r="S961" t="str">
        <f>VLOOKUP($N961,'Design - US'!$H$3:$M$50,6,FALSE)</f>
        <v>Requires prior authorization</v>
      </c>
      <c r="T961">
        <f t="shared" si="104"/>
        <v>16500</v>
      </c>
      <c r="U961">
        <f t="shared" si="98"/>
        <v>8250</v>
      </c>
      <c r="V961">
        <f t="shared" si="99"/>
        <v>4950</v>
      </c>
      <c r="W961">
        <f t="shared" si="100"/>
        <v>3300</v>
      </c>
      <c r="X961">
        <f t="shared" si="101"/>
        <v>0</v>
      </c>
    </row>
    <row r="962" spans="1:24">
      <c r="A962" s="2">
        <v>155</v>
      </c>
      <c r="B962" s="1" t="s">
        <v>17</v>
      </c>
      <c r="C962" s="1">
        <v>1</v>
      </c>
      <c r="D962" s="1" t="s">
        <v>11</v>
      </c>
      <c r="E962" s="1">
        <v>0.5</v>
      </c>
      <c r="F962" s="1">
        <v>0.2</v>
      </c>
      <c r="G962" s="1">
        <v>0.3</v>
      </c>
      <c r="H962" s="1">
        <v>0</v>
      </c>
      <c r="I962" s="1" t="s">
        <v>12</v>
      </c>
      <c r="J962" s="1" t="s">
        <v>13</v>
      </c>
      <c r="K962" s="1">
        <v>19600</v>
      </c>
      <c r="L962" s="3">
        <v>4900</v>
      </c>
      <c r="M962" t="str">
        <f t="shared" si="102"/>
        <v>B</v>
      </c>
      <c r="N962" t="str">
        <f t="shared" si="103"/>
        <v>B1</v>
      </c>
      <c r="O962" t="str">
        <f>VLOOKUP(N962,'Design - US'!$H$3:$M$50,2,FALSE)</f>
        <v>Profile B</v>
      </c>
      <c r="P962" t="str">
        <f>VLOOKUP($N962,'Design - US'!$H$3:$M$50,3,FALSE)</f>
        <v>$60 USD / mo (T3)</v>
      </c>
      <c r="Q962" t="str">
        <f>VLOOKUP($N962,'Design - US'!$H$3:$M$50,4,FALSE)</f>
        <v>$7.14 USD / day</v>
      </c>
      <c r="R962" t="str">
        <f>VLOOKUP($N962,'Design - US'!$H$3:$M$50,5,FALSE)</f>
        <v>Open access within label indication (use after failure of allopurinol or febuxostat)</v>
      </c>
      <c r="S962" t="str">
        <f>VLOOKUP($N962,'Design - US'!$H$3:$M$50,6,FALSE)</f>
        <v>Requires prior authorization</v>
      </c>
      <c r="T962">
        <f t="shared" si="104"/>
        <v>19600</v>
      </c>
      <c r="U962">
        <f t="shared" ref="U962:U1025" si="105">$T962*E962</f>
        <v>9800</v>
      </c>
      <c r="V962">
        <f t="shared" ref="V962:V1025" si="106">$T962*F962</f>
        <v>3920</v>
      </c>
      <c r="W962">
        <f t="shared" ref="W962:W1025" si="107">$T962*G962</f>
        <v>5880</v>
      </c>
      <c r="X962">
        <f t="shared" ref="X962:X1025" si="108">$T962*H962</f>
        <v>0</v>
      </c>
    </row>
    <row r="963" spans="1:24">
      <c r="A963" s="2">
        <v>155</v>
      </c>
      <c r="B963" s="1" t="s">
        <v>17</v>
      </c>
      <c r="C963" s="1">
        <v>1</v>
      </c>
      <c r="D963" s="1" t="s">
        <v>14</v>
      </c>
      <c r="E963" s="1">
        <v>0.5</v>
      </c>
      <c r="F963" s="1">
        <v>0.3</v>
      </c>
      <c r="G963" s="1">
        <v>0.2</v>
      </c>
      <c r="H963" s="1">
        <v>0</v>
      </c>
      <c r="I963" s="1" t="s">
        <v>12</v>
      </c>
      <c r="J963" s="1" t="s">
        <v>13</v>
      </c>
      <c r="K963" s="1">
        <v>19600</v>
      </c>
      <c r="L963" s="3">
        <v>4900</v>
      </c>
      <c r="M963" t="str">
        <f t="shared" ref="M963:M1026" si="109">RIGHT(B963,1)</f>
        <v>B</v>
      </c>
      <c r="N963" t="str">
        <f t="shared" ref="N963:N1026" si="110">M963&amp;C963</f>
        <v>B1</v>
      </c>
      <c r="O963" t="str">
        <f>VLOOKUP(N963,'Design - US'!$H$3:$M$50,2,FALSE)</f>
        <v>Profile B</v>
      </c>
      <c r="P963" t="str">
        <f>VLOOKUP($N963,'Design - US'!$H$3:$M$50,3,FALSE)</f>
        <v>$60 USD / mo (T3)</v>
      </c>
      <c r="Q963" t="str">
        <f>VLOOKUP($N963,'Design - US'!$H$3:$M$50,4,FALSE)</f>
        <v>$7.14 USD / day</v>
      </c>
      <c r="R963" t="str">
        <f>VLOOKUP($N963,'Design - US'!$H$3:$M$50,5,FALSE)</f>
        <v>Open access within label indication (use after failure of allopurinol or febuxostat)</v>
      </c>
      <c r="S963" t="str">
        <f>VLOOKUP($N963,'Design - US'!$H$3:$M$50,6,FALSE)</f>
        <v>Requires prior authorization</v>
      </c>
      <c r="T963">
        <f t="shared" ref="T963:T1026" si="111">IF(D963="A",K963,L963)</f>
        <v>4900</v>
      </c>
      <c r="U963">
        <f t="shared" si="105"/>
        <v>2450</v>
      </c>
      <c r="V963">
        <f t="shared" si="106"/>
        <v>1470</v>
      </c>
      <c r="W963">
        <f t="shared" si="107"/>
        <v>980</v>
      </c>
      <c r="X963">
        <f t="shared" si="108"/>
        <v>0</v>
      </c>
    </row>
    <row r="964" spans="1:24">
      <c r="A964" s="2">
        <v>155</v>
      </c>
      <c r="B964" s="1" t="s">
        <v>17</v>
      </c>
      <c r="C964" s="1">
        <v>2</v>
      </c>
      <c r="D964" s="1" t="s">
        <v>11</v>
      </c>
      <c r="E964" s="1">
        <v>0.4</v>
      </c>
      <c r="F964" s="1">
        <v>0.3</v>
      </c>
      <c r="G964" s="1">
        <v>0.3</v>
      </c>
      <c r="H964" s="1">
        <v>0</v>
      </c>
      <c r="I964" s="1" t="s">
        <v>12</v>
      </c>
      <c r="J964" s="1" t="s">
        <v>13</v>
      </c>
      <c r="K964" s="1">
        <v>19600</v>
      </c>
      <c r="L964" s="3">
        <v>4900</v>
      </c>
      <c r="M964" t="str">
        <f t="shared" si="109"/>
        <v>B</v>
      </c>
      <c r="N964" t="str">
        <f t="shared" si="110"/>
        <v>B2</v>
      </c>
      <c r="O964" t="str">
        <f>VLOOKUP(N964,'Design - US'!$H$3:$M$50,2,FALSE)</f>
        <v>Profile D</v>
      </c>
      <c r="P964" t="str">
        <f>VLOOKUP($N964,'Design - US'!$H$3:$M$50,3,FALSE)</f>
        <v>$60 USD / mo (T3)</v>
      </c>
      <c r="Q964" t="str">
        <f>VLOOKUP($N964,'Design - US'!$H$3:$M$50,4,FALSE)</f>
        <v>$5.36 USD / day</v>
      </c>
      <c r="R964" t="str">
        <f>VLOOKUP($N964,'Design - US'!$H$3:$M$50,5,FALSE)</f>
        <v>Open access within label indication (use after failure of allopurinol or febuxostat)</v>
      </c>
      <c r="S964" t="str">
        <f>VLOOKUP($N964,'Design - US'!$H$3:$M$50,6,FALSE)</f>
        <v>Requires prior authorization</v>
      </c>
      <c r="T964">
        <f t="shared" si="111"/>
        <v>19600</v>
      </c>
      <c r="U964">
        <f t="shared" si="105"/>
        <v>7840</v>
      </c>
      <c r="V964">
        <f t="shared" si="106"/>
        <v>5880</v>
      </c>
      <c r="W964">
        <f t="shared" si="107"/>
        <v>5880</v>
      </c>
      <c r="X964">
        <f t="shared" si="108"/>
        <v>0</v>
      </c>
    </row>
    <row r="965" spans="1:24">
      <c r="A965" s="2">
        <v>155</v>
      </c>
      <c r="B965" s="1" t="s">
        <v>17</v>
      </c>
      <c r="C965" s="1">
        <v>2</v>
      </c>
      <c r="D965" s="1" t="s">
        <v>14</v>
      </c>
      <c r="E965" s="1">
        <v>0.4</v>
      </c>
      <c r="F965" s="1">
        <v>0.3</v>
      </c>
      <c r="G965" s="1">
        <v>0.3</v>
      </c>
      <c r="H965" s="1">
        <v>0</v>
      </c>
      <c r="I965" s="1" t="s">
        <v>12</v>
      </c>
      <c r="J965" s="1" t="s">
        <v>13</v>
      </c>
      <c r="K965" s="1">
        <v>19600</v>
      </c>
      <c r="L965" s="3">
        <v>4900</v>
      </c>
      <c r="M965" t="str">
        <f t="shared" si="109"/>
        <v>B</v>
      </c>
      <c r="N965" t="str">
        <f t="shared" si="110"/>
        <v>B2</v>
      </c>
      <c r="O965" t="str">
        <f>VLOOKUP(N965,'Design - US'!$H$3:$M$50,2,FALSE)</f>
        <v>Profile D</v>
      </c>
      <c r="P965" t="str">
        <f>VLOOKUP($N965,'Design - US'!$H$3:$M$50,3,FALSE)</f>
        <v>$60 USD / mo (T3)</v>
      </c>
      <c r="Q965" t="str">
        <f>VLOOKUP($N965,'Design - US'!$H$3:$M$50,4,FALSE)</f>
        <v>$5.36 USD / day</v>
      </c>
      <c r="R965" t="str">
        <f>VLOOKUP($N965,'Design - US'!$H$3:$M$50,5,FALSE)</f>
        <v>Open access within label indication (use after failure of allopurinol or febuxostat)</v>
      </c>
      <c r="S965" t="str">
        <f>VLOOKUP($N965,'Design - US'!$H$3:$M$50,6,FALSE)</f>
        <v>Requires prior authorization</v>
      </c>
      <c r="T965">
        <f t="shared" si="111"/>
        <v>4900</v>
      </c>
      <c r="U965">
        <f t="shared" si="105"/>
        <v>1960</v>
      </c>
      <c r="V965">
        <f t="shared" si="106"/>
        <v>1470</v>
      </c>
      <c r="W965">
        <f t="shared" si="107"/>
        <v>1470</v>
      </c>
      <c r="X965">
        <f t="shared" si="108"/>
        <v>0</v>
      </c>
    </row>
    <row r="966" spans="1:24">
      <c r="A966" s="2">
        <v>155</v>
      </c>
      <c r="B966" s="1" t="s">
        <v>17</v>
      </c>
      <c r="C966" s="1">
        <v>3</v>
      </c>
      <c r="D966" s="1" t="s">
        <v>11</v>
      </c>
      <c r="E966" s="1">
        <v>0.4</v>
      </c>
      <c r="F966" s="1">
        <v>0.3</v>
      </c>
      <c r="G966" s="1">
        <v>0.3</v>
      </c>
      <c r="H966" s="1">
        <v>0</v>
      </c>
      <c r="I966" s="1" t="s">
        <v>12</v>
      </c>
      <c r="J966" s="1" t="s">
        <v>13</v>
      </c>
      <c r="K966" s="1">
        <v>19600</v>
      </c>
      <c r="L966" s="3">
        <v>4900</v>
      </c>
      <c r="M966" t="str">
        <f t="shared" si="109"/>
        <v>B</v>
      </c>
      <c r="N966" t="str">
        <f t="shared" si="110"/>
        <v>B3</v>
      </c>
      <c r="O966" t="str">
        <f>VLOOKUP(N966,'Design - US'!$H$3:$M$50,2,FALSE)</f>
        <v>Profile C</v>
      </c>
      <c r="P966" t="str">
        <f>VLOOKUP($N966,'Design - US'!$H$3:$M$50,3,FALSE)</f>
        <v>$60 USD / mo (T3)</v>
      </c>
      <c r="Q966" t="str">
        <f>VLOOKUP($N966,'Design - US'!$H$3:$M$50,4,FALSE)</f>
        <v>$12.06 USD / day</v>
      </c>
      <c r="R966" t="str">
        <f>VLOOKUP($N966,'Design - US'!$H$3:$M$50,5,FALSE)</f>
        <v>Open access within label indication (use after failure of allopurinol or febuxostat)</v>
      </c>
      <c r="S966" t="str">
        <f>VLOOKUP($N966,'Design - US'!$H$3:$M$50,6,FALSE)</f>
        <v>Requires prior authorization</v>
      </c>
      <c r="T966">
        <f t="shared" si="111"/>
        <v>19600</v>
      </c>
      <c r="U966">
        <f t="shared" si="105"/>
        <v>7840</v>
      </c>
      <c r="V966">
        <f t="shared" si="106"/>
        <v>5880</v>
      </c>
      <c r="W966">
        <f t="shared" si="107"/>
        <v>5880</v>
      </c>
      <c r="X966">
        <f t="shared" si="108"/>
        <v>0</v>
      </c>
    </row>
    <row r="967" spans="1:24">
      <c r="A967" s="2">
        <v>155</v>
      </c>
      <c r="B967" s="1" t="s">
        <v>17</v>
      </c>
      <c r="C967" s="1">
        <v>3</v>
      </c>
      <c r="D967" s="1" t="s">
        <v>14</v>
      </c>
      <c r="E967" s="1">
        <v>0.5</v>
      </c>
      <c r="F967" s="1">
        <v>0.4</v>
      </c>
      <c r="G967" s="1">
        <v>0.1</v>
      </c>
      <c r="H967" s="1">
        <v>0</v>
      </c>
      <c r="I967" s="1" t="s">
        <v>12</v>
      </c>
      <c r="J967" s="1" t="s">
        <v>13</v>
      </c>
      <c r="K967" s="1">
        <v>19600</v>
      </c>
      <c r="L967" s="3">
        <v>4900</v>
      </c>
      <c r="M967" t="str">
        <f t="shared" si="109"/>
        <v>B</v>
      </c>
      <c r="N967" t="str">
        <f t="shared" si="110"/>
        <v>B3</v>
      </c>
      <c r="O967" t="str">
        <f>VLOOKUP(N967,'Design - US'!$H$3:$M$50,2,FALSE)</f>
        <v>Profile C</v>
      </c>
      <c r="P967" t="str">
        <f>VLOOKUP($N967,'Design - US'!$H$3:$M$50,3,FALSE)</f>
        <v>$60 USD / mo (T3)</v>
      </c>
      <c r="Q967" t="str">
        <f>VLOOKUP($N967,'Design - US'!$H$3:$M$50,4,FALSE)</f>
        <v>$12.06 USD / day</v>
      </c>
      <c r="R967" t="str">
        <f>VLOOKUP($N967,'Design - US'!$H$3:$M$50,5,FALSE)</f>
        <v>Open access within label indication (use after failure of allopurinol or febuxostat)</v>
      </c>
      <c r="S967" t="str">
        <f>VLOOKUP($N967,'Design - US'!$H$3:$M$50,6,FALSE)</f>
        <v>Requires prior authorization</v>
      </c>
      <c r="T967">
        <f t="shared" si="111"/>
        <v>4900</v>
      </c>
      <c r="U967">
        <f t="shared" si="105"/>
        <v>2450</v>
      </c>
      <c r="V967">
        <f t="shared" si="106"/>
        <v>1960</v>
      </c>
      <c r="W967">
        <f t="shared" si="107"/>
        <v>490</v>
      </c>
      <c r="X967">
        <f t="shared" si="108"/>
        <v>0</v>
      </c>
    </row>
    <row r="968" spans="1:24">
      <c r="A968" s="2">
        <v>155</v>
      </c>
      <c r="B968" s="1" t="s">
        <v>17</v>
      </c>
      <c r="C968" s="1">
        <v>4</v>
      </c>
      <c r="D968" s="1" t="s">
        <v>11</v>
      </c>
      <c r="E968" s="1">
        <v>0.4</v>
      </c>
      <c r="F968" s="1">
        <v>0.3</v>
      </c>
      <c r="G968" s="1">
        <v>0.3</v>
      </c>
      <c r="H968" s="1">
        <v>0</v>
      </c>
      <c r="I968" s="1" t="s">
        <v>12</v>
      </c>
      <c r="J968" s="1" t="s">
        <v>13</v>
      </c>
      <c r="K968" s="1">
        <v>19600</v>
      </c>
      <c r="L968" s="3">
        <v>4900</v>
      </c>
      <c r="M968" t="str">
        <f t="shared" si="109"/>
        <v>B</v>
      </c>
      <c r="N968" t="str">
        <f t="shared" si="110"/>
        <v>B4</v>
      </c>
      <c r="O968" t="str">
        <f>VLOOKUP(N968,'Design - US'!$H$3:$M$50,2,FALSE)</f>
        <v>Profile B</v>
      </c>
      <c r="P968" t="str">
        <f>VLOOKUP($N968,'Design - US'!$H$3:$M$50,3,FALSE)</f>
        <v>$60 USD / mo (T3)</v>
      </c>
      <c r="Q968" t="str">
        <f>VLOOKUP($N968,'Design - US'!$H$3:$M$50,4,FALSE)</f>
        <v>$5.36 USD / day</v>
      </c>
      <c r="R968" t="str">
        <f>VLOOKUP($N968,'Design - US'!$H$3:$M$50,5,FALSE)</f>
        <v>Open access within label indication (use after failure of allopurinol or febuxostat)</v>
      </c>
      <c r="S968" t="str">
        <f>VLOOKUP($N968,'Design - US'!$H$3:$M$50,6,FALSE)</f>
        <v>No prior authorization</v>
      </c>
      <c r="T968">
        <f t="shared" si="111"/>
        <v>19600</v>
      </c>
      <c r="U968">
        <f t="shared" si="105"/>
        <v>7840</v>
      </c>
      <c r="V968">
        <f t="shared" si="106"/>
        <v>5880</v>
      </c>
      <c r="W968">
        <f t="shared" si="107"/>
        <v>5880</v>
      </c>
      <c r="X968">
        <f t="shared" si="108"/>
        <v>0</v>
      </c>
    </row>
    <row r="969" spans="1:24">
      <c r="A969" s="2">
        <v>155</v>
      </c>
      <c r="B969" s="1" t="s">
        <v>17</v>
      </c>
      <c r="C969" s="1">
        <v>4</v>
      </c>
      <c r="D969" s="1" t="s">
        <v>14</v>
      </c>
      <c r="E969" s="1">
        <v>0.4</v>
      </c>
      <c r="F969" s="1">
        <v>0.3</v>
      </c>
      <c r="G969" s="1">
        <v>0.3</v>
      </c>
      <c r="H969" s="1">
        <v>0</v>
      </c>
      <c r="I969" s="1" t="s">
        <v>12</v>
      </c>
      <c r="J969" s="1" t="s">
        <v>13</v>
      </c>
      <c r="K969" s="1">
        <v>19600</v>
      </c>
      <c r="L969" s="3">
        <v>4900</v>
      </c>
      <c r="M969" t="str">
        <f t="shared" si="109"/>
        <v>B</v>
      </c>
      <c r="N969" t="str">
        <f t="shared" si="110"/>
        <v>B4</v>
      </c>
      <c r="O969" t="str">
        <f>VLOOKUP(N969,'Design - US'!$H$3:$M$50,2,FALSE)</f>
        <v>Profile B</v>
      </c>
      <c r="P969" t="str">
        <f>VLOOKUP($N969,'Design - US'!$H$3:$M$50,3,FALSE)</f>
        <v>$60 USD / mo (T3)</v>
      </c>
      <c r="Q969" t="str">
        <f>VLOOKUP($N969,'Design - US'!$H$3:$M$50,4,FALSE)</f>
        <v>$5.36 USD / day</v>
      </c>
      <c r="R969" t="str">
        <f>VLOOKUP($N969,'Design - US'!$H$3:$M$50,5,FALSE)</f>
        <v>Open access within label indication (use after failure of allopurinol or febuxostat)</v>
      </c>
      <c r="S969" t="str">
        <f>VLOOKUP($N969,'Design - US'!$H$3:$M$50,6,FALSE)</f>
        <v>No prior authorization</v>
      </c>
      <c r="T969">
        <f t="shared" si="111"/>
        <v>4900</v>
      </c>
      <c r="U969">
        <f t="shared" si="105"/>
        <v>1960</v>
      </c>
      <c r="V969">
        <f t="shared" si="106"/>
        <v>1470</v>
      </c>
      <c r="W969">
        <f t="shared" si="107"/>
        <v>1470</v>
      </c>
      <c r="X969">
        <f t="shared" si="108"/>
        <v>0</v>
      </c>
    </row>
    <row r="970" spans="1:24">
      <c r="A970" s="2">
        <v>155</v>
      </c>
      <c r="B970" s="1" t="s">
        <v>17</v>
      </c>
      <c r="C970" s="1">
        <v>5</v>
      </c>
      <c r="D970" s="1" t="s">
        <v>11</v>
      </c>
      <c r="E970" s="1">
        <v>0.4</v>
      </c>
      <c r="F970" s="1">
        <v>0.3</v>
      </c>
      <c r="G970" s="1">
        <v>0.3</v>
      </c>
      <c r="H970" s="1">
        <v>0</v>
      </c>
      <c r="I970" s="1" t="s">
        <v>12</v>
      </c>
      <c r="J970" s="1" t="s">
        <v>13</v>
      </c>
      <c r="K970" s="1">
        <v>19600</v>
      </c>
      <c r="L970" s="3">
        <v>4900</v>
      </c>
      <c r="M970" t="str">
        <f t="shared" si="109"/>
        <v>B</v>
      </c>
      <c r="N970" t="str">
        <f t="shared" si="110"/>
        <v>B5</v>
      </c>
      <c r="O970" t="str">
        <f>VLOOKUP(N970,'Design - US'!$H$3:$M$50,2,FALSE)</f>
        <v>Profile D</v>
      </c>
      <c r="P970" t="str">
        <f>VLOOKUP($N970,'Design - US'!$H$3:$M$50,3,FALSE)</f>
        <v>$60 USD / mo (T3)</v>
      </c>
      <c r="Q970" t="str">
        <f>VLOOKUP($N970,'Design - US'!$H$3:$M$50,4,FALSE)</f>
        <v>$5.36 USD / day</v>
      </c>
      <c r="R970" t="str">
        <f>VLOOKUP($N970,'Design - US'!$H$3:$M$50,5,FALSE)</f>
        <v>Open access within label indication (use after failure of allopurinol or febuxostat)</v>
      </c>
      <c r="S970" t="str">
        <f>VLOOKUP($N970,'Design - US'!$H$3:$M$50,6,FALSE)</f>
        <v>No prior authorization</v>
      </c>
      <c r="T970">
        <f t="shared" si="111"/>
        <v>19600</v>
      </c>
      <c r="U970">
        <f t="shared" si="105"/>
        <v>7840</v>
      </c>
      <c r="V970">
        <f t="shared" si="106"/>
        <v>5880</v>
      </c>
      <c r="W970">
        <f t="shared" si="107"/>
        <v>5880</v>
      </c>
      <c r="X970">
        <f t="shared" si="108"/>
        <v>0</v>
      </c>
    </row>
    <row r="971" spans="1:24">
      <c r="A971" s="2">
        <v>155</v>
      </c>
      <c r="B971" s="1" t="s">
        <v>17</v>
      </c>
      <c r="C971" s="1">
        <v>5</v>
      </c>
      <c r="D971" s="1" t="s">
        <v>14</v>
      </c>
      <c r="E971" s="1">
        <v>0.4</v>
      </c>
      <c r="F971" s="1">
        <v>0.5</v>
      </c>
      <c r="G971" s="1">
        <v>0.1</v>
      </c>
      <c r="H971" s="1">
        <v>0</v>
      </c>
      <c r="I971" s="1" t="s">
        <v>12</v>
      </c>
      <c r="J971" s="1" t="s">
        <v>13</v>
      </c>
      <c r="K971" s="1">
        <v>19600</v>
      </c>
      <c r="L971" s="3">
        <v>4900</v>
      </c>
      <c r="M971" t="str">
        <f t="shared" si="109"/>
        <v>B</v>
      </c>
      <c r="N971" t="str">
        <f t="shared" si="110"/>
        <v>B5</v>
      </c>
      <c r="O971" t="str">
        <f>VLOOKUP(N971,'Design - US'!$H$3:$M$50,2,FALSE)</f>
        <v>Profile D</v>
      </c>
      <c r="P971" t="str">
        <f>VLOOKUP($N971,'Design - US'!$H$3:$M$50,3,FALSE)</f>
        <v>$60 USD / mo (T3)</v>
      </c>
      <c r="Q971" t="str">
        <f>VLOOKUP($N971,'Design - US'!$H$3:$M$50,4,FALSE)</f>
        <v>$5.36 USD / day</v>
      </c>
      <c r="R971" t="str">
        <f>VLOOKUP($N971,'Design - US'!$H$3:$M$50,5,FALSE)</f>
        <v>Open access within label indication (use after failure of allopurinol or febuxostat)</v>
      </c>
      <c r="S971" t="str">
        <f>VLOOKUP($N971,'Design - US'!$H$3:$M$50,6,FALSE)</f>
        <v>No prior authorization</v>
      </c>
      <c r="T971">
        <f t="shared" si="111"/>
        <v>4900</v>
      </c>
      <c r="U971">
        <f t="shared" si="105"/>
        <v>1960</v>
      </c>
      <c r="V971">
        <f t="shared" si="106"/>
        <v>2450</v>
      </c>
      <c r="W971">
        <f t="shared" si="107"/>
        <v>490</v>
      </c>
      <c r="X971">
        <f t="shared" si="108"/>
        <v>0</v>
      </c>
    </row>
    <row r="972" spans="1:24">
      <c r="A972" s="2">
        <v>155</v>
      </c>
      <c r="B972" s="1" t="s">
        <v>17</v>
      </c>
      <c r="C972" s="1">
        <v>6</v>
      </c>
      <c r="D972" s="1" t="s">
        <v>11</v>
      </c>
      <c r="E972" s="1">
        <v>0.4</v>
      </c>
      <c r="F972" s="1">
        <v>0.3</v>
      </c>
      <c r="G972" s="1">
        <v>0.3</v>
      </c>
      <c r="H972" s="1">
        <v>0</v>
      </c>
      <c r="I972" s="1" t="s">
        <v>12</v>
      </c>
      <c r="J972" s="1" t="s">
        <v>13</v>
      </c>
      <c r="K972" s="1">
        <v>19600</v>
      </c>
      <c r="L972" s="3">
        <v>4900</v>
      </c>
      <c r="M972" t="str">
        <f t="shared" si="109"/>
        <v>B</v>
      </c>
      <c r="N972" t="str">
        <f t="shared" si="110"/>
        <v>B6</v>
      </c>
      <c r="O972" t="str">
        <f>VLOOKUP(N972,'Design - US'!$H$3:$M$50,2,FALSE)</f>
        <v>Profile D</v>
      </c>
      <c r="P972" t="str">
        <f>VLOOKUP($N972,'Design - US'!$H$3:$M$50,3,FALSE)</f>
        <v>$60 USD / mo (T3)</v>
      </c>
      <c r="Q972" t="str">
        <f>VLOOKUP($N972,'Design - US'!$H$3:$M$50,4,FALSE)</f>
        <v>$7.14 USD / day</v>
      </c>
      <c r="R972" t="str">
        <f>VLOOKUP($N972,'Design - US'!$H$3:$M$50,5,FALSE)</f>
        <v>Open access within label indication (use after failure of allopurinol or febuxostat)</v>
      </c>
      <c r="S972" t="str">
        <f>VLOOKUP($N972,'Design - US'!$H$3:$M$50,6,FALSE)</f>
        <v>No prior authorization</v>
      </c>
      <c r="T972">
        <f t="shared" si="111"/>
        <v>19600</v>
      </c>
      <c r="U972">
        <f t="shared" si="105"/>
        <v>7840</v>
      </c>
      <c r="V972">
        <f t="shared" si="106"/>
        <v>5880</v>
      </c>
      <c r="W972">
        <f t="shared" si="107"/>
        <v>5880</v>
      </c>
      <c r="X972">
        <f t="shared" si="108"/>
        <v>0</v>
      </c>
    </row>
    <row r="973" spans="1:24">
      <c r="A973" s="2">
        <v>155</v>
      </c>
      <c r="B973" s="1" t="s">
        <v>17</v>
      </c>
      <c r="C973" s="1">
        <v>6</v>
      </c>
      <c r="D973" s="1" t="s">
        <v>14</v>
      </c>
      <c r="E973" s="1">
        <v>0.4</v>
      </c>
      <c r="F973" s="1">
        <v>0.3</v>
      </c>
      <c r="G973" s="1">
        <v>0.3</v>
      </c>
      <c r="H973" s="1">
        <v>0</v>
      </c>
      <c r="I973" s="1" t="s">
        <v>12</v>
      </c>
      <c r="J973" s="1" t="s">
        <v>13</v>
      </c>
      <c r="K973" s="1">
        <v>19600</v>
      </c>
      <c r="L973" s="3">
        <v>4900</v>
      </c>
      <c r="M973" t="str">
        <f t="shared" si="109"/>
        <v>B</v>
      </c>
      <c r="N973" t="str">
        <f t="shared" si="110"/>
        <v>B6</v>
      </c>
      <c r="O973" t="str">
        <f>VLOOKUP(N973,'Design - US'!$H$3:$M$50,2,FALSE)</f>
        <v>Profile D</v>
      </c>
      <c r="P973" t="str">
        <f>VLOOKUP($N973,'Design - US'!$H$3:$M$50,3,FALSE)</f>
        <v>$60 USD / mo (T3)</v>
      </c>
      <c r="Q973" t="str">
        <f>VLOOKUP($N973,'Design - US'!$H$3:$M$50,4,FALSE)</f>
        <v>$7.14 USD / day</v>
      </c>
      <c r="R973" t="str">
        <f>VLOOKUP($N973,'Design - US'!$H$3:$M$50,5,FALSE)</f>
        <v>Open access within label indication (use after failure of allopurinol or febuxostat)</v>
      </c>
      <c r="S973" t="str">
        <f>VLOOKUP($N973,'Design - US'!$H$3:$M$50,6,FALSE)</f>
        <v>No prior authorization</v>
      </c>
      <c r="T973">
        <f t="shared" si="111"/>
        <v>4900</v>
      </c>
      <c r="U973">
        <f t="shared" si="105"/>
        <v>1960</v>
      </c>
      <c r="V973">
        <f t="shared" si="106"/>
        <v>1470</v>
      </c>
      <c r="W973">
        <f t="shared" si="107"/>
        <v>1470</v>
      </c>
      <c r="X973">
        <f t="shared" si="108"/>
        <v>0</v>
      </c>
    </row>
    <row r="974" spans="1:24">
      <c r="A974" s="2">
        <v>155</v>
      </c>
      <c r="B974" s="1" t="s">
        <v>17</v>
      </c>
      <c r="C974" s="1">
        <v>7</v>
      </c>
      <c r="D974" s="1" t="s">
        <v>11</v>
      </c>
      <c r="E974" s="1">
        <v>0.5</v>
      </c>
      <c r="F974" s="1">
        <v>0.3</v>
      </c>
      <c r="G974" s="1">
        <v>0.2</v>
      </c>
      <c r="H974" s="1">
        <v>0</v>
      </c>
      <c r="I974" s="1" t="s">
        <v>12</v>
      </c>
      <c r="J974" s="1" t="s">
        <v>13</v>
      </c>
      <c r="K974" s="1">
        <v>19600</v>
      </c>
      <c r="L974" s="3">
        <v>4900</v>
      </c>
      <c r="M974" t="str">
        <f t="shared" si="109"/>
        <v>B</v>
      </c>
      <c r="N974" t="str">
        <f t="shared" si="110"/>
        <v>B7</v>
      </c>
      <c r="O974" t="str">
        <f>VLOOKUP(N974,'Design - US'!$H$3:$M$50,2,FALSE)</f>
        <v>Profile D</v>
      </c>
      <c r="P974" t="str">
        <f>VLOOKUP($N974,'Design - US'!$H$3:$M$50,3,FALSE)</f>
        <v>$60 USD / mo (T3)</v>
      </c>
      <c r="Q974" t="str">
        <f>VLOOKUP($N974,'Design - US'!$H$3:$M$50,4,FALSE)</f>
        <v>$12.06 USD / day</v>
      </c>
      <c r="R974" t="str">
        <f>VLOOKUP($N974,'Design - US'!$H$3:$M$50,5,FALSE)</f>
        <v>Open access within label indication (use after failure of allopurinol or febuxostat)</v>
      </c>
      <c r="S974" t="str">
        <f>VLOOKUP($N974,'Design - US'!$H$3:$M$50,6,FALSE)</f>
        <v>Requires prior authorization</v>
      </c>
      <c r="T974">
        <f t="shared" si="111"/>
        <v>19600</v>
      </c>
      <c r="U974">
        <f t="shared" si="105"/>
        <v>9800</v>
      </c>
      <c r="V974">
        <f t="shared" si="106"/>
        <v>5880</v>
      </c>
      <c r="W974">
        <f t="shared" si="107"/>
        <v>3920</v>
      </c>
      <c r="X974">
        <f t="shared" si="108"/>
        <v>0</v>
      </c>
    </row>
    <row r="975" spans="1:24">
      <c r="A975" s="2">
        <v>155</v>
      </c>
      <c r="B975" s="1" t="s">
        <v>17</v>
      </c>
      <c r="C975" s="1">
        <v>7</v>
      </c>
      <c r="D975" s="1" t="s">
        <v>14</v>
      </c>
      <c r="E975" s="1">
        <v>0.4</v>
      </c>
      <c r="F975" s="1">
        <v>0.3</v>
      </c>
      <c r="G975" s="1">
        <v>0.3</v>
      </c>
      <c r="H975" s="1">
        <v>0</v>
      </c>
      <c r="I975" s="1" t="s">
        <v>12</v>
      </c>
      <c r="J975" s="1" t="s">
        <v>13</v>
      </c>
      <c r="K975" s="1">
        <v>19600</v>
      </c>
      <c r="L975" s="3">
        <v>4900</v>
      </c>
      <c r="M975" t="str">
        <f t="shared" si="109"/>
        <v>B</v>
      </c>
      <c r="N975" t="str">
        <f t="shared" si="110"/>
        <v>B7</v>
      </c>
      <c r="O975" t="str">
        <f>VLOOKUP(N975,'Design - US'!$H$3:$M$50,2,FALSE)</f>
        <v>Profile D</v>
      </c>
      <c r="P975" t="str">
        <f>VLOOKUP($N975,'Design - US'!$H$3:$M$50,3,FALSE)</f>
        <v>$60 USD / mo (T3)</v>
      </c>
      <c r="Q975" t="str">
        <f>VLOOKUP($N975,'Design - US'!$H$3:$M$50,4,FALSE)</f>
        <v>$12.06 USD / day</v>
      </c>
      <c r="R975" t="str">
        <f>VLOOKUP($N975,'Design - US'!$H$3:$M$50,5,FALSE)</f>
        <v>Open access within label indication (use after failure of allopurinol or febuxostat)</v>
      </c>
      <c r="S975" t="str">
        <f>VLOOKUP($N975,'Design - US'!$H$3:$M$50,6,FALSE)</f>
        <v>Requires prior authorization</v>
      </c>
      <c r="T975">
        <f t="shared" si="111"/>
        <v>4900</v>
      </c>
      <c r="U975">
        <f t="shared" si="105"/>
        <v>1960</v>
      </c>
      <c r="V975">
        <f t="shared" si="106"/>
        <v>1470</v>
      </c>
      <c r="W975">
        <f t="shared" si="107"/>
        <v>1470</v>
      </c>
      <c r="X975">
        <f t="shared" si="108"/>
        <v>0</v>
      </c>
    </row>
    <row r="976" spans="1:24">
      <c r="A976" s="2">
        <v>155</v>
      </c>
      <c r="B976" s="1" t="s">
        <v>17</v>
      </c>
      <c r="C976" s="1">
        <v>8</v>
      </c>
      <c r="D976" s="1" t="s">
        <v>11</v>
      </c>
      <c r="E976" s="1">
        <v>0.5</v>
      </c>
      <c r="F976" s="1">
        <v>0.5</v>
      </c>
      <c r="G976" s="1">
        <v>0</v>
      </c>
      <c r="H976" s="1">
        <v>0</v>
      </c>
      <c r="I976" s="1" t="s">
        <v>12</v>
      </c>
      <c r="J976" s="1" t="s">
        <v>13</v>
      </c>
      <c r="K976" s="1">
        <v>19600</v>
      </c>
      <c r="L976" s="3">
        <v>4900</v>
      </c>
      <c r="M976" t="str">
        <f t="shared" si="109"/>
        <v>B</v>
      </c>
      <c r="N976" t="str">
        <f t="shared" si="110"/>
        <v>B8</v>
      </c>
      <c r="O976" t="str">
        <f>VLOOKUP(N976,'Design - US'!$H$3:$M$50,2,FALSE)</f>
        <v>Profile C</v>
      </c>
      <c r="P976" t="str">
        <f>VLOOKUP($N976,'Design - US'!$H$3:$M$50,3,FALSE)</f>
        <v>$60 USD / mo (T3)</v>
      </c>
      <c r="Q976" t="str">
        <f>VLOOKUP($N976,'Design - US'!$H$3:$M$50,4,FALSE)</f>
        <v>$7.14 USD / day</v>
      </c>
      <c r="R976" t="str">
        <f>VLOOKUP($N976,'Design - US'!$H$3:$M$50,5,FALSE)</f>
        <v>Open access within label indication (use after failure of allopurinol or febuxostat)</v>
      </c>
      <c r="S976" t="str">
        <f>VLOOKUP($N976,'Design - US'!$H$3:$M$50,6,FALSE)</f>
        <v>No prior authorization</v>
      </c>
      <c r="T976">
        <f t="shared" si="111"/>
        <v>19600</v>
      </c>
      <c r="U976">
        <f t="shared" si="105"/>
        <v>9800</v>
      </c>
      <c r="V976">
        <f t="shared" si="106"/>
        <v>9800</v>
      </c>
      <c r="W976">
        <f t="shared" si="107"/>
        <v>0</v>
      </c>
      <c r="X976">
        <f t="shared" si="108"/>
        <v>0</v>
      </c>
    </row>
    <row r="977" spans="1:24">
      <c r="A977" s="2">
        <v>155</v>
      </c>
      <c r="B977" s="1" t="s">
        <v>17</v>
      </c>
      <c r="C977" s="1">
        <v>8</v>
      </c>
      <c r="D977" s="1" t="s">
        <v>14</v>
      </c>
      <c r="E977" s="1">
        <v>0.5</v>
      </c>
      <c r="F977" s="1">
        <v>0.5</v>
      </c>
      <c r="G977" s="1">
        <v>0</v>
      </c>
      <c r="H977" s="1">
        <v>0</v>
      </c>
      <c r="I977" s="1" t="s">
        <v>12</v>
      </c>
      <c r="J977" s="1" t="s">
        <v>13</v>
      </c>
      <c r="K977" s="1">
        <v>19600</v>
      </c>
      <c r="L977" s="3">
        <v>4900</v>
      </c>
      <c r="M977" t="str">
        <f t="shared" si="109"/>
        <v>B</v>
      </c>
      <c r="N977" t="str">
        <f t="shared" si="110"/>
        <v>B8</v>
      </c>
      <c r="O977" t="str">
        <f>VLOOKUP(N977,'Design - US'!$H$3:$M$50,2,FALSE)</f>
        <v>Profile C</v>
      </c>
      <c r="P977" t="str">
        <f>VLOOKUP($N977,'Design - US'!$H$3:$M$50,3,FALSE)</f>
        <v>$60 USD / mo (T3)</v>
      </c>
      <c r="Q977" t="str">
        <f>VLOOKUP($N977,'Design - US'!$H$3:$M$50,4,FALSE)</f>
        <v>$7.14 USD / day</v>
      </c>
      <c r="R977" t="str">
        <f>VLOOKUP($N977,'Design - US'!$H$3:$M$50,5,FALSE)</f>
        <v>Open access within label indication (use after failure of allopurinol or febuxostat)</v>
      </c>
      <c r="S977" t="str">
        <f>VLOOKUP($N977,'Design - US'!$H$3:$M$50,6,FALSE)</f>
        <v>No prior authorization</v>
      </c>
      <c r="T977">
        <f t="shared" si="111"/>
        <v>4900</v>
      </c>
      <c r="U977">
        <f t="shared" si="105"/>
        <v>2450</v>
      </c>
      <c r="V977">
        <f t="shared" si="106"/>
        <v>2450</v>
      </c>
      <c r="W977">
        <f t="shared" si="107"/>
        <v>0</v>
      </c>
      <c r="X977">
        <f t="shared" si="108"/>
        <v>0</v>
      </c>
    </row>
    <row r="978" spans="1:24">
      <c r="A978" s="2">
        <v>155</v>
      </c>
      <c r="B978" s="1" t="s">
        <v>17</v>
      </c>
      <c r="C978" s="1">
        <v>9</v>
      </c>
      <c r="D978" s="1" t="s">
        <v>11</v>
      </c>
      <c r="E978" s="1">
        <v>0.5</v>
      </c>
      <c r="F978" s="1">
        <v>0.3</v>
      </c>
      <c r="G978" s="1">
        <v>0.2</v>
      </c>
      <c r="H978" s="1">
        <v>0</v>
      </c>
      <c r="I978" s="1" t="s">
        <v>12</v>
      </c>
      <c r="J978" s="1" t="s">
        <v>13</v>
      </c>
      <c r="K978" s="1">
        <v>19600</v>
      </c>
      <c r="L978" s="3">
        <v>4900</v>
      </c>
      <c r="M978" t="str">
        <f t="shared" si="109"/>
        <v>B</v>
      </c>
      <c r="N978" t="str">
        <f t="shared" si="110"/>
        <v>B9</v>
      </c>
      <c r="O978" t="str">
        <f>VLOOKUP(N978,'Design - US'!$H$3:$M$50,2,FALSE)</f>
        <v>Profile B</v>
      </c>
      <c r="P978" t="str">
        <f>VLOOKUP($N978,'Design - US'!$H$3:$M$50,3,FALSE)</f>
        <v>$60 USD / mo (T3)</v>
      </c>
      <c r="Q978" t="str">
        <f>VLOOKUP($N978,'Design - US'!$H$3:$M$50,4,FALSE)</f>
        <v>$12.06 USD / day</v>
      </c>
      <c r="R978" t="str">
        <f>VLOOKUP($N978,'Design - US'!$H$3:$M$50,5,FALSE)</f>
        <v>Open access within label indication (use after failure of allopurinol or febuxostat)</v>
      </c>
      <c r="S978" t="str">
        <f>VLOOKUP($N978,'Design - US'!$H$3:$M$50,6,FALSE)</f>
        <v>Requires prior authorization</v>
      </c>
      <c r="T978">
        <f t="shared" si="111"/>
        <v>19600</v>
      </c>
      <c r="U978">
        <f t="shared" si="105"/>
        <v>9800</v>
      </c>
      <c r="V978">
        <f t="shared" si="106"/>
        <v>5880</v>
      </c>
      <c r="W978">
        <f t="shared" si="107"/>
        <v>3920</v>
      </c>
      <c r="X978">
        <f t="shared" si="108"/>
        <v>0</v>
      </c>
    </row>
    <row r="979" spans="1:24">
      <c r="A979" s="2">
        <v>155</v>
      </c>
      <c r="B979" s="1" t="s">
        <v>17</v>
      </c>
      <c r="C979" s="1">
        <v>9</v>
      </c>
      <c r="D979" s="1" t="s">
        <v>14</v>
      </c>
      <c r="E979" s="1">
        <v>0.4</v>
      </c>
      <c r="F979" s="1">
        <v>0.3</v>
      </c>
      <c r="G979" s="1">
        <v>0.3</v>
      </c>
      <c r="H979" s="1">
        <v>0</v>
      </c>
      <c r="I979" s="1" t="s">
        <v>12</v>
      </c>
      <c r="J979" s="1" t="s">
        <v>13</v>
      </c>
      <c r="K979" s="1">
        <v>19600</v>
      </c>
      <c r="L979" s="3">
        <v>4900</v>
      </c>
      <c r="M979" t="str">
        <f t="shared" si="109"/>
        <v>B</v>
      </c>
      <c r="N979" t="str">
        <f t="shared" si="110"/>
        <v>B9</v>
      </c>
      <c r="O979" t="str">
        <f>VLOOKUP(N979,'Design - US'!$H$3:$M$50,2,FALSE)</f>
        <v>Profile B</v>
      </c>
      <c r="P979" t="str">
        <f>VLOOKUP($N979,'Design - US'!$H$3:$M$50,3,FALSE)</f>
        <v>$60 USD / mo (T3)</v>
      </c>
      <c r="Q979" t="str">
        <f>VLOOKUP($N979,'Design - US'!$H$3:$M$50,4,FALSE)</f>
        <v>$12.06 USD / day</v>
      </c>
      <c r="R979" t="str">
        <f>VLOOKUP($N979,'Design - US'!$H$3:$M$50,5,FALSE)</f>
        <v>Open access within label indication (use after failure of allopurinol or febuxostat)</v>
      </c>
      <c r="S979" t="str">
        <f>VLOOKUP($N979,'Design - US'!$H$3:$M$50,6,FALSE)</f>
        <v>Requires prior authorization</v>
      </c>
      <c r="T979">
        <f t="shared" si="111"/>
        <v>4900</v>
      </c>
      <c r="U979">
        <f t="shared" si="105"/>
        <v>1960</v>
      </c>
      <c r="V979">
        <f t="shared" si="106"/>
        <v>1470</v>
      </c>
      <c r="W979">
        <f t="shared" si="107"/>
        <v>1470</v>
      </c>
      <c r="X979">
        <f t="shared" si="108"/>
        <v>0</v>
      </c>
    </row>
    <row r="980" spans="1:24">
      <c r="A980" s="2">
        <v>155</v>
      </c>
      <c r="B980" s="1" t="s">
        <v>17</v>
      </c>
      <c r="C980" s="1">
        <v>10</v>
      </c>
      <c r="D980" s="1" t="s">
        <v>11</v>
      </c>
      <c r="E980" s="1">
        <v>0.4</v>
      </c>
      <c r="F980" s="1">
        <v>0.3</v>
      </c>
      <c r="G980" s="1">
        <v>0.3</v>
      </c>
      <c r="H980" s="1">
        <v>0</v>
      </c>
      <c r="I980" s="1" t="s">
        <v>12</v>
      </c>
      <c r="J980" s="1" t="s">
        <v>13</v>
      </c>
      <c r="K980" s="1">
        <v>19600</v>
      </c>
      <c r="L980" s="3">
        <v>4900</v>
      </c>
      <c r="M980" t="str">
        <f t="shared" si="109"/>
        <v>B</v>
      </c>
      <c r="N980" t="str">
        <f t="shared" si="110"/>
        <v>B10</v>
      </c>
      <c r="O980" t="str">
        <f>VLOOKUP(N980,'Design - US'!$H$3:$M$50,2,FALSE)</f>
        <v>Profile D</v>
      </c>
      <c r="P980" t="str">
        <f>VLOOKUP($N980,'Design - US'!$H$3:$M$50,3,FALSE)</f>
        <v>$60 USD / mo (T3)</v>
      </c>
      <c r="Q980" t="str">
        <f>VLOOKUP($N980,'Design - US'!$H$3:$M$50,4,FALSE)</f>
        <v>$12.06 USD / day</v>
      </c>
      <c r="R980" t="str">
        <f>VLOOKUP($N980,'Design - US'!$H$3:$M$50,5,FALSE)</f>
        <v>Access restricted beyond label indication (use only after failure of both allopurinol AND febuxostat)</v>
      </c>
      <c r="S980" t="str">
        <f>VLOOKUP($N980,'Design - US'!$H$3:$M$50,6,FALSE)</f>
        <v>No prior authorization</v>
      </c>
      <c r="T980">
        <f t="shared" si="111"/>
        <v>19600</v>
      </c>
      <c r="U980">
        <f t="shared" si="105"/>
        <v>7840</v>
      </c>
      <c r="V980">
        <f t="shared" si="106"/>
        <v>5880</v>
      </c>
      <c r="W980">
        <f t="shared" si="107"/>
        <v>5880</v>
      </c>
      <c r="X980">
        <f t="shared" si="108"/>
        <v>0</v>
      </c>
    </row>
    <row r="981" spans="1:24">
      <c r="A981" s="2">
        <v>155</v>
      </c>
      <c r="B981" s="1" t="s">
        <v>17</v>
      </c>
      <c r="C981" s="1">
        <v>10</v>
      </c>
      <c r="D981" s="1" t="s">
        <v>14</v>
      </c>
      <c r="E981" s="1">
        <v>0.5</v>
      </c>
      <c r="F981" s="1">
        <v>0.3</v>
      </c>
      <c r="G981" s="1">
        <v>0.2</v>
      </c>
      <c r="H981" s="1">
        <v>0</v>
      </c>
      <c r="I981" s="1" t="s">
        <v>12</v>
      </c>
      <c r="J981" s="1" t="s">
        <v>13</v>
      </c>
      <c r="K981" s="1">
        <v>19600</v>
      </c>
      <c r="L981" s="3">
        <v>4900</v>
      </c>
      <c r="M981" t="str">
        <f t="shared" si="109"/>
        <v>B</v>
      </c>
      <c r="N981" t="str">
        <f t="shared" si="110"/>
        <v>B10</v>
      </c>
      <c r="O981" t="str">
        <f>VLOOKUP(N981,'Design - US'!$H$3:$M$50,2,FALSE)</f>
        <v>Profile D</v>
      </c>
      <c r="P981" t="str">
        <f>VLOOKUP($N981,'Design - US'!$H$3:$M$50,3,FALSE)</f>
        <v>$60 USD / mo (T3)</v>
      </c>
      <c r="Q981" t="str">
        <f>VLOOKUP($N981,'Design - US'!$H$3:$M$50,4,FALSE)</f>
        <v>$12.06 USD / day</v>
      </c>
      <c r="R981" t="str">
        <f>VLOOKUP($N981,'Design - US'!$H$3:$M$50,5,FALSE)</f>
        <v>Access restricted beyond label indication (use only after failure of both allopurinol AND febuxostat)</v>
      </c>
      <c r="S981" t="str">
        <f>VLOOKUP($N981,'Design - US'!$H$3:$M$50,6,FALSE)</f>
        <v>No prior authorization</v>
      </c>
      <c r="T981">
        <f t="shared" si="111"/>
        <v>4900</v>
      </c>
      <c r="U981">
        <f t="shared" si="105"/>
        <v>2450</v>
      </c>
      <c r="V981">
        <f t="shared" si="106"/>
        <v>1470</v>
      </c>
      <c r="W981">
        <f t="shared" si="107"/>
        <v>980</v>
      </c>
      <c r="X981">
        <f t="shared" si="108"/>
        <v>0</v>
      </c>
    </row>
    <row r="982" spans="1:24">
      <c r="A982" s="2">
        <v>155</v>
      </c>
      <c r="B982" s="1" t="s">
        <v>17</v>
      </c>
      <c r="C982" s="1">
        <v>11</v>
      </c>
      <c r="D982" s="1" t="s">
        <v>11</v>
      </c>
      <c r="E982" s="1">
        <v>0.4</v>
      </c>
      <c r="F982" s="1">
        <v>0.3</v>
      </c>
      <c r="G982" s="1">
        <v>0.3</v>
      </c>
      <c r="H982" s="1">
        <v>0</v>
      </c>
      <c r="I982" s="1" t="s">
        <v>12</v>
      </c>
      <c r="J982" s="1" t="s">
        <v>13</v>
      </c>
      <c r="K982" s="1">
        <v>19600</v>
      </c>
      <c r="L982" s="3">
        <v>4900</v>
      </c>
      <c r="M982" t="str">
        <f t="shared" si="109"/>
        <v>B</v>
      </c>
      <c r="N982" t="str">
        <f t="shared" si="110"/>
        <v>B11</v>
      </c>
      <c r="O982" t="str">
        <f>VLOOKUP(N982,'Design - US'!$H$3:$M$50,2,FALSE)</f>
        <v>Profile A</v>
      </c>
      <c r="P982" t="str">
        <f>VLOOKUP($N982,'Design - US'!$H$3:$M$50,3,FALSE)</f>
        <v>$60 USD / mo (T3)</v>
      </c>
      <c r="Q982" t="str">
        <f>VLOOKUP($N982,'Design - US'!$H$3:$M$50,4,FALSE)</f>
        <v>$12.06 USD / day</v>
      </c>
      <c r="R982" t="str">
        <f>VLOOKUP($N982,'Design - US'!$H$3:$M$50,5,FALSE)</f>
        <v>Access restricted beyond label indication (use only after failure of both allopurinol AND febuxostat)</v>
      </c>
      <c r="S982" t="str">
        <f>VLOOKUP($N982,'Design - US'!$H$3:$M$50,6,FALSE)</f>
        <v>Requires prior authorization</v>
      </c>
      <c r="T982">
        <f t="shared" si="111"/>
        <v>19600</v>
      </c>
      <c r="U982">
        <f t="shared" si="105"/>
        <v>7840</v>
      </c>
      <c r="V982">
        <f t="shared" si="106"/>
        <v>5880</v>
      </c>
      <c r="W982">
        <f t="shared" si="107"/>
        <v>5880</v>
      </c>
      <c r="X982">
        <f t="shared" si="108"/>
        <v>0</v>
      </c>
    </row>
    <row r="983" spans="1:24">
      <c r="A983" s="2">
        <v>155</v>
      </c>
      <c r="B983" s="1" t="s">
        <v>17</v>
      </c>
      <c r="C983" s="1">
        <v>11</v>
      </c>
      <c r="D983" s="1" t="s">
        <v>14</v>
      </c>
      <c r="E983" s="1">
        <v>0.4</v>
      </c>
      <c r="F983" s="1">
        <v>0.3</v>
      </c>
      <c r="G983" s="1">
        <v>0.3</v>
      </c>
      <c r="H983" s="1">
        <v>0</v>
      </c>
      <c r="I983" s="1" t="s">
        <v>12</v>
      </c>
      <c r="J983" s="1" t="s">
        <v>13</v>
      </c>
      <c r="K983" s="1">
        <v>19600</v>
      </c>
      <c r="L983" s="3">
        <v>4900</v>
      </c>
      <c r="M983" t="str">
        <f t="shared" si="109"/>
        <v>B</v>
      </c>
      <c r="N983" t="str">
        <f t="shared" si="110"/>
        <v>B11</v>
      </c>
      <c r="O983" t="str">
        <f>VLOOKUP(N983,'Design - US'!$H$3:$M$50,2,FALSE)</f>
        <v>Profile A</v>
      </c>
      <c r="P983" t="str">
        <f>VLOOKUP($N983,'Design - US'!$H$3:$M$50,3,FALSE)</f>
        <v>$60 USD / mo (T3)</v>
      </c>
      <c r="Q983" t="str">
        <f>VLOOKUP($N983,'Design - US'!$H$3:$M$50,4,FALSE)</f>
        <v>$12.06 USD / day</v>
      </c>
      <c r="R983" t="str">
        <f>VLOOKUP($N983,'Design - US'!$H$3:$M$50,5,FALSE)</f>
        <v>Access restricted beyond label indication (use only after failure of both allopurinol AND febuxostat)</v>
      </c>
      <c r="S983" t="str">
        <f>VLOOKUP($N983,'Design - US'!$H$3:$M$50,6,FALSE)</f>
        <v>Requires prior authorization</v>
      </c>
      <c r="T983">
        <f t="shared" si="111"/>
        <v>4900</v>
      </c>
      <c r="U983">
        <f t="shared" si="105"/>
        <v>1960</v>
      </c>
      <c r="V983">
        <f t="shared" si="106"/>
        <v>1470</v>
      </c>
      <c r="W983">
        <f t="shared" si="107"/>
        <v>1470</v>
      </c>
      <c r="X983">
        <f t="shared" si="108"/>
        <v>0</v>
      </c>
    </row>
    <row r="984" spans="1:24">
      <c r="A984" s="2">
        <v>155</v>
      </c>
      <c r="B984" s="1" t="s">
        <v>17</v>
      </c>
      <c r="C984" s="1">
        <v>12</v>
      </c>
      <c r="D984" s="1" t="s">
        <v>11</v>
      </c>
      <c r="E984" s="1">
        <v>0.4</v>
      </c>
      <c r="F984" s="1">
        <v>0.3</v>
      </c>
      <c r="G984" s="1">
        <v>0.3</v>
      </c>
      <c r="H984" s="1">
        <v>0</v>
      </c>
      <c r="I984" s="1" t="s">
        <v>12</v>
      </c>
      <c r="J984" s="1" t="s">
        <v>13</v>
      </c>
      <c r="K984" s="1">
        <v>19600</v>
      </c>
      <c r="L984" s="3">
        <v>4900</v>
      </c>
      <c r="M984" t="str">
        <f t="shared" si="109"/>
        <v>B</v>
      </c>
      <c r="N984" t="str">
        <f t="shared" si="110"/>
        <v>B12</v>
      </c>
      <c r="O984" t="str">
        <f>VLOOKUP(N984,'Design - US'!$H$3:$M$50,2,FALSE)</f>
        <v>Profile A</v>
      </c>
      <c r="P984" t="str">
        <f>VLOOKUP($N984,'Design - US'!$H$3:$M$50,3,FALSE)</f>
        <v>$60 USD / mo (T3)</v>
      </c>
      <c r="Q984" t="str">
        <f>VLOOKUP($N984,'Design - US'!$H$3:$M$50,4,FALSE)</f>
        <v>$7.14 USD / day</v>
      </c>
      <c r="R984" t="str">
        <f>VLOOKUP($N984,'Design - US'!$H$3:$M$50,5,FALSE)</f>
        <v>Open access within label indication (use after failure of allopurinol or febuxostat)</v>
      </c>
      <c r="S984" t="str">
        <f>VLOOKUP($N984,'Design - US'!$H$3:$M$50,6,FALSE)</f>
        <v>No prior authorization</v>
      </c>
      <c r="T984">
        <f t="shared" si="111"/>
        <v>19600</v>
      </c>
      <c r="U984">
        <f t="shared" si="105"/>
        <v>7840</v>
      </c>
      <c r="V984">
        <f t="shared" si="106"/>
        <v>5880</v>
      </c>
      <c r="W984">
        <f t="shared" si="107"/>
        <v>5880</v>
      </c>
      <c r="X984">
        <f t="shared" si="108"/>
        <v>0</v>
      </c>
    </row>
    <row r="985" spans="1:24">
      <c r="A985" s="2">
        <v>155</v>
      </c>
      <c r="B985" s="1" t="s">
        <v>17</v>
      </c>
      <c r="C985" s="1">
        <v>12</v>
      </c>
      <c r="D985" s="1" t="s">
        <v>14</v>
      </c>
      <c r="E985" s="1">
        <v>0.5</v>
      </c>
      <c r="F985" s="1">
        <v>0.3</v>
      </c>
      <c r="G985" s="1">
        <v>0.2</v>
      </c>
      <c r="H985" s="1">
        <v>0</v>
      </c>
      <c r="I985" s="1" t="s">
        <v>12</v>
      </c>
      <c r="J985" s="1" t="s">
        <v>13</v>
      </c>
      <c r="K985" s="1">
        <v>19600</v>
      </c>
      <c r="L985" s="3">
        <v>4900</v>
      </c>
      <c r="M985" t="str">
        <f t="shared" si="109"/>
        <v>B</v>
      </c>
      <c r="N985" t="str">
        <f t="shared" si="110"/>
        <v>B12</v>
      </c>
      <c r="O985" t="str">
        <f>VLOOKUP(N985,'Design - US'!$H$3:$M$50,2,FALSE)</f>
        <v>Profile A</v>
      </c>
      <c r="P985" t="str">
        <f>VLOOKUP($N985,'Design - US'!$H$3:$M$50,3,FALSE)</f>
        <v>$60 USD / mo (T3)</v>
      </c>
      <c r="Q985" t="str">
        <f>VLOOKUP($N985,'Design - US'!$H$3:$M$50,4,FALSE)</f>
        <v>$7.14 USD / day</v>
      </c>
      <c r="R985" t="str">
        <f>VLOOKUP($N985,'Design - US'!$H$3:$M$50,5,FALSE)</f>
        <v>Open access within label indication (use after failure of allopurinol or febuxostat)</v>
      </c>
      <c r="S985" t="str">
        <f>VLOOKUP($N985,'Design - US'!$H$3:$M$50,6,FALSE)</f>
        <v>No prior authorization</v>
      </c>
      <c r="T985">
        <f t="shared" si="111"/>
        <v>4900</v>
      </c>
      <c r="U985">
        <f t="shared" si="105"/>
        <v>2450</v>
      </c>
      <c r="V985">
        <f t="shared" si="106"/>
        <v>1470</v>
      </c>
      <c r="W985">
        <f t="shared" si="107"/>
        <v>980</v>
      </c>
      <c r="X985">
        <f t="shared" si="108"/>
        <v>0</v>
      </c>
    </row>
    <row r="986" spans="1:24">
      <c r="A986" s="2">
        <v>156</v>
      </c>
      <c r="B986" s="1" t="s">
        <v>17</v>
      </c>
      <c r="C986" s="1">
        <v>1</v>
      </c>
      <c r="D986" s="1" t="s">
        <v>11</v>
      </c>
      <c r="E986" s="1">
        <v>0.8</v>
      </c>
      <c r="F986" s="1">
        <v>0.2</v>
      </c>
      <c r="G986" s="1">
        <v>0</v>
      </c>
      <c r="H986" s="1">
        <v>0</v>
      </c>
      <c r="I986" s="1" t="s">
        <v>12</v>
      </c>
      <c r="J986" s="1" t="s">
        <v>13</v>
      </c>
      <c r="K986" s="1">
        <v>9375</v>
      </c>
      <c r="L986" s="3">
        <v>1875</v>
      </c>
      <c r="M986" t="str">
        <f t="shared" si="109"/>
        <v>B</v>
      </c>
      <c r="N986" t="str">
        <f t="shared" si="110"/>
        <v>B1</v>
      </c>
      <c r="O986" t="str">
        <f>VLOOKUP(N986,'Design - US'!$H$3:$M$50,2,FALSE)</f>
        <v>Profile B</v>
      </c>
      <c r="P986" t="str">
        <f>VLOOKUP($N986,'Design - US'!$H$3:$M$50,3,FALSE)</f>
        <v>$60 USD / mo (T3)</v>
      </c>
      <c r="Q986" t="str">
        <f>VLOOKUP($N986,'Design - US'!$H$3:$M$50,4,FALSE)</f>
        <v>$7.14 USD / day</v>
      </c>
      <c r="R986" t="str">
        <f>VLOOKUP($N986,'Design - US'!$H$3:$M$50,5,FALSE)</f>
        <v>Open access within label indication (use after failure of allopurinol or febuxostat)</v>
      </c>
      <c r="S986" t="str">
        <f>VLOOKUP($N986,'Design - US'!$H$3:$M$50,6,FALSE)</f>
        <v>Requires prior authorization</v>
      </c>
      <c r="T986">
        <f t="shared" si="111"/>
        <v>9375</v>
      </c>
      <c r="U986">
        <f t="shared" si="105"/>
        <v>7500</v>
      </c>
      <c r="V986">
        <f t="shared" si="106"/>
        <v>1875</v>
      </c>
      <c r="W986">
        <f t="shared" si="107"/>
        <v>0</v>
      </c>
      <c r="X986">
        <f t="shared" si="108"/>
        <v>0</v>
      </c>
    </row>
    <row r="987" spans="1:24">
      <c r="A987" s="2">
        <v>156</v>
      </c>
      <c r="B987" s="1" t="s">
        <v>17</v>
      </c>
      <c r="C987" s="1">
        <v>1</v>
      </c>
      <c r="D987" s="1" t="s">
        <v>14</v>
      </c>
      <c r="E987" s="1">
        <v>0.6</v>
      </c>
      <c r="F987" s="1">
        <v>0.2</v>
      </c>
      <c r="G987" s="1">
        <v>0.2</v>
      </c>
      <c r="H987" s="1">
        <v>0</v>
      </c>
      <c r="I987" s="1" t="s">
        <v>12</v>
      </c>
      <c r="J987" s="1" t="s">
        <v>13</v>
      </c>
      <c r="K987" s="1">
        <v>9375</v>
      </c>
      <c r="L987" s="3">
        <v>1875</v>
      </c>
      <c r="M987" t="str">
        <f t="shared" si="109"/>
        <v>B</v>
      </c>
      <c r="N987" t="str">
        <f t="shared" si="110"/>
        <v>B1</v>
      </c>
      <c r="O987" t="str">
        <f>VLOOKUP(N987,'Design - US'!$H$3:$M$50,2,FALSE)</f>
        <v>Profile B</v>
      </c>
      <c r="P987" t="str">
        <f>VLOOKUP($N987,'Design - US'!$H$3:$M$50,3,FALSE)</f>
        <v>$60 USD / mo (T3)</v>
      </c>
      <c r="Q987" t="str">
        <f>VLOOKUP($N987,'Design - US'!$H$3:$M$50,4,FALSE)</f>
        <v>$7.14 USD / day</v>
      </c>
      <c r="R987" t="str">
        <f>VLOOKUP($N987,'Design - US'!$H$3:$M$50,5,FALSE)</f>
        <v>Open access within label indication (use after failure of allopurinol or febuxostat)</v>
      </c>
      <c r="S987" t="str">
        <f>VLOOKUP($N987,'Design - US'!$H$3:$M$50,6,FALSE)</f>
        <v>Requires prior authorization</v>
      </c>
      <c r="T987">
        <f t="shared" si="111"/>
        <v>1875</v>
      </c>
      <c r="U987">
        <f t="shared" si="105"/>
        <v>1125</v>
      </c>
      <c r="V987">
        <f t="shared" si="106"/>
        <v>375</v>
      </c>
      <c r="W987">
        <f t="shared" si="107"/>
        <v>375</v>
      </c>
      <c r="X987">
        <f t="shared" si="108"/>
        <v>0</v>
      </c>
    </row>
    <row r="988" spans="1:24">
      <c r="A988" s="2">
        <v>156</v>
      </c>
      <c r="B988" s="1" t="s">
        <v>17</v>
      </c>
      <c r="C988" s="1">
        <v>2</v>
      </c>
      <c r="D988" s="1" t="s">
        <v>11</v>
      </c>
      <c r="E988" s="1">
        <v>0.8</v>
      </c>
      <c r="F988" s="1">
        <v>0.2</v>
      </c>
      <c r="G988" s="1">
        <v>0</v>
      </c>
      <c r="H988" s="1">
        <v>0</v>
      </c>
      <c r="I988" s="1" t="s">
        <v>12</v>
      </c>
      <c r="J988" s="1" t="s">
        <v>13</v>
      </c>
      <c r="K988" s="1">
        <v>9375</v>
      </c>
      <c r="L988" s="3">
        <v>1875</v>
      </c>
      <c r="M988" t="str">
        <f t="shared" si="109"/>
        <v>B</v>
      </c>
      <c r="N988" t="str">
        <f t="shared" si="110"/>
        <v>B2</v>
      </c>
      <c r="O988" t="str">
        <f>VLOOKUP(N988,'Design - US'!$H$3:$M$50,2,FALSE)</f>
        <v>Profile D</v>
      </c>
      <c r="P988" t="str">
        <f>VLOOKUP($N988,'Design - US'!$H$3:$M$50,3,FALSE)</f>
        <v>$60 USD / mo (T3)</v>
      </c>
      <c r="Q988" t="str">
        <f>VLOOKUP($N988,'Design - US'!$H$3:$M$50,4,FALSE)</f>
        <v>$5.36 USD / day</v>
      </c>
      <c r="R988" t="str">
        <f>VLOOKUP($N988,'Design - US'!$H$3:$M$50,5,FALSE)</f>
        <v>Open access within label indication (use after failure of allopurinol or febuxostat)</v>
      </c>
      <c r="S988" t="str">
        <f>VLOOKUP($N988,'Design - US'!$H$3:$M$50,6,FALSE)</f>
        <v>Requires prior authorization</v>
      </c>
      <c r="T988">
        <f t="shared" si="111"/>
        <v>9375</v>
      </c>
      <c r="U988">
        <f t="shared" si="105"/>
        <v>7500</v>
      </c>
      <c r="V988">
        <f t="shared" si="106"/>
        <v>1875</v>
      </c>
      <c r="W988">
        <f t="shared" si="107"/>
        <v>0</v>
      </c>
      <c r="X988">
        <f t="shared" si="108"/>
        <v>0</v>
      </c>
    </row>
    <row r="989" spans="1:24">
      <c r="A989" s="2">
        <v>156</v>
      </c>
      <c r="B989" s="1" t="s">
        <v>17</v>
      </c>
      <c r="C989" s="1">
        <v>2</v>
      </c>
      <c r="D989" s="1" t="s">
        <v>14</v>
      </c>
      <c r="E989" s="1">
        <v>0.5</v>
      </c>
      <c r="F989" s="1">
        <v>0.2</v>
      </c>
      <c r="G989" s="1">
        <v>0.3</v>
      </c>
      <c r="H989" s="1">
        <v>0</v>
      </c>
      <c r="I989" s="1" t="s">
        <v>12</v>
      </c>
      <c r="J989" s="1" t="s">
        <v>13</v>
      </c>
      <c r="K989" s="1">
        <v>9375</v>
      </c>
      <c r="L989" s="3">
        <v>1875</v>
      </c>
      <c r="M989" t="str">
        <f t="shared" si="109"/>
        <v>B</v>
      </c>
      <c r="N989" t="str">
        <f t="shared" si="110"/>
        <v>B2</v>
      </c>
      <c r="O989" t="str">
        <f>VLOOKUP(N989,'Design - US'!$H$3:$M$50,2,FALSE)</f>
        <v>Profile D</v>
      </c>
      <c r="P989" t="str">
        <f>VLOOKUP($N989,'Design - US'!$H$3:$M$50,3,FALSE)</f>
        <v>$60 USD / mo (T3)</v>
      </c>
      <c r="Q989" t="str">
        <f>VLOOKUP($N989,'Design - US'!$H$3:$M$50,4,FALSE)</f>
        <v>$5.36 USD / day</v>
      </c>
      <c r="R989" t="str">
        <f>VLOOKUP($N989,'Design - US'!$H$3:$M$50,5,FALSE)</f>
        <v>Open access within label indication (use after failure of allopurinol or febuxostat)</v>
      </c>
      <c r="S989" t="str">
        <f>VLOOKUP($N989,'Design - US'!$H$3:$M$50,6,FALSE)</f>
        <v>Requires prior authorization</v>
      </c>
      <c r="T989">
        <f t="shared" si="111"/>
        <v>1875</v>
      </c>
      <c r="U989">
        <f t="shared" si="105"/>
        <v>937.5</v>
      </c>
      <c r="V989">
        <f t="shared" si="106"/>
        <v>375</v>
      </c>
      <c r="W989">
        <f t="shared" si="107"/>
        <v>562.5</v>
      </c>
      <c r="X989">
        <f t="shared" si="108"/>
        <v>0</v>
      </c>
    </row>
    <row r="990" spans="1:24">
      <c r="A990" s="2">
        <v>156</v>
      </c>
      <c r="B990" s="1" t="s">
        <v>17</v>
      </c>
      <c r="C990" s="1">
        <v>3</v>
      </c>
      <c r="D990" s="1" t="s">
        <v>11</v>
      </c>
      <c r="E990" s="1">
        <v>0.8</v>
      </c>
      <c r="F990" s="1">
        <v>0.2</v>
      </c>
      <c r="G990" s="1">
        <v>0</v>
      </c>
      <c r="H990" s="1">
        <v>0</v>
      </c>
      <c r="I990" s="1" t="s">
        <v>12</v>
      </c>
      <c r="J990" s="1" t="s">
        <v>13</v>
      </c>
      <c r="K990" s="1">
        <v>9375</v>
      </c>
      <c r="L990" s="3">
        <v>1875</v>
      </c>
      <c r="M990" t="str">
        <f t="shared" si="109"/>
        <v>B</v>
      </c>
      <c r="N990" t="str">
        <f t="shared" si="110"/>
        <v>B3</v>
      </c>
      <c r="O990" t="str">
        <f>VLOOKUP(N990,'Design - US'!$H$3:$M$50,2,FALSE)</f>
        <v>Profile C</v>
      </c>
      <c r="P990" t="str">
        <f>VLOOKUP($N990,'Design - US'!$H$3:$M$50,3,FALSE)</f>
        <v>$60 USD / mo (T3)</v>
      </c>
      <c r="Q990" t="str">
        <f>VLOOKUP($N990,'Design - US'!$H$3:$M$50,4,FALSE)</f>
        <v>$12.06 USD / day</v>
      </c>
      <c r="R990" t="str">
        <f>VLOOKUP($N990,'Design - US'!$H$3:$M$50,5,FALSE)</f>
        <v>Open access within label indication (use after failure of allopurinol or febuxostat)</v>
      </c>
      <c r="S990" t="str">
        <f>VLOOKUP($N990,'Design - US'!$H$3:$M$50,6,FALSE)</f>
        <v>Requires prior authorization</v>
      </c>
      <c r="T990">
        <f t="shared" si="111"/>
        <v>9375</v>
      </c>
      <c r="U990">
        <f t="shared" si="105"/>
        <v>7500</v>
      </c>
      <c r="V990">
        <f t="shared" si="106"/>
        <v>1875</v>
      </c>
      <c r="W990">
        <f t="shared" si="107"/>
        <v>0</v>
      </c>
      <c r="X990">
        <f t="shared" si="108"/>
        <v>0</v>
      </c>
    </row>
    <row r="991" spans="1:24">
      <c r="A991" s="2">
        <v>156</v>
      </c>
      <c r="B991" s="1" t="s">
        <v>17</v>
      </c>
      <c r="C991" s="1">
        <v>3</v>
      </c>
      <c r="D991" s="1" t="s">
        <v>14</v>
      </c>
      <c r="E991" s="1">
        <v>0.6</v>
      </c>
      <c r="F991" s="1">
        <v>0.3</v>
      </c>
      <c r="G991" s="1">
        <v>0.1</v>
      </c>
      <c r="H991" s="1">
        <v>0</v>
      </c>
      <c r="I991" s="1" t="s">
        <v>12</v>
      </c>
      <c r="J991" s="1" t="s">
        <v>13</v>
      </c>
      <c r="K991" s="1">
        <v>9375</v>
      </c>
      <c r="L991" s="3">
        <v>1875</v>
      </c>
      <c r="M991" t="str">
        <f t="shared" si="109"/>
        <v>B</v>
      </c>
      <c r="N991" t="str">
        <f t="shared" si="110"/>
        <v>B3</v>
      </c>
      <c r="O991" t="str">
        <f>VLOOKUP(N991,'Design - US'!$H$3:$M$50,2,FALSE)</f>
        <v>Profile C</v>
      </c>
      <c r="P991" t="str">
        <f>VLOOKUP($N991,'Design - US'!$H$3:$M$50,3,FALSE)</f>
        <v>$60 USD / mo (T3)</v>
      </c>
      <c r="Q991" t="str">
        <f>VLOOKUP($N991,'Design - US'!$H$3:$M$50,4,FALSE)</f>
        <v>$12.06 USD / day</v>
      </c>
      <c r="R991" t="str">
        <f>VLOOKUP($N991,'Design - US'!$H$3:$M$50,5,FALSE)</f>
        <v>Open access within label indication (use after failure of allopurinol or febuxostat)</v>
      </c>
      <c r="S991" t="str">
        <f>VLOOKUP($N991,'Design - US'!$H$3:$M$50,6,FALSE)</f>
        <v>Requires prior authorization</v>
      </c>
      <c r="T991">
        <f t="shared" si="111"/>
        <v>1875</v>
      </c>
      <c r="U991">
        <f t="shared" si="105"/>
        <v>1125</v>
      </c>
      <c r="V991">
        <f t="shared" si="106"/>
        <v>562.5</v>
      </c>
      <c r="W991">
        <f t="shared" si="107"/>
        <v>187.5</v>
      </c>
      <c r="X991">
        <f t="shared" si="108"/>
        <v>0</v>
      </c>
    </row>
    <row r="992" spans="1:24">
      <c r="A992" s="2">
        <v>156</v>
      </c>
      <c r="B992" s="1" t="s">
        <v>17</v>
      </c>
      <c r="C992" s="1">
        <v>4</v>
      </c>
      <c r="D992" s="1" t="s">
        <v>11</v>
      </c>
      <c r="E992" s="1">
        <v>0.8</v>
      </c>
      <c r="F992" s="1">
        <v>0.2</v>
      </c>
      <c r="G992" s="1">
        <v>0</v>
      </c>
      <c r="H992" s="1">
        <v>0</v>
      </c>
      <c r="I992" s="1" t="s">
        <v>12</v>
      </c>
      <c r="J992" s="1" t="s">
        <v>13</v>
      </c>
      <c r="K992" s="1">
        <v>9375</v>
      </c>
      <c r="L992" s="3">
        <v>1875</v>
      </c>
      <c r="M992" t="str">
        <f t="shared" si="109"/>
        <v>B</v>
      </c>
      <c r="N992" t="str">
        <f t="shared" si="110"/>
        <v>B4</v>
      </c>
      <c r="O992" t="str">
        <f>VLOOKUP(N992,'Design - US'!$H$3:$M$50,2,FALSE)</f>
        <v>Profile B</v>
      </c>
      <c r="P992" t="str">
        <f>VLOOKUP($N992,'Design - US'!$H$3:$M$50,3,FALSE)</f>
        <v>$60 USD / mo (T3)</v>
      </c>
      <c r="Q992" t="str">
        <f>VLOOKUP($N992,'Design - US'!$H$3:$M$50,4,FALSE)</f>
        <v>$5.36 USD / day</v>
      </c>
      <c r="R992" t="str">
        <f>VLOOKUP($N992,'Design - US'!$H$3:$M$50,5,FALSE)</f>
        <v>Open access within label indication (use after failure of allopurinol or febuxostat)</v>
      </c>
      <c r="S992" t="str">
        <f>VLOOKUP($N992,'Design - US'!$H$3:$M$50,6,FALSE)</f>
        <v>No prior authorization</v>
      </c>
      <c r="T992">
        <f t="shared" si="111"/>
        <v>9375</v>
      </c>
      <c r="U992">
        <f t="shared" si="105"/>
        <v>7500</v>
      </c>
      <c r="V992">
        <f t="shared" si="106"/>
        <v>1875</v>
      </c>
      <c r="W992">
        <f t="shared" si="107"/>
        <v>0</v>
      </c>
      <c r="X992">
        <f t="shared" si="108"/>
        <v>0</v>
      </c>
    </row>
    <row r="993" spans="1:24">
      <c r="A993" s="2">
        <v>156</v>
      </c>
      <c r="B993" s="1" t="s">
        <v>17</v>
      </c>
      <c r="C993" s="1">
        <v>4</v>
      </c>
      <c r="D993" s="1" t="s">
        <v>14</v>
      </c>
      <c r="E993" s="1">
        <v>0.6</v>
      </c>
      <c r="F993" s="1">
        <v>0.2</v>
      </c>
      <c r="G993" s="1">
        <v>0.2</v>
      </c>
      <c r="H993" s="1">
        <v>0</v>
      </c>
      <c r="I993" s="1" t="s">
        <v>12</v>
      </c>
      <c r="J993" s="1" t="s">
        <v>13</v>
      </c>
      <c r="K993" s="1">
        <v>9375</v>
      </c>
      <c r="L993" s="3">
        <v>1875</v>
      </c>
      <c r="M993" t="str">
        <f t="shared" si="109"/>
        <v>B</v>
      </c>
      <c r="N993" t="str">
        <f t="shared" si="110"/>
        <v>B4</v>
      </c>
      <c r="O993" t="str">
        <f>VLOOKUP(N993,'Design - US'!$H$3:$M$50,2,FALSE)</f>
        <v>Profile B</v>
      </c>
      <c r="P993" t="str">
        <f>VLOOKUP($N993,'Design - US'!$H$3:$M$50,3,FALSE)</f>
        <v>$60 USD / mo (T3)</v>
      </c>
      <c r="Q993" t="str">
        <f>VLOOKUP($N993,'Design - US'!$H$3:$M$50,4,FALSE)</f>
        <v>$5.36 USD / day</v>
      </c>
      <c r="R993" t="str">
        <f>VLOOKUP($N993,'Design - US'!$H$3:$M$50,5,FALSE)</f>
        <v>Open access within label indication (use after failure of allopurinol or febuxostat)</v>
      </c>
      <c r="S993" t="str">
        <f>VLOOKUP($N993,'Design - US'!$H$3:$M$50,6,FALSE)</f>
        <v>No prior authorization</v>
      </c>
      <c r="T993">
        <f t="shared" si="111"/>
        <v>1875</v>
      </c>
      <c r="U993">
        <f t="shared" si="105"/>
        <v>1125</v>
      </c>
      <c r="V993">
        <f t="shared" si="106"/>
        <v>375</v>
      </c>
      <c r="W993">
        <f t="shared" si="107"/>
        <v>375</v>
      </c>
      <c r="X993">
        <f t="shared" si="108"/>
        <v>0</v>
      </c>
    </row>
    <row r="994" spans="1:24">
      <c r="A994" s="2">
        <v>156</v>
      </c>
      <c r="B994" s="1" t="s">
        <v>17</v>
      </c>
      <c r="C994" s="1">
        <v>5</v>
      </c>
      <c r="D994" s="1" t="s">
        <v>11</v>
      </c>
      <c r="E994" s="1">
        <v>0.7</v>
      </c>
      <c r="F994" s="1">
        <v>0.3</v>
      </c>
      <c r="G994" s="1">
        <v>0</v>
      </c>
      <c r="H994" s="1">
        <v>0</v>
      </c>
      <c r="I994" s="1" t="s">
        <v>12</v>
      </c>
      <c r="J994" s="1" t="s">
        <v>13</v>
      </c>
      <c r="K994" s="1">
        <v>9375</v>
      </c>
      <c r="L994" s="3">
        <v>1875</v>
      </c>
      <c r="M994" t="str">
        <f t="shared" si="109"/>
        <v>B</v>
      </c>
      <c r="N994" t="str">
        <f t="shared" si="110"/>
        <v>B5</v>
      </c>
      <c r="O994" t="str">
        <f>VLOOKUP(N994,'Design - US'!$H$3:$M$50,2,FALSE)</f>
        <v>Profile D</v>
      </c>
      <c r="P994" t="str">
        <f>VLOOKUP($N994,'Design - US'!$H$3:$M$50,3,FALSE)</f>
        <v>$60 USD / mo (T3)</v>
      </c>
      <c r="Q994" t="str">
        <f>VLOOKUP($N994,'Design - US'!$H$3:$M$50,4,FALSE)</f>
        <v>$5.36 USD / day</v>
      </c>
      <c r="R994" t="str">
        <f>VLOOKUP($N994,'Design - US'!$H$3:$M$50,5,FALSE)</f>
        <v>Open access within label indication (use after failure of allopurinol or febuxostat)</v>
      </c>
      <c r="S994" t="str">
        <f>VLOOKUP($N994,'Design - US'!$H$3:$M$50,6,FALSE)</f>
        <v>No prior authorization</v>
      </c>
      <c r="T994">
        <f t="shared" si="111"/>
        <v>9375</v>
      </c>
      <c r="U994">
        <f t="shared" si="105"/>
        <v>6562.5</v>
      </c>
      <c r="V994">
        <f t="shared" si="106"/>
        <v>2812.5</v>
      </c>
      <c r="W994">
        <f t="shared" si="107"/>
        <v>0</v>
      </c>
      <c r="X994">
        <f t="shared" si="108"/>
        <v>0</v>
      </c>
    </row>
    <row r="995" spans="1:24">
      <c r="A995" s="2">
        <v>156</v>
      </c>
      <c r="B995" s="1" t="s">
        <v>17</v>
      </c>
      <c r="C995" s="1">
        <v>5</v>
      </c>
      <c r="D995" s="1" t="s">
        <v>14</v>
      </c>
      <c r="E995" s="1">
        <v>0.8</v>
      </c>
      <c r="F995" s="1">
        <v>0</v>
      </c>
      <c r="G995" s="1">
        <v>0.2</v>
      </c>
      <c r="H995" s="1">
        <v>0</v>
      </c>
      <c r="I995" s="1" t="s">
        <v>12</v>
      </c>
      <c r="J995" s="1" t="s">
        <v>13</v>
      </c>
      <c r="K995" s="1">
        <v>9375</v>
      </c>
      <c r="L995" s="3">
        <v>1875</v>
      </c>
      <c r="M995" t="str">
        <f t="shared" si="109"/>
        <v>B</v>
      </c>
      <c r="N995" t="str">
        <f t="shared" si="110"/>
        <v>B5</v>
      </c>
      <c r="O995" t="str">
        <f>VLOOKUP(N995,'Design - US'!$H$3:$M$50,2,FALSE)</f>
        <v>Profile D</v>
      </c>
      <c r="P995" t="str">
        <f>VLOOKUP($N995,'Design - US'!$H$3:$M$50,3,FALSE)</f>
        <v>$60 USD / mo (T3)</v>
      </c>
      <c r="Q995" t="str">
        <f>VLOOKUP($N995,'Design - US'!$H$3:$M$50,4,FALSE)</f>
        <v>$5.36 USD / day</v>
      </c>
      <c r="R995" t="str">
        <f>VLOOKUP($N995,'Design - US'!$H$3:$M$50,5,FALSE)</f>
        <v>Open access within label indication (use after failure of allopurinol or febuxostat)</v>
      </c>
      <c r="S995" t="str">
        <f>VLOOKUP($N995,'Design - US'!$H$3:$M$50,6,FALSE)</f>
        <v>No prior authorization</v>
      </c>
      <c r="T995">
        <f t="shared" si="111"/>
        <v>1875</v>
      </c>
      <c r="U995">
        <f t="shared" si="105"/>
        <v>1500</v>
      </c>
      <c r="V995">
        <f t="shared" si="106"/>
        <v>0</v>
      </c>
      <c r="W995">
        <f t="shared" si="107"/>
        <v>375</v>
      </c>
      <c r="X995">
        <f t="shared" si="108"/>
        <v>0</v>
      </c>
    </row>
    <row r="996" spans="1:24">
      <c r="A996" s="2">
        <v>156</v>
      </c>
      <c r="B996" s="1" t="s">
        <v>17</v>
      </c>
      <c r="C996" s="1">
        <v>6</v>
      </c>
      <c r="D996" s="1" t="s">
        <v>11</v>
      </c>
      <c r="E996" s="1">
        <v>0.6</v>
      </c>
      <c r="F996" s="1">
        <v>0.4</v>
      </c>
      <c r="G996" s="1">
        <v>0</v>
      </c>
      <c r="H996" s="1">
        <v>0</v>
      </c>
      <c r="I996" s="1" t="s">
        <v>12</v>
      </c>
      <c r="J996" s="1" t="s">
        <v>13</v>
      </c>
      <c r="K996" s="1">
        <v>9375</v>
      </c>
      <c r="L996" s="3">
        <v>1875</v>
      </c>
      <c r="M996" t="str">
        <f t="shared" si="109"/>
        <v>B</v>
      </c>
      <c r="N996" t="str">
        <f t="shared" si="110"/>
        <v>B6</v>
      </c>
      <c r="O996" t="str">
        <f>VLOOKUP(N996,'Design - US'!$H$3:$M$50,2,FALSE)</f>
        <v>Profile D</v>
      </c>
      <c r="P996" t="str">
        <f>VLOOKUP($N996,'Design - US'!$H$3:$M$50,3,FALSE)</f>
        <v>$60 USD / mo (T3)</v>
      </c>
      <c r="Q996" t="str">
        <f>VLOOKUP($N996,'Design - US'!$H$3:$M$50,4,FALSE)</f>
        <v>$7.14 USD / day</v>
      </c>
      <c r="R996" t="str">
        <f>VLOOKUP($N996,'Design - US'!$H$3:$M$50,5,FALSE)</f>
        <v>Open access within label indication (use after failure of allopurinol or febuxostat)</v>
      </c>
      <c r="S996" t="str">
        <f>VLOOKUP($N996,'Design - US'!$H$3:$M$50,6,FALSE)</f>
        <v>No prior authorization</v>
      </c>
      <c r="T996">
        <f t="shared" si="111"/>
        <v>9375</v>
      </c>
      <c r="U996">
        <f t="shared" si="105"/>
        <v>5625</v>
      </c>
      <c r="V996">
        <f t="shared" si="106"/>
        <v>3750</v>
      </c>
      <c r="W996">
        <f t="shared" si="107"/>
        <v>0</v>
      </c>
      <c r="X996">
        <f t="shared" si="108"/>
        <v>0</v>
      </c>
    </row>
    <row r="997" spans="1:24">
      <c r="A997" s="2">
        <v>156</v>
      </c>
      <c r="B997" s="1" t="s">
        <v>17</v>
      </c>
      <c r="C997" s="1">
        <v>6</v>
      </c>
      <c r="D997" s="1" t="s">
        <v>14</v>
      </c>
      <c r="E997" s="1">
        <v>0.5</v>
      </c>
      <c r="F997" s="1">
        <v>0.2</v>
      </c>
      <c r="G997" s="1">
        <v>0.3</v>
      </c>
      <c r="H997" s="1">
        <v>0</v>
      </c>
      <c r="I997" s="1" t="s">
        <v>12</v>
      </c>
      <c r="J997" s="1" t="s">
        <v>13</v>
      </c>
      <c r="K997" s="1">
        <v>9375</v>
      </c>
      <c r="L997" s="3">
        <v>1875</v>
      </c>
      <c r="M997" t="str">
        <f t="shared" si="109"/>
        <v>B</v>
      </c>
      <c r="N997" t="str">
        <f t="shared" si="110"/>
        <v>B6</v>
      </c>
      <c r="O997" t="str">
        <f>VLOOKUP(N997,'Design - US'!$H$3:$M$50,2,FALSE)</f>
        <v>Profile D</v>
      </c>
      <c r="P997" t="str">
        <f>VLOOKUP($N997,'Design - US'!$H$3:$M$50,3,FALSE)</f>
        <v>$60 USD / mo (T3)</v>
      </c>
      <c r="Q997" t="str">
        <f>VLOOKUP($N997,'Design - US'!$H$3:$M$50,4,FALSE)</f>
        <v>$7.14 USD / day</v>
      </c>
      <c r="R997" t="str">
        <f>VLOOKUP($N997,'Design - US'!$H$3:$M$50,5,FALSE)</f>
        <v>Open access within label indication (use after failure of allopurinol or febuxostat)</v>
      </c>
      <c r="S997" t="str">
        <f>VLOOKUP($N997,'Design - US'!$H$3:$M$50,6,FALSE)</f>
        <v>No prior authorization</v>
      </c>
      <c r="T997">
        <f t="shared" si="111"/>
        <v>1875</v>
      </c>
      <c r="U997">
        <f t="shared" si="105"/>
        <v>937.5</v>
      </c>
      <c r="V997">
        <f t="shared" si="106"/>
        <v>375</v>
      </c>
      <c r="W997">
        <f t="shared" si="107"/>
        <v>562.5</v>
      </c>
      <c r="X997">
        <f t="shared" si="108"/>
        <v>0</v>
      </c>
    </row>
    <row r="998" spans="1:24">
      <c r="A998" s="2">
        <v>156</v>
      </c>
      <c r="B998" s="1" t="s">
        <v>17</v>
      </c>
      <c r="C998" s="1">
        <v>7</v>
      </c>
      <c r="D998" s="1" t="s">
        <v>11</v>
      </c>
      <c r="E998" s="1">
        <v>0.8</v>
      </c>
      <c r="F998" s="1">
        <v>0.2</v>
      </c>
      <c r="G998" s="1">
        <v>0</v>
      </c>
      <c r="H998" s="1">
        <v>0</v>
      </c>
      <c r="I998" s="1" t="s">
        <v>12</v>
      </c>
      <c r="J998" s="1" t="s">
        <v>13</v>
      </c>
      <c r="K998" s="1">
        <v>9375</v>
      </c>
      <c r="L998" s="3">
        <v>1875</v>
      </c>
      <c r="M998" t="str">
        <f t="shared" si="109"/>
        <v>B</v>
      </c>
      <c r="N998" t="str">
        <f t="shared" si="110"/>
        <v>B7</v>
      </c>
      <c r="O998" t="str">
        <f>VLOOKUP(N998,'Design - US'!$H$3:$M$50,2,FALSE)</f>
        <v>Profile D</v>
      </c>
      <c r="P998" t="str">
        <f>VLOOKUP($N998,'Design - US'!$H$3:$M$50,3,FALSE)</f>
        <v>$60 USD / mo (T3)</v>
      </c>
      <c r="Q998" t="str">
        <f>VLOOKUP($N998,'Design - US'!$H$3:$M$50,4,FALSE)</f>
        <v>$12.06 USD / day</v>
      </c>
      <c r="R998" t="str">
        <f>VLOOKUP($N998,'Design - US'!$H$3:$M$50,5,FALSE)</f>
        <v>Open access within label indication (use after failure of allopurinol or febuxostat)</v>
      </c>
      <c r="S998" t="str">
        <f>VLOOKUP($N998,'Design - US'!$H$3:$M$50,6,FALSE)</f>
        <v>Requires prior authorization</v>
      </c>
      <c r="T998">
        <f t="shared" si="111"/>
        <v>9375</v>
      </c>
      <c r="U998">
        <f t="shared" si="105"/>
        <v>7500</v>
      </c>
      <c r="V998">
        <f t="shared" si="106"/>
        <v>1875</v>
      </c>
      <c r="W998">
        <f t="shared" si="107"/>
        <v>0</v>
      </c>
      <c r="X998">
        <f t="shared" si="108"/>
        <v>0</v>
      </c>
    </row>
    <row r="999" spans="1:24">
      <c r="A999" s="2">
        <v>156</v>
      </c>
      <c r="B999" s="1" t="s">
        <v>17</v>
      </c>
      <c r="C999" s="1">
        <v>7</v>
      </c>
      <c r="D999" s="1" t="s">
        <v>14</v>
      </c>
      <c r="E999" s="1">
        <v>0.8</v>
      </c>
      <c r="F999" s="1">
        <v>0.2</v>
      </c>
      <c r="G999" s="1">
        <v>0</v>
      </c>
      <c r="H999" s="1">
        <v>0</v>
      </c>
      <c r="I999" s="1" t="s">
        <v>12</v>
      </c>
      <c r="J999" s="1" t="s">
        <v>13</v>
      </c>
      <c r="K999" s="1">
        <v>9375</v>
      </c>
      <c r="L999" s="3">
        <v>1875</v>
      </c>
      <c r="M999" t="str">
        <f t="shared" si="109"/>
        <v>B</v>
      </c>
      <c r="N999" t="str">
        <f t="shared" si="110"/>
        <v>B7</v>
      </c>
      <c r="O999" t="str">
        <f>VLOOKUP(N999,'Design - US'!$H$3:$M$50,2,FALSE)</f>
        <v>Profile D</v>
      </c>
      <c r="P999" t="str">
        <f>VLOOKUP($N999,'Design - US'!$H$3:$M$50,3,FALSE)</f>
        <v>$60 USD / mo (T3)</v>
      </c>
      <c r="Q999" t="str">
        <f>VLOOKUP($N999,'Design - US'!$H$3:$M$50,4,FALSE)</f>
        <v>$12.06 USD / day</v>
      </c>
      <c r="R999" t="str">
        <f>VLOOKUP($N999,'Design - US'!$H$3:$M$50,5,FALSE)</f>
        <v>Open access within label indication (use after failure of allopurinol or febuxostat)</v>
      </c>
      <c r="S999" t="str">
        <f>VLOOKUP($N999,'Design - US'!$H$3:$M$50,6,FALSE)</f>
        <v>Requires prior authorization</v>
      </c>
      <c r="T999">
        <f t="shared" si="111"/>
        <v>1875</v>
      </c>
      <c r="U999">
        <f t="shared" si="105"/>
        <v>1500</v>
      </c>
      <c r="V999">
        <f t="shared" si="106"/>
        <v>375</v>
      </c>
      <c r="W999">
        <f t="shared" si="107"/>
        <v>0</v>
      </c>
      <c r="X999">
        <f t="shared" si="108"/>
        <v>0</v>
      </c>
    </row>
    <row r="1000" spans="1:24">
      <c r="A1000" s="2">
        <v>156</v>
      </c>
      <c r="B1000" s="1" t="s">
        <v>17</v>
      </c>
      <c r="C1000" s="1">
        <v>8</v>
      </c>
      <c r="D1000" s="1" t="s">
        <v>11</v>
      </c>
      <c r="E1000" s="1">
        <v>0.8</v>
      </c>
      <c r="F1000" s="1">
        <v>0.2</v>
      </c>
      <c r="G1000" s="1">
        <v>0</v>
      </c>
      <c r="H1000" s="1">
        <v>0</v>
      </c>
      <c r="I1000" s="1" t="s">
        <v>12</v>
      </c>
      <c r="J1000" s="1" t="s">
        <v>13</v>
      </c>
      <c r="K1000" s="1">
        <v>9375</v>
      </c>
      <c r="L1000" s="3">
        <v>1875</v>
      </c>
      <c r="M1000" t="str">
        <f t="shared" si="109"/>
        <v>B</v>
      </c>
      <c r="N1000" t="str">
        <f t="shared" si="110"/>
        <v>B8</v>
      </c>
      <c r="O1000" t="str">
        <f>VLOOKUP(N1000,'Design - US'!$H$3:$M$50,2,FALSE)</f>
        <v>Profile C</v>
      </c>
      <c r="P1000" t="str">
        <f>VLOOKUP($N1000,'Design - US'!$H$3:$M$50,3,FALSE)</f>
        <v>$60 USD / mo (T3)</v>
      </c>
      <c r="Q1000" t="str">
        <f>VLOOKUP($N1000,'Design - US'!$H$3:$M$50,4,FALSE)</f>
        <v>$7.14 USD / day</v>
      </c>
      <c r="R1000" t="str">
        <f>VLOOKUP($N1000,'Design - US'!$H$3:$M$50,5,FALSE)</f>
        <v>Open access within label indication (use after failure of allopurinol or febuxostat)</v>
      </c>
      <c r="S1000" t="str">
        <f>VLOOKUP($N1000,'Design - US'!$H$3:$M$50,6,FALSE)</f>
        <v>No prior authorization</v>
      </c>
      <c r="T1000">
        <f t="shared" si="111"/>
        <v>9375</v>
      </c>
      <c r="U1000">
        <f t="shared" si="105"/>
        <v>7500</v>
      </c>
      <c r="V1000">
        <f t="shared" si="106"/>
        <v>1875</v>
      </c>
      <c r="W1000">
        <f t="shared" si="107"/>
        <v>0</v>
      </c>
      <c r="X1000">
        <f t="shared" si="108"/>
        <v>0</v>
      </c>
    </row>
    <row r="1001" spans="1:24">
      <c r="A1001" s="2">
        <v>156</v>
      </c>
      <c r="B1001" s="1" t="s">
        <v>17</v>
      </c>
      <c r="C1001" s="1">
        <v>8</v>
      </c>
      <c r="D1001" s="1" t="s">
        <v>14</v>
      </c>
      <c r="E1001" s="1">
        <v>0.7</v>
      </c>
      <c r="F1001" s="1">
        <v>0.1</v>
      </c>
      <c r="G1001" s="1">
        <v>0.2</v>
      </c>
      <c r="H1001" s="1">
        <v>0</v>
      </c>
      <c r="I1001" s="1" t="s">
        <v>12</v>
      </c>
      <c r="J1001" s="1" t="s">
        <v>13</v>
      </c>
      <c r="K1001" s="1">
        <v>9375</v>
      </c>
      <c r="L1001" s="3">
        <v>1875</v>
      </c>
      <c r="M1001" t="str">
        <f t="shared" si="109"/>
        <v>B</v>
      </c>
      <c r="N1001" t="str">
        <f t="shared" si="110"/>
        <v>B8</v>
      </c>
      <c r="O1001" t="str">
        <f>VLOOKUP(N1001,'Design - US'!$H$3:$M$50,2,FALSE)</f>
        <v>Profile C</v>
      </c>
      <c r="P1001" t="str">
        <f>VLOOKUP($N1001,'Design - US'!$H$3:$M$50,3,FALSE)</f>
        <v>$60 USD / mo (T3)</v>
      </c>
      <c r="Q1001" t="str">
        <f>VLOOKUP($N1001,'Design - US'!$H$3:$M$50,4,FALSE)</f>
        <v>$7.14 USD / day</v>
      </c>
      <c r="R1001" t="str">
        <f>VLOOKUP($N1001,'Design - US'!$H$3:$M$50,5,FALSE)</f>
        <v>Open access within label indication (use after failure of allopurinol or febuxostat)</v>
      </c>
      <c r="S1001" t="str">
        <f>VLOOKUP($N1001,'Design - US'!$H$3:$M$50,6,FALSE)</f>
        <v>No prior authorization</v>
      </c>
      <c r="T1001">
        <f t="shared" si="111"/>
        <v>1875</v>
      </c>
      <c r="U1001">
        <f t="shared" si="105"/>
        <v>1312.5</v>
      </c>
      <c r="V1001">
        <f t="shared" si="106"/>
        <v>187.5</v>
      </c>
      <c r="W1001">
        <f t="shared" si="107"/>
        <v>375</v>
      </c>
      <c r="X1001">
        <f t="shared" si="108"/>
        <v>0</v>
      </c>
    </row>
    <row r="1002" spans="1:24">
      <c r="A1002" s="2">
        <v>156</v>
      </c>
      <c r="B1002" s="1" t="s">
        <v>17</v>
      </c>
      <c r="C1002" s="1">
        <v>9</v>
      </c>
      <c r="D1002" s="1" t="s">
        <v>11</v>
      </c>
      <c r="E1002" s="1">
        <v>0.8</v>
      </c>
      <c r="F1002" s="1">
        <v>0.2</v>
      </c>
      <c r="G1002" s="1">
        <v>0</v>
      </c>
      <c r="H1002" s="1">
        <v>0</v>
      </c>
      <c r="I1002" s="1" t="s">
        <v>12</v>
      </c>
      <c r="J1002" s="1" t="s">
        <v>13</v>
      </c>
      <c r="K1002" s="1">
        <v>9375</v>
      </c>
      <c r="L1002" s="3">
        <v>1875</v>
      </c>
      <c r="M1002" t="str">
        <f t="shared" si="109"/>
        <v>B</v>
      </c>
      <c r="N1002" t="str">
        <f t="shared" si="110"/>
        <v>B9</v>
      </c>
      <c r="O1002" t="str">
        <f>VLOOKUP(N1002,'Design - US'!$H$3:$M$50,2,FALSE)</f>
        <v>Profile B</v>
      </c>
      <c r="P1002" t="str">
        <f>VLOOKUP($N1002,'Design - US'!$H$3:$M$50,3,FALSE)</f>
        <v>$60 USD / mo (T3)</v>
      </c>
      <c r="Q1002" t="str">
        <f>VLOOKUP($N1002,'Design - US'!$H$3:$M$50,4,FALSE)</f>
        <v>$12.06 USD / day</v>
      </c>
      <c r="R1002" t="str">
        <f>VLOOKUP($N1002,'Design - US'!$H$3:$M$50,5,FALSE)</f>
        <v>Open access within label indication (use after failure of allopurinol or febuxostat)</v>
      </c>
      <c r="S1002" t="str">
        <f>VLOOKUP($N1002,'Design - US'!$H$3:$M$50,6,FALSE)</f>
        <v>Requires prior authorization</v>
      </c>
      <c r="T1002">
        <f t="shared" si="111"/>
        <v>9375</v>
      </c>
      <c r="U1002">
        <f t="shared" si="105"/>
        <v>7500</v>
      </c>
      <c r="V1002">
        <f t="shared" si="106"/>
        <v>1875</v>
      </c>
      <c r="W1002">
        <f t="shared" si="107"/>
        <v>0</v>
      </c>
      <c r="X1002">
        <f t="shared" si="108"/>
        <v>0</v>
      </c>
    </row>
    <row r="1003" spans="1:24">
      <c r="A1003" s="2">
        <v>156</v>
      </c>
      <c r="B1003" s="1" t="s">
        <v>17</v>
      </c>
      <c r="C1003" s="1">
        <v>9</v>
      </c>
      <c r="D1003" s="1" t="s">
        <v>14</v>
      </c>
      <c r="E1003" s="1">
        <v>0.6</v>
      </c>
      <c r="F1003" s="1">
        <v>0.3</v>
      </c>
      <c r="G1003" s="1">
        <v>0.1</v>
      </c>
      <c r="H1003" s="1">
        <v>0</v>
      </c>
      <c r="I1003" s="1" t="s">
        <v>12</v>
      </c>
      <c r="J1003" s="1" t="s">
        <v>13</v>
      </c>
      <c r="K1003" s="1">
        <v>9375</v>
      </c>
      <c r="L1003" s="3">
        <v>1875</v>
      </c>
      <c r="M1003" t="str">
        <f t="shared" si="109"/>
        <v>B</v>
      </c>
      <c r="N1003" t="str">
        <f t="shared" si="110"/>
        <v>B9</v>
      </c>
      <c r="O1003" t="str">
        <f>VLOOKUP(N1003,'Design - US'!$H$3:$M$50,2,FALSE)</f>
        <v>Profile B</v>
      </c>
      <c r="P1003" t="str">
        <f>VLOOKUP($N1003,'Design - US'!$H$3:$M$50,3,FALSE)</f>
        <v>$60 USD / mo (T3)</v>
      </c>
      <c r="Q1003" t="str">
        <f>VLOOKUP($N1003,'Design - US'!$H$3:$M$50,4,FALSE)</f>
        <v>$12.06 USD / day</v>
      </c>
      <c r="R1003" t="str">
        <f>VLOOKUP($N1003,'Design - US'!$H$3:$M$50,5,FALSE)</f>
        <v>Open access within label indication (use after failure of allopurinol or febuxostat)</v>
      </c>
      <c r="S1003" t="str">
        <f>VLOOKUP($N1003,'Design - US'!$H$3:$M$50,6,FALSE)</f>
        <v>Requires prior authorization</v>
      </c>
      <c r="T1003">
        <f t="shared" si="111"/>
        <v>1875</v>
      </c>
      <c r="U1003">
        <f t="shared" si="105"/>
        <v>1125</v>
      </c>
      <c r="V1003">
        <f t="shared" si="106"/>
        <v>562.5</v>
      </c>
      <c r="W1003">
        <f t="shared" si="107"/>
        <v>187.5</v>
      </c>
      <c r="X1003">
        <f t="shared" si="108"/>
        <v>0</v>
      </c>
    </row>
    <row r="1004" spans="1:24">
      <c r="A1004" s="2">
        <v>156</v>
      </c>
      <c r="B1004" s="1" t="s">
        <v>17</v>
      </c>
      <c r="C1004" s="1">
        <v>10</v>
      </c>
      <c r="D1004" s="1" t="s">
        <v>11</v>
      </c>
      <c r="E1004" s="1">
        <v>0.8</v>
      </c>
      <c r="F1004" s="1">
        <v>0.2</v>
      </c>
      <c r="G1004" s="1">
        <v>0</v>
      </c>
      <c r="H1004" s="1">
        <v>0</v>
      </c>
      <c r="I1004" s="1" t="s">
        <v>12</v>
      </c>
      <c r="J1004" s="1" t="s">
        <v>13</v>
      </c>
      <c r="K1004" s="1">
        <v>9375</v>
      </c>
      <c r="L1004" s="3">
        <v>1875</v>
      </c>
      <c r="M1004" t="str">
        <f t="shared" si="109"/>
        <v>B</v>
      </c>
      <c r="N1004" t="str">
        <f t="shared" si="110"/>
        <v>B10</v>
      </c>
      <c r="O1004" t="str">
        <f>VLOOKUP(N1004,'Design - US'!$H$3:$M$50,2,FALSE)</f>
        <v>Profile D</v>
      </c>
      <c r="P1004" t="str">
        <f>VLOOKUP($N1004,'Design - US'!$H$3:$M$50,3,FALSE)</f>
        <v>$60 USD / mo (T3)</v>
      </c>
      <c r="Q1004" t="str">
        <f>VLOOKUP($N1004,'Design - US'!$H$3:$M$50,4,FALSE)</f>
        <v>$12.06 USD / day</v>
      </c>
      <c r="R1004" t="str">
        <f>VLOOKUP($N1004,'Design - US'!$H$3:$M$50,5,FALSE)</f>
        <v>Access restricted beyond label indication (use only after failure of both allopurinol AND febuxostat)</v>
      </c>
      <c r="S1004" t="str">
        <f>VLOOKUP($N1004,'Design - US'!$H$3:$M$50,6,FALSE)</f>
        <v>No prior authorization</v>
      </c>
      <c r="T1004">
        <f t="shared" si="111"/>
        <v>9375</v>
      </c>
      <c r="U1004">
        <f t="shared" si="105"/>
        <v>7500</v>
      </c>
      <c r="V1004">
        <f t="shared" si="106"/>
        <v>1875</v>
      </c>
      <c r="W1004">
        <f t="shared" si="107"/>
        <v>0</v>
      </c>
      <c r="X1004">
        <f t="shared" si="108"/>
        <v>0</v>
      </c>
    </row>
    <row r="1005" spans="1:24">
      <c r="A1005" s="2">
        <v>156</v>
      </c>
      <c r="B1005" s="1" t="s">
        <v>17</v>
      </c>
      <c r="C1005" s="1">
        <v>10</v>
      </c>
      <c r="D1005" s="1" t="s">
        <v>14</v>
      </c>
      <c r="E1005" s="1">
        <v>0.8</v>
      </c>
      <c r="F1005" s="1">
        <v>0.1</v>
      </c>
      <c r="G1005" s="1">
        <v>0.1</v>
      </c>
      <c r="H1005" s="1">
        <v>0</v>
      </c>
      <c r="I1005" s="1" t="s">
        <v>12</v>
      </c>
      <c r="J1005" s="1" t="s">
        <v>13</v>
      </c>
      <c r="K1005" s="1">
        <v>9375</v>
      </c>
      <c r="L1005" s="3">
        <v>1875</v>
      </c>
      <c r="M1005" t="str">
        <f t="shared" si="109"/>
        <v>B</v>
      </c>
      <c r="N1005" t="str">
        <f t="shared" si="110"/>
        <v>B10</v>
      </c>
      <c r="O1005" t="str">
        <f>VLOOKUP(N1005,'Design - US'!$H$3:$M$50,2,FALSE)</f>
        <v>Profile D</v>
      </c>
      <c r="P1005" t="str">
        <f>VLOOKUP($N1005,'Design - US'!$H$3:$M$50,3,FALSE)</f>
        <v>$60 USD / mo (T3)</v>
      </c>
      <c r="Q1005" t="str">
        <f>VLOOKUP($N1005,'Design - US'!$H$3:$M$50,4,FALSE)</f>
        <v>$12.06 USD / day</v>
      </c>
      <c r="R1005" t="str">
        <f>VLOOKUP($N1005,'Design - US'!$H$3:$M$50,5,FALSE)</f>
        <v>Access restricted beyond label indication (use only after failure of both allopurinol AND febuxostat)</v>
      </c>
      <c r="S1005" t="str">
        <f>VLOOKUP($N1005,'Design - US'!$H$3:$M$50,6,FALSE)</f>
        <v>No prior authorization</v>
      </c>
      <c r="T1005">
        <f t="shared" si="111"/>
        <v>1875</v>
      </c>
      <c r="U1005">
        <f t="shared" si="105"/>
        <v>1500</v>
      </c>
      <c r="V1005">
        <f t="shared" si="106"/>
        <v>187.5</v>
      </c>
      <c r="W1005">
        <f t="shared" si="107"/>
        <v>187.5</v>
      </c>
      <c r="X1005">
        <f t="shared" si="108"/>
        <v>0</v>
      </c>
    </row>
    <row r="1006" spans="1:24">
      <c r="A1006" s="2">
        <v>156</v>
      </c>
      <c r="B1006" s="1" t="s">
        <v>17</v>
      </c>
      <c r="C1006" s="1">
        <v>11</v>
      </c>
      <c r="D1006" s="1" t="s">
        <v>11</v>
      </c>
      <c r="E1006" s="1">
        <v>0.8</v>
      </c>
      <c r="F1006" s="1">
        <v>0.2</v>
      </c>
      <c r="G1006" s="1">
        <v>0</v>
      </c>
      <c r="H1006" s="1">
        <v>0</v>
      </c>
      <c r="I1006" s="1" t="s">
        <v>12</v>
      </c>
      <c r="J1006" s="1" t="s">
        <v>13</v>
      </c>
      <c r="K1006" s="1">
        <v>9375</v>
      </c>
      <c r="L1006" s="3">
        <v>1875</v>
      </c>
      <c r="M1006" t="str">
        <f t="shared" si="109"/>
        <v>B</v>
      </c>
      <c r="N1006" t="str">
        <f t="shared" si="110"/>
        <v>B11</v>
      </c>
      <c r="O1006" t="str">
        <f>VLOOKUP(N1006,'Design - US'!$H$3:$M$50,2,FALSE)</f>
        <v>Profile A</v>
      </c>
      <c r="P1006" t="str">
        <f>VLOOKUP($N1006,'Design - US'!$H$3:$M$50,3,FALSE)</f>
        <v>$60 USD / mo (T3)</v>
      </c>
      <c r="Q1006" t="str">
        <f>VLOOKUP($N1006,'Design - US'!$H$3:$M$50,4,FALSE)</f>
        <v>$12.06 USD / day</v>
      </c>
      <c r="R1006" t="str">
        <f>VLOOKUP($N1006,'Design - US'!$H$3:$M$50,5,FALSE)</f>
        <v>Access restricted beyond label indication (use only after failure of both allopurinol AND febuxostat)</v>
      </c>
      <c r="S1006" t="str">
        <f>VLOOKUP($N1006,'Design - US'!$H$3:$M$50,6,FALSE)</f>
        <v>Requires prior authorization</v>
      </c>
      <c r="T1006">
        <f t="shared" si="111"/>
        <v>9375</v>
      </c>
      <c r="U1006">
        <f t="shared" si="105"/>
        <v>7500</v>
      </c>
      <c r="V1006">
        <f t="shared" si="106"/>
        <v>1875</v>
      </c>
      <c r="W1006">
        <f t="shared" si="107"/>
        <v>0</v>
      </c>
      <c r="X1006">
        <f t="shared" si="108"/>
        <v>0</v>
      </c>
    </row>
    <row r="1007" spans="1:24">
      <c r="A1007" s="2">
        <v>156</v>
      </c>
      <c r="B1007" s="1" t="s">
        <v>17</v>
      </c>
      <c r="C1007" s="1">
        <v>11</v>
      </c>
      <c r="D1007" s="1" t="s">
        <v>14</v>
      </c>
      <c r="E1007" s="1">
        <v>0.8</v>
      </c>
      <c r="F1007" s="1">
        <v>0.1</v>
      </c>
      <c r="G1007" s="1">
        <v>0.1</v>
      </c>
      <c r="H1007" s="1">
        <v>0</v>
      </c>
      <c r="I1007" s="1" t="s">
        <v>12</v>
      </c>
      <c r="J1007" s="1" t="s">
        <v>13</v>
      </c>
      <c r="K1007" s="1">
        <v>9375</v>
      </c>
      <c r="L1007" s="3">
        <v>1875</v>
      </c>
      <c r="M1007" t="str">
        <f t="shared" si="109"/>
        <v>B</v>
      </c>
      <c r="N1007" t="str">
        <f t="shared" si="110"/>
        <v>B11</v>
      </c>
      <c r="O1007" t="str">
        <f>VLOOKUP(N1007,'Design - US'!$H$3:$M$50,2,FALSE)</f>
        <v>Profile A</v>
      </c>
      <c r="P1007" t="str">
        <f>VLOOKUP($N1007,'Design - US'!$H$3:$M$50,3,FALSE)</f>
        <v>$60 USD / mo (T3)</v>
      </c>
      <c r="Q1007" t="str">
        <f>VLOOKUP($N1007,'Design - US'!$H$3:$M$50,4,FALSE)</f>
        <v>$12.06 USD / day</v>
      </c>
      <c r="R1007" t="str">
        <f>VLOOKUP($N1007,'Design - US'!$H$3:$M$50,5,FALSE)</f>
        <v>Access restricted beyond label indication (use only after failure of both allopurinol AND febuxostat)</v>
      </c>
      <c r="S1007" t="str">
        <f>VLOOKUP($N1007,'Design - US'!$H$3:$M$50,6,FALSE)</f>
        <v>Requires prior authorization</v>
      </c>
      <c r="T1007">
        <f t="shared" si="111"/>
        <v>1875</v>
      </c>
      <c r="U1007">
        <f t="shared" si="105"/>
        <v>1500</v>
      </c>
      <c r="V1007">
        <f t="shared" si="106"/>
        <v>187.5</v>
      </c>
      <c r="W1007">
        <f t="shared" si="107"/>
        <v>187.5</v>
      </c>
      <c r="X1007">
        <f t="shared" si="108"/>
        <v>0</v>
      </c>
    </row>
    <row r="1008" spans="1:24">
      <c r="A1008" s="2">
        <v>156</v>
      </c>
      <c r="B1008" s="1" t="s">
        <v>17</v>
      </c>
      <c r="C1008" s="1">
        <v>12</v>
      </c>
      <c r="D1008" s="1" t="s">
        <v>11</v>
      </c>
      <c r="E1008" s="1">
        <v>0.6</v>
      </c>
      <c r="F1008" s="1">
        <v>0.4</v>
      </c>
      <c r="G1008" s="1">
        <v>0</v>
      </c>
      <c r="H1008" s="1">
        <v>0</v>
      </c>
      <c r="I1008" s="1" t="s">
        <v>12</v>
      </c>
      <c r="J1008" s="1" t="s">
        <v>13</v>
      </c>
      <c r="K1008" s="1">
        <v>9375</v>
      </c>
      <c r="L1008" s="3">
        <v>1875</v>
      </c>
      <c r="M1008" t="str">
        <f t="shared" si="109"/>
        <v>B</v>
      </c>
      <c r="N1008" t="str">
        <f t="shared" si="110"/>
        <v>B12</v>
      </c>
      <c r="O1008" t="str">
        <f>VLOOKUP(N1008,'Design - US'!$H$3:$M$50,2,FALSE)</f>
        <v>Profile A</v>
      </c>
      <c r="P1008" t="str">
        <f>VLOOKUP($N1008,'Design - US'!$H$3:$M$50,3,FALSE)</f>
        <v>$60 USD / mo (T3)</v>
      </c>
      <c r="Q1008" t="str">
        <f>VLOOKUP($N1008,'Design - US'!$H$3:$M$50,4,FALSE)</f>
        <v>$7.14 USD / day</v>
      </c>
      <c r="R1008" t="str">
        <f>VLOOKUP($N1008,'Design - US'!$H$3:$M$50,5,FALSE)</f>
        <v>Open access within label indication (use after failure of allopurinol or febuxostat)</v>
      </c>
      <c r="S1008" t="str">
        <f>VLOOKUP($N1008,'Design - US'!$H$3:$M$50,6,FALSE)</f>
        <v>No prior authorization</v>
      </c>
      <c r="T1008">
        <f t="shared" si="111"/>
        <v>9375</v>
      </c>
      <c r="U1008">
        <f t="shared" si="105"/>
        <v>5625</v>
      </c>
      <c r="V1008">
        <f t="shared" si="106"/>
        <v>3750</v>
      </c>
      <c r="W1008">
        <f t="shared" si="107"/>
        <v>0</v>
      </c>
      <c r="X1008">
        <f t="shared" si="108"/>
        <v>0</v>
      </c>
    </row>
    <row r="1009" spans="1:24">
      <c r="A1009" s="2">
        <v>156</v>
      </c>
      <c r="B1009" s="1" t="s">
        <v>17</v>
      </c>
      <c r="C1009" s="1">
        <v>12</v>
      </c>
      <c r="D1009" s="1" t="s">
        <v>14</v>
      </c>
      <c r="E1009" s="1">
        <v>0.5</v>
      </c>
      <c r="F1009" s="1">
        <v>0.2</v>
      </c>
      <c r="G1009" s="1">
        <v>0.3</v>
      </c>
      <c r="H1009" s="1">
        <v>0</v>
      </c>
      <c r="I1009" s="1" t="s">
        <v>12</v>
      </c>
      <c r="J1009" s="1" t="s">
        <v>13</v>
      </c>
      <c r="K1009" s="1">
        <v>9375</v>
      </c>
      <c r="L1009" s="3">
        <v>1875</v>
      </c>
      <c r="M1009" t="str">
        <f t="shared" si="109"/>
        <v>B</v>
      </c>
      <c r="N1009" t="str">
        <f t="shared" si="110"/>
        <v>B12</v>
      </c>
      <c r="O1009" t="str">
        <f>VLOOKUP(N1009,'Design - US'!$H$3:$M$50,2,FALSE)</f>
        <v>Profile A</v>
      </c>
      <c r="P1009" t="str">
        <f>VLOOKUP($N1009,'Design - US'!$H$3:$M$50,3,FALSE)</f>
        <v>$60 USD / mo (T3)</v>
      </c>
      <c r="Q1009" t="str">
        <f>VLOOKUP($N1009,'Design - US'!$H$3:$M$50,4,FALSE)</f>
        <v>$7.14 USD / day</v>
      </c>
      <c r="R1009" t="str">
        <f>VLOOKUP($N1009,'Design - US'!$H$3:$M$50,5,FALSE)</f>
        <v>Open access within label indication (use after failure of allopurinol or febuxostat)</v>
      </c>
      <c r="S1009" t="str">
        <f>VLOOKUP($N1009,'Design - US'!$H$3:$M$50,6,FALSE)</f>
        <v>No prior authorization</v>
      </c>
      <c r="T1009">
        <f t="shared" si="111"/>
        <v>1875</v>
      </c>
      <c r="U1009">
        <f t="shared" si="105"/>
        <v>937.5</v>
      </c>
      <c r="V1009">
        <f t="shared" si="106"/>
        <v>375</v>
      </c>
      <c r="W1009">
        <f t="shared" si="107"/>
        <v>562.5</v>
      </c>
      <c r="X1009">
        <f t="shared" si="108"/>
        <v>0</v>
      </c>
    </row>
    <row r="1010" spans="1:24">
      <c r="A1010" s="2">
        <v>157</v>
      </c>
      <c r="B1010" s="1" t="s">
        <v>18</v>
      </c>
      <c r="C1010" s="1">
        <v>1</v>
      </c>
      <c r="D1010" s="1" t="s">
        <v>11</v>
      </c>
      <c r="E1010" s="1">
        <v>0.1</v>
      </c>
      <c r="F1010" s="1">
        <v>0.7</v>
      </c>
      <c r="G1010" s="1">
        <v>0.2</v>
      </c>
      <c r="H1010" s="1">
        <v>0</v>
      </c>
      <c r="I1010" s="1" t="s">
        <v>12</v>
      </c>
      <c r="J1010" s="1" t="s">
        <v>13</v>
      </c>
      <c r="K1010" s="1">
        <v>3000</v>
      </c>
      <c r="L1010" s="3">
        <v>1200</v>
      </c>
      <c r="M1010" t="str">
        <f t="shared" si="109"/>
        <v>C</v>
      </c>
      <c r="N1010" t="str">
        <f t="shared" si="110"/>
        <v>C1</v>
      </c>
      <c r="O1010" t="str">
        <f>VLOOKUP(N1010,'Design - US'!$H$3:$M$50,2,FALSE)</f>
        <v>Profile C</v>
      </c>
      <c r="P1010" t="str">
        <f>VLOOKUP($N1010,'Design - US'!$H$3:$M$50,3,FALSE)</f>
        <v>$30 USD / mo (T2)</v>
      </c>
      <c r="Q1010" t="str">
        <f>VLOOKUP($N1010,'Design - US'!$H$3:$M$50,4,FALSE)</f>
        <v>$7.14 USD / day</v>
      </c>
      <c r="R1010" t="str">
        <f>VLOOKUP($N1010,'Design - US'!$H$3:$M$50,5,FALSE)</f>
        <v>Open access within label indication (use after failure of allopurinol or febuxostat)</v>
      </c>
      <c r="S1010" t="str">
        <f>VLOOKUP($N1010,'Design - US'!$H$3:$M$50,6,FALSE)</f>
        <v>No prior authorization</v>
      </c>
      <c r="T1010">
        <f t="shared" si="111"/>
        <v>3000</v>
      </c>
      <c r="U1010">
        <f t="shared" si="105"/>
        <v>300</v>
      </c>
      <c r="V1010">
        <f t="shared" si="106"/>
        <v>2100</v>
      </c>
      <c r="W1010">
        <f t="shared" si="107"/>
        <v>600</v>
      </c>
      <c r="X1010">
        <f t="shared" si="108"/>
        <v>0</v>
      </c>
    </row>
    <row r="1011" spans="1:24">
      <c r="A1011" s="2">
        <v>157</v>
      </c>
      <c r="B1011" s="1" t="s">
        <v>18</v>
      </c>
      <c r="C1011" s="1">
        <v>1</v>
      </c>
      <c r="D1011" s="1" t="s">
        <v>14</v>
      </c>
      <c r="E1011" s="1">
        <v>0.1</v>
      </c>
      <c r="F1011" s="1">
        <v>0</v>
      </c>
      <c r="G1011" s="1">
        <v>0.9</v>
      </c>
      <c r="H1011" s="1">
        <v>0</v>
      </c>
      <c r="I1011" s="1" t="s">
        <v>12</v>
      </c>
      <c r="J1011" s="1" t="s">
        <v>13</v>
      </c>
      <c r="K1011" s="1">
        <v>3000</v>
      </c>
      <c r="L1011" s="3">
        <v>1200</v>
      </c>
      <c r="M1011" t="str">
        <f t="shared" si="109"/>
        <v>C</v>
      </c>
      <c r="N1011" t="str">
        <f t="shared" si="110"/>
        <v>C1</v>
      </c>
      <c r="O1011" t="str">
        <f>VLOOKUP(N1011,'Design - US'!$H$3:$M$50,2,FALSE)</f>
        <v>Profile C</v>
      </c>
      <c r="P1011" t="str">
        <f>VLOOKUP($N1011,'Design - US'!$H$3:$M$50,3,FALSE)</f>
        <v>$30 USD / mo (T2)</v>
      </c>
      <c r="Q1011" t="str">
        <f>VLOOKUP($N1011,'Design - US'!$H$3:$M$50,4,FALSE)</f>
        <v>$7.14 USD / day</v>
      </c>
      <c r="R1011" t="str">
        <f>VLOOKUP($N1011,'Design - US'!$H$3:$M$50,5,FALSE)</f>
        <v>Open access within label indication (use after failure of allopurinol or febuxostat)</v>
      </c>
      <c r="S1011" t="str">
        <f>VLOOKUP($N1011,'Design - US'!$H$3:$M$50,6,FALSE)</f>
        <v>No prior authorization</v>
      </c>
      <c r="T1011">
        <f t="shared" si="111"/>
        <v>1200</v>
      </c>
      <c r="U1011">
        <f t="shared" si="105"/>
        <v>120</v>
      </c>
      <c r="V1011">
        <f t="shared" si="106"/>
        <v>0</v>
      </c>
      <c r="W1011">
        <f t="shared" si="107"/>
        <v>1080</v>
      </c>
      <c r="X1011">
        <f t="shared" si="108"/>
        <v>0</v>
      </c>
    </row>
    <row r="1012" spans="1:24">
      <c r="A1012" s="2">
        <v>157</v>
      </c>
      <c r="B1012" s="1" t="s">
        <v>18</v>
      </c>
      <c r="C1012" s="1">
        <v>2</v>
      </c>
      <c r="D1012" s="1" t="s">
        <v>11</v>
      </c>
      <c r="E1012" s="1">
        <v>0.1</v>
      </c>
      <c r="F1012" s="1">
        <v>0.8</v>
      </c>
      <c r="G1012" s="1">
        <v>0.1</v>
      </c>
      <c r="H1012" s="1">
        <v>0</v>
      </c>
      <c r="I1012" s="1" t="s">
        <v>12</v>
      </c>
      <c r="J1012" s="1" t="s">
        <v>13</v>
      </c>
      <c r="K1012" s="1">
        <v>3000</v>
      </c>
      <c r="L1012" s="3">
        <v>1200</v>
      </c>
      <c r="M1012" t="str">
        <f t="shared" si="109"/>
        <v>C</v>
      </c>
      <c r="N1012" t="str">
        <f t="shared" si="110"/>
        <v>C2</v>
      </c>
      <c r="O1012" t="str">
        <f>VLOOKUP(N1012,'Design - US'!$H$3:$M$50,2,FALSE)</f>
        <v>Profile C</v>
      </c>
      <c r="P1012" t="str">
        <f>VLOOKUP($N1012,'Design - US'!$H$3:$M$50,3,FALSE)</f>
        <v>$60 USD / mo (T3)</v>
      </c>
      <c r="Q1012" t="str">
        <f>VLOOKUP($N1012,'Design - US'!$H$3:$M$50,4,FALSE)</f>
        <v>$12.06 USD / day</v>
      </c>
      <c r="R1012" t="str">
        <f>VLOOKUP($N1012,'Design - US'!$H$3:$M$50,5,FALSE)</f>
        <v>Access restricted beyond label indication (use only after failure of both allopurinol AND febuxostat)</v>
      </c>
      <c r="S1012" t="str">
        <f>VLOOKUP($N1012,'Design - US'!$H$3:$M$50,6,FALSE)</f>
        <v>Requires prior authorization</v>
      </c>
      <c r="T1012">
        <f t="shared" si="111"/>
        <v>3000</v>
      </c>
      <c r="U1012">
        <f t="shared" si="105"/>
        <v>300</v>
      </c>
      <c r="V1012">
        <f t="shared" si="106"/>
        <v>2400</v>
      </c>
      <c r="W1012">
        <f t="shared" si="107"/>
        <v>300</v>
      </c>
      <c r="X1012">
        <f t="shared" si="108"/>
        <v>0</v>
      </c>
    </row>
    <row r="1013" spans="1:24">
      <c r="A1013" s="2">
        <v>157</v>
      </c>
      <c r="B1013" s="1" t="s">
        <v>18</v>
      </c>
      <c r="C1013" s="1">
        <v>2</v>
      </c>
      <c r="D1013" s="1" t="s">
        <v>14</v>
      </c>
      <c r="E1013" s="1">
        <v>0.2</v>
      </c>
      <c r="F1013" s="1">
        <v>0.1</v>
      </c>
      <c r="G1013" s="1">
        <v>0.7</v>
      </c>
      <c r="H1013" s="1">
        <v>0</v>
      </c>
      <c r="I1013" s="1" t="s">
        <v>12</v>
      </c>
      <c r="J1013" s="1" t="s">
        <v>13</v>
      </c>
      <c r="K1013" s="1">
        <v>3000</v>
      </c>
      <c r="L1013" s="3">
        <v>1200</v>
      </c>
      <c r="M1013" t="str">
        <f t="shared" si="109"/>
        <v>C</v>
      </c>
      <c r="N1013" t="str">
        <f t="shared" si="110"/>
        <v>C2</v>
      </c>
      <c r="O1013" t="str">
        <f>VLOOKUP(N1013,'Design - US'!$H$3:$M$50,2,FALSE)</f>
        <v>Profile C</v>
      </c>
      <c r="P1013" t="str">
        <f>VLOOKUP($N1013,'Design - US'!$H$3:$M$50,3,FALSE)</f>
        <v>$60 USD / mo (T3)</v>
      </c>
      <c r="Q1013" t="str">
        <f>VLOOKUP($N1013,'Design - US'!$H$3:$M$50,4,FALSE)</f>
        <v>$12.06 USD / day</v>
      </c>
      <c r="R1013" t="str">
        <f>VLOOKUP($N1013,'Design - US'!$H$3:$M$50,5,FALSE)</f>
        <v>Access restricted beyond label indication (use only after failure of both allopurinol AND febuxostat)</v>
      </c>
      <c r="S1013" t="str">
        <f>VLOOKUP($N1013,'Design - US'!$H$3:$M$50,6,FALSE)</f>
        <v>Requires prior authorization</v>
      </c>
      <c r="T1013">
        <f t="shared" si="111"/>
        <v>1200</v>
      </c>
      <c r="U1013">
        <f t="shared" si="105"/>
        <v>240</v>
      </c>
      <c r="V1013">
        <f t="shared" si="106"/>
        <v>120</v>
      </c>
      <c r="W1013">
        <f t="shared" si="107"/>
        <v>840</v>
      </c>
      <c r="X1013">
        <f t="shared" si="108"/>
        <v>0</v>
      </c>
    </row>
    <row r="1014" spans="1:24">
      <c r="A1014" s="2">
        <v>157</v>
      </c>
      <c r="B1014" s="1" t="s">
        <v>18</v>
      </c>
      <c r="C1014" s="1">
        <v>3</v>
      </c>
      <c r="D1014" s="1" t="s">
        <v>11</v>
      </c>
      <c r="E1014" s="1">
        <v>0.1</v>
      </c>
      <c r="F1014" s="1">
        <v>0.5</v>
      </c>
      <c r="G1014" s="1">
        <v>0.4</v>
      </c>
      <c r="H1014" s="1">
        <v>0</v>
      </c>
      <c r="I1014" s="1" t="s">
        <v>12</v>
      </c>
      <c r="J1014" s="1" t="s">
        <v>13</v>
      </c>
      <c r="K1014" s="1">
        <v>3000</v>
      </c>
      <c r="L1014" s="3">
        <v>1200</v>
      </c>
      <c r="M1014" t="str">
        <f t="shared" si="109"/>
        <v>C</v>
      </c>
      <c r="N1014" t="str">
        <f t="shared" si="110"/>
        <v>C3</v>
      </c>
      <c r="O1014" t="str">
        <f>VLOOKUP(N1014,'Design - US'!$H$3:$M$50,2,FALSE)</f>
        <v>Profile A</v>
      </c>
      <c r="P1014" t="str">
        <f>VLOOKUP($N1014,'Design - US'!$H$3:$M$50,3,FALSE)</f>
        <v>$30 USD / mo (T2)</v>
      </c>
      <c r="Q1014" t="str">
        <f>VLOOKUP($N1014,'Design - US'!$H$3:$M$50,4,FALSE)</f>
        <v>$7.14 USD / day</v>
      </c>
      <c r="R1014" t="str">
        <f>VLOOKUP($N1014,'Design - US'!$H$3:$M$50,5,FALSE)</f>
        <v>Open access within label indication (use after failure of allopurinol or febuxostat)</v>
      </c>
      <c r="S1014" t="str">
        <f>VLOOKUP($N1014,'Design - US'!$H$3:$M$50,6,FALSE)</f>
        <v>No prior authorization</v>
      </c>
      <c r="T1014">
        <f t="shared" si="111"/>
        <v>3000</v>
      </c>
      <c r="U1014">
        <f t="shared" si="105"/>
        <v>300</v>
      </c>
      <c r="V1014">
        <f t="shared" si="106"/>
        <v>1500</v>
      </c>
      <c r="W1014">
        <f t="shared" si="107"/>
        <v>1200</v>
      </c>
      <c r="X1014">
        <f t="shared" si="108"/>
        <v>0</v>
      </c>
    </row>
    <row r="1015" spans="1:24">
      <c r="A1015" s="2">
        <v>157</v>
      </c>
      <c r="B1015" s="1" t="s">
        <v>18</v>
      </c>
      <c r="C1015" s="1">
        <v>3</v>
      </c>
      <c r="D1015" s="1" t="s">
        <v>14</v>
      </c>
      <c r="E1015" s="1">
        <v>0</v>
      </c>
      <c r="F1015" s="1">
        <v>0</v>
      </c>
      <c r="G1015" s="1">
        <v>1</v>
      </c>
      <c r="H1015" s="1">
        <v>0</v>
      </c>
      <c r="I1015" s="1" t="s">
        <v>12</v>
      </c>
      <c r="J1015" s="1" t="s">
        <v>13</v>
      </c>
      <c r="K1015" s="1">
        <v>3000</v>
      </c>
      <c r="L1015" s="3">
        <v>1200</v>
      </c>
      <c r="M1015" t="str">
        <f t="shared" si="109"/>
        <v>C</v>
      </c>
      <c r="N1015" t="str">
        <f t="shared" si="110"/>
        <v>C3</v>
      </c>
      <c r="O1015" t="str">
        <f>VLOOKUP(N1015,'Design - US'!$H$3:$M$50,2,FALSE)</f>
        <v>Profile A</v>
      </c>
      <c r="P1015" t="str">
        <f>VLOOKUP($N1015,'Design - US'!$H$3:$M$50,3,FALSE)</f>
        <v>$30 USD / mo (T2)</v>
      </c>
      <c r="Q1015" t="str">
        <f>VLOOKUP($N1015,'Design - US'!$H$3:$M$50,4,FALSE)</f>
        <v>$7.14 USD / day</v>
      </c>
      <c r="R1015" t="str">
        <f>VLOOKUP($N1015,'Design - US'!$H$3:$M$50,5,FALSE)</f>
        <v>Open access within label indication (use after failure of allopurinol or febuxostat)</v>
      </c>
      <c r="S1015" t="str">
        <f>VLOOKUP($N1015,'Design - US'!$H$3:$M$50,6,FALSE)</f>
        <v>No prior authorization</v>
      </c>
      <c r="T1015">
        <f t="shared" si="111"/>
        <v>1200</v>
      </c>
      <c r="U1015">
        <f t="shared" si="105"/>
        <v>0</v>
      </c>
      <c r="V1015">
        <f t="shared" si="106"/>
        <v>0</v>
      </c>
      <c r="W1015">
        <f t="shared" si="107"/>
        <v>1200</v>
      </c>
      <c r="X1015">
        <f t="shared" si="108"/>
        <v>0</v>
      </c>
    </row>
    <row r="1016" spans="1:24">
      <c r="A1016" s="2">
        <v>157</v>
      </c>
      <c r="B1016" s="1" t="s">
        <v>18</v>
      </c>
      <c r="C1016" s="1">
        <v>4</v>
      </c>
      <c r="D1016" s="1" t="s">
        <v>11</v>
      </c>
      <c r="E1016" s="1">
        <v>0.2</v>
      </c>
      <c r="F1016" s="1">
        <v>0.7</v>
      </c>
      <c r="G1016" s="1">
        <v>0.1</v>
      </c>
      <c r="H1016" s="1">
        <v>0</v>
      </c>
      <c r="I1016" s="1" t="s">
        <v>12</v>
      </c>
      <c r="J1016" s="1" t="s">
        <v>13</v>
      </c>
      <c r="K1016" s="1">
        <v>3000</v>
      </c>
      <c r="L1016" s="3">
        <v>1200</v>
      </c>
      <c r="M1016" t="str">
        <f t="shared" si="109"/>
        <v>C</v>
      </c>
      <c r="N1016" t="str">
        <f t="shared" si="110"/>
        <v>C4</v>
      </c>
      <c r="O1016" t="str">
        <f>VLOOKUP(N1016,'Design - US'!$H$3:$M$50,2,FALSE)</f>
        <v>Profile A</v>
      </c>
      <c r="P1016" t="str">
        <f>VLOOKUP($N1016,'Design - US'!$H$3:$M$50,3,FALSE)</f>
        <v>$60 USD / mo (T3)</v>
      </c>
      <c r="Q1016" t="str">
        <f>VLOOKUP($N1016,'Design - US'!$H$3:$M$50,4,FALSE)</f>
        <v>$5.36 USD / day</v>
      </c>
      <c r="R1016" t="str">
        <f>VLOOKUP($N1016,'Design - US'!$H$3:$M$50,5,FALSE)</f>
        <v>Open access within label indication (use after failure of allopurinol or febuxostat)</v>
      </c>
      <c r="S1016" t="str">
        <f>VLOOKUP($N1016,'Design - US'!$H$3:$M$50,6,FALSE)</f>
        <v>Requires prior authorization</v>
      </c>
      <c r="T1016">
        <f t="shared" si="111"/>
        <v>3000</v>
      </c>
      <c r="U1016">
        <f t="shared" si="105"/>
        <v>600</v>
      </c>
      <c r="V1016">
        <f t="shared" si="106"/>
        <v>2100</v>
      </c>
      <c r="W1016">
        <f t="shared" si="107"/>
        <v>300</v>
      </c>
      <c r="X1016">
        <f t="shared" si="108"/>
        <v>0</v>
      </c>
    </row>
    <row r="1017" spans="1:24">
      <c r="A1017" s="2">
        <v>157</v>
      </c>
      <c r="B1017" s="1" t="s">
        <v>18</v>
      </c>
      <c r="C1017" s="1">
        <v>4</v>
      </c>
      <c r="D1017" s="1" t="s">
        <v>14</v>
      </c>
      <c r="E1017" s="1">
        <v>0.2</v>
      </c>
      <c r="F1017" s="1">
        <v>0.1</v>
      </c>
      <c r="G1017" s="1">
        <v>0.7</v>
      </c>
      <c r="H1017" s="1">
        <v>0</v>
      </c>
      <c r="I1017" s="1" t="s">
        <v>12</v>
      </c>
      <c r="J1017" s="1" t="s">
        <v>13</v>
      </c>
      <c r="K1017" s="1">
        <v>3000</v>
      </c>
      <c r="L1017" s="3">
        <v>1200</v>
      </c>
      <c r="M1017" t="str">
        <f t="shared" si="109"/>
        <v>C</v>
      </c>
      <c r="N1017" t="str">
        <f t="shared" si="110"/>
        <v>C4</v>
      </c>
      <c r="O1017" t="str">
        <f>VLOOKUP(N1017,'Design - US'!$H$3:$M$50,2,FALSE)</f>
        <v>Profile A</v>
      </c>
      <c r="P1017" t="str">
        <f>VLOOKUP($N1017,'Design - US'!$H$3:$M$50,3,FALSE)</f>
        <v>$60 USD / mo (T3)</v>
      </c>
      <c r="Q1017" t="str">
        <f>VLOOKUP($N1017,'Design - US'!$H$3:$M$50,4,FALSE)</f>
        <v>$5.36 USD / day</v>
      </c>
      <c r="R1017" t="str">
        <f>VLOOKUP($N1017,'Design - US'!$H$3:$M$50,5,FALSE)</f>
        <v>Open access within label indication (use after failure of allopurinol or febuxostat)</v>
      </c>
      <c r="S1017" t="str">
        <f>VLOOKUP($N1017,'Design - US'!$H$3:$M$50,6,FALSE)</f>
        <v>Requires prior authorization</v>
      </c>
      <c r="T1017">
        <f t="shared" si="111"/>
        <v>1200</v>
      </c>
      <c r="U1017">
        <f t="shared" si="105"/>
        <v>240</v>
      </c>
      <c r="V1017">
        <f t="shared" si="106"/>
        <v>120</v>
      </c>
      <c r="W1017">
        <f t="shared" si="107"/>
        <v>840</v>
      </c>
      <c r="X1017">
        <f t="shared" si="108"/>
        <v>0</v>
      </c>
    </row>
    <row r="1018" spans="1:24">
      <c r="A1018" s="2">
        <v>157</v>
      </c>
      <c r="B1018" s="1" t="s">
        <v>18</v>
      </c>
      <c r="C1018" s="1">
        <v>5</v>
      </c>
      <c r="D1018" s="1" t="s">
        <v>11</v>
      </c>
      <c r="E1018" s="1">
        <v>0.1</v>
      </c>
      <c r="F1018" s="1">
        <v>0.8</v>
      </c>
      <c r="G1018" s="1">
        <v>0.1</v>
      </c>
      <c r="H1018" s="1">
        <v>0</v>
      </c>
      <c r="I1018" s="1" t="s">
        <v>12</v>
      </c>
      <c r="J1018" s="1" t="s">
        <v>13</v>
      </c>
      <c r="K1018" s="1">
        <v>3000</v>
      </c>
      <c r="L1018" s="3">
        <v>1200</v>
      </c>
      <c r="M1018" t="str">
        <f t="shared" si="109"/>
        <v>C</v>
      </c>
      <c r="N1018" t="str">
        <f t="shared" si="110"/>
        <v>C5</v>
      </c>
      <c r="O1018" t="str">
        <f>VLOOKUP(N1018,'Design - US'!$H$3:$M$50,2,FALSE)</f>
        <v>Profile C</v>
      </c>
      <c r="P1018" t="str">
        <f>VLOOKUP($N1018,'Design - US'!$H$3:$M$50,3,FALSE)</f>
        <v>$30 USD / mo (T2)</v>
      </c>
      <c r="Q1018" t="str">
        <f>VLOOKUP($N1018,'Design - US'!$H$3:$M$50,4,FALSE)</f>
        <v>$7.14 USD / day</v>
      </c>
      <c r="R1018" t="str">
        <f>VLOOKUP($N1018,'Design - US'!$H$3:$M$50,5,FALSE)</f>
        <v>Open access within label indication (use after failure of allopurinol or febuxostat)</v>
      </c>
      <c r="S1018" t="str">
        <f>VLOOKUP($N1018,'Design - US'!$H$3:$M$50,6,FALSE)</f>
        <v>Requires prior authorization</v>
      </c>
      <c r="T1018">
        <f t="shared" si="111"/>
        <v>3000</v>
      </c>
      <c r="U1018">
        <f t="shared" si="105"/>
        <v>300</v>
      </c>
      <c r="V1018">
        <f t="shared" si="106"/>
        <v>2400</v>
      </c>
      <c r="W1018">
        <f t="shared" si="107"/>
        <v>300</v>
      </c>
      <c r="X1018">
        <f t="shared" si="108"/>
        <v>0</v>
      </c>
    </row>
    <row r="1019" spans="1:24">
      <c r="A1019" s="2">
        <v>157</v>
      </c>
      <c r="B1019" s="1" t="s">
        <v>18</v>
      </c>
      <c r="C1019" s="1">
        <v>5</v>
      </c>
      <c r="D1019" s="1" t="s">
        <v>14</v>
      </c>
      <c r="E1019" s="1">
        <v>0.1</v>
      </c>
      <c r="F1019" s="1">
        <v>0</v>
      </c>
      <c r="G1019" s="1">
        <v>0.9</v>
      </c>
      <c r="H1019" s="1">
        <v>0</v>
      </c>
      <c r="I1019" s="1" t="s">
        <v>12</v>
      </c>
      <c r="J1019" s="1" t="s">
        <v>13</v>
      </c>
      <c r="K1019" s="1">
        <v>3000</v>
      </c>
      <c r="L1019" s="3">
        <v>1200</v>
      </c>
      <c r="M1019" t="str">
        <f t="shared" si="109"/>
        <v>C</v>
      </c>
      <c r="N1019" t="str">
        <f t="shared" si="110"/>
        <v>C5</v>
      </c>
      <c r="O1019" t="str">
        <f>VLOOKUP(N1019,'Design - US'!$H$3:$M$50,2,FALSE)</f>
        <v>Profile C</v>
      </c>
      <c r="P1019" t="str">
        <f>VLOOKUP($N1019,'Design - US'!$H$3:$M$50,3,FALSE)</f>
        <v>$30 USD / mo (T2)</v>
      </c>
      <c r="Q1019" t="str">
        <f>VLOOKUP($N1019,'Design - US'!$H$3:$M$50,4,FALSE)</f>
        <v>$7.14 USD / day</v>
      </c>
      <c r="R1019" t="str">
        <f>VLOOKUP($N1019,'Design - US'!$H$3:$M$50,5,FALSE)</f>
        <v>Open access within label indication (use after failure of allopurinol or febuxostat)</v>
      </c>
      <c r="S1019" t="str">
        <f>VLOOKUP($N1019,'Design - US'!$H$3:$M$50,6,FALSE)</f>
        <v>Requires prior authorization</v>
      </c>
      <c r="T1019">
        <f t="shared" si="111"/>
        <v>1200</v>
      </c>
      <c r="U1019">
        <f t="shared" si="105"/>
        <v>120</v>
      </c>
      <c r="V1019">
        <f t="shared" si="106"/>
        <v>0</v>
      </c>
      <c r="W1019">
        <f t="shared" si="107"/>
        <v>1080</v>
      </c>
      <c r="X1019">
        <f t="shared" si="108"/>
        <v>0</v>
      </c>
    </row>
    <row r="1020" spans="1:24">
      <c r="A1020" s="2">
        <v>157</v>
      </c>
      <c r="B1020" s="1" t="s">
        <v>18</v>
      </c>
      <c r="C1020" s="1">
        <v>6</v>
      </c>
      <c r="D1020" s="1" t="s">
        <v>11</v>
      </c>
      <c r="E1020" s="1">
        <v>0.2</v>
      </c>
      <c r="F1020" s="1">
        <v>0.7</v>
      </c>
      <c r="G1020" s="1">
        <v>0.1</v>
      </c>
      <c r="H1020" s="1">
        <v>0</v>
      </c>
      <c r="I1020" s="1" t="s">
        <v>12</v>
      </c>
      <c r="J1020" s="1" t="s">
        <v>13</v>
      </c>
      <c r="K1020" s="1">
        <v>3000</v>
      </c>
      <c r="L1020" s="3">
        <v>1200</v>
      </c>
      <c r="M1020" t="str">
        <f t="shared" si="109"/>
        <v>C</v>
      </c>
      <c r="N1020" t="str">
        <f t="shared" si="110"/>
        <v>C6</v>
      </c>
      <c r="O1020" t="str">
        <f>VLOOKUP(N1020,'Design - US'!$H$3:$M$50,2,FALSE)</f>
        <v>Profile A</v>
      </c>
      <c r="P1020" t="str">
        <f>VLOOKUP($N1020,'Design - US'!$H$3:$M$50,3,FALSE)</f>
        <v>$60 USD / mo (T3)</v>
      </c>
      <c r="Q1020" t="str">
        <f>VLOOKUP($N1020,'Design - US'!$H$3:$M$50,4,FALSE)</f>
        <v>$7.14 USD / day</v>
      </c>
      <c r="R1020" t="str">
        <f>VLOOKUP($N1020,'Design - US'!$H$3:$M$50,5,FALSE)</f>
        <v>Open access within label indication (use after failure of allopurinol or febuxostat)</v>
      </c>
      <c r="S1020" t="str">
        <f>VLOOKUP($N1020,'Design - US'!$H$3:$M$50,6,FALSE)</f>
        <v>Requires prior authorization</v>
      </c>
      <c r="T1020">
        <f t="shared" si="111"/>
        <v>3000</v>
      </c>
      <c r="U1020">
        <f t="shared" si="105"/>
        <v>600</v>
      </c>
      <c r="V1020">
        <f t="shared" si="106"/>
        <v>2100</v>
      </c>
      <c r="W1020">
        <f t="shared" si="107"/>
        <v>300</v>
      </c>
      <c r="X1020">
        <f t="shared" si="108"/>
        <v>0</v>
      </c>
    </row>
    <row r="1021" spans="1:24">
      <c r="A1021" s="2">
        <v>157</v>
      </c>
      <c r="B1021" s="1" t="s">
        <v>18</v>
      </c>
      <c r="C1021" s="1">
        <v>6</v>
      </c>
      <c r="D1021" s="1" t="s">
        <v>14</v>
      </c>
      <c r="E1021" s="1">
        <v>0.2</v>
      </c>
      <c r="F1021" s="1">
        <v>0.1</v>
      </c>
      <c r="G1021" s="1">
        <v>0.7</v>
      </c>
      <c r="H1021" s="1">
        <v>0</v>
      </c>
      <c r="I1021" s="1" t="s">
        <v>12</v>
      </c>
      <c r="J1021" s="1" t="s">
        <v>13</v>
      </c>
      <c r="K1021" s="1">
        <v>3000</v>
      </c>
      <c r="L1021" s="3">
        <v>1200</v>
      </c>
      <c r="M1021" t="str">
        <f t="shared" si="109"/>
        <v>C</v>
      </c>
      <c r="N1021" t="str">
        <f t="shared" si="110"/>
        <v>C6</v>
      </c>
      <c r="O1021" t="str">
        <f>VLOOKUP(N1021,'Design - US'!$H$3:$M$50,2,FALSE)</f>
        <v>Profile A</v>
      </c>
      <c r="P1021" t="str">
        <f>VLOOKUP($N1021,'Design - US'!$H$3:$M$50,3,FALSE)</f>
        <v>$60 USD / mo (T3)</v>
      </c>
      <c r="Q1021" t="str">
        <f>VLOOKUP($N1021,'Design - US'!$H$3:$M$50,4,FALSE)</f>
        <v>$7.14 USD / day</v>
      </c>
      <c r="R1021" t="str">
        <f>VLOOKUP($N1021,'Design - US'!$H$3:$M$50,5,FALSE)</f>
        <v>Open access within label indication (use after failure of allopurinol or febuxostat)</v>
      </c>
      <c r="S1021" t="str">
        <f>VLOOKUP($N1021,'Design - US'!$H$3:$M$50,6,FALSE)</f>
        <v>Requires prior authorization</v>
      </c>
      <c r="T1021">
        <f t="shared" si="111"/>
        <v>1200</v>
      </c>
      <c r="U1021">
        <f t="shared" si="105"/>
        <v>240</v>
      </c>
      <c r="V1021">
        <f t="shared" si="106"/>
        <v>120</v>
      </c>
      <c r="W1021">
        <f t="shared" si="107"/>
        <v>840</v>
      </c>
      <c r="X1021">
        <f t="shared" si="108"/>
        <v>0</v>
      </c>
    </row>
    <row r="1022" spans="1:24">
      <c r="A1022" s="2">
        <v>157</v>
      </c>
      <c r="B1022" s="1" t="s">
        <v>18</v>
      </c>
      <c r="C1022" s="1">
        <v>7</v>
      </c>
      <c r="D1022" s="1" t="s">
        <v>11</v>
      </c>
      <c r="E1022" s="1">
        <v>0.1</v>
      </c>
      <c r="F1022" s="1">
        <v>0.7</v>
      </c>
      <c r="G1022" s="1">
        <v>0.2</v>
      </c>
      <c r="H1022" s="1">
        <v>0</v>
      </c>
      <c r="I1022" s="1" t="s">
        <v>12</v>
      </c>
      <c r="J1022" s="1" t="s">
        <v>13</v>
      </c>
      <c r="K1022" s="1">
        <v>3000</v>
      </c>
      <c r="L1022" s="3">
        <v>1200</v>
      </c>
      <c r="M1022" t="str">
        <f t="shared" si="109"/>
        <v>C</v>
      </c>
      <c r="N1022" t="str">
        <f t="shared" si="110"/>
        <v>C7</v>
      </c>
      <c r="O1022" t="str">
        <f>VLOOKUP(N1022,'Design - US'!$H$3:$M$50,2,FALSE)</f>
        <v>Profile D</v>
      </c>
      <c r="P1022" t="str">
        <f>VLOOKUP($N1022,'Design - US'!$H$3:$M$50,3,FALSE)</f>
        <v>$60 USD / mo (T3)</v>
      </c>
      <c r="Q1022" t="str">
        <f>VLOOKUP($N1022,'Design - US'!$H$3:$M$50,4,FALSE)</f>
        <v>$7.14 USD / day</v>
      </c>
      <c r="R1022" t="str">
        <f>VLOOKUP($N1022,'Design - US'!$H$3:$M$50,5,FALSE)</f>
        <v>Open access within label indication (use after failure of allopurinol or febuxostat)</v>
      </c>
      <c r="S1022" t="str">
        <f>VLOOKUP($N1022,'Design - US'!$H$3:$M$50,6,FALSE)</f>
        <v>Requires prior authorization</v>
      </c>
      <c r="T1022">
        <f t="shared" si="111"/>
        <v>3000</v>
      </c>
      <c r="U1022">
        <f t="shared" si="105"/>
        <v>300</v>
      </c>
      <c r="V1022">
        <f t="shared" si="106"/>
        <v>2100</v>
      </c>
      <c r="W1022">
        <f t="shared" si="107"/>
        <v>600</v>
      </c>
      <c r="X1022">
        <f t="shared" si="108"/>
        <v>0</v>
      </c>
    </row>
    <row r="1023" spans="1:24">
      <c r="A1023" s="2">
        <v>157</v>
      </c>
      <c r="B1023" s="1" t="s">
        <v>18</v>
      </c>
      <c r="C1023" s="1">
        <v>7</v>
      </c>
      <c r="D1023" s="1" t="s">
        <v>14</v>
      </c>
      <c r="E1023" s="1">
        <v>0.2</v>
      </c>
      <c r="F1023" s="1">
        <v>0</v>
      </c>
      <c r="G1023" s="1">
        <v>0.8</v>
      </c>
      <c r="H1023" s="1">
        <v>0</v>
      </c>
      <c r="I1023" s="1" t="s">
        <v>12</v>
      </c>
      <c r="J1023" s="1" t="s">
        <v>13</v>
      </c>
      <c r="K1023" s="1">
        <v>3000</v>
      </c>
      <c r="L1023" s="3">
        <v>1200</v>
      </c>
      <c r="M1023" t="str">
        <f t="shared" si="109"/>
        <v>C</v>
      </c>
      <c r="N1023" t="str">
        <f t="shared" si="110"/>
        <v>C7</v>
      </c>
      <c r="O1023" t="str">
        <f>VLOOKUP(N1023,'Design - US'!$H$3:$M$50,2,FALSE)</f>
        <v>Profile D</v>
      </c>
      <c r="P1023" t="str">
        <f>VLOOKUP($N1023,'Design - US'!$H$3:$M$50,3,FALSE)</f>
        <v>$60 USD / mo (T3)</v>
      </c>
      <c r="Q1023" t="str">
        <f>VLOOKUP($N1023,'Design - US'!$H$3:$M$50,4,FALSE)</f>
        <v>$7.14 USD / day</v>
      </c>
      <c r="R1023" t="str">
        <f>VLOOKUP($N1023,'Design - US'!$H$3:$M$50,5,FALSE)</f>
        <v>Open access within label indication (use after failure of allopurinol or febuxostat)</v>
      </c>
      <c r="S1023" t="str">
        <f>VLOOKUP($N1023,'Design - US'!$H$3:$M$50,6,FALSE)</f>
        <v>Requires prior authorization</v>
      </c>
      <c r="T1023">
        <f t="shared" si="111"/>
        <v>1200</v>
      </c>
      <c r="U1023">
        <f t="shared" si="105"/>
        <v>240</v>
      </c>
      <c r="V1023">
        <f t="shared" si="106"/>
        <v>0</v>
      </c>
      <c r="W1023">
        <f t="shared" si="107"/>
        <v>960</v>
      </c>
      <c r="X1023">
        <f t="shared" si="108"/>
        <v>0</v>
      </c>
    </row>
    <row r="1024" spans="1:24">
      <c r="A1024" s="2">
        <v>157</v>
      </c>
      <c r="B1024" s="1" t="s">
        <v>18</v>
      </c>
      <c r="C1024" s="1">
        <v>8</v>
      </c>
      <c r="D1024" s="1" t="s">
        <v>11</v>
      </c>
      <c r="E1024" s="1">
        <v>0.3</v>
      </c>
      <c r="F1024" s="1">
        <v>0.5</v>
      </c>
      <c r="G1024" s="1">
        <v>0.2</v>
      </c>
      <c r="H1024" s="1">
        <v>0</v>
      </c>
      <c r="I1024" s="1" t="s">
        <v>12</v>
      </c>
      <c r="J1024" s="1" t="s">
        <v>13</v>
      </c>
      <c r="K1024" s="1">
        <v>3000</v>
      </c>
      <c r="L1024" s="3">
        <v>1200</v>
      </c>
      <c r="M1024" t="str">
        <f t="shared" si="109"/>
        <v>C</v>
      </c>
      <c r="N1024" t="str">
        <f t="shared" si="110"/>
        <v>C8</v>
      </c>
      <c r="O1024" t="str">
        <f>VLOOKUP(N1024,'Design - US'!$H$3:$M$50,2,FALSE)</f>
        <v>Profile B</v>
      </c>
      <c r="P1024" t="str">
        <f>VLOOKUP($N1024,'Design - US'!$H$3:$M$50,3,FALSE)</f>
        <v>$60 USD / mo (T3)</v>
      </c>
      <c r="Q1024" t="str">
        <f>VLOOKUP($N1024,'Design - US'!$H$3:$M$50,4,FALSE)</f>
        <v>$12.06 USD / day</v>
      </c>
      <c r="R1024" t="str">
        <f>VLOOKUP($N1024,'Design - US'!$H$3:$M$50,5,FALSE)</f>
        <v>Access restricted beyond label indication (use only after failure of both allopurinol AND febuxostat)</v>
      </c>
      <c r="S1024" t="str">
        <f>VLOOKUP($N1024,'Design - US'!$H$3:$M$50,6,FALSE)</f>
        <v>Requires prior authorization</v>
      </c>
      <c r="T1024">
        <f t="shared" si="111"/>
        <v>3000</v>
      </c>
      <c r="U1024">
        <f t="shared" si="105"/>
        <v>900</v>
      </c>
      <c r="V1024">
        <f t="shared" si="106"/>
        <v>1500</v>
      </c>
      <c r="W1024">
        <f t="shared" si="107"/>
        <v>600</v>
      </c>
      <c r="X1024">
        <f t="shared" si="108"/>
        <v>0</v>
      </c>
    </row>
    <row r="1025" spans="1:24">
      <c r="A1025" s="2">
        <v>157</v>
      </c>
      <c r="B1025" s="1" t="s">
        <v>18</v>
      </c>
      <c r="C1025" s="1">
        <v>8</v>
      </c>
      <c r="D1025" s="1" t="s">
        <v>14</v>
      </c>
      <c r="E1025" s="1">
        <v>0.1</v>
      </c>
      <c r="F1025" s="1">
        <v>0</v>
      </c>
      <c r="G1025" s="1">
        <v>0.9</v>
      </c>
      <c r="H1025" s="1">
        <v>0</v>
      </c>
      <c r="I1025" s="1" t="s">
        <v>12</v>
      </c>
      <c r="J1025" s="1" t="s">
        <v>13</v>
      </c>
      <c r="K1025" s="1">
        <v>3000</v>
      </c>
      <c r="L1025" s="3">
        <v>1200</v>
      </c>
      <c r="M1025" t="str">
        <f t="shared" si="109"/>
        <v>C</v>
      </c>
      <c r="N1025" t="str">
        <f t="shared" si="110"/>
        <v>C8</v>
      </c>
      <c r="O1025" t="str">
        <f>VLOOKUP(N1025,'Design - US'!$H$3:$M$50,2,FALSE)</f>
        <v>Profile B</v>
      </c>
      <c r="P1025" t="str">
        <f>VLOOKUP($N1025,'Design - US'!$H$3:$M$50,3,FALSE)</f>
        <v>$60 USD / mo (T3)</v>
      </c>
      <c r="Q1025" t="str">
        <f>VLOOKUP($N1025,'Design - US'!$H$3:$M$50,4,FALSE)</f>
        <v>$12.06 USD / day</v>
      </c>
      <c r="R1025" t="str">
        <f>VLOOKUP($N1025,'Design - US'!$H$3:$M$50,5,FALSE)</f>
        <v>Access restricted beyond label indication (use only after failure of both allopurinol AND febuxostat)</v>
      </c>
      <c r="S1025" t="str">
        <f>VLOOKUP($N1025,'Design - US'!$H$3:$M$50,6,FALSE)</f>
        <v>Requires prior authorization</v>
      </c>
      <c r="T1025">
        <f t="shared" si="111"/>
        <v>1200</v>
      </c>
      <c r="U1025">
        <f t="shared" si="105"/>
        <v>120</v>
      </c>
      <c r="V1025">
        <f t="shared" si="106"/>
        <v>0</v>
      </c>
      <c r="W1025">
        <f t="shared" si="107"/>
        <v>1080</v>
      </c>
      <c r="X1025">
        <f t="shared" si="108"/>
        <v>0</v>
      </c>
    </row>
    <row r="1026" spans="1:24">
      <c r="A1026" s="2">
        <v>157</v>
      </c>
      <c r="B1026" s="1" t="s">
        <v>18</v>
      </c>
      <c r="C1026" s="1">
        <v>9</v>
      </c>
      <c r="D1026" s="1" t="s">
        <v>11</v>
      </c>
      <c r="E1026" s="1">
        <v>0.1</v>
      </c>
      <c r="F1026" s="1">
        <v>0.6</v>
      </c>
      <c r="G1026" s="1">
        <v>0.3</v>
      </c>
      <c r="H1026" s="1">
        <v>0</v>
      </c>
      <c r="I1026" s="1" t="s">
        <v>12</v>
      </c>
      <c r="J1026" s="1" t="s">
        <v>13</v>
      </c>
      <c r="K1026" s="1">
        <v>3000</v>
      </c>
      <c r="L1026" s="3">
        <v>1200</v>
      </c>
      <c r="M1026" t="str">
        <f t="shared" si="109"/>
        <v>C</v>
      </c>
      <c r="N1026" t="str">
        <f t="shared" si="110"/>
        <v>C9</v>
      </c>
      <c r="O1026" t="str">
        <f>VLOOKUP(N1026,'Design - US'!$H$3:$M$50,2,FALSE)</f>
        <v>Profile D</v>
      </c>
      <c r="P1026" t="str">
        <f>VLOOKUP($N1026,'Design - US'!$H$3:$M$50,3,FALSE)</f>
        <v>$60 USD / mo (T3)</v>
      </c>
      <c r="Q1026" t="str">
        <f>VLOOKUP($N1026,'Design - US'!$H$3:$M$50,4,FALSE)</f>
        <v>$12.06 USD / day</v>
      </c>
      <c r="R1026" t="str">
        <f>VLOOKUP($N1026,'Design - US'!$H$3:$M$50,5,FALSE)</f>
        <v>Open access within label indication (use after failure of allopurinol or febuxostat)</v>
      </c>
      <c r="S1026" t="str">
        <f>VLOOKUP($N1026,'Design - US'!$H$3:$M$50,6,FALSE)</f>
        <v>No prior authorization</v>
      </c>
      <c r="T1026">
        <f t="shared" si="111"/>
        <v>3000</v>
      </c>
      <c r="U1026">
        <f t="shared" ref="U1026:U1089" si="112">$T1026*E1026</f>
        <v>300</v>
      </c>
      <c r="V1026">
        <f t="shared" ref="V1026:V1089" si="113">$T1026*F1026</f>
        <v>1800</v>
      </c>
      <c r="W1026">
        <f t="shared" ref="W1026:W1089" si="114">$T1026*G1026</f>
        <v>900</v>
      </c>
      <c r="X1026">
        <f t="shared" ref="X1026:X1089" si="115">$T1026*H1026</f>
        <v>0</v>
      </c>
    </row>
    <row r="1027" spans="1:24">
      <c r="A1027" s="2">
        <v>157</v>
      </c>
      <c r="B1027" s="1" t="s">
        <v>18</v>
      </c>
      <c r="C1027" s="1">
        <v>9</v>
      </c>
      <c r="D1027" s="1" t="s">
        <v>14</v>
      </c>
      <c r="E1027" s="1">
        <v>0.1</v>
      </c>
      <c r="F1027" s="1">
        <v>0</v>
      </c>
      <c r="G1027" s="1">
        <v>0.9</v>
      </c>
      <c r="H1027" s="1">
        <v>0</v>
      </c>
      <c r="I1027" s="1" t="s">
        <v>12</v>
      </c>
      <c r="J1027" s="1" t="s">
        <v>13</v>
      </c>
      <c r="K1027" s="1">
        <v>3000</v>
      </c>
      <c r="L1027" s="3">
        <v>1200</v>
      </c>
      <c r="M1027" t="str">
        <f t="shared" ref="M1027:M1090" si="116">RIGHT(B1027,1)</f>
        <v>C</v>
      </c>
      <c r="N1027" t="str">
        <f t="shared" ref="N1027:N1090" si="117">M1027&amp;C1027</f>
        <v>C9</v>
      </c>
      <c r="O1027" t="str">
        <f>VLOOKUP(N1027,'Design - US'!$H$3:$M$50,2,FALSE)</f>
        <v>Profile D</v>
      </c>
      <c r="P1027" t="str">
        <f>VLOOKUP($N1027,'Design - US'!$H$3:$M$50,3,FALSE)</f>
        <v>$60 USD / mo (T3)</v>
      </c>
      <c r="Q1027" t="str">
        <f>VLOOKUP($N1027,'Design - US'!$H$3:$M$50,4,FALSE)</f>
        <v>$12.06 USD / day</v>
      </c>
      <c r="R1027" t="str">
        <f>VLOOKUP($N1027,'Design - US'!$H$3:$M$50,5,FALSE)</f>
        <v>Open access within label indication (use after failure of allopurinol or febuxostat)</v>
      </c>
      <c r="S1027" t="str">
        <f>VLOOKUP($N1027,'Design - US'!$H$3:$M$50,6,FALSE)</f>
        <v>No prior authorization</v>
      </c>
      <c r="T1027">
        <f t="shared" ref="T1027:T1090" si="118">IF(D1027="A",K1027,L1027)</f>
        <v>1200</v>
      </c>
      <c r="U1027">
        <f t="shared" si="112"/>
        <v>120</v>
      </c>
      <c r="V1027">
        <f t="shared" si="113"/>
        <v>0</v>
      </c>
      <c r="W1027">
        <f t="shared" si="114"/>
        <v>1080</v>
      </c>
      <c r="X1027">
        <f t="shared" si="115"/>
        <v>0</v>
      </c>
    </row>
    <row r="1028" spans="1:24">
      <c r="A1028" s="2">
        <v>157</v>
      </c>
      <c r="B1028" s="1" t="s">
        <v>18</v>
      </c>
      <c r="C1028" s="1">
        <v>10</v>
      </c>
      <c r="D1028" s="1" t="s">
        <v>11</v>
      </c>
      <c r="E1028" s="1">
        <v>0.2</v>
      </c>
      <c r="F1028" s="1">
        <v>0.8</v>
      </c>
      <c r="G1028" s="1">
        <v>0</v>
      </c>
      <c r="H1028" s="1">
        <v>0</v>
      </c>
      <c r="I1028" s="1" t="s">
        <v>12</v>
      </c>
      <c r="J1028" s="1" t="s">
        <v>13</v>
      </c>
      <c r="K1028" s="1">
        <v>3000</v>
      </c>
      <c r="L1028" s="3">
        <v>1200</v>
      </c>
      <c r="M1028" t="str">
        <f t="shared" si="116"/>
        <v>C</v>
      </c>
      <c r="N1028" t="str">
        <f t="shared" si="117"/>
        <v>C10</v>
      </c>
      <c r="O1028" t="str">
        <f>VLOOKUP(N1028,'Design - US'!$H$3:$M$50,2,FALSE)</f>
        <v>Profile A</v>
      </c>
      <c r="P1028" t="str">
        <f>VLOOKUP($N1028,'Design - US'!$H$3:$M$50,3,FALSE)</f>
        <v>$60 USD / mo (T3)</v>
      </c>
      <c r="Q1028" t="str">
        <f>VLOOKUP($N1028,'Design - US'!$H$3:$M$50,4,FALSE)</f>
        <v>$12.06 USD / day</v>
      </c>
      <c r="R1028" t="str">
        <f>VLOOKUP($N1028,'Design - US'!$H$3:$M$50,5,FALSE)</f>
        <v>Open access within label indication (use after failure of allopurinol or febuxostat)</v>
      </c>
      <c r="S1028" t="str">
        <f>VLOOKUP($N1028,'Design - US'!$H$3:$M$50,6,FALSE)</f>
        <v>No prior authorization</v>
      </c>
      <c r="T1028">
        <f t="shared" si="118"/>
        <v>3000</v>
      </c>
      <c r="U1028">
        <f t="shared" si="112"/>
        <v>600</v>
      </c>
      <c r="V1028">
        <f t="shared" si="113"/>
        <v>2400</v>
      </c>
      <c r="W1028">
        <f t="shared" si="114"/>
        <v>0</v>
      </c>
      <c r="X1028">
        <f t="shared" si="115"/>
        <v>0</v>
      </c>
    </row>
    <row r="1029" spans="1:24">
      <c r="A1029" s="2">
        <v>157</v>
      </c>
      <c r="B1029" s="1" t="s">
        <v>18</v>
      </c>
      <c r="C1029" s="1">
        <v>10</v>
      </c>
      <c r="D1029" s="1" t="s">
        <v>14</v>
      </c>
      <c r="E1029" s="1">
        <v>0.2</v>
      </c>
      <c r="F1029" s="1">
        <v>0.1</v>
      </c>
      <c r="G1029" s="1">
        <v>0.7</v>
      </c>
      <c r="H1029" s="1">
        <v>0</v>
      </c>
      <c r="I1029" s="1" t="s">
        <v>12</v>
      </c>
      <c r="J1029" s="1" t="s">
        <v>13</v>
      </c>
      <c r="K1029" s="1">
        <v>3000</v>
      </c>
      <c r="L1029" s="3">
        <v>1200</v>
      </c>
      <c r="M1029" t="str">
        <f t="shared" si="116"/>
        <v>C</v>
      </c>
      <c r="N1029" t="str">
        <f t="shared" si="117"/>
        <v>C10</v>
      </c>
      <c r="O1029" t="str">
        <f>VLOOKUP(N1029,'Design - US'!$H$3:$M$50,2,FALSE)</f>
        <v>Profile A</v>
      </c>
      <c r="P1029" t="str">
        <f>VLOOKUP($N1029,'Design - US'!$H$3:$M$50,3,FALSE)</f>
        <v>$60 USD / mo (T3)</v>
      </c>
      <c r="Q1029" t="str">
        <f>VLOOKUP($N1029,'Design - US'!$H$3:$M$50,4,FALSE)</f>
        <v>$12.06 USD / day</v>
      </c>
      <c r="R1029" t="str">
        <f>VLOOKUP($N1029,'Design - US'!$H$3:$M$50,5,FALSE)</f>
        <v>Open access within label indication (use after failure of allopurinol or febuxostat)</v>
      </c>
      <c r="S1029" t="str">
        <f>VLOOKUP($N1029,'Design - US'!$H$3:$M$50,6,FALSE)</f>
        <v>No prior authorization</v>
      </c>
      <c r="T1029">
        <f t="shared" si="118"/>
        <v>1200</v>
      </c>
      <c r="U1029">
        <f t="shared" si="112"/>
        <v>240</v>
      </c>
      <c r="V1029">
        <f t="shared" si="113"/>
        <v>120</v>
      </c>
      <c r="W1029">
        <f t="shared" si="114"/>
        <v>840</v>
      </c>
      <c r="X1029">
        <f t="shared" si="115"/>
        <v>0</v>
      </c>
    </row>
    <row r="1030" spans="1:24">
      <c r="A1030" s="2">
        <v>157</v>
      </c>
      <c r="B1030" s="1" t="s">
        <v>18</v>
      </c>
      <c r="C1030" s="1">
        <v>11</v>
      </c>
      <c r="D1030" s="1" t="s">
        <v>11</v>
      </c>
      <c r="E1030" s="1">
        <v>0.1</v>
      </c>
      <c r="F1030" s="1">
        <v>0.7</v>
      </c>
      <c r="G1030" s="1">
        <v>0.2</v>
      </c>
      <c r="H1030" s="1">
        <v>0</v>
      </c>
      <c r="I1030" s="1" t="s">
        <v>12</v>
      </c>
      <c r="J1030" s="1" t="s">
        <v>13</v>
      </c>
      <c r="K1030" s="1">
        <v>3000</v>
      </c>
      <c r="L1030" s="3">
        <v>1200</v>
      </c>
      <c r="M1030" t="str">
        <f t="shared" si="116"/>
        <v>C</v>
      </c>
      <c r="N1030" t="str">
        <f t="shared" si="117"/>
        <v>C11</v>
      </c>
      <c r="O1030" t="str">
        <f>VLOOKUP(N1030,'Design - US'!$H$3:$M$50,2,FALSE)</f>
        <v>Profile B</v>
      </c>
      <c r="P1030" t="str">
        <f>VLOOKUP($N1030,'Design - US'!$H$3:$M$50,3,FALSE)</f>
        <v>$60 USD / mo (T3)</v>
      </c>
      <c r="Q1030" t="str">
        <f>VLOOKUP($N1030,'Design - US'!$H$3:$M$50,4,FALSE)</f>
        <v>$12.06 USD / day</v>
      </c>
      <c r="R1030" t="str">
        <f>VLOOKUP($N1030,'Design - US'!$H$3:$M$50,5,FALSE)</f>
        <v>Open access within label indication (use after failure of allopurinol or febuxostat)</v>
      </c>
      <c r="S1030" t="str">
        <f>VLOOKUP($N1030,'Design - US'!$H$3:$M$50,6,FALSE)</f>
        <v>No prior authorization</v>
      </c>
      <c r="T1030">
        <f t="shared" si="118"/>
        <v>3000</v>
      </c>
      <c r="U1030">
        <f t="shared" si="112"/>
        <v>300</v>
      </c>
      <c r="V1030">
        <f t="shared" si="113"/>
        <v>2100</v>
      </c>
      <c r="W1030">
        <f t="shared" si="114"/>
        <v>600</v>
      </c>
      <c r="X1030">
        <f t="shared" si="115"/>
        <v>0</v>
      </c>
    </row>
    <row r="1031" spans="1:24">
      <c r="A1031" s="2">
        <v>157</v>
      </c>
      <c r="B1031" s="1" t="s">
        <v>18</v>
      </c>
      <c r="C1031" s="1">
        <v>11</v>
      </c>
      <c r="D1031" s="1" t="s">
        <v>14</v>
      </c>
      <c r="E1031" s="1">
        <v>0.1</v>
      </c>
      <c r="F1031" s="1">
        <v>0</v>
      </c>
      <c r="G1031" s="1">
        <v>0.9</v>
      </c>
      <c r="H1031" s="1">
        <v>0</v>
      </c>
      <c r="I1031" s="1" t="s">
        <v>12</v>
      </c>
      <c r="J1031" s="1" t="s">
        <v>13</v>
      </c>
      <c r="K1031" s="1">
        <v>3000</v>
      </c>
      <c r="L1031" s="3">
        <v>1200</v>
      </c>
      <c r="M1031" t="str">
        <f t="shared" si="116"/>
        <v>C</v>
      </c>
      <c r="N1031" t="str">
        <f t="shared" si="117"/>
        <v>C11</v>
      </c>
      <c r="O1031" t="str">
        <f>VLOOKUP(N1031,'Design - US'!$H$3:$M$50,2,FALSE)</f>
        <v>Profile B</v>
      </c>
      <c r="P1031" t="str">
        <f>VLOOKUP($N1031,'Design - US'!$H$3:$M$50,3,FALSE)</f>
        <v>$60 USD / mo (T3)</v>
      </c>
      <c r="Q1031" t="str">
        <f>VLOOKUP($N1031,'Design - US'!$H$3:$M$50,4,FALSE)</f>
        <v>$12.06 USD / day</v>
      </c>
      <c r="R1031" t="str">
        <f>VLOOKUP($N1031,'Design - US'!$H$3:$M$50,5,FALSE)</f>
        <v>Open access within label indication (use after failure of allopurinol or febuxostat)</v>
      </c>
      <c r="S1031" t="str">
        <f>VLOOKUP($N1031,'Design - US'!$H$3:$M$50,6,FALSE)</f>
        <v>No prior authorization</v>
      </c>
      <c r="T1031">
        <f t="shared" si="118"/>
        <v>1200</v>
      </c>
      <c r="U1031">
        <f t="shared" si="112"/>
        <v>120</v>
      </c>
      <c r="V1031">
        <f t="shared" si="113"/>
        <v>0</v>
      </c>
      <c r="W1031">
        <f t="shared" si="114"/>
        <v>1080</v>
      </c>
      <c r="X1031">
        <f t="shared" si="115"/>
        <v>0</v>
      </c>
    </row>
    <row r="1032" spans="1:24">
      <c r="A1032" s="2">
        <v>157</v>
      </c>
      <c r="B1032" s="1" t="s">
        <v>18</v>
      </c>
      <c r="C1032" s="1">
        <v>12</v>
      </c>
      <c r="D1032" s="1" t="s">
        <v>11</v>
      </c>
      <c r="E1032" s="1">
        <v>0.1</v>
      </c>
      <c r="F1032" s="1">
        <v>0.7</v>
      </c>
      <c r="G1032" s="1">
        <v>0.2</v>
      </c>
      <c r="H1032" s="1">
        <v>0</v>
      </c>
      <c r="I1032" s="1" t="s">
        <v>12</v>
      </c>
      <c r="J1032" s="1" t="s">
        <v>13</v>
      </c>
      <c r="K1032" s="1">
        <v>3000</v>
      </c>
      <c r="L1032" s="3">
        <v>1200</v>
      </c>
      <c r="M1032" t="str">
        <f t="shared" si="116"/>
        <v>C</v>
      </c>
      <c r="N1032" t="str">
        <f t="shared" si="117"/>
        <v>C12</v>
      </c>
      <c r="O1032" t="str">
        <f>VLOOKUP(N1032,'Design - US'!$H$3:$M$50,2,FALSE)</f>
        <v>Profile C</v>
      </c>
      <c r="P1032" t="str">
        <f>VLOOKUP($N1032,'Design - US'!$H$3:$M$50,3,FALSE)</f>
        <v>$60 USD / mo (T3)</v>
      </c>
      <c r="Q1032" t="str">
        <f>VLOOKUP($N1032,'Design - US'!$H$3:$M$50,4,FALSE)</f>
        <v>$5.36 USD / day</v>
      </c>
      <c r="R1032" t="str">
        <f>VLOOKUP($N1032,'Design - US'!$H$3:$M$50,5,FALSE)</f>
        <v>Open access within label indication (use after failure of allopurinol or febuxostat)</v>
      </c>
      <c r="S1032" t="str">
        <f>VLOOKUP($N1032,'Design - US'!$H$3:$M$50,6,FALSE)</f>
        <v>No prior authorization</v>
      </c>
      <c r="T1032">
        <f t="shared" si="118"/>
        <v>3000</v>
      </c>
      <c r="U1032">
        <f t="shared" si="112"/>
        <v>300</v>
      </c>
      <c r="V1032">
        <f t="shared" si="113"/>
        <v>2100</v>
      </c>
      <c r="W1032">
        <f t="shared" si="114"/>
        <v>600</v>
      </c>
      <c r="X1032">
        <f t="shared" si="115"/>
        <v>0</v>
      </c>
    </row>
    <row r="1033" spans="1:24">
      <c r="A1033" s="2">
        <v>157</v>
      </c>
      <c r="B1033" s="1" t="s">
        <v>18</v>
      </c>
      <c r="C1033" s="1">
        <v>12</v>
      </c>
      <c r="D1033" s="1" t="s">
        <v>14</v>
      </c>
      <c r="E1033" s="1">
        <v>0.1</v>
      </c>
      <c r="F1033" s="1">
        <v>0</v>
      </c>
      <c r="G1033" s="1">
        <v>0.9</v>
      </c>
      <c r="H1033" s="1">
        <v>0</v>
      </c>
      <c r="I1033" s="1" t="s">
        <v>12</v>
      </c>
      <c r="J1033" s="1" t="s">
        <v>13</v>
      </c>
      <c r="K1033" s="1">
        <v>3000</v>
      </c>
      <c r="L1033" s="3">
        <v>1200</v>
      </c>
      <c r="M1033" t="str">
        <f t="shared" si="116"/>
        <v>C</v>
      </c>
      <c r="N1033" t="str">
        <f t="shared" si="117"/>
        <v>C12</v>
      </c>
      <c r="O1033" t="str">
        <f>VLOOKUP(N1033,'Design - US'!$H$3:$M$50,2,FALSE)</f>
        <v>Profile C</v>
      </c>
      <c r="P1033" t="str">
        <f>VLOOKUP($N1033,'Design - US'!$H$3:$M$50,3,FALSE)</f>
        <v>$60 USD / mo (T3)</v>
      </c>
      <c r="Q1033" t="str">
        <f>VLOOKUP($N1033,'Design - US'!$H$3:$M$50,4,FALSE)</f>
        <v>$5.36 USD / day</v>
      </c>
      <c r="R1033" t="str">
        <f>VLOOKUP($N1033,'Design - US'!$H$3:$M$50,5,FALSE)</f>
        <v>Open access within label indication (use after failure of allopurinol or febuxostat)</v>
      </c>
      <c r="S1033" t="str">
        <f>VLOOKUP($N1033,'Design - US'!$H$3:$M$50,6,FALSE)</f>
        <v>No prior authorization</v>
      </c>
      <c r="T1033">
        <f t="shared" si="118"/>
        <v>1200</v>
      </c>
      <c r="U1033">
        <f t="shared" si="112"/>
        <v>120</v>
      </c>
      <c r="V1033">
        <f t="shared" si="113"/>
        <v>0</v>
      </c>
      <c r="W1033">
        <f t="shared" si="114"/>
        <v>1080</v>
      </c>
      <c r="X1033">
        <f t="shared" si="115"/>
        <v>0</v>
      </c>
    </row>
    <row r="1034" spans="1:24">
      <c r="A1034" s="2">
        <v>158</v>
      </c>
      <c r="B1034" s="1" t="s">
        <v>18</v>
      </c>
      <c r="C1034" s="1">
        <v>1</v>
      </c>
      <c r="D1034" s="1" t="s">
        <v>11</v>
      </c>
      <c r="E1034" s="1">
        <v>0.2</v>
      </c>
      <c r="F1034" s="1">
        <v>0.2</v>
      </c>
      <c r="G1034" s="1">
        <v>0.6</v>
      </c>
      <c r="H1034" s="1">
        <v>0</v>
      </c>
      <c r="I1034" s="1" t="s">
        <v>12</v>
      </c>
      <c r="J1034" s="1" t="s">
        <v>13</v>
      </c>
      <c r="K1034" s="1">
        <v>625</v>
      </c>
      <c r="L1034" s="3">
        <v>0</v>
      </c>
      <c r="M1034" t="str">
        <f t="shared" si="116"/>
        <v>C</v>
      </c>
      <c r="N1034" t="str">
        <f t="shared" si="117"/>
        <v>C1</v>
      </c>
      <c r="O1034" t="str">
        <f>VLOOKUP(N1034,'Design - US'!$H$3:$M$50,2,FALSE)</f>
        <v>Profile C</v>
      </c>
      <c r="P1034" t="str">
        <f>VLOOKUP($N1034,'Design - US'!$H$3:$M$50,3,FALSE)</f>
        <v>$30 USD / mo (T2)</v>
      </c>
      <c r="Q1034" t="str">
        <f>VLOOKUP($N1034,'Design - US'!$H$3:$M$50,4,FALSE)</f>
        <v>$7.14 USD / day</v>
      </c>
      <c r="R1034" t="str">
        <f>VLOOKUP($N1034,'Design - US'!$H$3:$M$50,5,FALSE)</f>
        <v>Open access within label indication (use after failure of allopurinol or febuxostat)</v>
      </c>
      <c r="S1034" t="str">
        <f>VLOOKUP($N1034,'Design - US'!$H$3:$M$50,6,FALSE)</f>
        <v>No prior authorization</v>
      </c>
      <c r="T1034">
        <f t="shared" si="118"/>
        <v>625</v>
      </c>
      <c r="U1034">
        <f t="shared" si="112"/>
        <v>125</v>
      </c>
      <c r="V1034">
        <f t="shared" si="113"/>
        <v>125</v>
      </c>
      <c r="W1034">
        <f t="shared" si="114"/>
        <v>375</v>
      </c>
      <c r="X1034">
        <f t="shared" si="115"/>
        <v>0</v>
      </c>
    </row>
    <row r="1035" spans="1:24">
      <c r="A1035" s="2">
        <v>158</v>
      </c>
      <c r="B1035" s="1" t="s">
        <v>18</v>
      </c>
      <c r="C1035" s="1">
        <v>1</v>
      </c>
      <c r="D1035" s="1" t="s">
        <v>14</v>
      </c>
      <c r="E1035" s="1">
        <v>0.5</v>
      </c>
      <c r="F1035" s="1">
        <v>0.5</v>
      </c>
      <c r="G1035" s="1">
        <v>0</v>
      </c>
      <c r="H1035" s="1">
        <v>0</v>
      </c>
      <c r="I1035" s="1" t="s">
        <v>12</v>
      </c>
      <c r="J1035" s="1" t="s">
        <v>13</v>
      </c>
      <c r="K1035" s="1">
        <v>625</v>
      </c>
      <c r="L1035" s="3">
        <v>0</v>
      </c>
      <c r="M1035" t="str">
        <f t="shared" si="116"/>
        <v>C</v>
      </c>
      <c r="N1035" t="str">
        <f t="shared" si="117"/>
        <v>C1</v>
      </c>
      <c r="O1035" t="str">
        <f>VLOOKUP(N1035,'Design - US'!$H$3:$M$50,2,FALSE)</f>
        <v>Profile C</v>
      </c>
      <c r="P1035" t="str">
        <f>VLOOKUP($N1035,'Design - US'!$H$3:$M$50,3,FALSE)</f>
        <v>$30 USD / mo (T2)</v>
      </c>
      <c r="Q1035" t="str">
        <f>VLOOKUP($N1035,'Design - US'!$H$3:$M$50,4,FALSE)</f>
        <v>$7.14 USD / day</v>
      </c>
      <c r="R1035" t="str">
        <f>VLOOKUP($N1035,'Design - US'!$H$3:$M$50,5,FALSE)</f>
        <v>Open access within label indication (use after failure of allopurinol or febuxostat)</v>
      </c>
      <c r="S1035" t="str">
        <f>VLOOKUP($N1035,'Design - US'!$H$3:$M$50,6,FALSE)</f>
        <v>No prior authorization</v>
      </c>
      <c r="T1035">
        <f t="shared" si="118"/>
        <v>0</v>
      </c>
      <c r="U1035">
        <f t="shared" si="112"/>
        <v>0</v>
      </c>
      <c r="V1035">
        <f t="shared" si="113"/>
        <v>0</v>
      </c>
      <c r="W1035">
        <f t="shared" si="114"/>
        <v>0</v>
      </c>
      <c r="X1035">
        <f t="shared" si="115"/>
        <v>0</v>
      </c>
    </row>
    <row r="1036" spans="1:24">
      <c r="A1036" s="2">
        <v>158</v>
      </c>
      <c r="B1036" s="1" t="s">
        <v>18</v>
      </c>
      <c r="C1036" s="1">
        <v>2</v>
      </c>
      <c r="D1036" s="1" t="s">
        <v>11</v>
      </c>
      <c r="E1036" s="1">
        <v>0.3</v>
      </c>
      <c r="F1036" s="1">
        <v>0.4</v>
      </c>
      <c r="G1036" s="1">
        <v>0.3</v>
      </c>
      <c r="H1036" s="1">
        <v>0</v>
      </c>
      <c r="I1036" s="1" t="s">
        <v>12</v>
      </c>
      <c r="J1036" s="1" t="s">
        <v>13</v>
      </c>
      <c r="K1036" s="1">
        <v>625</v>
      </c>
      <c r="L1036" s="3">
        <v>0</v>
      </c>
      <c r="M1036" t="str">
        <f t="shared" si="116"/>
        <v>C</v>
      </c>
      <c r="N1036" t="str">
        <f t="shared" si="117"/>
        <v>C2</v>
      </c>
      <c r="O1036" t="str">
        <f>VLOOKUP(N1036,'Design - US'!$H$3:$M$50,2,FALSE)</f>
        <v>Profile C</v>
      </c>
      <c r="P1036" t="str">
        <f>VLOOKUP($N1036,'Design - US'!$H$3:$M$50,3,FALSE)</f>
        <v>$60 USD / mo (T3)</v>
      </c>
      <c r="Q1036" t="str">
        <f>VLOOKUP($N1036,'Design - US'!$H$3:$M$50,4,FALSE)</f>
        <v>$12.06 USD / day</v>
      </c>
      <c r="R1036" t="str">
        <f>VLOOKUP($N1036,'Design - US'!$H$3:$M$50,5,FALSE)</f>
        <v>Access restricted beyond label indication (use only after failure of both allopurinol AND febuxostat)</v>
      </c>
      <c r="S1036" t="str">
        <f>VLOOKUP($N1036,'Design - US'!$H$3:$M$50,6,FALSE)</f>
        <v>Requires prior authorization</v>
      </c>
      <c r="T1036">
        <f t="shared" si="118"/>
        <v>625</v>
      </c>
      <c r="U1036">
        <f t="shared" si="112"/>
        <v>187.5</v>
      </c>
      <c r="V1036">
        <f t="shared" si="113"/>
        <v>250</v>
      </c>
      <c r="W1036">
        <f t="shared" si="114"/>
        <v>187.5</v>
      </c>
      <c r="X1036">
        <f t="shared" si="115"/>
        <v>0</v>
      </c>
    </row>
    <row r="1037" spans="1:24">
      <c r="A1037" s="2">
        <v>158</v>
      </c>
      <c r="B1037" s="1" t="s">
        <v>18</v>
      </c>
      <c r="C1037" s="1">
        <v>2</v>
      </c>
      <c r="D1037" s="1" t="s">
        <v>14</v>
      </c>
      <c r="E1037" s="1">
        <v>0.3</v>
      </c>
      <c r="F1037" s="1">
        <v>0.3</v>
      </c>
      <c r="G1037" s="1">
        <v>0.4</v>
      </c>
      <c r="H1037" s="1">
        <v>0</v>
      </c>
      <c r="I1037" s="1" t="s">
        <v>12</v>
      </c>
      <c r="J1037" s="1" t="s">
        <v>13</v>
      </c>
      <c r="K1037" s="1">
        <v>625</v>
      </c>
      <c r="L1037" s="3">
        <v>0</v>
      </c>
      <c r="M1037" t="str">
        <f t="shared" si="116"/>
        <v>C</v>
      </c>
      <c r="N1037" t="str">
        <f t="shared" si="117"/>
        <v>C2</v>
      </c>
      <c r="O1037" t="str">
        <f>VLOOKUP(N1037,'Design - US'!$H$3:$M$50,2,FALSE)</f>
        <v>Profile C</v>
      </c>
      <c r="P1037" t="str">
        <f>VLOOKUP($N1037,'Design - US'!$H$3:$M$50,3,FALSE)</f>
        <v>$60 USD / mo (T3)</v>
      </c>
      <c r="Q1037" t="str">
        <f>VLOOKUP($N1037,'Design - US'!$H$3:$M$50,4,FALSE)</f>
        <v>$12.06 USD / day</v>
      </c>
      <c r="R1037" t="str">
        <f>VLOOKUP($N1037,'Design - US'!$H$3:$M$50,5,FALSE)</f>
        <v>Access restricted beyond label indication (use only after failure of both allopurinol AND febuxostat)</v>
      </c>
      <c r="S1037" t="str">
        <f>VLOOKUP($N1037,'Design - US'!$H$3:$M$50,6,FALSE)</f>
        <v>Requires prior authorization</v>
      </c>
      <c r="T1037">
        <f t="shared" si="118"/>
        <v>0</v>
      </c>
      <c r="U1037">
        <f t="shared" si="112"/>
        <v>0</v>
      </c>
      <c r="V1037">
        <f t="shared" si="113"/>
        <v>0</v>
      </c>
      <c r="W1037">
        <f t="shared" si="114"/>
        <v>0</v>
      </c>
      <c r="X1037">
        <f t="shared" si="115"/>
        <v>0</v>
      </c>
    </row>
    <row r="1038" spans="1:24">
      <c r="A1038" s="2">
        <v>158</v>
      </c>
      <c r="B1038" s="1" t="s">
        <v>18</v>
      </c>
      <c r="C1038" s="1">
        <v>3</v>
      </c>
      <c r="D1038" s="1" t="s">
        <v>11</v>
      </c>
      <c r="E1038" s="1">
        <v>0.3</v>
      </c>
      <c r="F1038" s="1">
        <v>0.5</v>
      </c>
      <c r="G1038" s="1">
        <v>0.2</v>
      </c>
      <c r="H1038" s="1">
        <v>0</v>
      </c>
      <c r="I1038" s="1" t="s">
        <v>12</v>
      </c>
      <c r="J1038" s="1" t="s">
        <v>13</v>
      </c>
      <c r="K1038" s="1">
        <v>625</v>
      </c>
      <c r="L1038" s="3">
        <v>0</v>
      </c>
      <c r="M1038" t="str">
        <f t="shared" si="116"/>
        <v>C</v>
      </c>
      <c r="N1038" t="str">
        <f t="shared" si="117"/>
        <v>C3</v>
      </c>
      <c r="O1038" t="str">
        <f>VLOOKUP(N1038,'Design - US'!$H$3:$M$50,2,FALSE)</f>
        <v>Profile A</v>
      </c>
      <c r="P1038" t="str">
        <f>VLOOKUP($N1038,'Design - US'!$H$3:$M$50,3,FALSE)</f>
        <v>$30 USD / mo (T2)</v>
      </c>
      <c r="Q1038" t="str">
        <f>VLOOKUP($N1038,'Design - US'!$H$3:$M$50,4,FALSE)</f>
        <v>$7.14 USD / day</v>
      </c>
      <c r="R1038" t="str">
        <f>VLOOKUP($N1038,'Design - US'!$H$3:$M$50,5,FALSE)</f>
        <v>Open access within label indication (use after failure of allopurinol or febuxostat)</v>
      </c>
      <c r="S1038" t="str">
        <f>VLOOKUP($N1038,'Design - US'!$H$3:$M$50,6,FALSE)</f>
        <v>No prior authorization</v>
      </c>
      <c r="T1038">
        <f t="shared" si="118"/>
        <v>625</v>
      </c>
      <c r="U1038">
        <f t="shared" si="112"/>
        <v>187.5</v>
      </c>
      <c r="V1038">
        <f t="shared" si="113"/>
        <v>312.5</v>
      </c>
      <c r="W1038">
        <f t="shared" si="114"/>
        <v>125</v>
      </c>
      <c r="X1038">
        <f t="shared" si="115"/>
        <v>0</v>
      </c>
    </row>
    <row r="1039" spans="1:24">
      <c r="A1039" s="2">
        <v>158</v>
      </c>
      <c r="B1039" s="1" t="s">
        <v>18</v>
      </c>
      <c r="C1039" s="1">
        <v>3</v>
      </c>
      <c r="D1039" s="1" t="s">
        <v>14</v>
      </c>
      <c r="E1039" s="1">
        <v>0.3</v>
      </c>
      <c r="F1039" s="1">
        <v>0.4</v>
      </c>
      <c r="G1039" s="1">
        <v>0.3</v>
      </c>
      <c r="H1039" s="1">
        <v>0</v>
      </c>
      <c r="I1039" s="1" t="s">
        <v>12</v>
      </c>
      <c r="J1039" s="1" t="s">
        <v>13</v>
      </c>
      <c r="K1039" s="1">
        <v>625</v>
      </c>
      <c r="L1039" s="3">
        <v>0</v>
      </c>
      <c r="M1039" t="str">
        <f t="shared" si="116"/>
        <v>C</v>
      </c>
      <c r="N1039" t="str">
        <f t="shared" si="117"/>
        <v>C3</v>
      </c>
      <c r="O1039" t="str">
        <f>VLOOKUP(N1039,'Design - US'!$H$3:$M$50,2,FALSE)</f>
        <v>Profile A</v>
      </c>
      <c r="P1039" t="str">
        <f>VLOOKUP($N1039,'Design - US'!$H$3:$M$50,3,FALSE)</f>
        <v>$30 USD / mo (T2)</v>
      </c>
      <c r="Q1039" t="str">
        <f>VLOOKUP($N1039,'Design - US'!$H$3:$M$50,4,FALSE)</f>
        <v>$7.14 USD / day</v>
      </c>
      <c r="R1039" t="str">
        <f>VLOOKUP($N1039,'Design - US'!$H$3:$M$50,5,FALSE)</f>
        <v>Open access within label indication (use after failure of allopurinol or febuxostat)</v>
      </c>
      <c r="S1039" t="str">
        <f>VLOOKUP($N1039,'Design - US'!$H$3:$M$50,6,FALSE)</f>
        <v>No prior authorization</v>
      </c>
      <c r="T1039">
        <f t="shared" si="118"/>
        <v>0</v>
      </c>
      <c r="U1039">
        <f t="shared" si="112"/>
        <v>0</v>
      </c>
      <c r="V1039">
        <f t="shared" si="113"/>
        <v>0</v>
      </c>
      <c r="W1039">
        <f t="shared" si="114"/>
        <v>0</v>
      </c>
      <c r="X1039">
        <f t="shared" si="115"/>
        <v>0</v>
      </c>
    </row>
    <row r="1040" spans="1:24">
      <c r="A1040" s="2">
        <v>158</v>
      </c>
      <c r="B1040" s="1" t="s">
        <v>18</v>
      </c>
      <c r="C1040" s="1">
        <v>4</v>
      </c>
      <c r="D1040" s="1" t="s">
        <v>11</v>
      </c>
      <c r="E1040" s="1">
        <v>0.2</v>
      </c>
      <c r="F1040" s="1">
        <v>0.4</v>
      </c>
      <c r="G1040" s="1">
        <v>0.4</v>
      </c>
      <c r="H1040" s="1">
        <v>0</v>
      </c>
      <c r="I1040" s="1" t="s">
        <v>12</v>
      </c>
      <c r="J1040" s="1" t="s">
        <v>13</v>
      </c>
      <c r="K1040" s="1">
        <v>625</v>
      </c>
      <c r="L1040" s="3">
        <v>0</v>
      </c>
      <c r="M1040" t="str">
        <f t="shared" si="116"/>
        <v>C</v>
      </c>
      <c r="N1040" t="str">
        <f t="shared" si="117"/>
        <v>C4</v>
      </c>
      <c r="O1040" t="str">
        <f>VLOOKUP(N1040,'Design - US'!$H$3:$M$50,2,FALSE)</f>
        <v>Profile A</v>
      </c>
      <c r="P1040" t="str">
        <f>VLOOKUP($N1040,'Design - US'!$H$3:$M$50,3,FALSE)</f>
        <v>$60 USD / mo (T3)</v>
      </c>
      <c r="Q1040" t="str">
        <f>VLOOKUP($N1040,'Design - US'!$H$3:$M$50,4,FALSE)</f>
        <v>$5.36 USD / day</v>
      </c>
      <c r="R1040" t="str">
        <f>VLOOKUP($N1040,'Design - US'!$H$3:$M$50,5,FALSE)</f>
        <v>Open access within label indication (use after failure of allopurinol or febuxostat)</v>
      </c>
      <c r="S1040" t="str">
        <f>VLOOKUP($N1040,'Design - US'!$H$3:$M$50,6,FALSE)</f>
        <v>Requires prior authorization</v>
      </c>
      <c r="T1040">
        <f t="shared" si="118"/>
        <v>625</v>
      </c>
      <c r="U1040">
        <f t="shared" si="112"/>
        <v>125</v>
      </c>
      <c r="V1040">
        <f t="shared" si="113"/>
        <v>250</v>
      </c>
      <c r="W1040">
        <f t="shared" si="114"/>
        <v>250</v>
      </c>
      <c r="X1040">
        <f t="shared" si="115"/>
        <v>0</v>
      </c>
    </row>
    <row r="1041" spans="1:24">
      <c r="A1041" s="2">
        <v>158</v>
      </c>
      <c r="B1041" s="1" t="s">
        <v>18</v>
      </c>
      <c r="C1041" s="1">
        <v>4</v>
      </c>
      <c r="D1041" s="1" t="s">
        <v>14</v>
      </c>
      <c r="E1041" s="1">
        <v>0.2</v>
      </c>
      <c r="F1041" s="1">
        <v>0.3</v>
      </c>
      <c r="G1041" s="1">
        <v>0.5</v>
      </c>
      <c r="H1041" s="1">
        <v>0</v>
      </c>
      <c r="I1041" s="1" t="s">
        <v>12</v>
      </c>
      <c r="J1041" s="1" t="s">
        <v>13</v>
      </c>
      <c r="K1041" s="1">
        <v>625</v>
      </c>
      <c r="L1041" s="3">
        <v>0</v>
      </c>
      <c r="M1041" t="str">
        <f t="shared" si="116"/>
        <v>C</v>
      </c>
      <c r="N1041" t="str">
        <f t="shared" si="117"/>
        <v>C4</v>
      </c>
      <c r="O1041" t="str">
        <f>VLOOKUP(N1041,'Design - US'!$H$3:$M$50,2,FALSE)</f>
        <v>Profile A</v>
      </c>
      <c r="P1041" t="str">
        <f>VLOOKUP($N1041,'Design - US'!$H$3:$M$50,3,FALSE)</f>
        <v>$60 USD / mo (T3)</v>
      </c>
      <c r="Q1041" t="str">
        <f>VLOOKUP($N1041,'Design - US'!$H$3:$M$50,4,FALSE)</f>
        <v>$5.36 USD / day</v>
      </c>
      <c r="R1041" t="str">
        <f>VLOOKUP($N1041,'Design - US'!$H$3:$M$50,5,FALSE)</f>
        <v>Open access within label indication (use after failure of allopurinol or febuxostat)</v>
      </c>
      <c r="S1041" t="str">
        <f>VLOOKUP($N1041,'Design - US'!$H$3:$M$50,6,FALSE)</f>
        <v>Requires prior authorization</v>
      </c>
      <c r="T1041">
        <f t="shared" si="118"/>
        <v>0</v>
      </c>
      <c r="U1041">
        <f t="shared" si="112"/>
        <v>0</v>
      </c>
      <c r="V1041">
        <f t="shared" si="113"/>
        <v>0</v>
      </c>
      <c r="W1041">
        <f t="shared" si="114"/>
        <v>0</v>
      </c>
      <c r="X1041">
        <f t="shared" si="115"/>
        <v>0</v>
      </c>
    </row>
    <row r="1042" spans="1:24">
      <c r="A1042" s="2">
        <v>158</v>
      </c>
      <c r="B1042" s="1" t="s">
        <v>18</v>
      </c>
      <c r="C1042" s="1">
        <v>5</v>
      </c>
      <c r="D1042" s="1" t="s">
        <v>11</v>
      </c>
      <c r="E1042" s="1">
        <v>0.3</v>
      </c>
      <c r="F1042" s="1">
        <v>0.4</v>
      </c>
      <c r="G1042" s="1">
        <v>0.3</v>
      </c>
      <c r="H1042" s="1">
        <v>0</v>
      </c>
      <c r="I1042" s="1" t="s">
        <v>12</v>
      </c>
      <c r="J1042" s="1" t="s">
        <v>13</v>
      </c>
      <c r="K1042" s="1">
        <v>625</v>
      </c>
      <c r="L1042" s="3">
        <v>0</v>
      </c>
      <c r="M1042" t="str">
        <f t="shared" si="116"/>
        <v>C</v>
      </c>
      <c r="N1042" t="str">
        <f t="shared" si="117"/>
        <v>C5</v>
      </c>
      <c r="O1042" t="str">
        <f>VLOOKUP(N1042,'Design - US'!$H$3:$M$50,2,FALSE)</f>
        <v>Profile C</v>
      </c>
      <c r="P1042" t="str">
        <f>VLOOKUP($N1042,'Design - US'!$H$3:$M$50,3,FALSE)</f>
        <v>$30 USD / mo (T2)</v>
      </c>
      <c r="Q1042" t="str">
        <f>VLOOKUP($N1042,'Design - US'!$H$3:$M$50,4,FALSE)</f>
        <v>$7.14 USD / day</v>
      </c>
      <c r="R1042" t="str">
        <f>VLOOKUP($N1042,'Design - US'!$H$3:$M$50,5,FALSE)</f>
        <v>Open access within label indication (use after failure of allopurinol or febuxostat)</v>
      </c>
      <c r="S1042" t="str">
        <f>VLOOKUP($N1042,'Design - US'!$H$3:$M$50,6,FALSE)</f>
        <v>Requires prior authorization</v>
      </c>
      <c r="T1042">
        <f t="shared" si="118"/>
        <v>625</v>
      </c>
      <c r="U1042">
        <f t="shared" si="112"/>
        <v>187.5</v>
      </c>
      <c r="V1042">
        <f t="shared" si="113"/>
        <v>250</v>
      </c>
      <c r="W1042">
        <f t="shared" si="114"/>
        <v>187.5</v>
      </c>
      <c r="X1042">
        <f t="shared" si="115"/>
        <v>0</v>
      </c>
    </row>
    <row r="1043" spans="1:24">
      <c r="A1043" s="2">
        <v>158</v>
      </c>
      <c r="B1043" s="1" t="s">
        <v>18</v>
      </c>
      <c r="C1043" s="1">
        <v>5</v>
      </c>
      <c r="D1043" s="1" t="s">
        <v>14</v>
      </c>
      <c r="E1043" s="1">
        <v>0.3</v>
      </c>
      <c r="F1043" s="1">
        <v>0.4</v>
      </c>
      <c r="G1043" s="1">
        <v>0.3</v>
      </c>
      <c r="H1043" s="1">
        <v>0</v>
      </c>
      <c r="I1043" s="1" t="s">
        <v>12</v>
      </c>
      <c r="J1043" s="1" t="s">
        <v>13</v>
      </c>
      <c r="K1043" s="1">
        <v>625</v>
      </c>
      <c r="L1043" s="3">
        <v>0</v>
      </c>
      <c r="M1043" t="str">
        <f t="shared" si="116"/>
        <v>C</v>
      </c>
      <c r="N1043" t="str">
        <f t="shared" si="117"/>
        <v>C5</v>
      </c>
      <c r="O1043" t="str">
        <f>VLOOKUP(N1043,'Design - US'!$H$3:$M$50,2,FALSE)</f>
        <v>Profile C</v>
      </c>
      <c r="P1043" t="str">
        <f>VLOOKUP($N1043,'Design - US'!$H$3:$M$50,3,FALSE)</f>
        <v>$30 USD / mo (T2)</v>
      </c>
      <c r="Q1043" t="str">
        <f>VLOOKUP($N1043,'Design - US'!$H$3:$M$50,4,FALSE)</f>
        <v>$7.14 USD / day</v>
      </c>
      <c r="R1043" t="str">
        <f>VLOOKUP($N1043,'Design - US'!$H$3:$M$50,5,FALSE)</f>
        <v>Open access within label indication (use after failure of allopurinol or febuxostat)</v>
      </c>
      <c r="S1043" t="str">
        <f>VLOOKUP($N1043,'Design - US'!$H$3:$M$50,6,FALSE)</f>
        <v>Requires prior authorization</v>
      </c>
      <c r="T1043">
        <f t="shared" si="118"/>
        <v>0</v>
      </c>
      <c r="U1043">
        <f t="shared" si="112"/>
        <v>0</v>
      </c>
      <c r="V1043">
        <f t="shared" si="113"/>
        <v>0</v>
      </c>
      <c r="W1043">
        <f t="shared" si="114"/>
        <v>0</v>
      </c>
      <c r="X1043">
        <f t="shared" si="115"/>
        <v>0</v>
      </c>
    </row>
    <row r="1044" spans="1:24">
      <c r="A1044" s="2">
        <v>158</v>
      </c>
      <c r="B1044" s="1" t="s">
        <v>18</v>
      </c>
      <c r="C1044" s="1">
        <v>6</v>
      </c>
      <c r="D1044" s="1" t="s">
        <v>11</v>
      </c>
      <c r="E1044" s="1">
        <v>0.4</v>
      </c>
      <c r="F1044" s="1">
        <v>0.5</v>
      </c>
      <c r="G1044" s="1">
        <v>0.1</v>
      </c>
      <c r="H1044" s="1">
        <v>0</v>
      </c>
      <c r="I1044" s="1" t="s">
        <v>12</v>
      </c>
      <c r="J1044" s="1" t="s">
        <v>13</v>
      </c>
      <c r="K1044" s="1">
        <v>625</v>
      </c>
      <c r="L1044" s="3">
        <v>0</v>
      </c>
      <c r="M1044" t="str">
        <f t="shared" si="116"/>
        <v>C</v>
      </c>
      <c r="N1044" t="str">
        <f t="shared" si="117"/>
        <v>C6</v>
      </c>
      <c r="O1044" t="str">
        <f>VLOOKUP(N1044,'Design - US'!$H$3:$M$50,2,FALSE)</f>
        <v>Profile A</v>
      </c>
      <c r="P1044" t="str">
        <f>VLOOKUP($N1044,'Design - US'!$H$3:$M$50,3,FALSE)</f>
        <v>$60 USD / mo (T3)</v>
      </c>
      <c r="Q1044" t="str">
        <f>VLOOKUP($N1044,'Design - US'!$H$3:$M$50,4,FALSE)</f>
        <v>$7.14 USD / day</v>
      </c>
      <c r="R1044" t="str">
        <f>VLOOKUP($N1044,'Design - US'!$H$3:$M$50,5,FALSE)</f>
        <v>Open access within label indication (use after failure of allopurinol or febuxostat)</v>
      </c>
      <c r="S1044" t="str">
        <f>VLOOKUP($N1044,'Design - US'!$H$3:$M$50,6,FALSE)</f>
        <v>Requires prior authorization</v>
      </c>
      <c r="T1044">
        <f t="shared" si="118"/>
        <v>625</v>
      </c>
      <c r="U1044">
        <f t="shared" si="112"/>
        <v>250</v>
      </c>
      <c r="V1044">
        <f t="shared" si="113"/>
        <v>312.5</v>
      </c>
      <c r="W1044">
        <f t="shared" si="114"/>
        <v>62.5</v>
      </c>
      <c r="X1044">
        <f t="shared" si="115"/>
        <v>0</v>
      </c>
    </row>
    <row r="1045" spans="1:24">
      <c r="A1045" s="2">
        <v>158</v>
      </c>
      <c r="B1045" s="1" t="s">
        <v>18</v>
      </c>
      <c r="C1045" s="1">
        <v>6</v>
      </c>
      <c r="D1045" s="1" t="s">
        <v>14</v>
      </c>
      <c r="E1045" s="1">
        <v>0.4</v>
      </c>
      <c r="F1045" s="1">
        <v>0.5</v>
      </c>
      <c r="G1045" s="1">
        <v>0.1</v>
      </c>
      <c r="H1045" s="1">
        <v>0</v>
      </c>
      <c r="I1045" s="1" t="s">
        <v>12</v>
      </c>
      <c r="J1045" s="1" t="s">
        <v>13</v>
      </c>
      <c r="K1045" s="1">
        <v>625</v>
      </c>
      <c r="L1045" s="3">
        <v>0</v>
      </c>
      <c r="M1045" t="str">
        <f t="shared" si="116"/>
        <v>C</v>
      </c>
      <c r="N1045" t="str">
        <f t="shared" si="117"/>
        <v>C6</v>
      </c>
      <c r="O1045" t="str">
        <f>VLOOKUP(N1045,'Design - US'!$H$3:$M$50,2,FALSE)</f>
        <v>Profile A</v>
      </c>
      <c r="P1045" t="str">
        <f>VLOOKUP($N1045,'Design - US'!$H$3:$M$50,3,FALSE)</f>
        <v>$60 USD / mo (T3)</v>
      </c>
      <c r="Q1045" t="str">
        <f>VLOOKUP($N1045,'Design - US'!$H$3:$M$50,4,FALSE)</f>
        <v>$7.14 USD / day</v>
      </c>
      <c r="R1045" t="str">
        <f>VLOOKUP($N1045,'Design - US'!$H$3:$M$50,5,FALSE)</f>
        <v>Open access within label indication (use after failure of allopurinol or febuxostat)</v>
      </c>
      <c r="S1045" t="str">
        <f>VLOOKUP($N1045,'Design - US'!$H$3:$M$50,6,FALSE)</f>
        <v>Requires prior authorization</v>
      </c>
      <c r="T1045">
        <f t="shared" si="118"/>
        <v>0</v>
      </c>
      <c r="U1045">
        <f t="shared" si="112"/>
        <v>0</v>
      </c>
      <c r="V1045">
        <f t="shared" si="113"/>
        <v>0</v>
      </c>
      <c r="W1045">
        <f t="shared" si="114"/>
        <v>0</v>
      </c>
      <c r="X1045">
        <f t="shared" si="115"/>
        <v>0</v>
      </c>
    </row>
    <row r="1046" spans="1:24">
      <c r="A1046" s="2">
        <v>158</v>
      </c>
      <c r="B1046" s="1" t="s">
        <v>18</v>
      </c>
      <c r="C1046" s="1">
        <v>7</v>
      </c>
      <c r="D1046" s="1" t="s">
        <v>11</v>
      </c>
      <c r="E1046" s="1">
        <v>0.3</v>
      </c>
      <c r="F1046" s="1">
        <v>0.3</v>
      </c>
      <c r="G1046" s="1">
        <v>0.4</v>
      </c>
      <c r="H1046" s="1">
        <v>0</v>
      </c>
      <c r="I1046" s="1" t="s">
        <v>12</v>
      </c>
      <c r="J1046" s="1" t="s">
        <v>13</v>
      </c>
      <c r="K1046" s="1">
        <v>625</v>
      </c>
      <c r="L1046" s="3">
        <v>0</v>
      </c>
      <c r="M1046" t="str">
        <f t="shared" si="116"/>
        <v>C</v>
      </c>
      <c r="N1046" t="str">
        <f t="shared" si="117"/>
        <v>C7</v>
      </c>
      <c r="O1046" t="str">
        <f>VLOOKUP(N1046,'Design - US'!$H$3:$M$50,2,FALSE)</f>
        <v>Profile D</v>
      </c>
      <c r="P1046" t="str">
        <f>VLOOKUP($N1046,'Design - US'!$H$3:$M$50,3,FALSE)</f>
        <v>$60 USD / mo (T3)</v>
      </c>
      <c r="Q1046" t="str">
        <f>VLOOKUP($N1046,'Design - US'!$H$3:$M$50,4,FALSE)</f>
        <v>$7.14 USD / day</v>
      </c>
      <c r="R1046" t="str">
        <f>VLOOKUP($N1046,'Design - US'!$H$3:$M$50,5,FALSE)</f>
        <v>Open access within label indication (use after failure of allopurinol or febuxostat)</v>
      </c>
      <c r="S1046" t="str">
        <f>VLOOKUP($N1046,'Design - US'!$H$3:$M$50,6,FALSE)</f>
        <v>Requires prior authorization</v>
      </c>
      <c r="T1046">
        <f t="shared" si="118"/>
        <v>625</v>
      </c>
      <c r="U1046">
        <f t="shared" si="112"/>
        <v>187.5</v>
      </c>
      <c r="V1046">
        <f t="shared" si="113"/>
        <v>187.5</v>
      </c>
      <c r="W1046">
        <f t="shared" si="114"/>
        <v>250</v>
      </c>
      <c r="X1046">
        <f t="shared" si="115"/>
        <v>0</v>
      </c>
    </row>
    <row r="1047" spans="1:24">
      <c r="A1047" s="2">
        <v>158</v>
      </c>
      <c r="B1047" s="1" t="s">
        <v>18</v>
      </c>
      <c r="C1047" s="1">
        <v>7</v>
      </c>
      <c r="D1047" s="1" t="s">
        <v>14</v>
      </c>
      <c r="E1047" s="1">
        <v>0.3</v>
      </c>
      <c r="F1047" s="1">
        <v>0.3</v>
      </c>
      <c r="G1047" s="1">
        <v>0.4</v>
      </c>
      <c r="H1047" s="1">
        <v>0</v>
      </c>
      <c r="I1047" s="1" t="s">
        <v>12</v>
      </c>
      <c r="J1047" s="1" t="s">
        <v>13</v>
      </c>
      <c r="K1047" s="1">
        <v>625</v>
      </c>
      <c r="L1047" s="3">
        <v>0</v>
      </c>
      <c r="M1047" t="str">
        <f t="shared" si="116"/>
        <v>C</v>
      </c>
      <c r="N1047" t="str">
        <f t="shared" si="117"/>
        <v>C7</v>
      </c>
      <c r="O1047" t="str">
        <f>VLOOKUP(N1047,'Design - US'!$H$3:$M$50,2,FALSE)</f>
        <v>Profile D</v>
      </c>
      <c r="P1047" t="str">
        <f>VLOOKUP($N1047,'Design - US'!$H$3:$M$50,3,FALSE)</f>
        <v>$60 USD / mo (T3)</v>
      </c>
      <c r="Q1047" t="str">
        <f>VLOOKUP($N1047,'Design - US'!$H$3:$M$50,4,FALSE)</f>
        <v>$7.14 USD / day</v>
      </c>
      <c r="R1047" t="str">
        <f>VLOOKUP($N1047,'Design - US'!$H$3:$M$50,5,FALSE)</f>
        <v>Open access within label indication (use after failure of allopurinol or febuxostat)</v>
      </c>
      <c r="S1047" t="str">
        <f>VLOOKUP($N1047,'Design - US'!$H$3:$M$50,6,FALSE)</f>
        <v>Requires prior authorization</v>
      </c>
      <c r="T1047">
        <f t="shared" si="118"/>
        <v>0</v>
      </c>
      <c r="U1047">
        <f t="shared" si="112"/>
        <v>0</v>
      </c>
      <c r="V1047">
        <f t="shared" si="113"/>
        <v>0</v>
      </c>
      <c r="W1047">
        <f t="shared" si="114"/>
        <v>0</v>
      </c>
      <c r="X1047">
        <f t="shared" si="115"/>
        <v>0</v>
      </c>
    </row>
    <row r="1048" spans="1:24">
      <c r="A1048" s="2">
        <v>158</v>
      </c>
      <c r="B1048" s="1" t="s">
        <v>18</v>
      </c>
      <c r="C1048" s="1">
        <v>8</v>
      </c>
      <c r="D1048" s="1" t="s">
        <v>11</v>
      </c>
      <c r="E1048" s="1">
        <v>0.2</v>
      </c>
      <c r="F1048" s="1">
        <v>0.1</v>
      </c>
      <c r="G1048" s="1">
        <v>0.7</v>
      </c>
      <c r="H1048" s="1">
        <v>0</v>
      </c>
      <c r="I1048" s="1" t="s">
        <v>12</v>
      </c>
      <c r="J1048" s="1" t="s">
        <v>13</v>
      </c>
      <c r="K1048" s="1">
        <v>625</v>
      </c>
      <c r="L1048" s="3">
        <v>0</v>
      </c>
      <c r="M1048" t="str">
        <f t="shared" si="116"/>
        <v>C</v>
      </c>
      <c r="N1048" t="str">
        <f t="shared" si="117"/>
        <v>C8</v>
      </c>
      <c r="O1048" t="str">
        <f>VLOOKUP(N1048,'Design - US'!$H$3:$M$50,2,FALSE)</f>
        <v>Profile B</v>
      </c>
      <c r="P1048" t="str">
        <f>VLOOKUP($N1048,'Design - US'!$H$3:$M$50,3,FALSE)</f>
        <v>$60 USD / mo (T3)</v>
      </c>
      <c r="Q1048" t="str">
        <f>VLOOKUP($N1048,'Design - US'!$H$3:$M$50,4,FALSE)</f>
        <v>$12.06 USD / day</v>
      </c>
      <c r="R1048" t="str">
        <f>VLOOKUP($N1048,'Design - US'!$H$3:$M$50,5,FALSE)</f>
        <v>Access restricted beyond label indication (use only after failure of both allopurinol AND febuxostat)</v>
      </c>
      <c r="S1048" t="str">
        <f>VLOOKUP($N1048,'Design - US'!$H$3:$M$50,6,FALSE)</f>
        <v>Requires prior authorization</v>
      </c>
      <c r="T1048">
        <f t="shared" si="118"/>
        <v>625</v>
      </c>
      <c r="U1048">
        <f t="shared" si="112"/>
        <v>125</v>
      </c>
      <c r="V1048">
        <f t="shared" si="113"/>
        <v>62.5</v>
      </c>
      <c r="W1048">
        <f t="shared" si="114"/>
        <v>437.5</v>
      </c>
      <c r="X1048">
        <f t="shared" si="115"/>
        <v>0</v>
      </c>
    </row>
    <row r="1049" spans="1:24">
      <c r="A1049" s="2">
        <v>158</v>
      </c>
      <c r="B1049" s="1" t="s">
        <v>18</v>
      </c>
      <c r="C1049" s="1">
        <v>8</v>
      </c>
      <c r="D1049" s="1" t="s">
        <v>14</v>
      </c>
      <c r="E1049" s="1">
        <v>0.2</v>
      </c>
      <c r="F1049" s="1">
        <v>0.1</v>
      </c>
      <c r="G1049" s="1">
        <v>0.7</v>
      </c>
      <c r="H1049" s="1">
        <v>0</v>
      </c>
      <c r="I1049" s="1" t="s">
        <v>12</v>
      </c>
      <c r="J1049" s="1" t="s">
        <v>13</v>
      </c>
      <c r="K1049" s="1">
        <v>625</v>
      </c>
      <c r="L1049" s="3">
        <v>0</v>
      </c>
      <c r="M1049" t="str">
        <f t="shared" si="116"/>
        <v>C</v>
      </c>
      <c r="N1049" t="str">
        <f t="shared" si="117"/>
        <v>C8</v>
      </c>
      <c r="O1049" t="str">
        <f>VLOOKUP(N1049,'Design - US'!$H$3:$M$50,2,FALSE)</f>
        <v>Profile B</v>
      </c>
      <c r="P1049" t="str">
        <f>VLOOKUP($N1049,'Design - US'!$H$3:$M$50,3,FALSE)</f>
        <v>$60 USD / mo (T3)</v>
      </c>
      <c r="Q1049" t="str">
        <f>VLOOKUP($N1049,'Design - US'!$H$3:$M$50,4,FALSE)</f>
        <v>$12.06 USD / day</v>
      </c>
      <c r="R1049" t="str">
        <f>VLOOKUP($N1049,'Design - US'!$H$3:$M$50,5,FALSE)</f>
        <v>Access restricted beyond label indication (use only after failure of both allopurinol AND febuxostat)</v>
      </c>
      <c r="S1049" t="str">
        <f>VLOOKUP($N1049,'Design - US'!$H$3:$M$50,6,FALSE)</f>
        <v>Requires prior authorization</v>
      </c>
      <c r="T1049">
        <f t="shared" si="118"/>
        <v>0</v>
      </c>
      <c r="U1049">
        <f t="shared" si="112"/>
        <v>0</v>
      </c>
      <c r="V1049">
        <f t="shared" si="113"/>
        <v>0</v>
      </c>
      <c r="W1049">
        <f t="shared" si="114"/>
        <v>0</v>
      </c>
      <c r="X1049">
        <f t="shared" si="115"/>
        <v>0</v>
      </c>
    </row>
    <row r="1050" spans="1:24">
      <c r="A1050" s="2">
        <v>158</v>
      </c>
      <c r="B1050" s="1" t="s">
        <v>18</v>
      </c>
      <c r="C1050" s="1">
        <v>9</v>
      </c>
      <c r="D1050" s="1" t="s">
        <v>11</v>
      </c>
      <c r="E1050" s="1">
        <v>0.2</v>
      </c>
      <c r="F1050" s="1">
        <v>0.3</v>
      </c>
      <c r="G1050" s="1">
        <v>0.5</v>
      </c>
      <c r="H1050" s="1">
        <v>0</v>
      </c>
      <c r="I1050" s="1" t="s">
        <v>12</v>
      </c>
      <c r="J1050" s="1" t="s">
        <v>13</v>
      </c>
      <c r="K1050" s="1">
        <v>625</v>
      </c>
      <c r="L1050" s="3">
        <v>0</v>
      </c>
      <c r="M1050" t="str">
        <f t="shared" si="116"/>
        <v>C</v>
      </c>
      <c r="N1050" t="str">
        <f t="shared" si="117"/>
        <v>C9</v>
      </c>
      <c r="O1050" t="str">
        <f>VLOOKUP(N1050,'Design - US'!$H$3:$M$50,2,FALSE)</f>
        <v>Profile D</v>
      </c>
      <c r="P1050" t="str">
        <f>VLOOKUP($N1050,'Design - US'!$H$3:$M$50,3,FALSE)</f>
        <v>$60 USD / mo (T3)</v>
      </c>
      <c r="Q1050" t="str">
        <f>VLOOKUP($N1050,'Design - US'!$H$3:$M$50,4,FALSE)</f>
        <v>$12.06 USD / day</v>
      </c>
      <c r="R1050" t="str">
        <f>VLOOKUP($N1050,'Design - US'!$H$3:$M$50,5,FALSE)</f>
        <v>Open access within label indication (use after failure of allopurinol or febuxostat)</v>
      </c>
      <c r="S1050" t="str">
        <f>VLOOKUP($N1050,'Design - US'!$H$3:$M$50,6,FALSE)</f>
        <v>No prior authorization</v>
      </c>
      <c r="T1050">
        <f t="shared" si="118"/>
        <v>625</v>
      </c>
      <c r="U1050">
        <f t="shared" si="112"/>
        <v>125</v>
      </c>
      <c r="V1050">
        <f t="shared" si="113"/>
        <v>187.5</v>
      </c>
      <c r="W1050">
        <f t="shared" si="114"/>
        <v>312.5</v>
      </c>
      <c r="X1050">
        <f t="shared" si="115"/>
        <v>0</v>
      </c>
    </row>
    <row r="1051" spans="1:24">
      <c r="A1051" s="2">
        <v>158</v>
      </c>
      <c r="B1051" s="1" t="s">
        <v>18</v>
      </c>
      <c r="C1051" s="1">
        <v>9</v>
      </c>
      <c r="D1051" s="1" t="s">
        <v>14</v>
      </c>
      <c r="E1051" s="1">
        <v>0.2</v>
      </c>
      <c r="F1051" s="1">
        <v>0.4</v>
      </c>
      <c r="G1051" s="1">
        <v>0.4</v>
      </c>
      <c r="H1051" s="1">
        <v>0</v>
      </c>
      <c r="I1051" s="1" t="s">
        <v>12</v>
      </c>
      <c r="J1051" s="1" t="s">
        <v>13</v>
      </c>
      <c r="K1051" s="1">
        <v>625</v>
      </c>
      <c r="L1051" s="3">
        <v>0</v>
      </c>
      <c r="M1051" t="str">
        <f t="shared" si="116"/>
        <v>C</v>
      </c>
      <c r="N1051" t="str">
        <f t="shared" si="117"/>
        <v>C9</v>
      </c>
      <c r="O1051" t="str">
        <f>VLOOKUP(N1051,'Design - US'!$H$3:$M$50,2,FALSE)</f>
        <v>Profile D</v>
      </c>
      <c r="P1051" t="str">
        <f>VLOOKUP($N1051,'Design - US'!$H$3:$M$50,3,FALSE)</f>
        <v>$60 USD / mo (T3)</v>
      </c>
      <c r="Q1051" t="str">
        <f>VLOOKUP($N1051,'Design - US'!$H$3:$M$50,4,FALSE)</f>
        <v>$12.06 USD / day</v>
      </c>
      <c r="R1051" t="str">
        <f>VLOOKUP($N1051,'Design - US'!$H$3:$M$50,5,FALSE)</f>
        <v>Open access within label indication (use after failure of allopurinol or febuxostat)</v>
      </c>
      <c r="S1051" t="str">
        <f>VLOOKUP($N1051,'Design - US'!$H$3:$M$50,6,FALSE)</f>
        <v>No prior authorization</v>
      </c>
      <c r="T1051">
        <f t="shared" si="118"/>
        <v>0</v>
      </c>
      <c r="U1051">
        <f t="shared" si="112"/>
        <v>0</v>
      </c>
      <c r="V1051">
        <f t="shared" si="113"/>
        <v>0</v>
      </c>
      <c r="W1051">
        <f t="shared" si="114"/>
        <v>0</v>
      </c>
      <c r="X1051">
        <f t="shared" si="115"/>
        <v>0</v>
      </c>
    </row>
    <row r="1052" spans="1:24">
      <c r="A1052" s="2">
        <v>158</v>
      </c>
      <c r="B1052" s="1" t="s">
        <v>18</v>
      </c>
      <c r="C1052" s="1">
        <v>10</v>
      </c>
      <c r="D1052" s="1" t="s">
        <v>11</v>
      </c>
      <c r="E1052" s="1">
        <v>0.2</v>
      </c>
      <c r="F1052" s="1">
        <v>0.3</v>
      </c>
      <c r="G1052" s="1">
        <v>0.5</v>
      </c>
      <c r="H1052" s="1">
        <v>0</v>
      </c>
      <c r="I1052" s="1" t="s">
        <v>12</v>
      </c>
      <c r="J1052" s="1" t="s">
        <v>13</v>
      </c>
      <c r="K1052" s="1">
        <v>625</v>
      </c>
      <c r="L1052" s="3">
        <v>0</v>
      </c>
      <c r="M1052" t="str">
        <f t="shared" si="116"/>
        <v>C</v>
      </c>
      <c r="N1052" t="str">
        <f t="shared" si="117"/>
        <v>C10</v>
      </c>
      <c r="O1052" t="str">
        <f>VLOOKUP(N1052,'Design - US'!$H$3:$M$50,2,FALSE)</f>
        <v>Profile A</v>
      </c>
      <c r="P1052" t="str">
        <f>VLOOKUP($N1052,'Design - US'!$H$3:$M$50,3,FALSE)</f>
        <v>$60 USD / mo (T3)</v>
      </c>
      <c r="Q1052" t="str">
        <f>VLOOKUP($N1052,'Design - US'!$H$3:$M$50,4,FALSE)</f>
        <v>$12.06 USD / day</v>
      </c>
      <c r="R1052" t="str">
        <f>VLOOKUP($N1052,'Design - US'!$H$3:$M$50,5,FALSE)</f>
        <v>Open access within label indication (use after failure of allopurinol or febuxostat)</v>
      </c>
      <c r="S1052" t="str">
        <f>VLOOKUP($N1052,'Design - US'!$H$3:$M$50,6,FALSE)</f>
        <v>No prior authorization</v>
      </c>
      <c r="T1052">
        <f t="shared" si="118"/>
        <v>625</v>
      </c>
      <c r="U1052">
        <f t="shared" si="112"/>
        <v>125</v>
      </c>
      <c r="V1052">
        <f t="shared" si="113"/>
        <v>187.5</v>
      </c>
      <c r="W1052">
        <f t="shared" si="114"/>
        <v>312.5</v>
      </c>
      <c r="X1052">
        <f t="shared" si="115"/>
        <v>0</v>
      </c>
    </row>
    <row r="1053" spans="1:24">
      <c r="A1053" s="2">
        <v>158</v>
      </c>
      <c r="B1053" s="1" t="s">
        <v>18</v>
      </c>
      <c r="C1053" s="1">
        <v>10</v>
      </c>
      <c r="D1053" s="1" t="s">
        <v>14</v>
      </c>
      <c r="E1053" s="1">
        <v>0.2</v>
      </c>
      <c r="F1053" s="1">
        <v>0.2</v>
      </c>
      <c r="G1053" s="1">
        <v>0.6</v>
      </c>
      <c r="H1053" s="1">
        <v>0</v>
      </c>
      <c r="I1053" s="1" t="s">
        <v>12</v>
      </c>
      <c r="J1053" s="1" t="s">
        <v>13</v>
      </c>
      <c r="K1053" s="1">
        <v>625</v>
      </c>
      <c r="L1053" s="3">
        <v>0</v>
      </c>
      <c r="M1053" t="str">
        <f t="shared" si="116"/>
        <v>C</v>
      </c>
      <c r="N1053" t="str">
        <f t="shared" si="117"/>
        <v>C10</v>
      </c>
      <c r="O1053" t="str">
        <f>VLOOKUP(N1053,'Design - US'!$H$3:$M$50,2,FALSE)</f>
        <v>Profile A</v>
      </c>
      <c r="P1053" t="str">
        <f>VLOOKUP($N1053,'Design - US'!$H$3:$M$50,3,FALSE)</f>
        <v>$60 USD / mo (T3)</v>
      </c>
      <c r="Q1053" t="str">
        <f>VLOOKUP($N1053,'Design - US'!$H$3:$M$50,4,FALSE)</f>
        <v>$12.06 USD / day</v>
      </c>
      <c r="R1053" t="str">
        <f>VLOOKUP($N1053,'Design - US'!$H$3:$M$50,5,FALSE)</f>
        <v>Open access within label indication (use after failure of allopurinol or febuxostat)</v>
      </c>
      <c r="S1053" t="str">
        <f>VLOOKUP($N1053,'Design - US'!$H$3:$M$50,6,FALSE)</f>
        <v>No prior authorization</v>
      </c>
      <c r="T1053">
        <f t="shared" si="118"/>
        <v>0</v>
      </c>
      <c r="U1053">
        <f t="shared" si="112"/>
        <v>0</v>
      </c>
      <c r="V1053">
        <f t="shared" si="113"/>
        <v>0</v>
      </c>
      <c r="W1053">
        <f t="shared" si="114"/>
        <v>0</v>
      </c>
      <c r="X1053">
        <f t="shared" si="115"/>
        <v>0</v>
      </c>
    </row>
    <row r="1054" spans="1:24">
      <c r="A1054" s="2">
        <v>158</v>
      </c>
      <c r="B1054" s="1" t="s">
        <v>18</v>
      </c>
      <c r="C1054" s="1">
        <v>11</v>
      </c>
      <c r="D1054" s="1" t="s">
        <v>11</v>
      </c>
      <c r="E1054" s="1">
        <v>0.3</v>
      </c>
      <c r="F1054" s="1">
        <v>0.5</v>
      </c>
      <c r="G1054" s="1">
        <v>0.2</v>
      </c>
      <c r="H1054" s="1">
        <v>0</v>
      </c>
      <c r="I1054" s="1" t="s">
        <v>12</v>
      </c>
      <c r="J1054" s="1" t="s">
        <v>13</v>
      </c>
      <c r="K1054" s="1">
        <v>625</v>
      </c>
      <c r="L1054" s="3">
        <v>0</v>
      </c>
      <c r="M1054" t="str">
        <f t="shared" si="116"/>
        <v>C</v>
      </c>
      <c r="N1054" t="str">
        <f t="shared" si="117"/>
        <v>C11</v>
      </c>
      <c r="O1054" t="str">
        <f>VLOOKUP(N1054,'Design - US'!$H$3:$M$50,2,FALSE)</f>
        <v>Profile B</v>
      </c>
      <c r="P1054" t="str">
        <f>VLOOKUP($N1054,'Design - US'!$H$3:$M$50,3,FALSE)</f>
        <v>$60 USD / mo (T3)</v>
      </c>
      <c r="Q1054" t="str">
        <f>VLOOKUP($N1054,'Design - US'!$H$3:$M$50,4,FALSE)</f>
        <v>$12.06 USD / day</v>
      </c>
      <c r="R1054" t="str">
        <f>VLOOKUP($N1054,'Design - US'!$H$3:$M$50,5,FALSE)</f>
        <v>Open access within label indication (use after failure of allopurinol or febuxostat)</v>
      </c>
      <c r="S1054" t="str">
        <f>VLOOKUP($N1054,'Design - US'!$H$3:$M$50,6,FALSE)</f>
        <v>No prior authorization</v>
      </c>
      <c r="T1054">
        <f t="shared" si="118"/>
        <v>625</v>
      </c>
      <c r="U1054">
        <f t="shared" si="112"/>
        <v>187.5</v>
      </c>
      <c r="V1054">
        <f t="shared" si="113"/>
        <v>312.5</v>
      </c>
      <c r="W1054">
        <f t="shared" si="114"/>
        <v>125</v>
      </c>
      <c r="X1054">
        <f t="shared" si="115"/>
        <v>0</v>
      </c>
    </row>
    <row r="1055" spans="1:24">
      <c r="A1055" s="2">
        <v>158</v>
      </c>
      <c r="B1055" s="1" t="s">
        <v>18</v>
      </c>
      <c r="C1055" s="1">
        <v>11</v>
      </c>
      <c r="D1055" s="1" t="s">
        <v>14</v>
      </c>
      <c r="E1055" s="1">
        <v>0.4</v>
      </c>
      <c r="F1055" s="1">
        <v>0.6</v>
      </c>
      <c r="G1055" s="1">
        <v>0</v>
      </c>
      <c r="H1055" s="1">
        <v>0</v>
      </c>
      <c r="I1055" s="1" t="s">
        <v>12</v>
      </c>
      <c r="J1055" s="1" t="s">
        <v>13</v>
      </c>
      <c r="K1055" s="1">
        <v>625</v>
      </c>
      <c r="L1055" s="3">
        <v>0</v>
      </c>
      <c r="M1055" t="str">
        <f t="shared" si="116"/>
        <v>C</v>
      </c>
      <c r="N1055" t="str">
        <f t="shared" si="117"/>
        <v>C11</v>
      </c>
      <c r="O1055" t="str">
        <f>VLOOKUP(N1055,'Design - US'!$H$3:$M$50,2,FALSE)</f>
        <v>Profile B</v>
      </c>
      <c r="P1055" t="str">
        <f>VLOOKUP($N1055,'Design - US'!$H$3:$M$50,3,FALSE)</f>
        <v>$60 USD / mo (T3)</v>
      </c>
      <c r="Q1055" t="str">
        <f>VLOOKUP($N1055,'Design - US'!$H$3:$M$50,4,FALSE)</f>
        <v>$12.06 USD / day</v>
      </c>
      <c r="R1055" t="str">
        <f>VLOOKUP($N1055,'Design - US'!$H$3:$M$50,5,FALSE)</f>
        <v>Open access within label indication (use after failure of allopurinol or febuxostat)</v>
      </c>
      <c r="S1055" t="str">
        <f>VLOOKUP($N1055,'Design - US'!$H$3:$M$50,6,FALSE)</f>
        <v>No prior authorization</v>
      </c>
      <c r="T1055">
        <f t="shared" si="118"/>
        <v>0</v>
      </c>
      <c r="U1055">
        <f t="shared" si="112"/>
        <v>0</v>
      </c>
      <c r="V1055">
        <f t="shared" si="113"/>
        <v>0</v>
      </c>
      <c r="W1055">
        <f t="shared" si="114"/>
        <v>0</v>
      </c>
      <c r="X1055">
        <f t="shared" si="115"/>
        <v>0</v>
      </c>
    </row>
    <row r="1056" spans="1:24">
      <c r="A1056" s="2">
        <v>158</v>
      </c>
      <c r="B1056" s="1" t="s">
        <v>18</v>
      </c>
      <c r="C1056" s="1">
        <v>12</v>
      </c>
      <c r="D1056" s="1" t="s">
        <v>11</v>
      </c>
      <c r="E1056" s="1">
        <v>0.4</v>
      </c>
      <c r="F1056" s="1">
        <v>0.5</v>
      </c>
      <c r="G1056" s="1">
        <v>0.1</v>
      </c>
      <c r="H1056" s="1">
        <v>0</v>
      </c>
      <c r="I1056" s="1" t="s">
        <v>12</v>
      </c>
      <c r="J1056" s="1" t="s">
        <v>13</v>
      </c>
      <c r="K1056" s="1">
        <v>625</v>
      </c>
      <c r="L1056" s="3">
        <v>0</v>
      </c>
      <c r="M1056" t="str">
        <f t="shared" si="116"/>
        <v>C</v>
      </c>
      <c r="N1056" t="str">
        <f t="shared" si="117"/>
        <v>C12</v>
      </c>
      <c r="O1056" t="str">
        <f>VLOOKUP(N1056,'Design - US'!$H$3:$M$50,2,FALSE)</f>
        <v>Profile C</v>
      </c>
      <c r="P1056" t="str">
        <f>VLOOKUP($N1056,'Design - US'!$H$3:$M$50,3,FALSE)</f>
        <v>$60 USD / mo (T3)</v>
      </c>
      <c r="Q1056" t="str">
        <f>VLOOKUP($N1056,'Design - US'!$H$3:$M$50,4,FALSE)</f>
        <v>$5.36 USD / day</v>
      </c>
      <c r="R1056" t="str">
        <f>VLOOKUP($N1056,'Design - US'!$H$3:$M$50,5,FALSE)</f>
        <v>Open access within label indication (use after failure of allopurinol or febuxostat)</v>
      </c>
      <c r="S1056" t="str">
        <f>VLOOKUP($N1056,'Design - US'!$H$3:$M$50,6,FALSE)</f>
        <v>No prior authorization</v>
      </c>
      <c r="T1056">
        <f t="shared" si="118"/>
        <v>625</v>
      </c>
      <c r="U1056">
        <f t="shared" si="112"/>
        <v>250</v>
      </c>
      <c r="V1056">
        <f t="shared" si="113"/>
        <v>312.5</v>
      </c>
      <c r="W1056">
        <f t="shared" si="114"/>
        <v>62.5</v>
      </c>
      <c r="X1056">
        <f t="shared" si="115"/>
        <v>0</v>
      </c>
    </row>
    <row r="1057" spans="1:24">
      <c r="A1057" s="2">
        <v>158</v>
      </c>
      <c r="B1057" s="1" t="s">
        <v>18</v>
      </c>
      <c r="C1057" s="1">
        <v>12</v>
      </c>
      <c r="D1057" s="1" t="s">
        <v>14</v>
      </c>
      <c r="E1057" s="1">
        <v>0.4</v>
      </c>
      <c r="F1057" s="1">
        <v>0.5</v>
      </c>
      <c r="G1057" s="1">
        <v>0.1</v>
      </c>
      <c r="H1057" s="1">
        <v>0</v>
      </c>
      <c r="I1057" s="1" t="s">
        <v>12</v>
      </c>
      <c r="J1057" s="1" t="s">
        <v>13</v>
      </c>
      <c r="K1057" s="1">
        <v>625</v>
      </c>
      <c r="L1057" s="3">
        <v>0</v>
      </c>
      <c r="M1057" t="str">
        <f t="shared" si="116"/>
        <v>C</v>
      </c>
      <c r="N1057" t="str">
        <f t="shared" si="117"/>
        <v>C12</v>
      </c>
      <c r="O1057" t="str">
        <f>VLOOKUP(N1057,'Design - US'!$H$3:$M$50,2,FALSE)</f>
        <v>Profile C</v>
      </c>
      <c r="P1057" t="str">
        <f>VLOOKUP($N1057,'Design - US'!$H$3:$M$50,3,FALSE)</f>
        <v>$60 USD / mo (T3)</v>
      </c>
      <c r="Q1057" t="str">
        <f>VLOOKUP($N1057,'Design - US'!$H$3:$M$50,4,FALSE)</f>
        <v>$5.36 USD / day</v>
      </c>
      <c r="R1057" t="str">
        <f>VLOOKUP($N1057,'Design - US'!$H$3:$M$50,5,FALSE)</f>
        <v>Open access within label indication (use after failure of allopurinol or febuxostat)</v>
      </c>
      <c r="S1057" t="str">
        <f>VLOOKUP($N1057,'Design - US'!$H$3:$M$50,6,FALSE)</f>
        <v>No prior authorization</v>
      </c>
      <c r="T1057">
        <f t="shared" si="118"/>
        <v>0</v>
      </c>
      <c r="U1057">
        <f t="shared" si="112"/>
        <v>0</v>
      </c>
      <c r="V1057">
        <f t="shared" si="113"/>
        <v>0</v>
      </c>
      <c r="W1057">
        <f t="shared" si="114"/>
        <v>0</v>
      </c>
      <c r="X1057">
        <f t="shared" si="115"/>
        <v>0</v>
      </c>
    </row>
    <row r="1058" spans="1:24">
      <c r="A1058" s="2">
        <v>161</v>
      </c>
      <c r="B1058" s="1" t="s">
        <v>10</v>
      </c>
      <c r="C1058" s="1">
        <v>1</v>
      </c>
      <c r="D1058" s="1" t="s">
        <v>11</v>
      </c>
      <c r="E1058" s="1">
        <v>0.3</v>
      </c>
      <c r="F1058" s="1">
        <v>0.3</v>
      </c>
      <c r="G1058" s="1">
        <v>0.4</v>
      </c>
      <c r="H1058" s="1">
        <v>0</v>
      </c>
      <c r="I1058" s="1" t="s">
        <v>12</v>
      </c>
      <c r="J1058" s="1" t="s">
        <v>13</v>
      </c>
      <c r="K1058" s="1">
        <v>6475</v>
      </c>
      <c r="L1058" s="3">
        <v>3700</v>
      </c>
      <c r="M1058" t="str">
        <f t="shared" si="116"/>
        <v>A</v>
      </c>
      <c r="N1058" t="str">
        <f t="shared" si="117"/>
        <v>A1</v>
      </c>
      <c r="O1058" t="str">
        <f>VLOOKUP(N1058,'Design - US'!$H$3:$M$50,2,FALSE)</f>
        <v>Profile D</v>
      </c>
      <c r="P1058" t="str">
        <f>VLOOKUP($N1058,'Design - US'!$H$3:$M$50,3,FALSE)</f>
        <v>$30 USD / mo (T2)</v>
      </c>
      <c r="Q1058" t="str">
        <f>VLOOKUP($N1058,'Design - US'!$H$3:$M$50,4,FALSE)</f>
        <v>$5.36 USD / day</v>
      </c>
      <c r="R1058" t="str">
        <f>VLOOKUP($N1058,'Design - US'!$H$3:$M$50,5,FALSE)</f>
        <v>Open access within label indication (use after failure of allopurinol or febuxostat)</v>
      </c>
      <c r="S1058" t="str">
        <f>VLOOKUP($N1058,'Design - US'!$H$3:$M$50,6,FALSE)</f>
        <v>Requires prior authorization</v>
      </c>
      <c r="T1058">
        <f t="shared" si="118"/>
        <v>6475</v>
      </c>
      <c r="U1058">
        <f t="shared" si="112"/>
        <v>1942.5</v>
      </c>
      <c r="V1058">
        <f t="shared" si="113"/>
        <v>1942.5</v>
      </c>
      <c r="W1058">
        <f t="shared" si="114"/>
        <v>2590</v>
      </c>
      <c r="X1058">
        <f t="shared" si="115"/>
        <v>0</v>
      </c>
    </row>
    <row r="1059" spans="1:24">
      <c r="A1059" s="2">
        <v>161</v>
      </c>
      <c r="B1059" s="1" t="s">
        <v>10</v>
      </c>
      <c r="C1059" s="1">
        <v>1</v>
      </c>
      <c r="D1059" s="1" t="s">
        <v>14</v>
      </c>
      <c r="E1059" s="1">
        <v>0.3</v>
      </c>
      <c r="F1059" s="1">
        <v>0.3</v>
      </c>
      <c r="G1059" s="1">
        <v>0.4</v>
      </c>
      <c r="H1059" s="1">
        <v>0</v>
      </c>
      <c r="I1059" s="1" t="s">
        <v>12</v>
      </c>
      <c r="J1059" s="1" t="s">
        <v>13</v>
      </c>
      <c r="K1059" s="1">
        <v>6475</v>
      </c>
      <c r="L1059" s="3">
        <v>3700</v>
      </c>
      <c r="M1059" t="str">
        <f t="shared" si="116"/>
        <v>A</v>
      </c>
      <c r="N1059" t="str">
        <f t="shared" si="117"/>
        <v>A1</v>
      </c>
      <c r="O1059" t="str">
        <f>VLOOKUP(N1059,'Design - US'!$H$3:$M$50,2,FALSE)</f>
        <v>Profile D</v>
      </c>
      <c r="P1059" t="str">
        <f>VLOOKUP($N1059,'Design - US'!$H$3:$M$50,3,FALSE)</f>
        <v>$30 USD / mo (T2)</v>
      </c>
      <c r="Q1059" t="str">
        <f>VLOOKUP($N1059,'Design - US'!$H$3:$M$50,4,FALSE)</f>
        <v>$5.36 USD / day</v>
      </c>
      <c r="R1059" t="str">
        <f>VLOOKUP($N1059,'Design - US'!$H$3:$M$50,5,FALSE)</f>
        <v>Open access within label indication (use after failure of allopurinol or febuxostat)</v>
      </c>
      <c r="S1059" t="str">
        <f>VLOOKUP($N1059,'Design - US'!$H$3:$M$50,6,FALSE)</f>
        <v>Requires prior authorization</v>
      </c>
      <c r="T1059">
        <f t="shared" si="118"/>
        <v>3700</v>
      </c>
      <c r="U1059">
        <f t="shared" si="112"/>
        <v>1110</v>
      </c>
      <c r="V1059">
        <f t="shared" si="113"/>
        <v>1110</v>
      </c>
      <c r="W1059">
        <f t="shared" si="114"/>
        <v>1480</v>
      </c>
      <c r="X1059">
        <f t="shared" si="115"/>
        <v>0</v>
      </c>
    </row>
    <row r="1060" spans="1:24">
      <c r="A1060" s="2">
        <v>161</v>
      </c>
      <c r="B1060" s="1" t="s">
        <v>10</v>
      </c>
      <c r="C1060" s="1">
        <v>2</v>
      </c>
      <c r="D1060" s="1" t="s">
        <v>11</v>
      </c>
      <c r="E1060" s="1">
        <v>0.4</v>
      </c>
      <c r="F1060" s="1">
        <v>0.3</v>
      </c>
      <c r="G1060" s="1">
        <v>0.3</v>
      </c>
      <c r="H1060" s="1">
        <v>0</v>
      </c>
      <c r="I1060" s="1" t="s">
        <v>12</v>
      </c>
      <c r="J1060" s="1" t="s">
        <v>13</v>
      </c>
      <c r="K1060" s="1">
        <v>6475</v>
      </c>
      <c r="L1060" s="3">
        <v>3700</v>
      </c>
      <c r="M1060" t="str">
        <f t="shared" si="116"/>
        <v>A</v>
      </c>
      <c r="N1060" t="str">
        <f t="shared" si="117"/>
        <v>A2</v>
      </c>
      <c r="O1060" t="str">
        <f>VLOOKUP(N1060,'Design - US'!$H$3:$M$50,2,FALSE)</f>
        <v>Profile B</v>
      </c>
      <c r="P1060" t="str">
        <f>VLOOKUP($N1060,'Design - US'!$H$3:$M$50,3,FALSE)</f>
        <v>$60 USD / mo (T3)</v>
      </c>
      <c r="Q1060" t="str">
        <f>VLOOKUP($N1060,'Design - US'!$H$3:$M$50,4,FALSE)</f>
        <v>$7.14 USD / day</v>
      </c>
      <c r="R1060" t="str">
        <f>VLOOKUP($N1060,'Design - US'!$H$3:$M$50,5,FALSE)</f>
        <v>Open access within label indication (use after failure of allopurinol or febuxostat)</v>
      </c>
      <c r="S1060" t="str">
        <f>VLOOKUP($N1060,'Design - US'!$H$3:$M$50,6,FALSE)</f>
        <v>No prior authorization</v>
      </c>
      <c r="T1060">
        <f t="shared" si="118"/>
        <v>6475</v>
      </c>
      <c r="U1060">
        <f t="shared" si="112"/>
        <v>2590</v>
      </c>
      <c r="V1060">
        <f t="shared" si="113"/>
        <v>1942.5</v>
      </c>
      <c r="W1060">
        <f t="shared" si="114"/>
        <v>1942.5</v>
      </c>
      <c r="X1060">
        <f t="shared" si="115"/>
        <v>0</v>
      </c>
    </row>
    <row r="1061" spans="1:24">
      <c r="A1061" s="2">
        <v>161</v>
      </c>
      <c r="B1061" s="1" t="s">
        <v>10</v>
      </c>
      <c r="C1061" s="1">
        <v>2</v>
      </c>
      <c r="D1061" s="1" t="s">
        <v>14</v>
      </c>
      <c r="E1061" s="1">
        <v>0.4</v>
      </c>
      <c r="F1061" s="1">
        <v>0.3</v>
      </c>
      <c r="G1061" s="1">
        <v>0.3</v>
      </c>
      <c r="H1061" s="1">
        <v>0</v>
      </c>
      <c r="I1061" s="1" t="s">
        <v>12</v>
      </c>
      <c r="J1061" s="1" t="s">
        <v>13</v>
      </c>
      <c r="K1061" s="1">
        <v>6475</v>
      </c>
      <c r="L1061" s="3">
        <v>3700</v>
      </c>
      <c r="M1061" t="str">
        <f t="shared" si="116"/>
        <v>A</v>
      </c>
      <c r="N1061" t="str">
        <f t="shared" si="117"/>
        <v>A2</v>
      </c>
      <c r="O1061" t="str">
        <f>VLOOKUP(N1061,'Design - US'!$H$3:$M$50,2,FALSE)</f>
        <v>Profile B</v>
      </c>
      <c r="P1061" t="str">
        <f>VLOOKUP($N1061,'Design - US'!$H$3:$M$50,3,FALSE)</f>
        <v>$60 USD / mo (T3)</v>
      </c>
      <c r="Q1061" t="str">
        <f>VLOOKUP($N1061,'Design - US'!$H$3:$M$50,4,FALSE)</f>
        <v>$7.14 USD / day</v>
      </c>
      <c r="R1061" t="str">
        <f>VLOOKUP($N1061,'Design - US'!$H$3:$M$50,5,FALSE)</f>
        <v>Open access within label indication (use after failure of allopurinol or febuxostat)</v>
      </c>
      <c r="S1061" t="str">
        <f>VLOOKUP($N1061,'Design - US'!$H$3:$M$50,6,FALSE)</f>
        <v>No prior authorization</v>
      </c>
      <c r="T1061">
        <f t="shared" si="118"/>
        <v>3700</v>
      </c>
      <c r="U1061">
        <f t="shared" si="112"/>
        <v>1480</v>
      </c>
      <c r="V1061">
        <f t="shared" si="113"/>
        <v>1110</v>
      </c>
      <c r="W1061">
        <f t="shared" si="114"/>
        <v>1110</v>
      </c>
      <c r="X1061">
        <f t="shared" si="115"/>
        <v>0</v>
      </c>
    </row>
    <row r="1062" spans="1:24">
      <c r="A1062" s="2">
        <v>161</v>
      </c>
      <c r="B1062" s="1" t="s">
        <v>10</v>
      </c>
      <c r="C1062" s="1">
        <v>3</v>
      </c>
      <c r="D1062" s="1" t="s">
        <v>11</v>
      </c>
      <c r="E1062" s="1">
        <v>0.3</v>
      </c>
      <c r="F1062" s="1">
        <v>0.3</v>
      </c>
      <c r="G1062" s="1">
        <v>0.4</v>
      </c>
      <c r="H1062" s="1">
        <v>0</v>
      </c>
      <c r="I1062" s="1" t="s">
        <v>12</v>
      </c>
      <c r="J1062" s="1" t="s">
        <v>13</v>
      </c>
      <c r="K1062" s="1">
        <v>6475</v>
      </c>
      <c r="L1062" s="3">
        <v>3700</v>
      </c>
      <c r="M1062" t="str">
        <f t="shared" si="116"/>
        <v>A</v>
      </c>
      <c r="N1062" t="str">
        <f t="shared" si="117"/>
        <v>A3</v>
      </c>
      <c r="O1062" t="str">
        <f>VLOOKUP(N1062,'Design - US'!$H$3:$M$50,2,FALSE)</f>
        <v>Profile C</v>
      </c>
      <c r="P1062" t="str">
        <f>VLOOKUP($N1062,'Design - US'!$H$3:$M$50,3,FALSE)</f>
        <v>$60 USD / mo (T3)</v>
      </c>
      <c r="Q1062" t="str">
        <f>VLOOKUP($N1062,'Design - US'!$H$3:$M$50,4,FALSE)</f>
        <v>$12.06 USD / day</v>
      </c>
      <c r="R1062" t="str">
        <f>VLOOKUP($N1062,'Design - US'!$H$3:$M$50,5,FALSE)</f>
        <v>Open access within label indication (use after failure of allopurinol or febuxostat)</v>
      </c>
      <c r="S1062" t="str">
        <f>VLOOKUP($N1062,'Design - US'!$H$3:$M$50,6,FALSE)</f>
        <v>No prior authorization</v>
      </c>
      <c r="T1062">
        <f t="shared" si="118"/>
        <v>6475</v>
      </c>
      <c r="U1062">
        <f t="shared" si="112"/>
        <v>1942.5</v>
      </c>
      <c r="V1062">
        <f t="shared" si="113"/>
        <v>1942.5</v>
      </c>
      <c r="W1062">
        <f t="shared" si="114"/>
        <v>2590</v>
      </c>
      <c r="X1062">
        <f t="shared" si="115"/>
        <v>0</v>
      </c>
    </row>
    <row r="1063" spans="1:24">
      <c r="A1063" s="2">
        <v>161</v>
      </c>
      <c r="B1063" s="1" t="s">
        <v>10</v>
      </c>
      <c r="C1063" s="1">
        <v>3</v>
      </c>
      <c r="D1063" s="1" t="s">
        <v>14</v>
      </c>
      <c r="E1063" s="1">
        <v>0.3</v>
      </c>
      <c r="F1063" s="1">
        <v>0.3</v>
      </c>
      <c r="G1063" s="1">
        <v>0.4</v>
      </c>
      <c r="H1063" s="1">
        <v>0</v>
      </c>
      <c r="I1063" s="1" t="s">
        <v>12</v>
      </c>
      <c r="J1063" s="1" t="s">
        <v>13</v>
      </c>
      <c r="K1063" s="1">
        <v>6475</v>
      </c>
      <c r="L1063" s="3">
        <v>3700</v>
      </c>
      <c r="M1063" t="str">
        <f t="shared" si="116"/>
        <v>A</v>
      </c>
      <c r="N1063" t="str">
        <f t="shared" si="117"/>
        <v>A3</v>
      </c>
      <c r="O1063" t="str">
        <f>VLOOKUP(N1063,'Design - US'!$H$3:$M$50,2,FALSE)</f>
        <v>Profile C</v>
      </c>
      <c r="P1063" t="str">
        <f>VLOOKUP($N1063,'Design - US'!$H$3:$M$50,3,FALSE)</f>
        <v>$60 USD / mo (T3)</v>
      </c>
      <c r="Q1063" t="str">
        <f>VLOOKUP($N1063,'Design - US'!$H$3:$M$50,4,FALSE)</f>
        <v>$12.06 USD / day</v>
      </c>
      <c r="R1063" t="str">
        <f>VLOOKUP($N1063,'Design - US'!$H$3:$M$50,5,FALSE)</f>
        <v>Open access within label indication (use after failure of allopurinol or febuxostat)</v>
      </c>
      <c r="S1063" t="str">
        <f>VLOOKUP($N1063,'Design - US'!$H$3:$M$50,6,FALSE)</f>
        <v>No prior authorization</v>
      </c>
      <c r="T1063">
        <f t="shared" si="118"/>
        <v>3700</v>
      </c>
      <c r="U1063">
        <f t="shared" si="112"/>
        <v>1110</v>
      </c>
      <c r="V1063">
        <f t="shared" si="113"/>
        <v>1110</v>
      </c>
      <c r="W1063">
        <f t="shared" si="114"/>
        <v>1480</v>
      </c>
      <c r="X1063">
        <f t="shared" si="115"/>
        <v>0</v>
      </c>
    </row>
    <row r="1064" spans="1:24">
      <c r="A1064" s="2">
        <v>161</v>
      </c>
      <c r="B1064" s="1" t="s">
        <v>10</v>
      </c>
      <c r="C1064" s="1">
        <v>4</v>
      </c>
      <c r="D1064" s="1" t="s">
        <v>11</v>
      </c>
      <c r="E1064" s="1">
        <v>0.3</v>
      </c>
      <c r="F1064" s="1">
        <v>0.3</v>
      </c>
      <c r="G1064" s="1">
        <v>0.4</v>
      </c>
      <c r="H1064" s="1">
        <v>0</v>
      </c>
      <c r="I1064" s="1" t="s">
        <v>12</v>
      </c>
      <c r="J1064" s="1" t="s">
        <v>13</v>
      </c>
      <c r="K1064" s="1">
        <v>6475</v>
      </c>
      <c r="L1064" s="3">
        <v>3700</v>
      </c>
      <c r="M1064" t="str">
        <f t="shared" si="116"/>
        <v>A</v>
      </c>
      <c r="N1064" t="str">
        <f t="shared" si="117"/>
        <v>A4</v>
      </c>
      <c r="O1064" t="str">
        <f>VLOOKUP(N1064,'Design - US'!$H$3:$M$50,2,FALSE)</f>
        <v>Profile C</v>
      </c>
      <c r="P1064" t="str">
        <f>VLOOKUP($N1064,'Design - US'!$H$3:$M$50,3,FALSE)</f>
        <v>$30 USD / mo (T2)</v>
      </c>
      <c r="Q1064" t="str">
        <f>VLOOKUP($N1064,'Design - US'!$H$3:$M$50,4,FALSE)</f>
        <v>$5.36 USD / day</v>
      </c>
      <c r="R1064" t="str">
        <f>VLOOKUP($N1064,'Design - US'!$H$3:$M$50,5,FALSE)</f>
        <v>Open access within label indication (use after failure of allopurinol or febuxostat)</v>
      </c>
      <c r="S1064" t="str">
        <f>VLOOKUP($N1064,'Design - US'!$H$3:$M$50,6,FALSE)</f>
        <v>No prior authorization</v>
      </c>
      <c r="T1064">
        <f t="shared" si="118"/>
        <v>6475</v>
      </c>
      <c r="U1064">
        <f t="shared" si="112"/>
        <v>1942.5</v>
      </c>
      <c r="V1064">
        <f t="shared" si="113"/>
        <v>1942.5</v>
      </c>
      <c r="W1064">
        <f t="shared" si="114"/>
        <v>2590</v>
      </c>
      <c r="X1064">
        <f t="shared" si="115"/>
        <v>0</v>
      </c>
    </row>
    <row r="1065" spans="1:24">
      <c r="A1065" s="2">
        <v>161</v>
      </c>
      <c r="B1065" s="1" t="s">
        <v>10</v>
      </c>
      <c r="C1065" s="1">
        <v>4</v>
      </c>
      <c r="D1065" s="1" t="s">
        <v>14</v>
      </c>
      <c r="E1065" s="1">
        <v>0.3</v>
      </c>
      <c r="F1065" s="1">
        <v>0.3</v>
      </c>
      <c r="G1065" s="1">
        <v>0.4</v>
      </c>
      <c r="H1065" s="1">
        <v>0</v>
      </c>
      <c r="I1065" s="1" t="s">
        <v>12</v>
      </c>
      <c r="J1065" s="1" t="s">
        <v>13</v>
      </c>
      <c r="K1065" s="1">
        <v>6475</v>
      </c>
      <c r="L1065" s="3">
        <v>3700</v>
      </c>
      <c r="M1065" t="str">
        <f t="shared" si="116"/>
        <v>A</v>
      </c>
      <c r="N1065" t="str">
        <f t="shared" si="117"/>
        <v>A4</v>
      </c>
      <c r="O1065" t="str">
        <f>VLOOKUP(N1065,'Design - US'!$H$3:$M$50,2,FALSE)</f>
        <v>Profile C</v>
      </c>
      <c r="P1065" t="str">
        <f>VLOOKUP($N1065,'Design - US'!$H$3:$M$50,3,FALSE)</f>
        <v>$30 USD / mo (T2)</v>
      </c>
      <c r="Q1065" t="str">
        <f>VLOOKUP($N1065,'Design - US'!$H$3:$M$50,4,FALSE)</f>
        <v>$5.36 USD / day</v>
      </c>
      <c r="R1065" t="str">
        <f>VLOOKUP($N1065,'Design - US'!$H$3:$M$50,5,FALSE)</f>
        <v>Open access within label indication (use after failure of allopurinol or febuxostat)</v>
      </c>
      <c r="S1065" t="str">
        <f>VLOOKUP($N1065,'Design - US'!$H$3:$M$50,6,FALSE)</f>
        <v>No prior authorization</v>
      </c>
      <c r="T1065">
        <f t="shared" si="118"/>
        <v>3700</v>
      </c>
      <c r="U1065">
        <f t="shared" si="112"/>
        <v>1110</v>
      </c>
      <c r="V1065">
        <f t="shared" si="113"/>
        <v>1110</v>
      </c>
      <c r="W1065">
        <f t="shared" si="114"/>
        <v>1480</v>
      </c>
      <c r="X1065">
        <f t="shared" si="115"/>
        <v>0</v>
      </c>
    </row>
    <row r="1066" spans="1:24">
      <c r="A1066" s="2">
        <v>161</v>
      </c>
      <c r="B1066" s="1" t="s">
        <v>10</v>
      </c>
      <c r="C1066" s="1">
        <v>5</v>
      </c>
      <c r="D1066" s="1" t="s">
        <v>11</v>
      </c>
      <c r="E1066" s="1">
        <v>0.3</v>
      </c>
      <c r="F1066" s="1">
        <v>0.3</v>
      </c>
      <c r="G1066" s="1">
        <v>0.4</v>
      </c>
      <c r="H1066" s="1">
        <v>0</v>
      </c>
      <c r="I1066" s="1" t="s">
        <v>12</v>
      </c>
      <c r="J1066" s="1" t="s">
        <v>13</v>
      </c>
      <c r="K1066" s="1">
        <v>6475</v>
      </c>
      <c r="L1066" s="3">
        <v>3700</v>
      </c>
      <c r="M1066" t="str">
        <f t="shared" si="116"/>
        <v>A</v>
      </c>
      <c r="N1066" t="str">
        <f t="shared" si="117"/>
        <v>A5</v>
      </c>
      <c r="O1066" t="str">
        <f>VLOOKUP(N1066,'Design - US'!$H$3:$M$50,2,FALSE)</f>
        <v>Profile C</v>
      </c>
      <c r="P1066" t="str">
        <f>VLOOKUP($N1066,'Design - US'!$H$3:$M$50,3,FALSE)</f>
        <v>$60 USD / mo (T3)</v>
      </c>
      <c r="Q1066" t="str">
        <f>VLOOKUP($N1066,'Design - US'!$H$3:$M$50,4,FALSE)</f>
        <v>$12.06 USD / day</v>
      </c>
      <c r="R1066" t="str">
        <f>VLOOKUP($N1066,'Design - US'!$H$3:$M$50,5,FALSE)</f>
        <v>Access restricted beyond label indication (use only after failure of both allopurinol AND febuxostat)</v>
      </c>
      <c r="S1066" t="str">
        <f>VLOOKUP($N1066,'Design - US'!$H$3:$M$50,6,FALSE)</f>
        <v>No prior authorization</v>
      </c>
      <c r="T1066">
        <f t="shared" si="118"/>
        <v>6475</v>
      </c>
      <c r="U1066">
        <f t="shared" si="112"/>
        <v>1942.5</v>
      </c>
      <c r="V1066">
        <f t="shared" si="113"/>
        <v>1942.5</v>
      </c>
      <c r="W1066">
        <f t="shared" si="114"/>
        <v>2590</v>
      </c>
      <c r="X1066">
        <f t="shared" si="115"/>
        <v>0</v>
      </c>
    </row>
    <row r="1067" spans="1:24">
      <c r="A1067" s="2">
        <v>161</v>
      </c>
      <c r="B1067" s="1" t="s">
        <v>10</v>
      </c>
      <c r="C1067" s="1">
        <v>5</v>
      </c>
      <c r="D1067" s="1" t="s">
        <v>14</v>
      </c>
      <c r="E1067" s="1">
        <v>0.3</v>
      </c>
      <c r="F1067" s="1">
        <v>0.3</v>
      </c>
      <c r="G1067" s="1">
        <v>0.4</v>
      </c>
      <c r="H1067" s="1">
        <v>0</v>
      </c>
      <c r="I1067" s="1" t="s">
        <v>12</v>
      </c>
      <c r="J1067" s="1" t="s">
        <v>13</v>
      </c>
      <c r="K1067" s="1">
        <v>6475</v>
      </c>
      <c r="L1067" s="3">
        <v>3700</v>
      </c>
      <c r="M1067" t="str">
        <f t="shared" si="116"/>
        <v>A</v>
      </c>
      <c r="N1067" t="str">
        <f t="shared" si="117"/>
        <v>A5</v>
      </c>
      <c r="O1067" t="str">
        <f>VLOOKUP(N1067,'Design - US'!$H$3:$M$50,2,FALSE)</f>
        <v>Profile C</v>
      </c>
      <c r="P1067" t="str">
        <f>VLOOKUP($N1067,'Design - US'!$H$3:$M$50,3,FALSE)</f>
        <v>$60 USD / mo (T3)</v>
      </c>
      <c r="Q1067" t="str">
        <f>VLOOKUP($N1067,'Design - US'!$H$3:$M$50,4,FALSE)</f>
        <v>$12.06 USD / day</v>
      </c>
      <c r="R1067" t="str">
        <f>VLOOKUP($N1067,'Design - US'!$H$3:$M$50,5,FALSE)</f>
        <v>Access restricted beyond label indication (use only after failure of both allopurinol AND febuxostat)</v>
      </c>
      <c r="S1067" t="str">
        <f>VLOOKUP($N1067,'Design - US'!$H$3:$M$50,6,FALSE)</f>
        <v>No prior authorization</v>
      </c>
      <c r="T1067">
        <f t="shared" si="118"/>
        <v>3700</v>
      </c>
      <c r="U1067">
        <f t="shared" si="112"/>
        <v>1110</v>
      </c>
      <c r="V1067">
        <f t="shared" si="113"/>
        <v>1110</v>
      </c>
      <c r="W1067">
        <f t="shared" si="114"/>
        <v>1480</v>
      </c>
      <c r="X1067">
        <f t="shared" si="115"/>
        <v>0</v>
      </c>
    </row>
    <row r="1068" spans="1:24">
      <c r="A1068" s="2">
        <v>161</v>
      </c>
      <c r="B1068" s="1" t="s">
        <v>10</v>
      </c>
      <c r="C1068" s="1">
        <v>6</v>
      </c>
      <c r="D1068" s="1" t="s">
        <v>11</v>
      </c>
      <c r="E1068" s="1">
        <v>0.3</v>
      </c>
      <c r="F1068" s="1">
        <v>0.3</v>
      </c>
      <c r="G1068" s="1">
        <v>0.4</v>
      </c>
      <c r="H1068" s="1">
        <v>0</v>
      </c>
      <c r="I1068" s="1" t="s">
        <v>12</v>
      </c>
      <c r="J1068" s="1" t="s">
        <v>13</v>
      </c>
      <c r="K1068" s="1">
        <v>6475</v>
      </c>
      <c r="L1068" s="3">
        <v>3700</v>
      </c>
      <c r="M1068" t="str">
        <f t="shared" si="116"/>
        <v>A</v>
      </c>
      <c r="N1068" t="str">
        <f t="shared" si="117"/>
        <v>A6</v>
      </c>
      <c r="O1068" t="str">
        <f>VLOOKUP(N1068,'Design - US'!$H$3:$M$50,2,FALSE)</f>
        <v>Profile A</v>
      </c>
      <c r="P1068" t="str">
        <f>VLOOKUP($N1068,'Design - US'!$H$3:$M$50,3,FALSE)</f>
        <v>$30 USD / mo (T2)</v>
      </c>
      <c r="Q1068" t="str">
        <f>VLOOKUP($N1068,'Design - US'!$H$3:$M$50,4,FALSE)</f>
        <v>$5.36 USD / day</v>
      </c>
      <c r="R1068" t="str">
        <f>VLOOKUP($N1068,'Design - US'!$H$3:$M$50,5,FALSE)</f>
        <v>Open access within label indication (use after failure of allopurinol or febuxostat)</v>
      </c>
      <c r="S1068" t="str">
        <f>VLOOKUP($N1068,'Design - US'!$H$3:$M$50,6,FALSE)</f>
        <v>No prior authorization</v>
      </c>
      <c r="T1068">
        <f t="shared" si="118"/>
        <v>6475</v>
      </c>
      <c r="U1068">
        <f t="shared" si="112"/>
        <v>1942.5</v>
      </c>
      <c r="V1068">
        <f t="shared" si="113"/>
        <v>1942.5</v>
      </c>
      <c r="W1068">
        <f t="shared" si="114"/>
        <v>2590</v>
      </c>
      <c r="X1068">
        <f t="shared" si="115"/>
        <v>0</v>
      </c>
    </row>
    <row r="1069" spans="1:24">
      <c r="A1069" s="2">
        <v>161</v>
      </c>
      <c r="B1069" s="1" t="s">
        <v>10</v>
      </c>
      <c r="C1069" s="1">
        <v>6</v>
      </c>
      <c r="D1069" s="1" t="s">
        <v>14</v>
      </c>
      <c r="E1069" s="1">
        <v>0.3</v>
      </c>
      <c r="F1069" s="1">
        <v>0.3</v>
      </c>
      <c r="G1069" s="1">
        <v>0.4</v>
      </c>
      <c r="H1069" s="1">
        <v>0</v>
      </c>
      <c r="I1069" s="1" t="s">
        <v>12</v>
      </c>
      <c r="J1069" s="1" t="s">
        <v>13</v>
      </c>
      <c r="K1069" s="1">
        <v>6475</v>
      </c>
      <c r="L1069" s="3">
        <v>3700</v>
      </c>
      <c r="M1069" t="str">
        <f t="shared" si="116"/>
        <v>A</v>
      </c>
      <c r="N1069" t="str">
        <f t="shared" si="117"/>
        <v>A6</v>
      </c>
      <c r="O1069" t="str">
        <f>VLOOKUP(N1069,'Design - US'!$H$3:$M$50,2,FALSE)</f>
        <v>Profile A</v>
      </c>
      <c r="P1069" t="str">
        <f>VLOOKUP($N1069,'Design - US'!$H$3:$M$50,3,FALSE)</f>
        <v>$30 USD / mo (T2)</v>
      </c>
      <c r="Q1069" t="str">
        <f>VLOOKUP($N1069,'Design - US'!$H$3:$M$50,4,FALSE)</f>
        <v>$5.36 USD / day</v>
      </c>
      <c r="R1069" t="str">
        <f>VLOOKUP($N1069,'Design - US'!$H$3:$M$50,5,FALSE)</f>
        <v>Open access within label indication (use after failure of allopurinol or febuxostat)</v>
      </c>
      <c r="S1069" t="str">
        <f>VLOOKUP($N1069,'Design - US'!$H$3:$M$50,6,FALSE)</f>
        <v>No prior authorization</v>
      </c>
      <c r="T1069">
        <f t="shared" si="118"/>
        <v>3700</v>
      </c>
      <c r="U1069">
        <f t="shared" si="112"/>
        <v>1110</v>
      </c>
      <c r="V1069">
        <f t="shared" si="113"/>
        <v>1110</v>
      </c>
      <c r="W1069">
        <f t="shared" si="114"/>
        <v>1480</v>
      </c>
      <c r="X1069">
        <f t="shared" si="115"/>
        <v>0</v>
      </c>
    </row>
    <row r="1070" spans="1:24">
      <c r="A1070" s="2">
        <v>161</v>
      </c>
      <c r="B1070" s="1" t="s">
        <v>10</v>
      </c>
      <c r="C1070" s="1">
        <v>7</v>
      </c>
      <c r="D1070" s="1" t="s">
        <v>11</v>
      </c>
      <c r="E1070" s="1">
        <v>0.4</v>
      </c>
      <c r="F1070" s="1">
        <v>0.3</v>
      </c>
      <c r="G1070" s="1">
        <v>0.3</v>
      </c>
      <c r="H1070" s="1">
        <v>0</v>
      </c>
      <c r="I1070" s="1" t="s">
        <v>12</v>
      </c>
      <c r="J1070" s="1" t="s">
        <v>13</v>
      </c>
      <c r="K1070" s="1">
        <v>6475</v>
      </c>
      <c r="L1070" s="3">
        <v>3700</v>
      </c>
      <c r="M1070" t="str">
        <f t="shared" si="116"/>
        <v>A</v>
      </c>
      <c r="N1070" t="str">
        <f t="shared" si="117"/>
        <v>A7</v>
      </c>
      <c r="O1070" t="str">
        <f>VLOOKUP(N1070,'Design - US'!$H$3:$M$50,2,FALSE)</f>
        <v>Profile B</v>
      </c>
      <c r="P1070" t="str">
        <f>VLOOKUP($N1070,'Design - US'!$H$3:$M$50,3,FALSE)</f>
        <v>$30 USD / mo (T2)</v>
      </c>
      <c r="Q1070" t="str">
        <f>VLOOKUP($N1070,'Design - US'!$H$3:$M$50,4,FALSE)</f>
        <v>$5.36 USD / day</v>
      </c>
      <c r="R1070" t="str">
        <f>VLOOKUP($N1070,'Design - US'!$H$3:$M$50,5,FALSE)</f>
        <v>Open access within label indication (use after failure of allopurinol or febuxostat)</v>
      </c>
      <c r="S1070" t="str">
        <f>VLOOKUP($N1070,'Design - US'!$H$3:$M$50,6,FALSE)</f>
        <v>No prior authorization</v>
      </c>
      <c r="T1070">
        <f t="shared" si="118"/>
        <v>6475</v>
      </c>
      <c r="U1070">
        <f t="shared" si="112"/>
        <v>2590</v>
      </c>
      <c r="V1070">
        <f t="shared" si="113"/>
        <v>1942.5</v>
      </c>
      <c r="W1070">
        <f t="shared" si="114"/>
        <v>1942.5</v>
      </c>
      <c r="X1070">
        <f t="shared" si="115"/>
        <v>0</v>
      </c>
    </row>
    <row r="1071" spans="1:24">
      <c r="A1071" s="2">
        <v>161</v>
      </c>
      <c r="B1071" s="1" t="s">
        <v>10</v>
      </c>
      <c r="C1071" s="1">
        <v>7</v>
      </c>
      <c r="D1071" s="1" t="s">
        <v>14</v>
      </c>
      <c r="E1071" s="1">
        <v>0.3</v>
      </c>
      <c r="F1071" s="1">
        <v>0.3</v>
      </c>
      <c r="G1071" s="1">
        <v>0.4</v>
      </c>
      <c r="H1071" s="1">
        <v>0</v>
      </c>
      <c r="I1071" s="1" t="s">
        <v>12</v>
      </c>
      <c r="J1071" s="1" t="s">
        <v>13</v>
      </c>
      <c r="K1071" s="1">
        <v>6475</v>
      </c>
      <c r="L1071" s="3">
        <v>3700</v>
      </c>
      <c r="M1071" t="str">
        <f t="shared" si="116"/>
        <v>A</v>
      </c>
      <c r="N1071" t="str">
        <f t="shared" si="117"/>
        <v>A7</v>
      </c>
      <c r="O1071" t="str">
        <f>VLOOKUP(N1071,'Design - US'!$H$3:$M$50,2,FALSE)</f>
        <v>Profile B</v>
      </c>
      <c r="P1071" t="str">
        <f>VLOOKUP($N1071,'Design - US'!$H$3:$M$50,3,FALSE)</f>
        <v>$30 USD / mo (T2)</v>
      </c>
      <c r="Q1071" t="str">
        <f>VLOOKUP($N1071,'Design - US'!$H$3:$M$50,4,FALSE)</f>
        <v>$5.36 USD / day</v>
      </c>
      <c r="R1071" t="str">
        <f>VLOOKUP($N1071,'Design - US'!$H$3:$M$50,5,FALSE)</f>
        <v>Open access within label indication (use after failure of allopurinol or febuxostat)</v>
      </c>
      <c r="S1071" t="str">
        <f>VLOOKUP($N1071,'Design - US'!$H$3:$M$50,6,FALSE)</f>
        <v>No prior authorization</v>
      </c>
      <c r="T1071">
        <f t="shared" si="118"/>
        <v>3700</v>
      </c>
      <c r="U1071">
        <f t="shared" si="112"/>
        <v>1110</v>
      </c>
      <c r="V1071">
        <f t="shared" si="113"/>
        <v>1110</v>
      </c>
      <c r="W1071">
        <f t="shared" si="114"/>
        <v>1480</v>
      </c>
      <c r="X1071">
        <f t="shared" si="115"/>
        <v>0</v>
      </c>
    </row>
    <row r="1072" spans="1:24">
      <c r="A1072" s="2">
        <v>161</v>
      </c>
      <c r="B1072" s="1" t="s">
        <v>10</v>
      </c>
      <c r="C1072" s="1">
        <v>8</v>
      </c>
      <c r="D1072" s="1" t="s">
        <v>11</v>
      </c>
      <c r="E1072" s="1">
        <v>0.4</v>
      </c>
      <c r="F1072" s="1">
        <v>0.3</v>
      </c>
      <c r="G1072" s="1">
        <v>0.3</v>
      </c>
      <c r="H1072" s="1">
        <v>0</v>
      </c>
      <c r="I1072" s="1" t="s">
        <v>12</v>
      </c>
      <c r="J1072" s="1" t="s">
        <v>13</v>
      </c>
      <c r="K1072" s="1">
        <v>6475</v>
      </c>
      <c r="L1072" s="3">
        <v>3700</v>
      </c>
      <c r="M1072" t="str">
        <f t="shared" si="116"/>
        <v>A</v>
      </c>
      <c r="N1072" t="str">
        <f t="shared" si="117"/>
        <v>A8</v>
      </c>
      <c r="O1072" t="str">
        <f>VLOOKUP(N1072,'Design - US'!$H$3:$M$50,2,FALSE)</f>
        <v>Profile A</v>
      </c>
      <c r="P1072" t="str">
        <f>VLOOKUP($N1072,'Design - US'!$H$3:$M$50,3,FALSE)</f>
        <v>$30 USD / mo (T2)</v>
      </c>
      <c r="Q1072" t="str">
        <f>VLOOKUP($N1072,'Design - US'!$H$3:$M$50,4,FALSE)</f>
        <v>$5.36 USD / day</v>
      </c>
      <c r="R1072" t="str">
        <f>VLOOKUP($N1072,'Design - US'!$H$3:$M$50,5,FALSE)</f>
        <v>Open access within label indication (use after failure of allopurinol or febuxostat)</v>
      </c>
      <c r="S1072" t="str">
        <f>VLOOKUP($N1072,'Design - US'!$H$3:$M$50,6,FALSE)</f>
        <v>Requires prior authorization</v>
      </c>
      <c r="T1072">
        <f t="shared" si="118"/>
        <v>6475</v>
      </c>
      <c r="U1072">
        <f t="shared" si="112"/>
        <v>2590</v>
      </c>
      <c r="V1072">
        <f t="shared" si="113"/>
        <v>1942.5</v>
      </c>
      <c r="W1072">
        <f t="shared" si="114"/>
        <v>1942.5</v>
      </c>
      <c r="X1072">
        <f t="shared" si="115"/>
        <v>0</v>
      </c>
    </row>
    <row r="1073" spans="1:24">
      <c r="A1073" s="2">
        <v>161</v>
      </c>
      <c r="B1073" s="1" t="s">
        <v>10</v>
      </c>
      <c r="C1073" s="1">
        <v>8</v>
      </c>
      <c r="D1073" s="1" t="s">
        <v>14</v>
      </c>
      <c r="E1073" s="1">
        <v>0.4</v>
      </c>
      <c r="F1073" s="1">
        <v>0.3</v>
      </c>
      <c r="G1073" s="1">
        <v>0.3</v>
      </c>
      <c r="H1073" s="1">
        <v>0</v>
      </c>
      <c r="I1073" s="1" t="s">
        <v>12</v>
      </c>
      <c r="J1073" s="1" t="s">
        <v>13</v>
      </c>
      <c r="K1073" s="1">
        <v>6475</v>
      </c>
      <c r="L1073" s="3">
        <v>3700</v>
      </c>
      <c r="M1073" t="str">
        <f t="shared" si="116"/>
        <v>A</v>
      </c>
      <c r="N1073" t="str">
        <f t="shared" si="117"/>
        <v>A8</v>
      </c>
      <c r="O1073" t="str">
        <f>VLOOKUP(N1073,'Design - US'!$H$3:$M$50,2,FALSE)</f>
        <v>Profile A</v>
      </c>
      <c r="P1073" t="str">
        <f>VLOOKUP($N1073,'Design - US'!$H$3:$M$50,3,FALSE)</f>
        <v>$30 USD / mo (T2)</v>
      </c>
      <c r="Q1073" t="str">
        <f>VLOOKUP($N1073,'Design - US'!$H$3:$M$50,4,FALSE)</f>
        <v>$5.36 USD / day</v>
      </c>
      <c r="R1073" t="str">
        <f>VLOOKUP($N1073,'Design - US'!$H$3:$M$50,5,FALSE)</f>
        <v>Open access within label indication (use after failure of allopurinol or febuxostat)</v>
      </c>
      <c r="S1073" t="str">
        <f>VLOOKUP($N1073,'Design - US'!$H$3:$M$50,6,FALSE)</f>
        <v>Requires prior authorization</v>
      </c>
      <c r="T1073">
        <f t="shared" si="118"/>
        <v>3700</v>
      </c>
      <c r="U1073">
        <f t="shared" si="112"/>
        <v>1480</v>
      </c>
      <c r="V1073">
        <f t="shared" si="113"/>
        <v>1110</v>
      </c>
      <c r="W1073">
        <f t="shared" si="114"/>
        <v>1110</v>
      </c>
      <c r="X1073">
        <f t="shared" si="115"/>
        <v>0</v>
      </c>
    </row>
    <row r="1074" spans="1:24">
      <c r="A1074" s="2">
        <v>161</v>
      </c>
      <c r="B1074" s="1" t="s">
        <v>10</v>
      </c>
      <c r="C1074" s="1">
        <v>9</v>
      </c>
      <c r="D1074" s="1" t="s">
        <v>11</v>
      </c>
      <c r="E1074" s="1">
        <v>0.3</v>
      </c>
      <c r="F1074" s="1">
        <v>0.3</v>
      </c>
      <c r="G1074" s="1">
        <v>0.4</v>
      </c>
      <c r="H1074" s="1">
        <v>0</v>
      </c>
      <c r="I1074" s="1" t="s">
        <v>12</v>
      </c>
      <c r="J1074" s="1" t="s">
        <v>13</v>
      </c>
      <c r="K1074" s="1">
        <v>6475</v>
      </c>
      <c r="L1074" s="3">
        <v>3700</v>
      </c>
      <c r="M1074" t="str">
        <f t="shared" si="116"/>
        <v>A</v>
      </c>
      <c r="N1074" t="str">
        <f t="shared" si="117"/>
        <v>A9</v>
      </c>
      <c r="O1074" t="str">
        <f>VLOOKUP(N1074,'Design - US'!$H$3:$M$50,2,FALSE)</f>
        <v>Profile B</v>
      </c>
      <c r="P1074" t="str">
        <f>VLOOKUP($N1074,'Design - US'!$H$3:$M$50,3,FALSE)</f>
        <v>$60 USD / mo (T3)</v>
      </c>
      <c r="Q1074" t="str">
        <f>VLOOKUP($N1074,'Design - US'!$H$3:$M$50,4,FALSE)</f>
        <v>$12.06 USD / day</v>
      </c>
      <c r="R1074" t="str">
        <f>VLOOKUP($N1074,'Design - US'!$H$3:$M$50,5,FALSE)</f>
        <v>Access restricted beyond label indication (use only after failure of both allopurinol AND febuxostat)</v>
      </c>
      <c r="S1074" t="str">
        <f>VLOOKUP($N1074,'Design - US'!$H$3:$M$50,6,FALSE)</f>
        <v>No prior authorization</v>
      </c>
      <c r="T1074">
        <f t="shared" si="118"/>
        <v>6475</v>
      </c>
      <c r="U1074">
        <f t="shared" si="112"/>
        <v>1942.5</v>
      </c>
      <c r="V1074">
        <f t="shared" si="113"/>
        <v>1942.5</v>
      </c>
      <c r="W1074">
        <f t="shared" si="114"/>
        <v>2590</v>
      </c>
      <c r="X1074">
        <f t="shared" si="115"/>
        <v>0</v>
      </c>
    </row>
    <row r="1075" spans="1:24">
      <c r="A1075" s="2">
        <v>161</v>
      </c>
      <c r="B1075" s="1" t="s">
        <v>10</v>
      </c>
      <c r="C1075" s="1">
        <v>9</v>
      </c>
      <c r="D1075" s="1" t="s">
        <v>14</v>
      </c>
      <c r="E1075" s="1">
        <v>0.3</v>
      </c>
      <c r="F1075" s="1">
        <v>0.3</v>
      </c>
      <c r="G1075" s="1">
        <v>0.4</v>
      </c>
      <c r="H1075" s="1">
        <v>0</v>
      </c>
      <c r="I1075" s="1" t="s">
        <v>12</v>
      </c>
      <c r="J1075" s="1" t="s">
        <v>13</v>
      </c>
      <c r="K1075" s="1">
        <v>6475</v>
      </c>
      <c r="L1075" s="3">
        <v>3700</v>
      </c>
      <c r="M1075" t="str">
        <f t="shared" si="116"/>
        <v>A</v>
      </c>
      <c r="N1075" t="str">
        <f t="shared" si="117"/>
        <v>A9</v>
      </c>
      <c r="O1075" t="str">
        <f>VLOOKUP(N1075,'Design - US'!$H$3:$M$50,2,FALSE)</f>
        <v>Profile B</v>
      </c>
      <c r="P1075" t="str">
        <f>VLOOKUP($N1075,'Design - US'!$H$3:$M$50,3,FALSE)</f>
        <v>$60 USD / mo (T3)</v>
      </c>
      <c r="Q1075" t="str">
        <f>VLOOKUP($N1075,'Design - US'!$H$3:$M$50,4,FALSE)</f>
        <v>$12.06 USD / day</v>
      </c>
      <c r="R1075" t="str">
        <f>VLOOKUP($N1075,'Design - US'!$H$3:$M$50,5,FALSE)</f>
        <v>Access restricted beyond label indication (use only after failure of both allopurinol AND febuxostat)</v>
      </c>
      <c r="S1075" t="str">
        <f>VLOOKUP($N1075,'Design - US'!$H$3:$M$50,6,FALSE)</f>
        <v>No prior authorization</v>
      </c>
      <c r="T1075">
        <f t="shared" si="118"/>
        <v>3700</v>
      </c>
      <c r="U1075">
        <f t="shared" si="112"/>
        <v>1110</v>
      </c>
      <c r="V1075">
        <f t="shared" si="113"/>
        <v>1110</v>
      </c>
      <c r="W1075">
        <f t="shared" si="114"/>
        <v>1480</v>
      </c>
      <c r="X1075">
        <f t="shared" si="115"/>
        <v>0</v>
      </c>
    </row>
    <row r="1076" spans="1:24">
      <c r="A1076" s="2">
        <v>161</v>
      </c>
      <c r="B1076" s="1" t="s">
        <v>10</v>
      </c>
      <c r="C1076" s="1">
        <v>10</v>
      </c>
      <c r="D1076" s="1" t="s">
        <v>11</v>
      </c>
      <c r="E1076" s="1">
        <v>0.3</v>
      </c>
      <c r="F1076" s="1">
        <v>0.3</v>
      </c>
      <c r="G1076" s="1">
        <v>0.4</v>
      </c>
      <c r="H1076" s="1">
        <v>0</v>
      </c>
      <c r="I1076" s="1" t="s">
        <v>12</v>
      </c>
      <c r="J1076" s="1" t="s">
        <v>13</v>
      </c>
      <c r="K1076" s="1">
        <v>6475</v>
      </c>
      <c r="L1076" s="3">
        <v>3700</v>
      </c>
      <c r="M1076" t="str">
        <f t="shared" si="116"/>
        <v>A</v>
      </c>
      <c r="N1076" t="str">
        <f t="shared" si="117"/>
        <v>A10</v>
      </c>
      <c r="O1076" t="str">
        <f>VLOOKUP(N1076,'Design - US'!$H$3:$M$50,2,FALSE)</f>
        <v>Profile C</v>
      </c>
      <c r="P1076" t="str">
        <f>VLOOKUP($N1076,'Design - US'!$H$3:$M$50,3,FALSE)</f>
        <v>$60 USD / mo (T3)</v>
      </c>
      <c r="Q1076" t="str">
        <f>VLOOKUP($N1076,'Design - US'!$H$3:$M$50,4,FALSE)</f>
        <v>$5.36 USD / day</v>
      </c>
      <c r="R1076" t="str">
        <f>VLOOKUP($N1076,'Design - US'!$H$3:$M$50,5,FALSE)</f>
        <v>Open access within label indication (use after failure of allopurinol or febuxostat)</v>
      </c>
      <c r="S1076" t="str">
        <f>VLOOKUP($N1076,'Design - US'!$H$3:$M$50,6,FALSE)</f>
        <v>Requires prior authorization</v>
      </c>
      <c r="T1076">
        <f t="shared" si="118"/>
        <v>6475</v>
      </c>
      <c r="U1076">
        <f t="shared" si="112"/>
        <v>1942.5</v>
      </c>
      <c r="V1076">
        <f t="shared" si="113"/>
        <v>1942.5</v>
      </c>
      <c r="W1076">
        <f t="shared" si="114"/>
        <v>2590</v>
      </c>
      <c r="X1076">
        <f t="shared" si="115"/>
        <v>0</v>
      </c>
    </row>
    <row r="1077" spans="1:24">
      <c r="A1077" s="2">
        <v>161</v>
      </c>
      <c r="B1077" s="1" t="s">
        <v>10</v>
      </c>
      <c r="C1077" s="1">
        <v>10</v>
      </c>
      <c r="D1077" s="1" t="s">
        <v>14</v>
      </c>
      <c r="E1077" s="1">
        <v>0.3</v>
      </c>
      <c r="F1077" s="1">
        <v>0.3</v>
      </c>
      <c r="G1077" s="1">
        <v>0.4</v>
      </c>
      <c r="H1077" s="1">
        <v>0</v>
      </c>
      <c r="I1077" s="1" t="s">
        <v>12</v>
      </c>
      <c r="J1077" s="1" t="s">
        <v>13</v>
      </c>
      <c r="K1077" s="1">
        <v>6475</v>
      </c>
      <c r="L1077" s="3">
        <v>3700</v>
      </c>
      <c r="M1077" t="str">
        <f t="shared" si="116"/>
        <v>A</v>
      </c>
      <c r="N1077" t="str">
        <f t="shared" si="117"/>
        <v>A10</v>
      </c>
      <c r="O1077" t="str">
        <f>VLOOKUP(N1077,'Design - US'!$H$3:$M$50,2,FALSE)</f>
        <v>Profile C</v>
      </c>
      <c r="P1077" t="str">
        <f>VLOOKUP($N1077,'Design - US'!$H$3:$M$50,3,FALSE)</f>
        <v>$60 USD / mo (T3)</v>
      </c>
      <c r="Q1077" t="str">
        <f>VLOOKUP($N1077,'Design - US'!$H$3:$M$50,4,FALSE)</f>
        <v>$5.36 USD / day</v>
      </c>
      <c r="R1077" t="str">
        <f>VLOOKUP($N1077,'Design - US'!$H$3:$M$50,5,FALSE)</f>
        <v>Open access within label indication (use after failure of allopurinol or febuxostat)</v>
      </c>
      <c r="S1077" t="str">
        <f>VLOOKUP($N1077,'Design - US'!$H$3:$M$50,6,FALSE)</f>
        <v>Requires prior authorization</v>
      </c>
      <c r="T1077">
        <f t="shared" si="118"/>
        <v>3700</v>
      </c>
      <c r="U1077">
        <f t="shared" si="112"/>
        <v>1110</v>
      </c>
      <c r="V1077">
        <f t="shared" si="113"/>
        <v>1110</v>
      </c>
      <c r="W1077">
        <f t="shared" si="114"/>
        <v>1480</v>
      </c>
      <c r="X1077">
        <f t="shared" si="115"/>
        <v>0</v>
      </c>
    </row>
    <row r="1078" spans="1:24">
      <c r="A1078" s="2">
        <v>161</v>
      </c>
      <c r="B1078" s="1" t="s">
        <v>10</v>
      </c>
      <c r="C1078" s="1">
        <v>11</v>
      </c>
      <c r="D1078" s="1" t="s">
        <v>11</v>
      </c>
      <c r="E1078" s="1">
        <v>0.3</v>
      </c>
      <c r="F1078" s="1">
        <v>0.3</v>
      </c>
      <c r="G1078" s="1">
        <v>0.4</v>
      </c>
      <c r="H1078" s="1">
        <v>0</v>
      </c>
      <c r="I1078" s="1" t="s">
        <v>12</v>
      </c>
      <c r="J1078" s="1" t="s">
        <v>13</v>
      </c>
      <c r="K1078" s="1">
        <v>6475</v>
      </c>
      <c r="L1078" s="3">
        <v>3700</v>
      </c>
      <c r="M1078" t="str">
        <f t="shared" si="116"/>
        <v>A</v>
      </c>
      <c r="N1078" t="str">
        <f t="shared" si="117"/>
        <v>A11</v>
      </c>
      <c r="O1078" t="str">
        <f>VLOOKUP(N1078,'Design - US'!$H$3:$M$50,2,FALSE)</f>
        <v>Profile D</v>
      </c>
      <c r="P1078" t="str">
        <f>VLOOKUP($N1078,'Design - US'!$H$3:$M$50,3,FALSE)</f>
        <v>$30 USD / mo (T2)</v>
      </c>
      <c r="Q1078" t="str">
        <f>VLOOKUP($N1078,'Design - US'!$H$3:$M$50,4,FALSE)</f>
        <v>$5.36 USD / day</v>
      </c>
      <c r="R1078" t="str">
        <f>VLOOKUP($N1078,'Design - US'!$H$3:$M$50,5,FALSE)</f>
        <v>Open access within label indication (use after failure of allopurinol or febuxostat)</v>
      </c>
      <c r="S1078" t="str">
        <f>VLOOKUP($N1078,'Design - US'!$H$3:$M$50,6,FALSE)</f>
        <v>No prior authorization</v>
      </c>
      <c r="T1078">
        <f t="shared" si="118"/>
        <v>6475</v>
      </c>
      <c r="U1078">
        <f t="shared" si="112"/>
        <v>1942.5</v>
      </c>
      <c r="V1078">
        <f t="shared" si="113"/>
        <v>1942.5</v>
      </c>
      <c r="W1078">
        <f t="shared" si="114"/>
        <v>2590</v>
      </c>
      <c r="X1078">
        <f t="shared" si="115"/>
        <v>0</v>
      </c>
    </row>
    <row r="1079" spans="1:24">
      <c r="A1079" s="2">
        <v>161</v>
      </c>
      <c r="B1079" s="1" t="s">
        <v>10</v>
      </c>
      <c r="C1079" s="1">
        <v>11</v>
      </c>
      <c r="D1079" s="1" t="s">
        <v>14</v>
      </c>
      <c r="E1079" s="1">
        <v>0.3</v>
      </c>
      <c r="F1079" s="1">
        <v>0.3</v>
      </c>
      <c r="G1079" s="1">
        <v>0.4</v>
      </c>
      <c r="H1079" s="1">
        <v>0</v>
      </c>
      <c r="I1079" s="1" t="s">
        <v>12</v>
      </c>
      <c r="J1079" s="1" t="s">
        <v>13</v>
      </c>
      <c r="K1079" s="1">
        <v>6475</v>
      </c>
      <c r="L1079" s="3">
        <v>3700</v>
      </c>
      <c r="M1079" t="str">
        <f t="shared" si="116"/>
        <v>A</v>
      </c>
      <c r="N1079" t="str">
        <f t="shared" si="117"/>
        <v>A11</v>
      </c>
      <c r="O1079" t="str">
        <f>VLOOKUP(N1079,'Design - US'!$H$3:$M$50,2,FALSE)</f>
        <v>Profile D</v>
      </c>
      <c r="P1079" t="str">
        <f>VLOOKUP($N1079,'Design - US'!$H$3:$M$50,3,FALSE)</f>
        <v>$30 USD / mo (T2)</v>
      </c>
      <c r="Q1079" t="str">
        <f>VLOOKUP($N1079,'Design - US'!$H$3:$M$50,4,FALSE)</f>
        <v>$5.36 USD / day</v>
      </c>
      <c r="R1079" t="str">
        <f>VLOOKUP($N1079,'Design - US'!$H$3:$M$50,5,FALSE)</f>
        <v>Open access within label indication (use after failure of allopurinol or febuxostat)</v>
      </c>
      <c r="S1079" t="str">
        <f>VLOOKUP($N1079,'Design - US'!$H$3:$M$50,6,FALSE)</f>
        <v>No prior authorization</v>
      </c>
      <c r="T1079">
        <f t="shared" si="118"/>
        <v>3700</v>
      </c>
      <c r="U1079">
        <f t="shared" si="112"/>
        <v>1110</v>
      </c>
      <c r="V1079">
        <f t="shared" si="113"/>
        <v>1110</v>
      </c>
      <c r="W1079">
        <f t="shared" si="114"/>
        <v>1480</v>
      </c>
      <c r="X1079">
        <f t="shared" si="115"/>
        <v>0</v>
      </c>
    </row>
    <row r="1080" spans="1:24">
      <c r="A1080" s="2">
        <v>161</v>
      </c>
      <c r="B1080" s="1" t="s">
        <v>10</v>
      </c>
      <c r="C1080" s="1">
        <v>12</v>
      </c>
      <c r="D1080" s="1" t="s">
        <v>11</v>
      </c>
      <c r="E1080" s="1">
        <v>0.3</v>
      </c>
      <c r="F1080" s="1">
        <v>0.3</v>
      </c>
      <c r="G1080" s="1">
        <v>0.4</v>
      </c>
      <c r="H1080" s="1">
        <v>0</v>
      </c>
      <c r="I1080" s="1" t="s">
        <v>12</v>
      </c>
      <c r="J1080" s="1" t="s">
        <v>13</v>
      </c>
      <c r="K1080" s="1">
        <v>6475</v>
      </c>
      <c r="L1080" s="3">
        <v>3700</v>
      </c>
      <c r="M1080" t="str">
        <f t="shared" si="116"/>
        <v>A</v>
      </c>
      <c r="N1080" t="str">
        <f t="shared" si="117"/>
        <v>A12</v>
      </c>
      <c r="O1080" t="str">
        <f>VLOOKUP(N1080,'Design - US'!$H$3:$M$50,2,FALSE)</f>
        <v>Profile B</v>
      </c>
      <c r="P1080" t="str">
        <f>VLOOKUP($N1080,'Design - US'!$H$3:$M$50,3,FALSE)</f>
        <v>$30 USD / mo (T2)</v>
      </c>
      <c r="Q1080" t="str">
        <f>VLOOKUP($N1080,'Design - US'!$H$3:$M$50,4,FALSE)</f>
        <v>$5.36 USD / day</v>
      </c>
      <c r="R1080" t="str">
        <f>VLOOKUP($N1080,'Design - US'!$H$3:$M$50,5,FALSE)</f>
        <v>Open access within label indication (use after failure of allopurinol or febuxostat)</v>
      </c>
      <c r="S1080" t="str">
        <f>VLOOKUP($N1080,'Design - US'!$H$3:$M$50,6,FALSE)</f>
        <v>Requires prior authorization</v>
      </c>
      <c r="T1080">
        <f t="shared" si="118"/>
        <v>6475</v>
      </c>
      <c r="U1080">
        <f t="shared" si="112"/>
        <v>1942.5</v>
      </c>
      <c r="V1080">
        <f t="shared" si="113"/>
        <v>1942.5</v>
      </c>
      <c r="W1080">
        <f t="shared" si="114"/>
        <v>2590</v>
      </c>
      <c r="X1080">
        <f t="shared" si="115"/>
        <v>0</v>
      </c>
    </row>
    <row r="1081" spans="1:24">
      <c r="A1081" s="2">
        <v>161</v>
      </c>
      <c r="B1081" s="1" t="s">
        <v>10</v>
      </c>
      <c r="C1081" s="1">
        <v>12</v>
      </c>
      <c r="D1081" s="1" t="s">
        <v>14</v>
      </c>
      <c r="E1081" s="1">
        <v>0.4</v>
      </c>
      <c r="F1081" s="1">
        <v>0.3</v>
      </c>
      <c r="G1081" s="1">
        <v>0.3</v>
      </c>
      <c r="H1081" s="1">
        <v>0</v>
      </c>
      <c r="I1081" s="1" t="s">
        <v>12</v>
      </c>
      <c r="J1081" s="1" t="s">
        <v>13</v>
      </c>
      <c r="K1081" s="1">
        <v>6475</v>
      </c>
      <c r="L1081" s="3">
        <v>3700</v>
      </c>
      <c r="M1081" t="str">
        <f t="shared" si="116"/>
        <v>A</v>
      </c>
      <c r="N1081" t="str">
        <f t="shared" si="117"/>
        <v>A12</v>
      </c>
      <c r="O1081" t="str">
        <f>VLOOKUP(N1081,'Design - US'!$H$3:$M$50,2,FALSE)</f>
        <v>Profile B</v>
      </c>
      <c r="P1081" t="str">
        <f>VLOOKUP($N1081,'Design - US'!$H$3:$M$50,3,FALSE)</f>
        <v>$30 USD / mo (T2)</v>
      </c>
      <c r="Q1081" t="str">
        <f>VLOOKUP($N1081,'Design - US'!$H$3:$M$50,4,FALSE)</f>
        <v>$5.36 USD / day</v>
      </c>
      <c r="R1081" t="str">
        <f>VLOOKUP($N1081,'Design - US'!$H$3:$M$50,5,FALSE)</f>
        <v>Open access within label indication (use after failure of allopurinol or febuxostat)</v>
      </c>
      <c r="S1081" t="str">
        <f>VLOOKUP($N1081,'Design - US'!$H$3:$M$50,6,FALSE)</f>
        <v>Requires prior authorization</v>
      </c>
      <c r="T1081">
        <f t="shared" si="118"/>
        <v>3700</v>
      </c>
      <c r="U1081">
        <f t="shared" si="112"/>
        <v>1480</v>
      </c>
      <c r="V1081">
        <f t="shared" si="113"/>
        <v>1110</v>
      </c>
      <c r="W1081">
        <f t="shared" si="114"/>
        <v>1110</v>
      </c>
      <c r="X1081">
        <f t="shared" si="115"/>
        <v>0</v>
      </c>
    </row>
    <row r="1082" spans="1:24">
      <c r="A1082" s="2">
        <v>163</v>
      </c>
      <c r="B1082" s="1" t="s">
        <v>18</v>
      </c>
      <c r="C1082" s="1">
        <v>1</v>
      </c>
      <c r="D1082" s="1" t="s">
        <v>11</v>
      </c>
      <c r="E1082" s="1">
        <v>0.1</v>
      </c>
      <c r="F1082" s="1">
        <v>0.5</v>
      </c>
      <c r="G1082" s="1">
        <v>0.4</v>
      </c>
      <c r="H1082" s="1">
        <v>0</v>
      </c>
      <c r="I1082" s="1" t="s">
        <v>12</v>
      </c>
      <c r="J1082" s="1" t="s">
        <v>13</v>
      </c>
      <c r="K1082" s="1">
        <v>5000</v>
      </c>
      <c r="L1082" s="3">
        <v>2500</v>
      </c>
      <c r="M1082" t="str">
        <f t="shared" si="116"/>
        <v>C</v>
      </c>
      <c r="N1082" t="str">
        <f t="shared" si="117"/>
        <v>C1</v>
      </c>
      <c r="O1082" t="str">
        <f>VLOOKUP(N1082,'Design - US'!$H$3:$M$50,2,FALSE)</f>
        <v>Profile C</v>
      </c>
      <c r="P1082" t="str">
        <f>VLOOKUP($N1082,'Design - US'!$H$3:$M$50,3,FALSE)</f>
        <v>$30 USD / mo (T2)</v>
      </c>
      <c r="Q1082" t="str">
        <f>VLOOKUP($N1082,'Design - US'!$H$3:$M$50,4,FALSE)</f>
        <v>$7.14 USD / day</v>
      </c>
      <c r="R1082" t="str">
        <f>VLOOKUP($N1082,'Design - US'!$H$3:$M$50,5,FALSE)</f>
        <v>Open access within label indication (use after failure of allopurinol or febuxostat)</v>
      </c>
      <c r="S1082" t="str">
        <f>VLOOKUP($N1082,'Design - US'!$H$3:$M$50,6,FALSE)</f>
        <v>No prior authorization</v>
      </c>
      <c r="T1082">
        <f t="shared" si="118"/>
        <v>5000</v>
      </c>
      <c r="U1082">
        <f t="shared" si="112"/>
        <v>500</v>
      </c>
      <c r="V1082">
        <f t="shared" si="113"/>
        <v>2500</v>
      </c>
      <c r="W1082">
        <f t="shared" si="114"/>
        <v>2000</v>
      </c>
      <c r="X1082">
        <f t="shared" si="115"/>
        <v>0</v>
      </c>
    </row>
    <row r="1083" spans="1:24">
      <c r="A1083" s="2">
        <v>163</v>
      </c>
      <c r="B1083" s="1" t="s">
        <v>18</v>
      </c>
      <c r="C1083" s="1">
        <v>1</v>
      </c>
      <c r="D1083" s="1" t="s">
        <v>14</v>
      </c>
      <c r="E1083" s="1">
        <v>0.4</v>
      </c>
      <c r="F1083" s="1">
        <v>0.2</v>
      </c>
      <c r="G1083" s="1">
        <v>0.4</v>
      </c>
      <c r="H1083" s="1">
        <v>0</v>
      </c>
      <c r="I1083" s="1" t="s">
        <v>12</v>
      </c>
      <c r="J1083" s="1" t="s">
        <v>13</v>
      </c>
      <c r="K1083" s="1">
        <v>5000</v>
      </c>
      <c r="L1083" s="3">
        <v>2500</v>
      </c>
      <c r="M1083" t="str">
        <f t="shared" si="116"/>
        <v>C</v>
      </c>
      <c r="N1083" t="str">
        <f t="shared" si="117"/>
        <v>C1</v>
      </c>
      <c r="O1083" t="str">
        <f>VLOOKUP(N1083,'Design - US'!$H$3:$M$50,2,FALSE)</f>
        <v>Profile C</v>
      </c>
      <c r="P1083" t="str">
        <f>VLOOKUP($N1083,'Design - US'!$H$3:$M$50,3,FALSE)</f>
        <v>$30 USD / mo (T2)</v>
      </c>
      <c r="Q1083" t="str">
        <f>VLOOKUP($N1083,'Design - US'!$H$3:$M$50,4,FALSE)</f>
        <v>$7.14 USD / day</v>
      </c>
      <c r="R1083" t="str">
        <f>VLOOKUP($N1083,'Design - US'!$H$3:$M$50,5,FALSE)</f>
        <v>Open access within label indication (use after failure of allopurinol or febuxostat)</v>
      </c>
      <c r="S1083" t="str">
        <f>VLOOKUP($N1083,'Design - US'!$H$3:$M$50,6,FALSE)</f>
        <v>No prior authorization</v>
      </c>
      <c r="T1083">
        <f t="shared" si="118"/>
        <v>2500</v>
      </c>
      <c r="U1083">
        <f t="shared" si="112"/>
        <v>1000</v>
      </c>
      <c r="V1083">
        <f t="shared" si="113"/>
        <v>500</v>
      </c>
      <c r="W1083">
        <f t="shared" si="114"/>
        <v>1000</v>
      </c>
      <c r="X1083">
        <f t="shared" si="115"/>
        <v>0</v>
      </c>
    </row>
    <row r="1084" spans="1:24">
      <c r="A1084" s="2">
        <v>163</v>
      </c>
      <c r="B1084" s="1" t="s">
        <v>18</v>
      </c>
      <c r="C1084" s="1">
        <v>2</v>
      </c>
      <c r="D1084" s="1" t="s">
        <v>11</v>
      </c>
      <c r="E1084" s="1">
        <v>0</v>
      </c>
      <c r="F1084" s="1">
        <v>0.5</v>
      </c>
      <c r="G1084" s="1">
        <v>0.5</v>
      </c>
      <c r="H1084" s="1">
        <v>0</v>
      </c>
      <c r="I1084" s="1" t="s">
        <v>12</v>
      </c>
      <c r="J1084" s="1" t="s">
        <v>13</v>
      </c>
      <c r="K1084" s="1">
        <v>5000</v>
      </c>
      <c r="L1084" s="3">
        <v>2500</v>
      </c>
      <c r="M1084" t="str">
        <f t="shared" si="116"/>
        <v>C</v>
      </c>
      <c r="N1084" t="str">
        <f t="shared" si="117"/>
        <v>C2</v>
      </c>
      <c r="O1084" t="str">
        <f>VLOOKUP(N1084,'Design - US'!$H$3:$M$50,2,FALSE)</f>
        <v>Profile C</v>
      </c>
      <c r="P1084" t="str">
        <f>VLOOKUP($N1084,'Design - US'!$H$3:$M$50,3,FALSE)</f>
        <v>$60 USD / mo (T3)</v>
      </c>
      <c r="Q1084" t="str">
        <f>VLOOKUP($N1084,'Design - US'!$H$3:$M$50,4,FALSE)</f>
        <v>$12.06 USD / day</v>
      </c>
      <c r="R1084" t="str">
        <f>VLOOKUP($N1084,'Design - US'!$H$3:$M$50,5,FALSE)</f>
        <v>Access restricted beyond label indication (use only after failure of both allopurinol AND febuxostat)</v>
      </c>
      <c r="S1084" t="str">
        <f>VLOOKUP($N1084,'Design - US'!$H$3:$M$50,6,FALSE)</f>
        <v>Requires prior authorization</v>
      </c>
      <c r="T1084">
        <f t="shared" si="118"/>
        <v>5000</v>
      </c>
      <c r="U1084">
        <f t="shared" si="112"/>
        <v>0</v>
      </c>
      <c r="V1084">
        <f t="shared" si="113"/>
        <v>2500</v>
      </c>
      <c r="W1084">
        <f t="shared" si="114"/>
        <v>2500</v>
      </c>
      <c r="X1084">
        <f t="shared" si="115"/>
        <v>0</v>
      </c>
    </row>
    <row r="1085" spans="1:24">
      <c r="A1085" s="2">
        <v>163</v>
      </c>
      <c r="B1085" s="1" t="s">
        <v>18</v>
      </c>
      <c r="C1085" s="1">
        <v>2</v>
      </c>
      <c r="D1085" s="1" t="s">
        <v>14</v>
      </c>
      <c r="E1085" s="1">
        <v>0</v>
      </c>
      <c r="F1085" s="1">
        <v>0.5</v>
      </c>
      <c r="G1085" s="1">
        <v>0.5</v>
      </c>
      <c r="H1085" s="1">
        <v>0</v>
      </c>
      <c r="I1085" s="1" t="s">
        <v>12</v>
      </c>
      <c r="J1085" s="1" t="s">
        <v>13</v>
      </c>
      <c r="K1085" s="1">
        <v>5000</v>
      </c>
      <c r="L1085" s="3">
        <v>2500</v>
      </c>
      <c r="M1085" t="str">
        <f t="shared" si="116"/>
        <v>C</v>
      </c>
      <c r="N1085" t="str">
        <f t="shared" si="117"/>
        <v>C2</v>
      </c>
      <c r="O1085" t="str">
        <f>VLOOKUP(N1085,'Design - US'!$H$3:$M$50,2,FALSE)</f>
        <v>Profile C</v>
      </c>
      <c r="P1085" t="str">
        <f>VLOOKUP($N1085,'Design - US'!$H$3:$M$50,3,FALSE)</f>
        <v>$60 USD / mo (T3)</v>
      </c>
      <c r="Q1085" t="str">
        <f>VLOOKUP($N1085,'Design - US'!$H$3:$M$50,4,FALSE)</f>
        <v>$12.06 USD / day</v>
      </c>
      <c r="R1085" t="str">
        <f>VLOOKUP($N1085,'Design - US'!$H$3:$M$50,5,FALSE)</f>
        <v>Access restricted beyond label indication (use only after failure of both allopurinol AND febuxostat)</v>
      </c>
      <c r="S1085" t="str">
        <f>VLOOKUP($N1085,'Design - US'!$H$3:$M$50,6,FALSE)</f>
        <v>Requires prior authorization</v>
      </c>
      <c r="T1085">
        <f t="shared" si="118"/>
        <v>2500</v>
      </c>
      <c r="U1085">
        <f t="shared" si="112"/>
        <v>0</v>
      </c>
      <c r="V1085">
        <f t="shared" si="113"/>
        <v>1250</v>
      </c>
      <c r="W1085">
        <f t="shared" si="114"/>
        <v>1250</v>
      </c>
      <c r="X1085">
        <f t="shared" si="115"/>
        <v>0</v>
      </c>
    </row>
    <row r="1086" spans="1:24">
      <c r="A1086" s="2">
        <v>163</v>
      </c>
      <c r="B1086" s="1" t="s">
        <v>18</v>
      </c>
      <c r="C1086" s="1">
        <v>3</v>
      </c>
      <c r="D1086" s="1" t="s">
        <v>11</v>
      </c>
      <c r="E1086" s="1">
        <v>0</v>
      </c>
      <c r="F1086" s="1">
        <v>0.8</v>
      </c>
      <c r="G1086" s="1">
        <v>0.2</v>
      </c>
      <c r="H1086" s="1">
        <v>0</v>
      </c>
      <c r="I1086" s="1" t="s">
        <v>12</v>
      </c>
      <c r="J1086" s="1" t="s">
        <v>13</v>
      </c>
      <c r="K1086" s="1">
        <v>5000</v>
      </c>
      <c r="L1086" s="3">
        <v>2500</v>
      </c>
      <c r="M1086" t="str">
        <f t="shared" si="116"/>
        <v>C</v>
      </c>
      <c r="N1086" t="str">
        <f t="shared" si="117"/>
        <v>C3</v>
      </c>
      <c r="O1086" t="str">
        <f>VLOOKUP(N1086,'Design - US'!$H$3:$M$50,2,FALSE)</f>
        <v>Profile A</v>
      </c>
      <c r="P1086" t="str">
        <f>VLOOKUP($N1086,'Design - US'!$H$3:$M$50,3,FALSE)</f>
        <v>$30 USD / mo (T2)</v>
      </c>
      <c r="Q1086" t="str">
        <f>VLOOKUP($N1086,'Design - US'!$H$3:$M$50,4,FALSE)</f>
        <v>$7.14 USD / day</v>
      </c>
      <c r="R1086" t="str">
        <f>VLOOKUP($N1086,'Design - US'!$H$3:$M$50,5,FALSE)</f>
        <v>Open access within label indication (use after failure of allopurinol or febuxostat)</v>
      </c>
      <c r="S1086" t="str">
        <f>VLOOKUP($N1086,'Design - US'!$H$3:$M$50,6,FALSE)</f>
        <v>No prior authorization</v>
      </c>
      <c r="T1086">
        <f t="shared" si="118"/>
        <v>5000</v>
      </c>
      <c r="U1086">
        <f t="shared" si="112"/>
        <v>0</v>
      </c>
      <c r="V1086">
        <f t="shared" si="113"/>
        <v>4000</v>
      </c>
      <c r="W1086">
        <f t="shared" si="114"/>
        <v>1000</v>
      </c>
      <c r="X1086">
        <f t="shared" si="115"/>
        <v>0</v>
      </c>
    </row>
    <row r="1087" spans="1:24">
      <c r="A1087" s="2">
        <v>163</v>
      </c>
      <c r="B1087" s="1" t="s">
        <v>18</v>
      </c>
      <c r="C1087" s="1">
        <v>3</v>
      </c>
      <c r="D1087" s="1" t="s">
        <v>14</v>
      </c>
      <c r="E1087" s="1">
        <v>0</v>
      </c>
      <c r="F1087" s="1">
        <v>0.3</v>
      </c>
      <c r="G1087" s="1">
        <v>0.7</v>
      </c>
      <c r="H1087" s="1">
        <v>0</v>
      </c>
      <c r="I1087" s="1" t="s">
        <v>12</v>
      </c>
      <c r="J1087" s="1" t="s">
        <v>13</v>
      </c>
      <c r="K1087" s="1">
        <v>5000</v>
      </c>
      <c r="L1087" s="3">
        <v>2500</v>
      </c>
      <c r="M1087" t="str">
        <f t="shared" si="116"/>
        <v>C</v>
      </c>
      <c r="N1087" t="str">
        <f t="shared" si="117"/>
        <v>C3</v>
      </c>
      <c r="O1087" t="str">
        <f>VLOOKUP(N1087,'Design - US'!$H$3:$M$50,2,FALSE)</f>
        <v>Profile A</v>
      </c>
      <c r="P1087" t="str">
        <f>VLOOKUP($N1087,'Design - US'!$H$3:$M$50,3,FALSE)</f>
        <v>$30 USD / mo (T2)</v>
      </c>
      <c r="Q1087" t="str">
        <f>VLOOKUP($N1087,'Design - US'!$H$3:$M$50,4,FALSE)</f>
        <v>$7.14 USD / day</v>
      </c>
      <c r="R1087" t="str">
        <f>VLOOKUP($N1087,'Design - US'!$H$3:$M$50,5,FALSE)</f>
        <v>Open access within label indication (use after failure of allopurinol or febuxostat)</v>
      </c>
      <c r="S1087" t="str">
        <f>VLOOKUP($N1087,'Design - US'!$H$3:$M$50,6,FALSE)</f>
        <v>No prior authorization</v>
      </c>
      <c r="T1087">
        <f t="shared" si="118"/>
        <v>2500</v>
      </c>
      <c r="U1087">
        <f t="shared" si="112"/>
        <v>0</v>
      </c>
      <c r="V1087">
        <f t="shared" si="113"/>
        <v>750</v>
      </c>
      <c r="W1087">
        <f t="shared" si="114"/>
        <v>1750</v>
      </c>
      <c r="X1087">
        <f t="shared" si="115"/>
        <v>0</v>
      </c>
    </row>
    <row r="1088" spans="1:24">
      <c r="A1088" s="2">
        <v>163</v>
      </c>
      <c r="B1088" s="1" t="s">
        <v>18</v>
      </c>
      <c r="C1088" s="1">
        <v>4</v>
      </c>
      <c r="D1088" s="1" t="s">
        <v>11</v>
      </c>
      <c r="E1088" s="1">
        <v>0</v>
      </c>
      <c r="F1088" s="1">
        <v>0.4</v>
      </c>
      <c r="G1088" s="1">
        <v>0.6</v>
      </c>
      <c r="H1088" s="1">
        <v>0</v>
      </c>
      <c r="I1088" s="1" t="s">
        <v>12</v>
      </c>
      <c r="J1088" s="1" t="s">
        <v>13</v>
      </c>
      <c r="K1088" s="1">
        <v>5000</v>
      </c>
      <c r="L1088" s="3">
        <v>2500</v>
      </c>
      <c r="M1088" t="str">
        <f t="shared" si="116"/>
        <v>C</v>
      </c>
      <c r="N1088" t="str">
        <f t="shared" si="117"/>
        <v>C4</v>
      </c>
      <c r="O1088" t="str">
        <f>VLOOKUP(N1088,'Design - US'!$H$3:$M$50,2,FALSE)</f>
        <v>Profile A</v>
      </c>
      <c r="P1088" t="str">
        <f>VLOOKUP($N1088,'Design - US'!$H$3:$M$50,3,FALSE)</f>
        <v>$60 USD / mo (T3)</v>
      </c>
      <c r="Q1088" t="str">
        <f>VLOOKUP($N1088,'Design - US'!$H$3:$M$50,4,FALSE)</f>
        <v>$5.36 USD / day</v>
      </c>
      <c r="R1088" t="str">
        <f>VLOOKUP($N1088,'Design - US'!$H$3:$M$50,5,FALSE)</f>
        <v>Open access within label indication (use after failure of allopurinol or febuxostat)</v>
      </c>
      <c r="S1088" t="str">
        <f>VLOOKUP($N1088,'Design - US'!$H$3:$M$50,6,FALSE)</f>
        <v>Requires prior authorization</v>
      </c>
      <c r="T1088">
        <f t="shared" si="118"/>
        <v>5000</v>
      </c>
      <c r="U1088">
        <f t="shared" si="112"/>
        <v>0</v>
      </c>
      <c r="V1088">
        <f t="shared" si="113"/>
        <v>2000</v>
      </c>
      <c r="W1088">
        <f t="shared" si="114"/>
        <v>3000</v>
      </c>
      <c r="X1088">
        <f t="shared" si="115"/>
        <v>0</v>
      </c>
    </row>
    <row r="1089" spans="1:24">
      <c r="A1089" s="2">
        <v>163</v>
      </c>
      <c r="B1089" s="1" t="s">
        <v>18</v>
      </c>
      <c r="C1089" s="1">
        <v>4</v>
      </c>
      <c r="D1089" s="1" t="s">
        <v>14</v>
      </c>
      <c r="E1089" s="1">
        <v>0</v>
      </c>
      <c r="F1089" s="1">
        <v>0.9</v>
      </c>
      <c r="G1089" s="1">
        <v>0.1</v>
      </c>
      <c r="H1089" s="1">
        <v>0</v>
      </c>
      <c r="I1089" s="1" t="s">
        <v>12</v>
      </c>
      <c r="J1089" s="1" t="s">
        <v>13</v>
      </c>
      <c r="K1089" s="1">
        <v>5000</v>
      </c>
      <c r="L1089" s="3">
        <v>2500</v>
      </c>
      <c r="M1089" t="str">
        <f t="shared" si="116"/>
        <v>C</v>
      </c>
      <c r="N1089" t="str">
        <f t="shared" si="117"/>
        <v>C4</v>
      </c>
      <c r="O1089" t="str">
        <f>VLOOKUP(N1089,'Design - US'!$H$3:$M$50,2,FALSE)</f>
        <v>Profile A</v>
      </c>
      <c r="P1089" t="str">
        <f>VLOOKUP($N1089,'Design - US'!$H$3:$M$50,3,FALSE)</f>
        <v>$60 USD / mo (T3)</v>
      </c>
      <c r="Q1089" t="str">
        <f>VLOOKUP($N1089,'Design - US'!$H$3:$M$50,4,FALSE)</f>
        <v>$5.36 USD / day</v>
      </c>
      <c r="R1089" t="str">
        <f>VLOOKUP($N1089,'Design - US'!$H$3:$M$50,5,FALSE)</f>
        <v>Open access within label indication (use after failure of allopurinol or febuxostat)</v>
      </c>
      <c r="S1089" t="str">
        <f>VLOOKUP($N1089,'Design - US'!$H$3:$M$50,6,FALSE)</f>
        <v>Requires prior authorization</v>
      </c>
      <c r="T1089">
        <f t="shared" si="118"/>
        <v>2500</v>
      </c>
      <c r="U1089">
        <f t="shared" si="112"/>
        <v>0</v>
      </c>
      <c r="V1089">
        <f t="shared" si="113"/>
        <v>2250</v>
      </c>
      <c r="W1089">
        <f t="shared" si="114"/>
        <v>250</v>
      </c>
      <c r="X1089">
        <f t="shared" si="115"/>
        <v>0</v>
      </c>
    </row>
    <row r="1090" spans="1:24">
      <c r="A1090" s="2">
        <v>163</v>
      </c>
      <c r="B1090" s="1" t="s">
        <v>18</v>
      </c>
      <c r="C1090" s="1">
        <v>5</v>
      </c>
      <c r="D1090" s="1" t="s">
        <v>11</v>
      </c>
      <c r="E1090" s="1">
        <v>0.8</v>
      </c>
      <c r="F1090" s="1">
        <v>0</v>
      </c>
      <c r="G1090" s="1">
        <v>0.2</v>
      </c>
      <c r="H1090" s="1">
        <v>0</v>
      </c>
      <c r="I1090" s="1" t="s">
        <v>12</v>
      </c>
      <c r="J1090" s="1" t="s">
        <v>13</v>
      </c>
      <c r="K1090" s="1">
        <v>5000</v>
      </c>
      <c r="L1090" s="3">
        <v>2500</v>
      </c>
      <c r="M1090" t="str">
        <f t="shared" si="116"/>
        <v>C</v>
      </c>
      <c r="N1090" t="str">
        <f t="shared" si="117"/>
        <v>C5</v>
      </c>
      <c r="O1090" t="str">
        <f>VLOOKUP(N1090,'Design - US'!$H$3:$M$50,2,FALSE)</f>
        <v>Profile C</v>
      </c>
      <c r="P1090" t="str">
        <f>VLOOKUP($N1090,'Design - US'!$H$3:$M$50,3,FALSE)</f>
        <v>$30 USD / mo (T2)</v>
      </c>
      <c r="Q1090" t="str">
        <f>VLOOKUP($N1090,'Design - US'!$H$3:$M$50,4,FALSE)</f>
        <v>$7.14 USD / day</v>
      </c>
      <c r="R1090" t="str">
        <f>VLOOKUP($N1090,'Design - US'!$H$3:$M$50,5,FALSE)</f>
        <v>Open access within label indication (use after failure of allopurinol or febuxostat)</v>
      </c>
      <c r="S1090" t="str">
        <f>VLOOKUP($N1090,'Design - US'!$H$3:$M$50,6,FALSE)</f>
        <v>Requires prior authorization</v>
      </c>
      <c r="T1090">
        <f t="shared" si="118"/>
        <v>5000</v>
      </c>
      <c r="U1090">
        <f t="shared" ref="U1090:U1153" si="119">$T1090*E1090</f>
        <v>4000</v>
      </c>
      <c r="V1090">
        <f t="shared" ref="V1090:V1153" si="120">$T1090*F1090</f>
        <v>0</v>
      </c>
      <c r="W1090">
        <f t="shared" ref="W1090:W1153" si="121">$T1090*G1090</f>
        <v>1000</v>
      </c>
      <c r="X1090">
        <f t="shared" ref="X1090:X1153" si="122">$T1090*H1090</f>
        <v>0</v>
      </c>
    </row>
    <row r="1091" spans="1:24">
      <c r="A1091" s="2">
        <v>163</v>
      </c>
      <c r="B1091" s="1" t="s">
        <v>18</v>
      </c>
      <c r="C1091" s="1">
        <v>5</v>
      </c>
      <c r="D1091" s="1" t="s">
        <v>14</v>
      </c>
      <c r="E1091" s="1">
        <v>0</v>
      </c>
      <c r="F1091" s="1">
        <v>0.8</v>
      </c>
      <c r="G1091" s="1">
        <v>0.2</v>
      </c>
      <c r="H1091" s="1">
        <v>0</v>
      </c>
      <c r="I1091" s="1" t="s">
        <v>12</v>
      </c>
      <c r="J1091" s="1" t="s">
        <v>13</v>
      </c>
      <c r="K1091" s="1">
        <v>5000</v>
      </c>
      <c r="L1091" s="3">
        <v>2500</v>
      </c>
      <c r="M1091" t="str">
        <f t="shared" ref="M1091:M1154" si="123">RIGHT(B1091,1)</f>
        <v>C</v>
      </c>
      <c r="N1091" t="str">
        <f t="shared" ref="N1091:N1154" si="124">M1091&amp;C1091</f>
        <v>C5</v>
      </c>
      <c r="O1091" t="str">
        <f>VLOOKUP(N1091,'Design - US'!$H$3:$M$50,2,FALSE)</f>
        <v>Profile C</v>
      </c>
      <c r="P1091" t="str">
        <f>VLOOKUP($N1091,'Design - US'!$H$3:$M$50,3,FALSE)</f>
        <v>$30 USD / mo (T2)</v>
      </c>
      <c r="Q1091" t="str">
        <f>VLOOKUP($N1091,'Design - US'!$H$3:$M$50,4,FALSE)</f>
        <v>$7.14 USD / day</v>
      </c>
      <c r="R1091" t="str">
        <f>VLOOKUP($N1091,'Design - US'!$H$3:$M$50,5,FALSE)</f>
        <v>Open access within label indication (use after failure of allopurinol or febuxostat)</v>
      </c>
      <c r="S1091" t="str">
        <f>VLOOKUP($N1091,'Design - US'!$H$3:$M$50,6,FALSE)</f>
        <v>Requires prior authorization</v>
      </c>
      <c r="T1091">
        <f t="shared" ref="T1091:T1154" si="125">IF(D1091="A",K1091,L1091)</f>
        <v>2500</v>
      </c>
      <c r="U1091">
        <f t="shared" si="119"/>
        <v>0</v>
      </c>
      <c r="V1091">
        <f t="shared" si="120"/>
        <v>2000</v>
      </c>
      <c r="W1091">
        <f t="shared" si="121"/>
        <v>500</v>
      </c>
      <c r="X1091">
        <f t="shared" si="122"/>
        <v>0</v>
      </c>
    </row>
    <row r="1092" spans="1:24">
      <c r="A1092" s="2">
        <v>163</v>
      </c>
      <c r="B1092" s="1" t="s">
        <v>18</v>
      </c>
      <c r="C1092" s="1">
        <v>6</v>
      </c>
      <c r="D1092" s="1" t="s">
        <v>11</v>
      </c>
      <c r="E1092" s="1">
        <v>0.3</v>
      </c>
      <c r="F1092" s="1">
        <v>0.7</v>
      </c>
      <c r="G1092" s="1">
        <v>0</v>
      </c>
      <c r="H1092" s="1">
        <v>0</v>
      </c>
      <c r="I1092" s="1" t="s">
        <v>12</v>
      </c>
      <c r="J1092" s="1" t="s">
        <v>13</v>
      </c>
      <c r="K1092" s="1">
        <v>5000</v>
      </c>
      <c r="L1092" s="3">
        <v>2500</v>
      </c>
      <c r="M1092" t="str">
        <f t="shared" si="123"/>
        <v>C</v>
      </c>
      <c r="N1092" t="str">
        <f t="shared" si="124"/>
        <v>C6</v>
      </c>
      <c r="O1092" t="str">
        <f>VLOOKUP(N1092,'Design - US'!$H$3:$M$50,2,FALSE)</f>
        <v>Profile A</v>
      </c>
      <c r="P1092" t="str">
        <f>VLOOKUP($N1092,'Design - US'!$H$3:$M$50,3,FALSE)</f>
        <v>$60 USD / mo (T3)</v>
      </c>
      <c r="Q1092" t="str">
        <f>VLOOKUP($N1092,'Design - US'!$H$3:$M$50,4,FALSE)</f>
        <v>$7.14 USD / day</v>
      </c>
      <c r="R1092" t="str">
        <f>VLOOKUP($N1092,'Design - US'!$H$3:$M$50,5,FALSE)</f>
        <v>Open access within label indication (use after failure of allopurinol or febuxostat)</v>
      </c>
      <c r="S1092" t="str">
        <f>VLOOKUP($N1092,'Design - US'!$H$3:$M$50,6,FALSE)</f>
        <v>Requires prior authorization</v>
      </c>
      <c r="T1092">
        <f t="shared" si="125"/>
        <v>5000</v>
      </c>
      <c r="U1092">
        <f t="shared" si="119"/>
        <v>1500</v>
      </c>
      <c r="V1092">
        <f t="shared" si="120"/>
        <v>3500</v>
      </c>
      <c r="W1092">
        <f t="shared" si="121"/>
        <v>0</v>
      </c>
      <c r="X1092">
        <f t="shared" si="122"/>
        <v>0</v>
      </c>
    </row>
    <row r="1093" spans="1:24">
      <c r="A1093" s="2">
        <v>163</v>
      </c>
      <c r="B1093" s="1" t="s">
        <v>18</v>
      </c>
      <c r="C1093" s="1">
        <v>6</v>
      </c>
      <c r="D1093" s="1" t="s">
        <v>14</v>
      </c>
      <c r="E1093" s="1">
        <v>0.1</v>
      </c>
      <c r="F1093" s="1">
        <v>0.9</v>
      </c>
      <c r="G1093" s="1">
        <v>0</v>
      </c>
      <c r="H1093" s="1">
        <v>0</v>
      </c>
      <c r="I1093" s="1" t="s">
        <v>12</v>
      </c>
      <c r="J1093" s="1" t="s">
        <v>13</v>
      </c>
      <c r="K1093" s="1">
        <v>5000</v>
      </c>
      <c r="L1093" s="3">
        <v>2500</v>
      </c>
      <c r="M1093" t="str">
        <f t="shared" si="123"/>
        <v>C</v>
      </c>
      <c r="N1093" t="str">
        <f t="shared" si="124"/>
        <v>C6</v>
      </c>
      <c r="O1093" t="str">
        <f>VLOOKUP(N1093,'Design - US'!$H$3:$M$50,2,FALSE)</f>
        <v>Profile A</v>
      </c>
      <c r="P1093" t="str">
        <f>VLOOKUP($N1093,'Design - US'!$H$3:$M$50,3,FALSE)</f>
        <v>$60 USD / mo (T3)</v>
      </c>
      <c r="Q1093" t="str">
        <f>VLOOKUP($N1093,'Design - US'!$H$3:$M$50,4,FALSE)</f>
        <v>$7.14 USD / day</v>
      </c>
      <c r="R1093" t="str">
        <f>VLOOKUP($N1093,'Design - US'!$H$3:$M$50,5,FALSE)</f>
        <v>Open access within label indication (use after failure of allopurinol or febuxostat)</v>
      </c>
      <c r="S1093" t="str">
        <f>VLOOKUP($N1093,'Design - US'!$H$3:$M$50,6,FALSE)</f>
        <v>Requires prior authorization</v>
      </c>
      <c r="T1093">
        <f t="shared" si="125"/>
        <v>2500</v>
      </c>
      <c r="U1093">
        <f t="shared" si="119"/>
        <v>250</v>
      </c>
      <c r="V1093">
        <f t="shared" si="120"/>
        <v>2250</v>
      </c>
      <c r="W1093">
        <f t="shared" si="121"/>
        <v>0</v>
      </c>
      <c r="X1093">
        <f t="shared" si="122"/>
        <v>0</v>
      </c>
    </row>
    <row r="1094" spans="1:24">
      <c r="A1094" s="2">
        <v>163</v>
      </c>
      <c r="B1094" s="1" t="s">
        <v>18</v>
      </c>
      <c r="C1094" s="1">
        <v>7</v>
      </c>
      <c r="D1094" s="1" t="s">
        <v>11</v>
      </c>
      <c r="E1094" s="1">
        <v>0</v>
      </c>
      <c r="F1094" s="1">
        <v>0.3</v>
      </c>
      <c r="G1094" s="1">
        <v>0.7</v>
      </c>
      <c r="H1094" s="1">
        <v>0</v>
      </c>
      <c r="I1094" s="1" t="s">
        <v>12</v>
      </c>
      <c r="J1094" s="1" t="s">
        <v>13</v>
      </c>
      <c r="K1094" s="1">
        <v>5000</v>
      </c>
      <c r="L1094" s="3">
        <v>2500</v>
      </c>
      <c r="M1094" t="str">
        <f t="shared" si="123"/>
        <v>C</v>
      </c>
      <c r="N1094" t="str">
        <f t="shared" si="124"/>
        <v>C7</v>
      </c>
      <c r="O1094" t="str">
        <f>VLOOKUP(N1094,'Design - US'!$H$3:$M$50,2,FALSE)</f>
        <v>Profile D</v>
      </c>
      <c r="P1094" t="str">
        <f>VLOOKUP($N1094,'Design - US'!$H$3:$M$50,3,FALSE)</f>
        <v>$60 USD / mo (T3)</v>
      </c>
      <c r="Q1094" t="str">
        <f>VLOOKUP($N1094,'Design - US'!$H$3:$M$50,4,FALSE)</f>
        <v>$7.14 USD / day</v>
      </c>
      <c r="R1094" t="str">
        <f>VLOOKUP($N1094,'Design - US'!$H$3:$M$50,5,FALSE)</f>
        <v>Open access within label indication (use after failure of allopurinol or febuxostat)</v>
      </c>
      <c r="S1094" t="str">
        <f>VLOOKUP($N1094,'Design - US'!$H$3:$M$50,6,FALSE)</f>
        <v>Requires prior authorization</v>
      </c>
      <c r="T1094">
        <f t="shared" si="125"/>
        <v>5000</v>
      </c>
      <c r="U1094">
        <f t="shared" si="119"/>
        <v>0</v>
      </c>
      <c r="V1094">
        <f t="shared" si="120"/>
        <v>1500</v>
      </c>
      <c r="W1094">
        <f t="shared" si="121"/>
        <v>3500</v>
      </c>
      <c r="X1094">
        <f t="shared" si="122"/>
        <v>0</v>
      </c>
    </row>
    <row r="1095" spans="1:24">
      <c r="A1095" s="2">
        <v>163</v>
      </c>
      <c r="B1095" s="1" t="s">
        <v>18</v>
      </c>
      <c r="C1095" s="1">
        <v>7</v>
      </c>
      <c r="D1095" s="1" t="s">
        <v>14</v>
      </c>
      <c r="E1095" s="1">
        <v>0</v>
      </c>
      <c r="F1095" s="1">
        <v>0.8</v>
      </c>
      <c r="G1095" s="1">
        <v>0.2</v>
      </c>
      <c r="H1095" s="1">
        <v>0</v>
      </c>
      <c r="I1095" s="1" t="s">
        <v>12</v>
      </c>
      <c r="J1095" s="1" t="s">
        <v>13</v>
      </c>
      <c r="K1095" s="1">
        <v>5000</v>
      </c>
      <c r="L1095" s="3">
        <v>2500</v>
      </c>
      <c r="M1095" t="str">
        <f t="shared" si="123"/>
        <v>C</v>
      </c>
      <c r="N1095" t="str">
        <f t="shared" si="124"/>
        <v>C7</v>
      </c>
      <c r="O1095" t="str">
        <f>VLOOKUP(N1095,'Design - US'!$H$3:$M$50,2,FALSE)</f>
        <v>Profile D</v>
      </c>
      <c r="P1095" t="str">
        <f>VLOOKUP($N1095,'Design - US'!$H$3:$M$50,3,FALSE)</f>
        <v>$60 USD / mo (T3)</v>
      </c>
      <c r="Q1095" t="str">
        <f>VLOOKUP($N1095,'Design - US'!$H$3:$M$50,4,FALSE)</f>
        <v>$7.14 USD / day</v>
      </c>
      <c r="R1095" t="str">
        <f>VLOOKUP($N1095,'Design - US'!$H$3:$M$50,5,FALSE)</f>
        <v>Open access within label indication (use after failure of allopurinol or febuxostat)</v>
      </c>
      <c r="S1095" t="str">
        <f>VLOOKUP($N1095,'Design - US'!$H$3:$M$50,6,FALSE)</f>
        <v>Requires prior authorization</v>
      </c>
      <c r="T1095">
        <f t="shared" si="125"/>
        <v>2500</v>
      </c>
      <c r="U1095">
        <f t="shared" si="119"/>
        <v>0</v>
      </c>
      <c r="V1095">
        <f t="shared" si="120"/>
        <v>2000</v>
      </c>
      <c r="W1095">
        <f t="shared" si="121"/>
        <v>500</v>
      </c>
      <c r="X1095">
        <f t="shared" si="122"/>
        <v>0</v>
      </c>
    </row>
    <row r="1096" spans="1:24">
      <c r="A1096" s="2">
        <v>163</v>
      </c>
      <c r="B1096" s="1" t="s">
        <v>18</v>
      </c>
      <c r="C1096" s="1">
        <v>8</v>
      </c>
      <c r="D1096" s="1" t="s">
        <v>11</v>
      </c>
      <c r="E1096" s="1">
        <v>0</v>
      </c>
      <c r="F1096" s="1">
        <v>0.2</v>
      </c>
      <c r="G1096" s="1">
        <v>0.8</v>
      </c>
      <c r="H1096" s="1">
        <v>0</v>
      </c>
      <c r="I1096" s="1" t="s">
        <v>12</v>
      </c>
      <c r="J1096" s="1" t="s">
        <v>13</v>
      </c>
      <c r="K1096" s="1">
        <v>5000</v>
      </c>
      <c r="L1096" s="3">
        <v>2500</v>
      </c>
      <c r="M1096" t="str">
        <f t="shared" si="123"/>
        <v>C</v>
      </c>
      <c r="N1096" t="str">
        <f t="shared" si="124"/>
        <v>C8</v>
      </c>
      <c r="O1096" t="str">
        <f>VLOOKUP(N1096,'Design - US'!$H$3:$M$50,2,FALSE)</f>
        <v>Profile B</v>
      </c>
      <c r="P1096" t="str">
        <f>VLOOKUP($N1096,'Design - US'!$H$3:$M$50,3,FALSE)</f>
        <v>$60 USD / mo (T3)</v>
      </c>
      <c r="Q1096" t="str">
        <f>VLOOKUP($N1096,'Design - US'!$H$3:$M$50,4,FALSE)</f>
        <v>$12.06 USD / day</v>
      </c>
      <c r="R1096" t="str">
        <f>VLOOKUP($N1096,'Design - US'!$H$3:$M$50,5,FALSE)</f>
        <v>Access restricted beyond label indication (use only after failure of both allopurinol AND febuxostat)</v>
      </c>
      <c r="S1096" t="str">
        <f>VLOOKUP($N1096,'Design - US'!$H$3:$M$50,6,FALSE)</f>
        <v>Requires prior authorization</v>
      </c>
      <c r="T1096">
        <f t="shared" si="125"/>
        <v>5000</v>
      </c>
      <c r="U1096">
        <f t="shared" si="119"/>
        <v>0</v>
      </c>
      <c r="V1096">
        <f t="shared" si="120"/>
        <v>1000</v>
      </c>
      <c r="W1096">
        <f t="shared" si="121"/>
        <v>4000</v>
      </c>
      <c r="X1096">
        <f t="shared" si="122"/>
        <v>0</v>
      </c>
    </row>
    <row r="1097" spans="1:24">
      <c r="A1097" s="2">
        <v>163</v>
      </c>
      <c r="B1097" s="1" t="s">
        <v>18</v>
      </c>
      <c r="C1097" s="1">
        <v>8</v>
      </c>
      <c r="D1097" s="1" t="s">
        <v>14</v>
      </c>
      <c r="E1097" s="1">
        <v>0.4</v>
      </c>
      <c r="F1097" s="1">
        <v>0.6</v>
      </c>
      <c r="G1097" s="1">
        <v>0</v>
      </c>
      <c r="H1097" s="1">
        <v>0</v>
      </c>
      <c r="I1097" s="1" t="s">
        <v>12</v>
      </c>
      <c r="J1097" s="1" t="s">
        <v>13</v>
      </c>
      <c r="K1097" s="1">
        <v>5000</v>
      </c>
      <c r="L1097" s="3">
        <v>2500</v>
      </c>
      <c r="M1097" t="str">
        <f t="shared" si="123"/>
        <v>C</v>
      </c>
      <c r="N1097" t="str">
        <f t="shared" si="124"/>
        <v>C8</v>
      </c>
      <c r="O1097" t="str">
        <f>VLOOKUP(N1097,'Design - US'!$H$3:$M$50,2,FALSE)</f>
        <v>Profile B</v>
      </c>
      <c r="P1097" t="str">
        <f>VLOOKUP($N1097,'Design - US'!$H$3:$M$50,3,FALSE)</f>
        <v>$60 USD / mo (T3)</v>
      </c>
      <c r="Q1097" t="str">
        <f>VLOOKUP($N1097,'Design - US'!$H$3:$M$50,4,FALSE)</f>
        <v>$12.06 USD / day</v>
      </c>
      <c r="R1097" t="str">
        <f>VLOOKUP($N1097,'Design - US'!$H$3:$M$50,5,FALSE)</f>
        <v>Access restricted beyond label indication (use only after failure of both allopurinol AND febuxostat)</v>
      </c>
      <c r="S1097" t="str">
        <f>VLOOKUP($N1097,'Design - US'!$H$3:$M$50,6,FALSE)</f>
        <v>Requires prior authorization</v>
      </c>
      <c r="T1097">
        <f t="shared" si="125"/>
        <v>2500</v>
      </c>
      <c r="U1097">
        <f t="shared" si="119"/>
        <v>1000</v>
      </c>
      <c r="V1097">
        <f t="shared" si="120"/>
        <v>1500</v>
      </c>
      <c r="W1097">
        <f t="shared" si="121"/>
        <v>0</v>
      </c>
      <c r="X1097">
        <f t="shared" si="122"/>
        <v>0</v>
      </c>
    </row>
    <row r="1098" spans="1:24">
      <c r="A1098" s="2">
        <v>163</v>
      </c>
      <c r="B1098" s="1" t="s">
        <v>18</v>
      </c>
      <c r="C1098" s="1">
        <v>9</v>
      </c>
      <c r="D1098" s="1" t="s">
        <v>11</v>
      </c>
      <c r="E1098" s="1">
        <v>0</v>
      </c>
      <c r="F1098" s="1">
        <v>0.8</v>
      </c>
      <c r="G1098" s="1">
        <v>0.2</v>
      </c>
      <c r="H1098" s="1">
        <v>0</v>
      </c>
      <c r="I1098" s="1" t="s">
        <v>12</v>
      </c>
      <c r="J1098" s="1" t="s">
        <v>13</v>
      </c>
      <c r="K1098" s="1">
        <v>5000</v>
      </c>
      <c r="L1098" s="3">
        <v>2500</v>
      </c>
      <c r="M1098" t="str">
        <f t="shared" si="123"/>
        <v>C</v>
      </c>
      <c r="N1098" t="str">
        <f t="shared" si="124"/>
        <v>C9</v>
      </c>
      <c r="O1098" t="str">
        <f>VLOOKUP(N1098,'Design - US'!$H$3:$M$50,2,FALSE)</f>
        <v>Profile D</v>
      </c>
      <c r="P1098" t="str">
        <f>VLOOKUP($N1098,'Design - US'!$H$3:$M$50,3,FALSE)</f>
        <v>$60 USD / mo (T3)</v>
      </c>
      <c r="Q1098" t="str">
        <f>VLOOKUP($N1098,'Design - US'!$H$3:$M$50,4,FALSE)</f>
        <v>$12.06 USD / day</v>
      </c>
      <c r="R1098" t="str">
        <f>VLOOKUP($N1098,'Design - US'!$H$3:$M$50,5,FALSE)</f>
        <v>Open access within label indication (use after failure of allopurinol or febuxostat)</v>
      </c>
      <c r="S1098" t="str">
        <f>VLOOKUP($N1098,'Design - US'!$H$3:$M$50,6,FALSE)</f>
        <v>No prior authorization</v>
      </c>
      <c r="T1098">
        <f t="shared" si="125"/>
        <v>5000</v>
      </c>
      <c r="U1098">
        <f t="shared" si="119"/>
        <v>0</v>
      </c>
      <c r="V1098">
        <f t="shared" si="120"/>
        <v>4000</v>
      </c>
      <c r="W1098">
        <f t="shared" si="121"/>
        <v>1000</v>
      </c>
      <c r="X1098">
        <f t="shared" si="122"/>
        <v>0</v>
      </c>
    </row>
    <row r="1099" spans="1:24">
      <c r="A1099" s="2">
        <v>163</v>
      </c>
      <c r="B1099" s="1" t="s">
        <v>18</v>
      </c>
      <c r="C1099" s="1">
        <v>9</v>
      </c>
      <c r="D1099" s="1" t="s">
        <v>14</v>
      </c>
      <c r="E1099" s="1">
        <v>0</v>
      </c>
      <c r="F1099" s="1">
        <v>0.2</v>
      </c>
      <c r="G1099" s="1">
        <v>0.8</v>
      </c>
      <c r="H1099" s="1">
        <v>0</v>
      </c>
      <c r="I1099" s="1" t="s">
        <v>12</v>
      </c>
      <c r="J1099" s="1" t="s">
        <v>13</v>
      </c>
      <c r="K1099" s="1">
        <v>5000</v>
      </c>
      <c r="L1099" s="3">
        <v>2500</v>
      </c>
      <c r="M1099" t="str">
        <f t="shared" si="123"/>
        <v>C</v>
      </c>
      <c r="N1099" t="str">
        <f t="shared" si="124"/>
        <v>C9</v>
      </c>
      <c r="O1099" t="str">
        <f>VLOOKUP(N1099,'Design - US'!$H$3:$M$50,2,FALSE)</f>
        <v>Profile D</v>
      </c>
      <c r="P1099" t="str">
        <f>VLOOKUP($N1099,'Design - US'!$H$3:$M$50,3,FALSE)</f>
        <v>$60 USD / mo (T3)</v>
      </c>
      <c r="Q1099" t="str">
        <f>VLOOKUP($N1099,'Design - US'!$H$3:$M$50,4,FALSE)</f>
        <v>$12.06 USD / day</v>
      </c>
      <c r="R1099" t="str">
        <f>VLOOKUP($N1099,'Design - US'!$H$3:$M$50,5,FALSE)</f>
        <v>Open access within label indication (use after failure of allopurinol or febuxostat)</v>
      </c>
      <c r="S1099" t="str">
        <f>VLOOKUP($N1099,'Design - US'!$H$3:$M$50,6,FALSE)</f>
        <v>No prior authorization</v>
      </c>
      <c r="T1099">
        <f t="shared" si="125"/>
        <v>2500</v>
      </c>
      <c r="U1099">
        <f t="shared" si="119"/>
        <v>0</v>
      </c>
      <c r="V1099">
        <f t="shared" si="120"/>
        <v>500</v>
      </c>
      <c r="W1099">
        <f t="shared" si="121"/>
        <v>2000</v>
      </c>
      <c r="X1099">
        <f t="shared" si="122"/>
        <v>0</v>
      </c>
    </row>
    <row r="1100" spans="1:24">
      <c r="A1100" s="2">
        <v>163</v>
      </c>
      <c r="B1100" s="1" t="s">
        <v>18</v>
      </c>
      <c r="C1100" s="1">
        <v>10</v>
      </c>
      <c r="D1100" s="1" t="s">
        <v>11</v>
      </c>
      <c r="E1100" s="1">
        <v>0</v>
      </c>
      <c r="F1100" s="1">
        <v>0.4</v>
      </c>
      <c r="G1100" s="1">
        <v>0.6</v>
      </c>
      <c r="H1100" s="1">
        <v>0</v>
      </c>
      <c r="I1100" s="1" t="s">
        <v>12</v>
      </c>
      <c r="J1100" s="1" t="s">
        <v>13</v>
      </c>
      <c r="K1100" s="1">
        <v>5000</v>
      </c>
      <c r="L1100" s="3">
        <v>2500</v>
      </c>
      <c r="M1100" t="str">
        <f t="shared" si="123"/>
        <v>C</v>
      </c>
      <c r="N1100" t="str">
        <f t="shared" si="124"/>
        <v>C10</v>
      </c>
      <c r="O1100" t="str">
        <f>VLOOKUP(N1100,'Design - US'!$H$3:$M$50,2,FALSE)</f>
        <v>Profile A</v>
      </c>
      <c r="P1100" t="str">
        <f>VLOOKUP($N1100,'Design - US'!$H$3:$M$50,3,FALSE)</f>
        <v>$60 USD / mo (T3)</v>
      </c>
      <c r="Q1100" t="str">
        <f>VLOOKUP($N1100,'Design - US'!$H$3:$M$50,4,FALSE)</f>
        <v>$12.06 USD / day</v>
      </c>
      <c r="R1100" t="str">
        <f>VLOOKUP($N1100,'Design - US'!$H$3:$M$50,5,FALSE)</f>
        <v>Open access within label indication (use after failure of allopurinol or febuxostat)</v>
      </c>
      <c r="S1100" t="str">
        <f>VLOOKUP($N1100,'Design - US'!$H$3:$M$50,6,FALSE)</f>
        <v>No prior authorization</v>
      </c>
      <c r="T1100">
        <f t="shared" si="125"/>
        <v>5000</v>
      </c>
      <c r="U1100">
        <f t="shared" si="119"/>
        <v>0</v>
      </c>
      <c r="V1100">
        <f t="shared" si="120"/>
        <v>2000</v>
      </c>
      <c r="W1100">
        <f t="shared" si="121"/>
        <v>3000</v>
      </c>
      <c r="X1100">
        <f t="shared" si="122"/>
        <v>0</v>
      </c>
    </row>
    <row r="1101" spans="1:24">
      <c r="A1101" s="2">
        <v>163</v>
      </c>
      <c r="B1101" s="1" t="s">
        <v>18</v>
      </c>
      <c r="C1101" s="1">
        <v>10</v>
      </c>
      <c r="D1101" s="1" t="s">
        <v>14</v>
      </c>
      <c r="E1101" s="1">
        <v>0</v>
      </c>
      <c r="F1101" s="1">
        <v>0.6</v>
      </c>
      <c r="G1101" s="1">
        <v>0.4</v>
      </c>
      <c r="H1101" s="1">
        <v>0</v>
      </c>
      <c r="I1101" s="1" t="s">
        <v>12</v>
      </c>
      <c r="J1101" s="1" t="s">
        <v>13</v>
      </c>
      <c r="K1101" s="1">
        <v>5000</v>
      </c>
      <c r="L1101" s="3">
        <v>2500</v>
      </c>
      <c r="M1101" t="str">
        <f t="shared" si="123"/>
        <v>C</v>
      </c>
      <c r="N1101" t="str">
        <f t="shared" si="124"/>
        <v>C10</v>
      </c>
      <c r="O1101" t="str">
        <f>VLOOKUP(N1101,'Design - US'!$H$3:$M$50,2,FALSE)</f>
        <v>Profile A</v>
      </c>
      <c r="P1101" t="str">
        <f>VLOOKUP($N1101,'Design - US'!$H$3:$M$50,3,FALSE)</f>
        <v>$60 USD / mo (T3)</v>
      </c>
      <c r="Q1101" t="str">
        <f>VLOOKUP($N1101,'Design - US'!$H$3:$M$50,4,FALSE)</f>
        <v>$12.06 USD / day</v>
      </c>
      <c r="R1101" t="str">
        <f>VLOOKUP($N1101,'Design - US'!$H$3:$M$50,5,FALSE)</f>
        <v>Open access within label indication (use after failure of allopurinol or febuxostat)</v>
      </c>
      <c r="S1101" t="str">
        <f>VLOOKUP($N1101,'Design - US'!$H$3:$M$50,6,FALSE)</f>
        <v>No prior authorization</v>
      </c>
      <c r="T1101">
        <f t="shared" si="125"/>
        <v>2500</v>
      </c>
      <c r="U1101">
        <f t="shared" si="119"/>
        <v>0</v>
      </c>
      <c r="V1101">
        <f t="shared" si="120"/>
        <v>1500</v>
      </c>
      <c r="W1101">
        <f t="shared" si="121"/>
        <v>1000</v>
      </c>
      <c r="X1101">
        <f t="shared" si="122"/>
        <v>0</v>
      </c>
    </row>
    <row r="1102" spans="1:24">
      <c r="A1102" s="2">
        <v>163</v>
      </c>
      <c r="B1102" s="1" t="s">
        <v>18</v>
      </c>
      <c r="C1102" s="1">
        <v>11</v>
      </c>
      <c r="D1102" s="1" t="s">
        <v>11</v>
      </c>
      <c r="E1102" s="1">
        <v>0</v>
      </c>
      <c r="F1102" s="1">
        <v>0.8</v>
      </c>
      <c r="G1102" s="1">
        <v>0.2</v>
      </c>
      <c r="H1102" s="1">
        <v>0</v>
      </c>
      <c r="I1102" s="1" t="s">
        <v>12</v>
      </c>
      <c r="J1102" s="1" t="s">
        <v>13</v>
      </c>
      <c r="K1102" s="1">
        <v>5000</v>
      </c>
      <c r="L1102" s="3">
        <v>2500</v>
      </c>
      <c r="M1102" t="str">
        <f t="shared" si="123"/>
        <v>C</v>
      </c>
      <c r="N1102" t="str">
        <f t="shared" si="124"/>
        <v>C11</v>
      </c>
      <c r="O1102" t="str">
        <f>VLOOKUP(N1102,'Design - US'!$H$3:$M$50,2,FALSE)</f>
        <v>Profile B</v>
      </c>
      <c r="P1102" t="str">
        <f>VLOOKUP($N1102,'Design - US'!$H$3:$M$50,3,FALSE)</f>
        <v>$60 USD / mo (T3)</v>
      </c>
      <c r="Q1102" t="str">
        <f>VLOOKUP($N1102,'Design - US'!$H$3:$M$50,4,FALSE)</f>
        <v>$12.06 USD / day</v>
      </c>
      <c r="R1102" t="str">
        <f>VLOOKUP($N1102,'Design - US'!$H$3:$M$50,5,FALSE)</f>
        <v>Open access within label indication (use after failure of allopurinol or febuxostat)</v>
      </c>
      <c r="S1102" t="str">
        <f>VLOOKUP($N1102,'Design - US'!$H$3:$M$50,6,FALSE)</f>
        <v>No prior authorization</v>
      </c>
      <c r="T1102">
        <f t="shared" si="125"/>
        <v>5000</v>
      </c>
      <c r="U1102">
        <f t="shared" si="119"/>
        <v>0</v>
      </c>
      <c r="V1102">
        <f t="shared" si="120"/>
        <v>4000</v>
      </c>
      <c r="W1102">
        <f t="shared" si="121"/>
        <v>1000</v>
      </c>
      <c r="X1102">
        <f t="shared" si="122"/>
        <v>0</v>
      </c>
    </row>
    <row r="1103" spans="1:24">
      <c r="A1103" s="2">
        <v>163</v>
      </c>
      <c r="B1103" s="1" t="s">
        <v>18</v>
      </c>
      <c r="C1103" s="1">
        <v>11</v>
      </c>
      <c r="D1103" s="1" t="s">
        <v>14</v>
      </c>
      <c r="E1103" s="1">
        <v>0</v>
      </c>
      <c r="F1103" s="1">
        <v>0.3</v>
      </c>
      <c r="G1103" s="1">
        <v>0.7</v>
      </c>
      <c r="H1103" s="1">
        <v>0</v>
      </c>
      <c r="I1103" s="1" t="s">
        <v>12</v>
      </c>
      <c r="J1103" s="1" t="s">
        <v>13</v>
      </c>
      <c r="K1103" s="1">
        <v>5000</v>
      </c>
      <c r="L1103" s="3">
        <v>2500</v>
      </c>
      <c r="M1103" t="str">
        <f t="shared" si="123"/>
        <v>C</v>
      </c>
      <c r="N1103" t="str">
        <f t="shared" si="124"/>
        <v>C11</v>
      </c>
      <c r="O1103" t="str">
        <f>VLOOKUP(N1103,'Design - US'!$H$3:$M$50,2,FALSE)</f>
        <v>Profile B</v>
      </c>
      <c r="P1103" t="str">
        <f>VLOOKUP($N1103,'Design - US'!$H$3:$M$50,3,FALSE)</f>
        <v>$60 USD / mo (T3)</v>
      </c>
      <c r="Q1103" t="str">
        <f>VLOOKUP($N1103,'Design - US'!$H$3:$M$50,4,FALSE)</f>
        <v>$12.06 USD / day</v>
      </c>
      <c r="R1103" t="str">
        <f>VLOOKUP($N1103,'Design - US'!$H$3:$M$50,5,FALSE)</f>
        <v>Open access within label indication (use after failure of allopurinol or febuxostat)</v>
      </c>
      <c r="S1103" t="str">
        <f>VLOOKUP($N1103,'Design - US'!$H$3:$M$50,6,FALSE)</f>
        <v>No prior authorization</v>
      </c>
      <c r="T1103">
        <f t="shared" si="125"/>
        <v>2500</v>
      </c>
      <c r="U1103">
        <f t="shared" si="119"/>
        <v>0</v>
      </c>
      <c r="V1103">
        <f t="shared" si="120"/>
        <v>750</v>
      </c>
      <c r="W1103">
        <f t="shared" si="121"/>
        <v>1750</v>
      </c>
      <c r="X1103">
        <f t="shared" si="122"/>
        <v>0</v>
      </c>
    </row>
    <row r="1104" spans="1:24">
      <c r="A1104" s="2">
        <v>163</v>
      </c>
      <c r="B1104" s="1" t="s">
        <v>18</v>
      </c>
      <c r="C1104" s="1">
        <v>12</v>
      </c>
      <c r="D1104" s="1" t="s">
        <v>11</v>
      </c>
      <c r="E1104" s="1">
        <v>0.2</v>
      </c>
      <c r="F1104" s="1">
        <v>0.5</v>
      </c>
      <c r="G1104" s="1">
        <v>0.3</v>
      </c>
      <c r="H1104" s="1">
        <v>0</v>
      </c>
      <c r="I1104" s="1" t="s">
        <v>12</v>
      </c>
      <c r="J1104" s="1" t="s">
        <v>13</v>
      </c>
      <c r="K1104" s="1">
        <v>5000</v>
      </c>
      <c r="L1104" s="3">
        <v>2500</v>
      </c>
      <c r="M1104" t="str">
        <f t="shared" si="123"/>
        <v>C</v>
      </c>
      <c r="N1104" t="str">
        <f t="shared" si="124"/>
        <v>C12</v>
      </c>
      <c r="O1104" t="str">
        <f>VLOOKUP(N1104,'Design - US'!$H$3:$M$50,2,FALSE)</f>
        <v>Profile C</v>
      </c>
      <c r="P1104" t="str">
        <f>VLOOKUP($N1104,'Design - US'!$H$3:$M$50,3,FALSE)</f>
        <v>$60 USD / mo (T3)</v>
      </c>
      <c r="Q1104" t="str">
        <f>VLOOKUP($N1104,'Design - US'!$H$3:$M$50,4,FALSE)</f>
        <v>$5.36 USD / day</v>
      </c>
      <c r="R1104" t="str">
        <f>VLOOKUP($N1104,'Design - US'!$H$3:$M$50,5,FALSE)</f>
        <v>Open access within label indication (use after failure of allopurinol or febuxostat)</v>
      </c>
      <c r="S1104" t="str">
        <f>VLOOKUP($N1104,'Design - US'!$H$3:$M$50,6,FALSE)</f>
        <v>No prior authorization</v>
      </c>
      <c r="T1104">
        <f t="shared" si="125"/>
        <v>5000</v>
      </c>
      <c r="U1104">
        <f t="shared" si="119"/>
        <v>1000</v>
      </c>
      <c r="V1104">
        <f t="shared" si="120"/>
        <v>2500</v>
      </c>
      <c r="W1104">
        <f t="shared" si="121"/>
        <v>1500</v>
      </c>
      <c r="X1104">
        <f t="shared" si="122"/>
        <v>0</v>
      </c>
    </row>
    <row r="1105" spans="1:24">
      <c r="A1105" s="2">
        <v>163</v>
      </c>
      <c r="B1105" s="1" t="s">
        <v>18</v>
      </c>
      <c r="C1105" s="1">
        <v>12</v>
      </c>
      <c r="D1105" s="1" t="s">
        <v>14</v>
      </c>
      <c r="E1105" s="1">
        <v>0.1</v>
      </c>
      <c r="F1105" s="1">
        <v>0.6</v>
      </c>
      <c r="G1105" s="1">
        <v>0.3</v>
      </c>
      <c r="H1105" s="1">
        <v>0</v>
      </c>
      <c r="I1105" s="1" t="s">
        <v>12</v>
      </c>
      <c r="J1105" s="1" t="s">
        <v>13</v>
      </c>
      <c r="K1105" s="1">
        <v>5000</v>
      </c>
      <c r="L1105" s="3">
        <v>2500</v>
      </c>
      <c r="M1105" t="str">
        <f t="shared" si="123"/>
        <v>C</v>
      </c>
      <c r="N1105" t="str">
        <f t="shared" si="124"/>
        <v>C12</v>
      </c>
      <c r="O1105" t="str">
        <f>VLOOKUP(N1105,'Design - US'!$H$3:$M$50,2,FALSE)</f>
        <v>Profile C</v>
      </c>
      <c r="P1105" t="str">
        <f>VLOOKUP($N1105,'Design - US'!$H$3:$M$50,3,FALSE)</f>
        <v>$60 USD / mo (T3)</v>
      </c>
      <c r="Q1105" t="str">
        <f>VLOOKUP($N1105,'Design - US'!$H$3:$M$50,4,FALSE)</f>
        <v>$5.36 USD / day</v>
      </c>
      <c r="R1105" t="str">
        <f>VLOOKUP($N1105,'Design - US'!$H$3:$M$50,5,FALSE)</f>
        <v>Open access within label indication (use after failure of allopurinol or febuxostat)</v>
      </c>
      <c r="S1105" t="str">
        <f>VLOOKUP($N1105,'Design - US'!$H$3:$M$50,6,FALSE)</f>
        <v>No prior authorization</v>
      </c>
      <c r="T1105">
        <f t="shared" si="125"/>
        <v>2500</v>
      </c>
      <c r="U1105">
        <f t="shared" si="119"/>
        <v>250</v>
      </c>
      <c r="V1105">
        <f t="shared" si="120"/>
        <v>1500</v>
      </c>
      <c r="W1105">
        <f t="shared" si="121"/>
        <v>750</v>
      </c>
      <c r="X1105">
        <f t="shared" si="122"/>
        <v>0</v>
      </c>
    </row>
    <row r="1106" spans="1:24">
      <c r="A1106" s="2">
        <v>171</v>
      </c>
      <c r="B1106" s="1" t="s">
        <v>15</v>
      </c>
      <c r="C1106" s="1">
        <v>1</v>
      </c>
      <c r="D1106" s="1" t="s">
        <v>11</v>
      </c>
      <c r="E1106" s="1">
        <v>0.3</v>
      </c>
      <c r="F1106" s="1">
        <v>0.3</v>
      </c>
      <c r="G1106" s="1">
        <v>0.4</v>
      </c>
      <c r="H1106" s="1">
        <v>0</v>
      </c>
      <c r="I1106" s="1" t="s">
        <v>12</v>
      </c>
      <c r="J1106" s="1" t="s">
        <v>13</v>
      </c>
      <c r="K1106" s="1">
        <v>600</v>
      </c>
      <c r="L1106" s="3">
        <v>300</v>
      </c>
      <c r="M1106" t="str">
        <f t="shared" si="123"/>
        <v>D</v>
      </c>
      <c r="N1106" t="str">
        <f t="shared" si="124"/>
        <v>D1</v>
      </c>
      <c r="O1106" t="str">
        <f>VLOOKUP(N1106,'Design - US'!$H$3:$M$50,2,FALSE)</f>
        <v>Profile C</v>
      </c>
      <c r="P1106" t="str">
        <f>VLOOKUP($N1106,'Design - US'!$H$3:$M$50,3,FALSE)</f>
        <v>$30 USD / mo (T2)</v>
      </c>
      <c r="Q1106" t="str">
        <f>VLOOKUP($N1106,'Design - US'!$H$3:$M$50,4,FALSE)</f>
        <v>$5.36 USD / day</v>
      </c>
      <c r="R1106" t="str">
        <f>VLOOKUP($N1106,'Design - US'!$H$3:$M$50,5,FALSE)</f>
        <v>Open access within label indication (use after failure of allopurinol or febuxostat)</v>
      </c>
      <c r="S1106" t="str">
        <f>VLOOKUP($N1106,'Design - US'!$H$3:$M$50,6,FALSE)</f>
        <v>Requires prior authorization</v>
      </c>
      <c r="T1106">
        <f t="shared" si="125"/>
        <v>600</v>
      </c>
      <c r="U1106">
        <f t="shared" si="119"/>
        <v>180</v>
      </c>
      <c r="V1106">
        <f t="shared" si="120"/>
        <v>180</v>
      </c>
      <c r="W1106">
        <f t="shared" si="121"/>
        <v>240</v>
      </c>
      <c r="X1106">
        <f t="shared" si="122"/>
        <v>0</v>
      </c>
    </row>
    <row r="1107" spans="1:24">
      <c r="A1107" s="2">
        <v>171</v>
      </c>
      <c r="B1107" s="1" t="s">
        <v>15</v>
      </c>
      <c r="C1107" s="1">
        <v>1</v>
      </c>
      <c r="D1107" s="1" t="s">
        <v>14</v>
      </c>
      <c r="E1107" s="1">
        <v>0.3</v>
      </c>
      <c r="F1107" s="1">
        <v>0.3</v>
      </c>
      <c r="G1107" s="1">
        <v>0.4</v>
      </c>
      <c r="H1107" s="1">
        <v>0</v>
      </c>
      <c r="I1107" s="1" t="s">
        <v>12</v>
      </c>
      <c r="J1107" s="1" t="s">
        <v>13</v>
      </c>
      <c r="K1107" s="1">
        <v>600</v>
      </c>
      <c r="L1107" s="3">
        <v>300</v>
      </c>
      <c r="M1107" t="str">
        <f t="shared" si="123"/>
        <v>D</v>
      </c>
      <c r="N1107" t="str">
        <f t="shared" si="124"/>
        <v>D1</v>
      </c>
      <c r="O1107" t="str">
        <f>VLOOKUP(N1107,'Design - US'!$H$3:$M$50,2,FALSE)</f>
        <v>Profile C</v>
      </c>
      <c r="P1107" t="str">
        <f>VLOOKUP($N1107,'Design - US'!$H$3:$M$50,3,FALSE)</f>
        <v>$30 USD / mo (T2)</v>
      </c>
      <c r="Q1107" t="str">
        <f>VLOOKUP($N1107,'Design - US'!$H$3:$M$50,4,FALSE)</f>
        <v>$5.36 USD / day</v>
      </c>
      <c r="R1107" t="str">
        <f>VLOOKUP($N1107,'Design - US'!$H$3:$M$50,5,FALSE)</f>
        <v>Open access within label indication (use after failure of allopurinol or febuxostat)</v>
      </c>
      <c r="S1107" t="str">
        <f>VLOOKUP($N1107,'Design - US'!$H$3:$M$50,6,FALSE)</f>
        <v>Requires prior authorization</v>
      </c>
      <c r="T1107">
        <f t="shared" si="125"/>
        <v>300</v>
      </c>
      <c r="U1107">
        <f t="shared" si="119"/>
        <v>90</v>
      </c>
      <c r="V1107">
        <f t="shared" si="120"/>
        <v>90</v>
      </c>
      <c r="W1107">
        <f t="shared" si="121"/>
        <v>120</v>
      </c>
      <c r="X1107">
        <f t="shared" si="122"/>
        <v>0</v>
      </c>
    </row>
    <row r="1108" spans="1:24">
      <c r="A1108" s="2">
        <v>171</v>
      </c>
      <c r="B1108" s="1" t="s">
        <v>15</v>
      </c>
      <c r="C1108" s="1">
        <v>2</v>
      </c>
      <c r="D1108" s="1" t="s">
        <v>11</v>
      </c>
      <c r="E1108" s="1">
        <v>0.3</v>
      </c>
      <c r="F1108" s="1">
        <v>0.3</v>
      </c>
      <c r="G1108" s="1">
        <v>0.4</v>
      </c>
      <c r="H1108" s="1">
        <v>0</v>
      </c>
      <c r="I1108" s="1" t="s">
        <v>12</v>
      </c>
      <c r="J1108" s="1" t="s">
        <v>13</v>
      </c>
      <c r="K1108" s="1">
        <v>600</v>
      </c>
      <c r="L1108" s="3">
        <v>300</v>
      </c>
      <c r="M1108" t="str">
        <f t="shared" si="123"/>
        <v>D</v>
      </c>
      <c r="N1108" t="str">
        <f t="shared" si="124"/>
        <v>D2</v>
      </c>
      <c r="O1108" t="str">
        <f>VLOOKUP(N1108,'Design - US'!$H$3:$M$50,2,FALSE)</f>
        <v>Profile B</v>
      </c>
      <c r="P1108" t="str">
        <f>VLOOKUP($N1108,'Design - US'!$H$3:$M$50,3,FALSE)</f>
        <v>$30 USD / mo (T2)</v>
      </c>
      <c r="Q1108" t="str">
        <f>VLOOKUP($N1108,'Design - US'!$H$3:$M$50,4,FALSE)</f>
        <v>$7.14 USD / day</v>
      </c>
      <c r="R1108" t="str">
        <f>VLOOKUP($N1108,'Design - US'!$H$3:$M$50,5,FALSE)</f>
        <v>Open access within label indication (use after failure of allopurinol or febuxostat)</v>
      </c>
      <c r="S1108" t="str">
        <f>VLOOKUP($N1108,'Design - US'!$H$3:$M$50,6,FALSE)</f>
        <v>No prior authorization</v>
      </c>
      <c r="T1108">
        <f t="shared" si="125"/>
        <v>600</v>
      </c>
      <c r="U1108">
        <f t="shared" si="119"/>
        <v>180</v>
      </c>
      <c r="V1108">
        <f t="shared" si="120"/>
        <v>180</v>
      </c>
      <c r="W1108">
        <f t="shared" si="121"/>
        <v>240</v>
      </c>
      <c r="X1108">
        <f t="shared" si="122"/>
        <v>0</v>
      </c>
    </row>
    <row r="1109" spans="1:24">
      <c r="A1109" s="2">
        <v>171</v>
      </c>
      <c r="B1109" s="1" t="s">
        <v>15</v>
      </c>
      <c r="C1109" s="1">
        <v>2</v>
      </c>
      <c r="D1109" s="1" t="s">
        <v>14</v>
      </c>
      <c r="E1109" s="1">
        <v>0.3</v>
      </c>
      <c r="F1109" s="1">
        <v>0.3</v>
      </c>
      <c r="G1109" s="1">
        <v>0.4</v>
      </c>
      <c r="H1109" s="1">
        <v>0</v>
      </c>
      <c r="I1109" s="1" t="s">
        <v>12</v>
      </c>
      <c r="J1109" s="1" t="s">
        <v>13</v>
      </c>
      <c r="K1109" s="1">
        <v>600</v>
      </c>
      <c r="L1109" s="3">
        <v>300</v>
      </c>
      <c r="M1109" t="str">
        <f t="shared" si="123"/>
        <v>D</v>
      </c>
      <c r="N1109" t="str">
        <f t="shared" si="124"/>
        <v>D2</v>
      </c>
      <c r="O1109" t="str">
        <f>VLOOKUP(N1109,'Design - US'!$H$3:$M$50,2,FALSE)</f>
        <v>Profile B</v>
      </c>
      <c r="P1109" t="str">
        <f>VLOOKUP($N1109,'Design - US'!$H$3:$M$50,3,FALSE)</f>
        <v>$30 USD / mo (T2)</v>
      </c>
      <c r="Q1109" t="str">
        <f>VLOOKUP($N1109,'Design - US'!$H$3:$M$50,4,FALSE)</f>
        <v>$7.14 USD / day</v>
      </c>
      <c r="R1109" t="str">
        <f>VLOOKUP($N1109,'Design - US'!$H$3:$M$50,5,FALSE)</f>
        <v>Open access within label indication (use after failure of allopurinol or febuxostat)</v>
      </c>
      <c r="S1109" t="str">
        <f>VLOOKUP($N1109,'Design - US'!$H$3:$M$50,6,FALSE)</f>
        <v>No prior authorization</v>
      </c>
      <c r="T1109">
        <f t="shared" si="125"/>
        <v>300</v>
      </c>
      <c r="U1109">
        <f t="shared" si="119"/>
        <v>90</v>
      </c>
      <c r="V1109">
        <f t="shared" si="120"/>
        <v>90</v>
      </c>
      <c r="W1109">
        <f t="shared" si="121"/>
        <v>120</v>
      </c>
      <c r="X1109">
        <f t="shared" si="122"/>
        <v>0</v>
      </c>
    </row>
    <row r="1110" spans="1:24">
      <c r="A1110" s="2">
        <v>171</v>
      </c>
      <c r="B1110" s="1" t="s">
        <v>15</v>
      </c>
      <c r="C1110" s="1">
        <v>3</v>
      </c>
      <c r="D1110" s="1" t="s">
        <v>11</v>
      </c>
      <c r="E1110" s="1">
        <v>0.2</v>
      </c>
      <c r="F1110" s="1">
        <v>0.3</v>
      </c>
      <c r="G1110" s="1">
        <v>0.5</v>
      </c>
      <c r="H1110" s="1">
        <v>0</v>
      </c>
      <c r="I1110" s="1" t="s">
        <v>12</v>
      </c>
      <c r="J1110" s="1" t="s">
        <v>13</v>
      </c>
      <c r="K1110" s="1">
        <v>600</v>
      </c>
      <c r="L1110" s="3">
        <v>300</v>
      </c>
      <c r="M1110" t="str">
        <f t="shared" si="123"/>
        <v>D</v>
      </c>
      <c r="N1110" t="str">
        <f t="shared" si="124"/>
        <v>D3</v>
      </c>
      <c r="O1110" t="str">
        <f>VLOOKUP(N1110,'Design - US'!$H$3:$M$50,2,FALSE)</f>
        <v>Profile A</v>
      </c>
      <c r="P1110" t="str">
        <f>VLOOKUP($N1110,'Design - US'!$H$3:$M$50,3,FALSE)</f>
        <v>$30 USD / mo (T2)</v>
      </c>
      <c r="Q1110" t="str">
        <f>VLOOKUP($N1110,'Design - US'!$H$3:$M$50,4,FALSE)</f>
        <v>$7.14 USD / day</v>
      </c>
      <c r="R1110" t="str">
        <f>VLOOKUP($N1110,'Design - US'!$H$3:$M$50,5,FALSE)</f>
        <v>Open access within label indication (use after failure of allopurinol or febuxostat)</v>
      </c>
      <c r="S1110" t="str">
        <f>VLOOKUP($N1110,'Design - US'!$H$3:$M$50,6,FALSE)</f>
        <v>Requires prior authorization</v>
      </c>
      <c r="T1110">
        <f t="shared" si="125"/>
        <v>600</v>
      </c>
      <c r="U1110">
        <f t="shared" si="119"/>
        <v>120</v>
      </c>
      <c r="V1110">
        <f t="shared" si="120"/>
        <v>180</v>
      </c>
      <c r="W1110">
        <f t="shared" si="121"/>
        <v>300</v>
      </c>
      <c r="X1110">
        <f t="shared" si="122"/>
        <v>0</v>
      </c>
    </row>
    <row r="1111" spans="1:24">
      <c r="A1111" s="2">
        <v>171</v>
      </c>
      <c r="B1111" s="1" t="s">
        <v>15</v>
      </c>
      <c r="C1111" s="1">
        <v>3</v>
      </c>
      <c r="D1111" s="1" t="s">
        <v>14</v>
      </c>
      <c r="E1111" s="1">
        <v>0.2</v>
      </c>
      <c r="F1111" s="1">
        <v>0.3</v>
      </c>
      <c r="G1111" s="1">
        <v>0.5</v>
      </c>
      <c r="H1111" s="1">
        <v>0</v>
      </c>
      <c r="I1111" s="1" t="s">
        <v>12</v>
      </c>
      <c r="J1111" s="1" t="s">
        <v>13</v>
      </c>
      <c r="K1111" s="1">
        <v>600</v>
      </c>
      <c r="L1111" s="3">
        <v>300</v>
      </c>
      <c r="M1111" t="str">
        <f t="shared" si="123"/>
        <v>D</v>
      </c>
      <c r="N1111" t="str">
        <f t="shared" si="124"/>
        <v>D3</v>
      </c>
      <c r="O1111" t="str">
        <f>VLOOKUP(N1111,'Design - US'!$H$3:$M$50,2,FALSE)</f>
        <v>Profile A</v>
      </c>
      <c r="P1111" t="str">
        <f>VLOOKUP($N1111,'Design - US'!$H$3:$M$50,3,FALSE)</f>
        <v>$30 USD / mo (T2)</v>
      </c>
      <c r="Q1111" t="str">
        <f>VLOOKUP($N1111,'Design - US'!$H$3:$M$50,4,FALSE)</f>
        <v>$7.14 USD / day</v>
      </c>
      <c r="R1111" t="str">
        <f>VLOOKUP($N1111,'Design - US'!$H$3:$M$50,5,FALSE)</f>
        <v>Open access within label indication (use after failure of allopurinol or febuxostat)</v>
      </c>
      <c r="S1111" t="str">
        <f>VLOOKUP($N1111,'Design - US'!$H$3:$M$50,6,FALSE)</f>
        <v>Requires prior authorization</v>
      </c>
      <c r="T1111">
        <f t="shared" si="125"/>
        <v>300</v>
      </c>
      <c r="U1111">
        <f t="shared" si="119"/>
        <v>60</v>
      </c>
      <c r="V1111">
        <f t="shared" si="120"/>
        <v>90</v>
      </c>
      <c r="W1111">
        <f t="shared" si="121"/>
        <v>150</v>
      </c>
      <c r="X1111">
        <f t="shared" si="122"/>
        <v>0</v>
      </c>
    </row>
    <row r="1112" spans="1:24">
      <c r="A1112" s="2">
        <v>171</v>
      </c>
      <c r="B1112" s="1" t="s">
        <v>15</v>
      </c>
      <c r="C1112" s="1">
        <v>4</v>
      </c>
      <c r="D1112" s="1" t="s">
        <v>11</v>
      </c>
      <c r="E1112" s="1">
        <v>0.3</v>
      </c>
      <c r="F1112" s="1">
        <v>0.3</v>
      </c>
      <c r="G1112" s="1">
        <v>0.4</v>
      </c>
      <c r="H1112" s="1">
        <v>0</v>
      </c>
      <c r="I1112" s="1" t="s">
        <v>12</v>
      </c>
      <c r="J1112" s="1" t="s">
        <v>13</v>
      </c>
      <c r="K1112" s="1">
        <v>600</v>
      </c>
      <c r="L1112" s="3">
        <v>300</v>
      </c>
      <c r="M1112" t="str">
        <f t="shared" si="123"/>
        <v>D</v>
      </c>
      <c r="N1112" t="str">
        <f t="shared" si="124"/>
        <v>D4</v>
      </c>
      <c r="O1112" t="str">
        <f>VLOOKUP(N1112,'Design - US'!$H$3:$M$50,2,FALSE)</f>
        <v>Profile A</v>
      </c>
      <c r="P1112" t="str">
        <f>VLOOKUP($N1112,'Design - US'!$H$3:$M$50,3,FALSE)</f>
        <v>$60 USD / mo (T3)</v>
      </c>
      <c r="Q1112" t="str">
        <f>VLOOKUP($N1112,'Design - US'!$H$3:$M$50,4,FALSE)</f>
        <v>$5.36 USD / day</v>
      </c>
      <c r="R1112" t="str">
        <f>VLOOKUP($N1112,'Design - US'!$H$3:$M$50,5,FALSE)</f>
        <v>Open access within label indication (use after failure of allopurinol or febuxostat)</v>
      </c>
      <c r="S1112" t="str">
        <f>VLOOKUP($N1112,'Design - US'!$H$3:$M$50,6,FALSE)</f>
        <v>No prior authorization</v>
      </c>
      <c r="T1112">
        <f t="shared" si="125"/>
        <v>600</v>
      </c>
      <c r="U1112">
        <f t="shared" si="119"/>
        <v>180</v>
      </c>
      <c r="V1112">
        <f t="shared" si="120"/>
        <v>180</v>
      </c>
      <c r="W1112">
        <f t="shared" si="121"/>
        <v>240</v>
      </c>
      <c r="X1112">
        <f t="shared" si="122"/>
        <v>0</v>
      </c>
    </row>
    <row r="1113" spans="1:24">
      <c r="A1113" s="2">
        <v>171</v>
      </c>
      <c r="B1113" s="1" t="s">
        <v>15</v>
      </c>
      <c r="C1113" s="1">
        <v>4</v>
      </c>
      <c r="D1113" s="1" t="s">
        <v>14</v>
      </c>
      <c r="E1113" s="1">
        <v>0.3</v>
      </c>
      <c r="F1113" s="1">
        <v>0.3</v>
      </c>
      <c r="G1113" s="1">
        <v>0.4</v>
      </c>
      <c r="H1113" s="1">
        <v>0</v>
      </c>
      <c r="I1113" s="1" t="s">
        <v>12</v>
      </c>
      <c r="J1113" s="1" t="s">
        <v>13</v>
      </c>
      <c r="K1113" s="1">
        <v>600</v>
      </c>
      <c r="L1113" s="3">
        <v>300</v>
      </c>
      <c r="M1113" t="str">
        <f t="shared" si="123"/>
        <v>D</v>
      </c>
      <c r="N1113" t="str">
        <f t="shared" si="124"/>
        <v>D4</v>
      </c>
      <c r="O1113" t="str">
        <f>VLOOKUP(N1113,'Design - US'!$H$3:$M$50,2,FALSE)</f>
        <v>Profile A</v>
      </c>
      <c r="P1113" t="str">
        <f>VLOOKUP($N1113,'Design - US'!$H$3:$M$50,3,FALSE)</f>
        <v>$60 USD / mo (T3)</v>
      </c>
      <c r="Q1113" t="str">
        <f>VLOOKUP($N1113,'Design - US'!$H$3:$M$50,4,FALSE)</f>
        <v>$5.36 USD / day</v>
      </c>
      <c r="R1113" t="str">
        <f>VLOOKUP($N1113,'Design - US'!$H$3:$M$50,5,FALSE)</f>
        <v>Open access within label indication (use after failure of allopurinol or febuxostat)</v>
      </c>
      <c r="S1113" t="str">
        <f>VLOOKUP($N1113,'Design - US'!$H$3:$M$50,6,FALSE)</f>
        <v>No prior authorization</v>
      </c>
      <c r="T1113">
        <f t="shared" si="125"/>
        <v>300</v>
      </c>
      <c r="U1113">
        <f t="shared" si="119"/>
        <v>90</v>
      </c>
      <c r="V1113">
        <f t="shared" si="120"/>
        <v>90</v>
      </c>
      <c r="W1113">
        <f t="shared" si="121"/>
        <v>120</v>
      </c>
      <c r="X1113">
        <f t="shared" si="122"/>
        <v>0</v>
      </c>
    </row>
    <row r="1114" spans="1:24">
      <c r="A1114" s="2">
        <v>171</v>
      </c>
      <c r="B1114" s="1" t="s">
        <v>15</v>
      </c>
      <c r="C1114" s="1">
        <v>5</v>
      </c>
      <c r="D1114" s="1" t="s">
        <v>11</v>
      </c>
      <c r="E1114" s="1">
        <v>0.3</v>
      </c>
      <c r="F1114" s="1">
        <v>0.3</v>
      </c>
      <c r="G1114" s="1">
        <v>0.4</v>
      </c>
      <c r="H1114" s="1">
        <v>0</v>
      </c>
      <c r="I1114" s="1" t="s">
        <v>12</v>
      </c>
      <c r="J1114" s="1" t="s">
        <v>13</v>
      </c>
      <c r="K1114" s="1">
        <v>600</v>
      </c>
      <c r="L1114" s="3">
        <v>300</v>
      </c>
      <c r="M1114" t="str">
        <f t="shared" si="123"/>
        <v>D</v>
      </c>
      <c r="N1114" t="str">
        <f t="shared" si="124"/>
        <v>D5</v>
      </c>
      <c r="O1114" t="str">
        <f>VLOOKUP(N1114,'Design - US'!$H$3:$M$50,2,FALSE)</f>
        <v>Profile A</v>
      </c>
      <c r="P1114" t="str">
        <f>VLOOKUP($N1114,'Design - US'!$H$3:$M$50,3,FALSE)</f>
        <v>$60 USD / mo (T3)</v>
      </c>
      <c r="Q1114" t="str">
        <f>VLOOKUP($N1114,'Design - US'!$H$3:$M$50,4,FALSE)</f>
        <v>$12.06 USD / day</v>
      </c>
      <c r="R1114" t="str">
        <f>VLOOKUP($N1114,'Design - US'!$H$3:$M$50,5,FALSE)</f>
        <v>Access restricted beyond label indication (use only after failure of both allopurinol AND febuxostat)</v>
      </c>
      <c r="S1114" t="str">
        <f>VLOOKUP($N1114,'Design - US'!$H$3:$M$50,6,FALSE)</f>
        <v>No prior authorization</v>
      </c>
      <c r="T1114">
        <f t="shared" si="125"/>
        <v>600</v>
      </c>
      <c r="U1114">
        <f t="shared" si="119"/>
        <v>180</v>
      </c>
      <c r="V1114">
        <f t="shared" si="120"/>
        <v>180</v>
      </c>
      <c r="W1114">
        <f t="shared" si="121"/>
        <v>240</v>
      </c>
      <c r="X1114">
        <f t="shared" si="122"/>
        <v>0</v>
      </c>
    </row>
    <row r="1115" spans="1:24">
      <c r="A1115" s="2">
        <v>171</v>
      </c>
      <c r="B1115" s="1" t="s">
        <v>15</v>
      </c>
      <c r="C1115" s="1">
        <v>5</v>
      </c>
      <c r="D1115" s="1" t="s">
        <v>14</v>
      </c>
      <c r="E1115" s="1">
        <v>0.3</v>
      </c>
      <c r="F1115" s="1">
        <v>0.3</v>
      </c>
      <c r="G1115" s="1">
        <v>0.4</v>
      </c>
      <c r="H1115" s="1">
        <v>0</v>
      </c>
      <c r="I1115" s="1" t="s">
        <v>12</v>
      </c>
      <c r="J1115" s="1" t="s">
        <v>13</v>
      </c>
      <c r="K1115" s="1">
        <v>600</v>
      </c>
      <c r="L1115" s="3">
        <v>300</v>
      </c>
      <c r="M1115" t="str">
        <f t="shared" si="123"/>
        <v>D</v>
      </c>
      <c r="N1115" t="str">
        <f t="shared" si="124"/>
        <v>D5</v>
      </c>
      <c r="O1115" t="str">
        <f>VLOOKUP(N1115,'Design - US'!$H$3:$M$50,2,FALSE)</f>
        <v>Profile A</v>
      </c>
      <c r="P1115" t="str">
        <f>VLOOKUP($N1115,'Design - US'!$H$3:$M$50,3,FALSE)</f>
        <v>$60 USD / mo (T3)</v>
      </c>
      <c r="Q1115" t="str">
        <f>VLOOKUP($N1115,'Design - US'!$H$3:$M$50,4,FALSE)</f>
        <v>$12.06 USD / day</v>
      </c>
      <c r="R1115" t="str">
        <f>VLOOKUP($N1115,'Design - US'!$H$3:$M$50,5,FALSE)</f>
        <v>Access restricted beyond label indication (use only after failure of both allopurinol AND febuxostat)</v>
      </c>
      <c r="S1115" t="str">
        <f>VLOOKUP($N1115,'Design - US'!$H$3:$M$50,6,FALSE)</f>
        <v>No prior authorization</v>
      </c>
      <c r="T1115">
        <f t="shared" si="125"/>
        <v>300</v>
      </c>
      <c r="U1115">
        <f t="shared" si="119"/>
        <v>90</v>
      </c>
      <c r="V1115">
        <f t="shared" si="120"/>
        <v>90</v>
      </c>
      <c r="W1115">
        <f t="shared" si="121"/>
        <v>120</v>
      </c>
      <c r="X1115">
        <f t="shared" si="122"/>
        <v>0</v>
      </c>
    </row>
    <row r="1116" spans="1:24">
      <c r="A1116" s="2">
        <v>171</v>
      </c>
      <c r="B1116" s="1" t="s">
        <v>15</v>
      </c>
      <c r="C1116" s="1">
        <v>6</v>
      </c>
      <c r="D1116" s="1" t="s">
        <v>11</v>
      </c>
      <c r="E1116" s="1">
        <v>0.3</v>
      </c>
      <c r="F1116" s="1">
        <v>0.3</v>
      </c>
      <c r="G1116" s="1">
        <v>0.4</v>
      </c>
      <c r="H1116" s="1">
        <v>0</v>
      </c>
      <c r="I1116" s="1" t="s">
        <v>12</v>
      </c>
      <c r="J1116" s="1" t="s">
        <v>13</v>
      </c>
      <c r="K1116" s="1">
        <v>600</v>
      </c>
      <c r="L1116" s="3">
        <v>300</v>
      </c>
      <c r="M1116" t="str">
        <f t="shared" si="123"/>
        <v>D</v>
      </c>
      <c r="N1116" t="str">
        <f t="shared" si="124"/>
        <v>D6</v>
      </c>
      <c r="O1116" t="str">
        <f>VLOOKUP(N1116,'Design - US'!$H$3:$M$50,2,FALSE)</f>
        <v>Profile C</v>
      </c>
      <c r="P1116" t="str">
        <f>VLOOKUP($N1116,'Design - US'!$H$3:$M$50,3,FALSE)</f>
        <v>$60 USD / mo (T3)</v>
      </c>
      <c r="Q1116" t="str">
        <f>VLOOKUP($N1116,'Design - US'!$H$3:$M$50,4,FALSE)</f>
        <v>$7.14 USD / day</v>
      </c>
      <c r="R1116" t="str">
        <f>VLOOKUP($N1116,'Design - US'!$H$3:$M$50,5,FALSE)</f>
        <v>Open access within label indication (use after failure of allopurinol or febuxostat)</v>
      </c>
      <c r="S1116" t="str">
        <f>VLOOKUP($N1116,'Design - US'!$H$3:$M$50,6,FALSE)</f>
        <v>Requires prior authorization</v>
      </c>
      <c r="T1116">
        <f t="shared" si="125"/>
        <v>600</v>
      </c>
      <c r="U1116">
        <f t="shared" si="119"/>
        <v>180</v>
      </c>
      <c r="V1116">
        <f t="shared" si="120"/>
        <v>180</v>
      </c>
      <c r="W1116">
        <f t="shared" si="121"/>
        <v>240</v>
      </c>
      <c r="X1116">
        <f t="shared" si="122"/>
        <v>0</v>
      </c>
    </row>
    <row r="1117" spans="1:24">
      <c r="A1117" s="2">
        <v>171</v>
      </c>
      <c r="B1117" s="1" t="s">
        <v>15</v>
      </c>
      <c r="C1117" s="1">
        <v>6</v>
      </c>
      <c r="D1117" s="1" t="s">
        <v>14</v>
      </c>
      <c r="E1117" s="1">
        <v>0.3</v>
      </c>
      <c r="F1117" s="1">
        <v>0.3</v>
      </c>
      <c r="G1117" s="1">
        <v>0.4</v>
      </c>
      <c r="H1117" s="1">
        <v>0</v>
      </c>
      <c r="I1117" s="1" t="s">
        <v>12</v>
      </c>
      <c r="J1117" s="1" t="s">
        <v>13</v>
      </c>
      <c r="K1117" s="1">
        <v>600</v>
      </c>
      <c r="L1117" s="3">
        <v>300</v>
      </c>
      <c r="M1117" t="str">
        <f t="shared" si="123"/>
        <v>D</v>
      </c>
      <c r="N1117" t="str">
        <f t="shared" si="124"/>
        <v>D6</v>
      </c>
      <c r="O1117" t="str">
        <f>VLOOKUP(N1117,'Design - US'!$H$3:$M$50,2,FALSE)</f>
        <v>Profile C</v>
      </c>
      <c r="P1117" t="str">
        <f>VLOOKUP($N1117,'Design - US'!$H$3:$M$50,3,FALSE)</f>
        <v>$60 USD / mo (T3)</v>
      </c>
      <c r="Q1117" t="str">
        <f>VLOOKUP($N1117,'Design - US'!$H$3:$M$50,4,FALSE)</f>
        <v>$7.14 USD / day</v>
      </c>
      <c r="R1117" t="str">
        <f>VLOOKUP($N1117,'Design - US'!$H$3:$M$50,5,FALSE)</f>
        <v>Open access within label indication (use after failure of allopurinol or febuxostat)</v>
      </c>
      <c r="S1117" t="str">
        <f>VLOOKUP($N1117,'Design - US'!$H$3:$M$50,6,FALSE)</f>
        <v>Requires prior authorization</v>
      </c>
      <c r="T1117">
        <f t="shared" si="125"/>
        <v>300</v>
      </c>
      <c r="U1117">
        <f t="shared" si="119"/>
        <v>90</v>
      </c>
      <c r="V1117">
        <f t="shared" si="120"/>
        <v>90</v>
      </c>
      <c r="W1117">
        <f t="shared" si="121"/>
        <v>120</v>
      </c>
      <c r="X1117">
        <f t="shared" si="122"/>
        <v>0</v>
      </c>
    </row>
    <row r="1118" spans="1:24">
      <c r="A1118" s="2">
        <v>171</v>
      </c>
      <c r="B1118" s="1" t="s">
        <v>15</v>
      </c>
      <c r="C1118" s="1">
        <v>7</v>
      </c>
      <c r="D1118" s="1" t="s">
        <v>11</v>
      </c>
      <c r="E1118" s="1">
        <v>0.3</v>
      </c>
      <c r="F1118" s="1">
        <v>0.3</v>
      </c>
      <c r="G1118" s="1">
        <v>0.4</v>
      </c>
      <c r="H1118" s="1">
        <v>0</v>
      </c>
      <c r="I1118" s="1" t="s">
        <v>12</v>
      </c>
      <c r="J1118" s="1" t="s">
        <v>13</v>
      </c>
      <c r="K1118" s="1">
        <v>600</v>
      </c>
      <c r="L1118" s="3">
        <v>300</v>
      </c>
      <c r="M1118" t="str">
        <f t="shared" si="123"/>
        <v>D</v>
      </c>
      <c r="N1118" t="str">
        <f t="shared" si="124"/>
        <v>D7</v>
      </c>
      <c r="O1118" t="str">
        <f>VLOOKUP(N1118,'Design - US'!$H$3:$M$50,2,FALSE)</f>
        <v>Profile B</v>
      </c>
      <c r="P1118" t="str">
        <f>VLOOKUP($N1118,'Design - US'!$H$3:$M$50,3,FALSE)</f>
        <v>$60 USD / mo (T3)</v>
      </c>
      <c r="Q1118" t="str">
        <f>VLOOKUP($N1118,'Design - US'!$H$3:$M$50,4,FALSE)</f>
        <v>$5.36 USD / day</v>
      </c>
      <c r="R1118" t="str">
        <f>VLOOKUP($N1118,'Design - US'!$H$3:$M$50,5,FALSE)</f>
        <v>Open access within label indication (use after failure of allopurinol or febuxostat)</v>
      </c>
      <c r="S1118" t="str">
        <f>VLOOKUP($N1118,'Design - US'!$H$3:$M$50,6,FALSE)</f>
        <v>Requires prior authorization</v>
      </c>
      <c r="T1118">
        <f t="shared" si="125"/>
        <v>600</v>
      </c>
      <c r="U1118">
        <f t="shared" si="119"/>
        <v>180</v>
      </c>
      <c r="V1118">
        <f t="shared" si="120"/>
        <v>180</v>
      </c>
      <c r="W1118">
        <f t="shared" si="121"/>
        <v>240</v>
      </c>
      <c r="X1118">
        <f t="shared" si="122"/>
        <v>0</v>
      </c>
    </row>
    <row r="1119" spans="1:24">
      <c r="A1119" s="2">
        <v>171</v>
      </c>
      <c r="B1119" s="1" t="s">
        <v>15</v>
      </c>
      <c r="C1119" s="1">
        <v>7</v>
      </c>
      <c r="D1119" s="1" t="s">
        <v>14</v>
      </c>
      <c r="E1119" s="1">
        <v>0.3</v>
      </c>
      <c r="F1119" s="1">
        <v>0.3</v>
      </c>
      <c r="G1119" s="1">
        <v>0.4</v>
      </c>
      <c r="H1119" s="1">
        <v>0</v>
      </c>
      <c r="I1119" s="1" t="s">
        <v>12</v>
      </c>
      <c r="J1119" s="1" t="s">
        <v>13</v>
      </c>
      <c r="K1119" s="1">
        <v>600</v>
      </c>
      <c r="L1119" s="3">
        <v>300</v>
      </c>
      <c r="M1119" t="str">
        <f t="shared" si="123"/>
        <v>D</v>
      </c>
      <c r="N1119" t="str">
        <f t="shared" si="124"/>
        <v>D7</v>
      </c>
      <c r="O1119" t="str">
        <f>VLOOKUP(N1119,'Design - US'!$H$3:$M$50,2,FALSE)</f>
        <v>Profile B</v>
      </c>
      <c r="P1119" t="str">
        <f>VLOOKUP($N1119,'Design - US'!$H$3:$M$50,3,FALSE)</f>
        <v>$60 USD / mo (T3)</v>
      </c>
      <c r="Q1119" t="str">
        <f>VLOOKUP($N1119,'Design - US'!$H$3:$M$50,4,FALSE)</f>
        <v>$5.36 USD / day</v>
      </c>
      <c r="R1119" t="str">
        <f>VLOOKUP($N1119,'Design - US'!$H$3:$M$50,5,FALSE)</f>
        <v>Open access within label indication (use after failure of allopurinol or febuxostat)</v>
      </c>
      <c r="S1119" t="str">
        <f>VLOOKUP($N1119,'Design - US'!$H$3:$M$50,6,FALSE)</f>
        <v>Requires prior authorization</v>
      </c>
      <c r="T1119">
        <f t="shared" si="125"/>
        <v>300</v>
      </c>
      <c r="U1119">
        <f t="shared" si="119"/>
        <v>90</v>
      </c>
      <c r="V1119">
        <f t="shared" si="120"/>
        <v>90</v>
      </c>
      <c r="W1119">
        <f t="shared" si="121"/>
        <v>120</v>
      </c>
      <c r="X1119">
        <f t="shared" si="122"/>
        <v>0</v>
      </c>
    </row>
    <row r="1120" spans="1:24">
      <c r="A1120" s="2">
        <v>171</v>
      </c>
      <c r="B1120" s="1" t="s">
        <v>15</v>
      </c>
      <c r="C1120" s="1">
        <v>8</v>
      </c>
      <c r="D1120" s="1" t="s">
        <v>11</v>
      </c>
      <c r="E1120" s="1">
        <v>0.3</v>
      </c>
      <c r="F1120" s="1">
        <v>0.3</v>
      </c>
      <c r="G1120" s="1">
        <v>0.4</v>
      </c>
      <c r="H1120" s="1">
        <v>0</v>
      </c>
      <c r="I1120" s="1" t="s">
        <v>12</v>
      </c>
      <c r="J1120" s="1" t="s">
        <v>13</v>
      </c>
      <c r="K1120" s="1">
        <v>600</v>
      </c>
      <c r="L1120" s="3">
        <v>300</v>
      </c>
      <c r="M1120" t="str">
        <f t="shared" si="123"/>
        <v>D</v>
      </c>
      <c r="N1120" t="str">
        <f t="shared" si="124"/>
        <v>D8</v>
      </c>
      <c r="O1120" t="str">
        <f>VLOOKUP(N1120,'Design - US'!$H$3:$M$50,2,FALSE)</f>
        <v>Profile D</v>
      </c>
      <c r="P1120" t="str">
        <f>VLOOKUP($N1120,'Design - US'!$H$3:$M$50,3,FALSE)</f>
        <v>$30 USD / mo (T2)</v>
      </c>
      <c r="Q1120" t="str">
        <f>VLOOKUP($N1120,'Design - US'!$H$3:$M$50,4,FALSE)</f>
        <v>$7.14 USD / day</v>
      </c>
      <c r="R1120" t="str">
        <f>VLOOKUP($N1120,'Design - US'!$H$3:$M$50,5,FALSE)</f>
        <v>Open access within label indication (use after failure of allopurinol or febuxostat)</v>
      </c>
      <c r="S1120" t="str">
        <f>VLOOKUP($N1120,'Design - US'!$H$3:$M$50,6,FALSE)</f>
        <v>No prior authorization</v>
      </c>
      <c r="T1120">
        <f t="shared" si="125"/>
        <v>600</v>
      </c>
      <c r="U1120">
        <f t="shared" si="119"/>
        <v>180</v>
      </c>
      <c r="V1120">
        <f t="shared" si="120"/>
        <v>180</v>
      </c>
      <c r="W1120">
        <f t="shared" si="121"/>
        <v>240</v>
      </c>
      <c r="X1120">
        <f t="shared" si="122"/>
        <v>0</v>
      </c>
    </row>
    <row r="1121" spans="1:24">
      <c r="A1121" s="2">
        <v>171</v>
      </c>
      <c r="B1121" s="1" t="s">
        <v>15</v>
      </c>
      <c r="C1121" s="1">
        <v>8</v>
      </c>
      <c r="D1121" s="1" t="s">
        <v>14</v>
      </c>
      <c r="E1121" s="1">
        <v>0.3</v>
      </c>
      <c r="F1121" s="1">
        <v>0.3</v>
      </c>
      <c r="G1121" s="1">
        <v>0.4</v>
      </c>
      <c r="H1121" s="1">
        <v>0</v>
      </c>
      <c r="I1121" s="1" t="s">
        <v>12</v>
      </c>
      <c r="J1121" s="1" t="s">
        <v>13</v>
      </c>
      <c r="K1121" s="1">
        <v>600</v>
      </c>
      <c r="L1121" s="3">
        <v>300</v>
      </c>
      <c r="M1121" t="str">
        <f t="shared" si="123"/>
        <v>D</v>
      </c>
      <c r="N1121" t="str">
        <f t="shared" si="124"/>
        <v>D8</v>
      </c>
      <c r="O1121" t="str">
        <f>VLOOKUP(N1121,'Design - US'!$H$3:$M$50,2,FALSE)</f>
        <v>Profile D</v>
      </c>
      <c r="P1121" t="str">
        <f>VLOOKUP($N1121,'Design - US'!$H$3:$M$50,3,FALSE)</f>
        <v>$30 USD / mo (T2)</v>
      </c>
      <c r="Q1121" t="str">
        <f>VLOOKUP($N1121,'Design - US'!$H$3:$M$50,4,FALSE)</f>
        <v>$7.14 USD / day</v>
      </c>
      <c r="R1121" t="str">
        <f>VLOOKUP($N1121,'Design - US'!$H$3:$M$50,5,FALSE)</f>
        <v>Open access within label indication (use after failure of allopurinol or febuxostat)</v>
      </c>
      <c r="S1121" t="str">
        <f>VLOOKUP($N1121,'Design - US'!$H$3:$M$50,6,FALSE)</f>
        <v>No prior authorization</v>
      </c>
      <c r="T1121">
        <f t="shared" si="125"/>
        <v>300</v>
      </c>
      <c r="U1121">
        <f t="shared" si="119"/>
        <v>90</v>
      </c>
      <c r="V1121">
        <f t="shared" si="120"/>
        <v>90</v>
      </c>
      <c r="W1121">
        <f t="shared" si="121"/>
        <v>120</v>
      </c>
      <c r="X1121">
        <f t="shared" si="122"/>
        <v>0</v>
      </c>
    </row>
    <row r="1122" spans="1:24">
      <c r="A1122" s="2">
        <v>171</v>
      </c>
      <c r="B1122" s="1" t="s">
        <v>15</v>
      </c>
      <c r="C1122" s="1">
        <v>9</v>
      </c>
      <c r="D1122" s="1" t="s">
        <v>11</v>
      </c>
      <c r="E1122" s="1">
        <v>0.3</v>
      </c>
      <c r="F1122" s="1">
        <v>0.3</v>
      </c>
      <c r="G1122" s="1">
        <v>0.4</v>
      </c>
      <c r="H1122" s="1">
        <v>0</v>
      </c>
      <c r="I1122" s="1" t="s">
        <v>12</v>
      </c>
      <c r="J1122" s="1" t="s">
        <v>13</v>
      </c>
      <c r="K1122" s="1">
        <v>600</v>
      </c>
      <c r="L1122" s="3">
        <v>300</v>
      </c>
      <c r="M1122" t="str">
        <f t="shared" si="123"/>
        <v>D</v>
      </c>
      <c r="N1122" t="str">
        <f t="shared" si="124"/>
        <v>D9</v>
      </c>
      <c r="O1122" t="str">
        <f>VLOOKUP(N1122,'Design - US'!$H$3:$M$50,2,FALSE)</f>
        <v>Profile A</v>
      </c>
      <c r="P1122" t="str">
        <f>VLOOKUP($N1122,'Design - US'!$H$3:$M$50,3,FALSE)</f>
        <v>$60 USD / mo (T3)</v>
      </c>
      <c r="Q1122" t="str">
        <f>VLOOKUP($N1122,'Design - US'!$H$3:$M$50,4,FALSE)</f>
        <v>$12.06 USD / day</v>
      </c>
      <c r="R1122" t="str">
        <f>VLOOKUP($N1122,'Design - US'!$H$3:$M$50,5,FALSE)</f>
        <v>Open access within label indication (use after failure of allopurinol or febuxostat)</v>
      </c>
      <c r="S1122" t="str">
        <f>VLOOKUP($N1122,'Design - US'!$H$3:$M$50,6,FALSE)</f>
        <v>Requires prior authorization</v>
      </c>
      <c r="T1122">
        <f t="shared" si="125"/>
        <v>600</v>
      </c>
      <c r="U1122">
        <f t="shared" si="119"/>
        <v>180</v>
      </c>
      <c r="V1122">
        <f t="shared" si="120"/>
        <v>180</v>
      </c>
      <c r="W1122">
        <f t="shared" si="121"/>
        <v>240</v>
      </c>
      <c r="X1122">
        <f t="shared" si="122"/>
        <v>0</v>
      </c>
    </row>
    <row r="1123" spans="1:24">
      <c r="A1123" s="2">
        <v>171</v>
      </c>
      <c r="B1123" s="1" t="s">
        <v>15</v>
      </c>
      <c r="C1123" s="1">
        <v>9</v>
      </c>
      <c r="D1123" s="1" t="s">
        <v>14</v>
      </c>
      <c r="E1123" s="1">
        <v>0.3</v>
      </c>
      <c r="F1123" s="1">
        <v>0.3</v>
      </c>
      <c r="G1123" s="1">
        <v>0.4</v>
      </c>
      <c r="H1123" s="1">
        <v>0</v>
      </c>
      <c r="I1123" s="1" t="s">
        <v>12</v>
      </c>
      <c r="J1123" s="1" t="s">
        <v>13</v>
      </c>
      <c r="K1123" s="1">
        <v>600</v>
      </c>
      <c r="L1123" s="3">
        <v>300</v>
      </c>
      <c r="M1123" t="str">
        <f t="shared" si="123"/>
        <v>D</v>
      </c>
      <c r="N1123" t="str">
        <f t="shared" si="124"/>
        <v>D9</v>
      </c>
      <c r="O1123" t="str">
        <f>VLOOKUP(N1123,'Design - US'!$H$3:$M$50,2,FALSE)</f>
        <v>Profile A</v>
      </c>
      <c r="P1123" t="str">
        <f>VLOOKUP($N1123,'Design - US'!$H$3:$M$50,3,FALSE)</f>
        <v>$60 USD / mo (T3)</v>
      </c>
      <c r="Q1123" t="str">
        <f>VLOOKUP($N1123,'Design - US'!$H$3:$M$50,4,FALSE)</f>
        <v>$12.06 USD / day</v>
      </c>
      <c r="R1123" t="str">
        <f>VLOOKUP($N1123,'Design - US'!$H$3:$M$50,5,FALSE)</f>
        <v>Open access within label indication (use after failure of allopurinol or febuxostat)</v>
      </c>
      <c r="S1123" t="str">
        <f>VLOOKUP($N1123,'Design - US'!$H$3:$M$50,6,FALSE)</f>
        <v>Requires prior authorization</v>
      </c>
      <c r="T1123">
        <f t="shared" si="125"/>
        <v>300</v>
      </c>
      <c r="U1123">
        <f t="shared" si="119"/>
        <v>90</v>
      </c>
      <c r="V1123">
        <f t="shared" si="120"/>
        <v>90</v>
      </c>
      <c r="W1123">
        <f t="shared" si="121"/>
        <v>120</v>
      </c>
      <c r="X1123">
        <f t="shared" si="122"/>
        <v>0</v>
      </c>
    </row>
    <row r="1124" spans="1:24">
      <c r="A1124" s="2">
        <v>171</v>
      </c>
      <c r="B1124" s="1" t="s">
        <v>15</v>
      </c>
      <c r="C1124" s="1">
        <v>10</v>
      </c>
      <c r="D1124" s="1" t="s">
        <v>11</v>
      </c>
      <c r="E1124" s="1">
        <v>0.3</v>
      </c>
      <c r="F1124" s="1">
        <v>0.3</v>
      </c>
      <c r="G1124" s="1">
        <v>0.4</v>
      </c>
      <c r="H1124" s="1">
        <v>0</v>
      </c>
      <c r="I1124" s="1" t="s">
        <v>12</v>
      </c>
      <c r="J1124" s="1" t="s">
        <v>13</v>
      </c>
      <c r="K1124" s="1">
        <v>600</v>
      </c>
      <c r="L1124" s="3">
        <v>300</v>
      </c>
      <c r="M1124" t="str">
        <f t="shared" si="123"/>
        <v>D</v>
      </c>
      <c r="N1124" t="str">
        <f t="shared" si="124"/>
        <v>D10</v>
      </c>
      <c r="O1124" t="str">
        <f>VLOOKUP(N1124,'Design - US'!$H$3:$M$50,2,FALSE)</f>
        <v>Profile B</v>
      </c>
      <c r="P1124" t="str">
        <f>VLOOKUP($N1124,'Design - US'!$H$3:$M$50,3,FALSE)</f>
        <v>$30 USD / mo (T2)</v>
      </c>
      <c r="Q1124" t="str">
        <f>VLOOKUP($N1124,'Design - US'!$H$3:$M$50,4,FALSE)</f>
        <v>$7.14 USD / day</v>
      </c>
      <c r="R1124" t="str">
        <f>VLOOKUP($N1124,'Design - US'!$H$3:$M$50,5,FALSE)</f>
        <v>Open access within label indication (use after failure of allopurinol or febuxostat)</v>
      </c>
      <c r="S1124" t="str">
        <f>VLOOKUP($N1124,'Design - US'!$H$3:$M$50,6,FALSE)</f>
        <v>Requires prior authorization</v>
      </c>
      <c r="T1124">
        <f t="shared" si="125"/>
        <v>600</v>
      </c>
      <c r="U1124">
        <f t="shared" si="119"/>
        <v>180</v>
      </c>
      <c r="V1124">
        <f t="shared" si="120"/>
        <v>180</v>
      </c>
      <c r="W1124">
        <f t="shared" si="121"/>
        <v>240</v>
      </c>
      <c r="X1124">
        <f t="shared" si="122"/>
        <v>0</v>
      </c>
    </row>
    <row r="1125" spans="1:24">
      <c r="A1125" s="2">
        <v>171</v>
      </c>
      <c r="B1125" s="1" t="s">
        <v>15</v>
      </c>
      <c r="C1125" s="1">
        <v>10</v>
      </c>
      <c r="D1125" s="1" t="s">
        <v>14</v>
      </c>
      <c r="E1125" s="1">
        <v>0.3</v>
      </c>
      <c r="F1125" s="1">
        <v>0.3</v>
      </c>
      <c r="G1125" s="1">
        <v>0.4</v>
      </c>
      <c r="H1125" s="1">
        <v>0</v>
      </c>
      <c r="I1125" s="1" t="s">
        <v>12</v>
      </c>
      <c r="J1125" s="1" t="s">
        <v>13</v>
      </c>
      <c r="K1125" s="1">
        <v>600</v>
      </c>
      <c r="L1125" s="3">
        <v>300</v>
      </c>
      <c r="M1125" t="str">
        <f t="shared" si="123"/>
        <v>D</v>
      </c>
      <c r="N1125" t="str">
        <f t="shared" si="124"/>
        <v>D10</v>
      </c>
      <c r="O1125" t="str">
        <f>VLOOKUP(N1125,'Design - US'!$H$3:$M$50,2,FALSE)</f>
        <v>Profile B</v>
      </c>
      <c r="P1125" t="str">
        <f>VLOOKUP($N1125,'Design - US'!$H$3:$M$50,3,FALSE)</f>
        <v>$30 USD / mo (T2)</v>
      </c>
      <c r="Q1125" t="str">
        <f>VLOOKUP($N1125,'Design - US'!$H$3:$M$50,4,FALSE)</f>
        <v>$7.14 USD / day</v>
      </c>
      <c r="R1125" t="str">
        <f>VLOOKUP($N1125,'Design - US'!$H$3:$M$50,5,FALSE)</f>
        <v>Open access within label indication (use after failure of allopurinol or febuxostat)</v>
      </c>
      <c r="S1125" t="str">
        <f>VLOOKUP($N1125,'Design - US'!$H$3:$M$50,6,FALSE)</f>
        <v>Requires prior authorization</v>
      </c>
      <c r="T1125">
        <f t="shared" si="125"/>
        <v>300</v>
      </c>
      <c r="U1125">
        <f t="shared" si="119"/>
        <v>90</v>
      </c>
      <c r="V1125">
        <f t="shared" si="120"/>
        <v>90</v>
      </c>
      <c r="W1125">
        <f t="shared" si="121"/>
        <v>120</v>
      </c>
      <c r="X1125">
        <f t="shared" si="122"/>
        <v>0</v>
      </c>
    </row>
    <row r="1126" spans="1:24">
      <c r="A1126" s="2">
        <v>171</v>
      </c>
      <c r="B1126" s="1" t="s">
        <v>15</v>
      </c>
      <c r="C1126" s="1">
        <v>11</v>
      </c>
      <c r="D1126" s="1" t="s">
        <v>11</v>
      </c>
      <c r="E1126" s="1">
        <v>0.3</v>
      </c>
      <c r="F1126" s="1">
        <v>0.3</v>
      </c>
      <c r="G1126" s="1">
        <v>0.4</v>
      </c>
      <c r="H1126" s="1">
        <v>0</v>
      </c>
      <c r="I1126" s="1" t="s">
        <v>12</v>
      </c>
      <c r="J1126" s="1" t="s">
        <v>13</v>
      </c>
      <c r="K1126" s="1">
        <v>600</v>
      </c>
      <c r="L1126" s="3">
        <v>300</v>
      </c>
      <c r="M1126" t="str">
        <f t="shared" si="123"/>
        <v>D</v>
      </c>
      <c r="N1126" t="str">
        <f t="shared" si="124"/>
        <v>D11</v>
      </c>
      <c r="O1126" t="str">
        <f>VLOOKUP(N1126,'Design - US'!$H$3:$M$50,2,FALSE)</f>
        <v>Profile D</v>
      </c>
      <c r="P1126" t="str">
        <f>VLOOKUP($N1126,'Design - US'!$H$3:$M$50,3,FALSE)</f>
        <v>$60 USD / mo (T3)</v>
      </c>
      <c r="Q1126" t="str">
        <f>VLOOKUP($N1126,'Design - US'!$H$3:$M$50,4,FALSE)</f>
        <v>$12.06 USD / day</v>
      </c>
      <c r="R1126" t="str">
        <f>VLOOKUP($N1126,'Design - US'!$H$3:$M$50,5,FALSE)</f>
        <v>Access restricted beyond label indication (use only after failure of both allopurinol AND febuxostat)</v>
      </c>
      <c r="S1126" t="str">
        <f>VLOOKUP($N1126,'Design - US'!$H$3:$M$50,6,FALSE)</f>
        <v>Requires prior authorization</v>
      </c>
      <c r="T1126">
        <f t="shared" si="125"/>
        <v>600</v>
      </c>
      <c r="U1126">
        <f t="shared" si="119"/>
        <v>180</v>
      </c>
      <c r="V1126">
        <f t="shared" si="120"/>
        <v>180</v>
      </c>
      <c r="W1126">
        <f t="shared" si="121"/>
        <v>240</v>
      </c>
      <c r="X1126">
        <f t="shared" si="122"/>
        <v>0</v>
      </c>
    </row>
    <row r="1127" spans="1:24">
      <c r="A1127" s="2">
        <v>171</v>
      </c>
      <c r="B1127" s="1" t="s">
        <v>15</v>
      </c>
      <c r="C1127" s="1">
        <v>11</v>
      </c>
      <c r="D1127" s="1" t="s">
        <v>14</v>
      </c>
      <c r="E1127" s="1">
        <v>0.3</v>
      </c>
      <c r="F1127" s="1">
        <v>0.3</v>
      </c>
      <c r="G1127" s="1">
        <v>0.4</v>
      </c>
      <c r="H1127" s="1">
        <v>0</v>
      </c>
      <c r="I1127" s="1" t="s">
        <v>12</v>
      </c>
      <c r="J1127" s="1" t="s">
        <v>13</v>
      </c>
      <c r="K1127" s="1">
        <v>600</v>
      </c>
      <c r="L1127" s="3">
        <v>300</v>
      </c>
      <c r="M1127" t="str">
        <f t="shared" si="123"/>
        <v>D</v>
      </c>
      <c r="N1127" t="str">
        <f t="shared" si="124"/>
        <v>D11</v>
      </c>
      <c r="O1127" t="str">
        <f>VLOOKUP(N1127,'Design - US'!$H$3:$M$50,2,FALSE)</f>
        <v>Profile D</v>
      </c>
      <c r="P1127" t="str">
        <f>VLOOKUP($N1127,'Design - US'!$H$3:$M$50,3,FALSE)</f>
        <v>$60 USD / mo (T3)</v>
      </c>
      <c r="Q1127" t="str">
        <f>VLOOKUP($N1127,'Design - US'!$H$3:$M$50,4,FALSE)</f>
        <v>$12.06 USD / day</v>
      </c>
      <c r="R1127" t="str">
        <f>VLOOKUP($N1127,'Design - US'!$H$3:$M$50,5,FALSE)</f>
        <v>Access restricted beyond label indication (use only after failure of both allopurinol AND febuxostat)</v>
      </c>
      <c r="S1127" t="str">
        <f>VLOOKUP($N1127,'Design - US'!$H$3:$M$50,6,FALSE)</f>
        <v>Requires prior authorization</v>
      </c>
      <c r="T1127">
        <f t="shared" si="125"/>
        <v>300</v>
      </c>
      <c r="U1127">
        <f t="shared" si="119"/>
        <v>90</v>
      </c>
      <c r="V1127">
        <f t="shared" si="120"/>
        <v>90</v>
      </c>
      <c r="W1127">
        <f t="shared" si="121"/>
        <v>120</v>
      </c>
      <c r="X1127">
        <f t="shared" si="122"/>
        <v>0</v>
      </c>
    </row>
    <row r="1128" spans="1:24">
      <c r="A1128" s="2">
        <v>171</v>
      </c>
      <c r="B1128" s="1" t="s">
        <v>15</v>
      </c>
      <c r="C1128" s="1">
        <v>12</v>
      </c>
      <c r="D1128" s="1" t="s">
        <v>11</v>
      </c>
      <c r="E1128" s="1">
        <v>0.3</v>
      </c>
      <c r="F1128" s="1">
        <v>0.3</v>
      </c>
      <c r="G1128" s="1">
        <v>0.4</v>
      </c>
      <c r="H1128" s="1">
        <v>0</v>
      </c>
      <c r="I1128" s="1" t="s">
        <v>12</v>
      </c>
      <c r="J1128" s="1" t="s">
        <v>13</v>
      </c>
      <c r="K1128" s="1">
        <v>600</v>
      </c>
      <c r="L1128" s="3">
        <v>300</v>
      </c>
      <c r="M1128" t="str">
        <f t="shared" si="123"/>
        <v>D</v>
      </c>
      <c r="N1128" t="str">
        <f t="shared" si="124"/>
        <v>D12</v>
      </c>
      <c r="O1128" t="str">
        <f>VLOOKUP(N1128,'Design - US'!$H$3:$M$50,2,FALSE)</f>
        <v>Profile D</v>
      </c>
      <c r="P1128" t="str">
        <f>VLOOKUP($N1128,'Design - US'!$H$3:$M$50,3,FALSE)</f>
        <v>$30 USD / mo (T2)</v>
      </c>
      <c r="Q1128" t="str">
        <f>VLOOKUP($N1128,'Design - US'!$H$3:$M$50,4,FALSE)</f>
        <v>$7.14 USD / day</v>
      </c>
      <c r="R1128" t="str">
        <f>VLOOKUP($N1128,'Design - US'!$H$3:$M$50,5,FALSE)</f>
        <v>Open access within label indication (use after failure of allopurinol or febuxostat)</v>
      </c>
      <c r="S1128" t="str">
        <f>VLOOKUP($N1128,'Design - US'!$H$3:$M$50,6,FALSE)</f>
        <v>Requires prior authorization</v>
      </c>
      <c r="T1128">
        <f t="shared" si="125"/>
        <v>600</v>
      </c>
      <c r="U1128">
        <f t="shared" si="119"/>
        <v>180</v>
      </c>
      <c r="V1128">
        <f t="shared" si="120"/>
        <v>180</v>
      </c>
      <c r="W1128">
        <f t="shared" si="121"/>
        <v>240</v>
      </c>
      <c r="X1128">
        <f t="shared" si="122"/>
        <v>0</v>
      </c>
    </row>
    <row r="1129" spans="1:24">
      <c r="A1129" s="2">
        <v>171</v>
      </c>
      <c r="B1129" s="1" t="s">
        <v>15</v>
      </c>
      <c r="C1129" s="1">
        <v>12</v>
      </c>
      <c r="D1129" s="1" t="s">
        <v>14</v>
      </c>
      <c r="E1129" s="1">
        <v>0.3</v>
      </c>
      <c r="F1129" s="1">
        <v>0.3</v>
      </c>
      <c r="G1129" s="1">
        <v>0.4</v>
      </c>
      <c r="H1129" s="1">
        <v>0</v>
      </c>
      <c r="I1129" s="1" t="s">
        <v>12</v>
      </c>
      <c r="J1129" s="1" t="s">
        <v>13</v>
      </c>
      <c r="K1129" s="1">
        <v>600</v>
      </c>
      <c r="L1129" s="3">
        <v>300</v>
      </c>
      <c r="M1129" t="str">
        <f t="shared" si="123"/>
        <v>D</v>
      </c>
      <c r="N1129" t="str">
        <f t="shared" si="124"/>
        <v>D12</v>
      </c>
      <c r="O1129" t="str">
        <f>VLOOKUP(N1129,'Design - US'!$H$3:$M$50,2,FALSE)</f>
        <v>Profile D</v>
      </c>
      <c r="P1129" t="str">
        <f>VLOOKUP($N1129,'Design - US'!$H$3:$M$50,3,FALSE)</f>
        <v>$30 USD / mo (T2)</v>
      </c>
      <c r="Q1129" t="str">
        <f>VLOOKUP($N1129,'Design - US'!$H$3:$M$50,4,FALSE)</f>
        <v>$7.14 USD / day</v>
      </c>
      <c r="R1129" t="str">
        <f>VLOOKUP($N1129,'Design - US'!$H$3:$M$50,5,FALSE)</f>
        <v>Open access within label indication (use after failure of allopurinol or febuxostat)</v>
      </c>
      <c r="S1129" t="str">
        <f>VLOOKUP($N1129,'Design - US'!$H$3:$M$50,6,FALSE)</f>
        <v>Requires prior authorization</v>
      </c>
      <c r="T1129">
        <f t="shared" si="125"/>
        <v>300</v>
      </c>
      <c r="U1129">
        <f t="shared" si="119"/>
        <v>90</v>
      </c>
      <c r="V1129">
        <f t="shared" si="120"/>
        <v>90</v>
      </c>
      <c r="W1129">
        <f t="shared" si="121"/>
        <v>120</v>
      </c>
      <c r="X1129">
        <f t="shared" si="122"/>
        <v>0</v>
      </c>
    </row>
    <row r="1130" spans="1:24">
      <c r="A1130" s="2">
        <v>175</v>
      </c>
      <c r="B1130" s="1" t="s">
        <v>15</v>
      </c>
      <c r="C1130" s="1">
        <v>1</v>
      </c>
      <c r="D1130" s="1" t="s">
        <v>11</v>
      </c>
      <c r="E1130" s="1">
        <v>0.4</v>
      </c>
      <c r="F1130" s="1">
        <v>0.2</v>
      </c>
      <c r="G1130" s="1">
        <v>0.4</v>
      </c>
      <c r="H1130" s="1">
        <v>0</v>
      </c>
      <c r="I1130" s="1" t="s">
        <v>12</v>
      </c>
      <c r="J1130" s="1" t="s">
        <v>13</v>
      </c>
      <c r="K1130" s="1">
        <v>6000</v>
      </c>
      <c r="L1130" s="3">
        <v>0</v>
      </c>
      <c r="M1130" t="str">
        <f t="shared" si="123"/>
        <v>D</v>
      </c>
      <c r="N1130" t="str">
        <f t="shared" si="124"/>
        <v>D1</v>
      </c>
      <c r="O1130" t="str">
        <f>VLOOKUP(N1130,'Design - US'!$H$3:$M$50,2,FALSE)</f>
        <v>Profile C</v>
      </c>
      <c r="P1130" t="str">
        <f>VLOOKUP($N1130,'Design - US'!$H$3:$M$50,3,FALSE)</f>
        <v>$30 USD / mo (T2)</v>
      </c>
      <c r="Q1130" t="str">
        <f>VLOOKUP($N1130,'Design - US'!$H$3:$M$50,4,FALSE)</f>
        <v>$5.36 USD / day</v>
      </c>
      <c r="R1130" t="str">
        <f>VLOOKUP($N1130,'Design - US'!$H$3:$M$50,5,FALSE)</f>
        <v>Open access within label indication (use after failure of allopurinol or febuxostat)</v>
      </c>
      <c r="S1130" t="str">
        <f>VLOOKUP($N1130,'Design - US'!$H$3:$M$50,6,FALSE)</f>
        <v>Requires prior authorization</v>
      </c>
      <c r="T1130">
        <f t="shared" si="125"/>
        <v>6000</v>
      </c>
      <c r="U1130">
        <f t="shared" si="119"/>
        <v>2400</v>
      </c>
      <c r="V1130">
        <f t="shared" si="120"/>
        <v>1200</v>
      </c>
      <c r="W1130">
        <f t="shared" si="121"/>
        <v>2400</v>
      </c>
      <c r="X1130">
        <f t="shared" si="122"/>
        <v>0</v>
      </c>
    </row>
    <row r="1131" spans="1:24">
      <c r="A1131" s="2">
        <v>175</v>
      </c>
      <c r="B1131" s="1" t="s">
        <v>15</v>
      </c>
      <c r="C1131" s="1">
        <v>1</v>
      </c>
      <c r="D1131" s="1" t="s">
        <v>14</v>
      </c>
      <c r="E1131" s="1">
        <v>0.4</v>
      </c>
      <c r="F1131" s="1">
        <v>0.4</v>
      </c>
      <c r="G1131" s="1">
        <v>0.2</v>
      </c>
      <c r="H1131" s="1">
        <v>0</v>
      </c>
      <c r="I1131" s="1" t="s">
        <v>12</v>
      </c>
      <c r="J1131" s="1" t="s">
        <v>13</v>
      </c>
      <c r="K1131" s="1">
        <v>6000</v>
      </c>
      <c r="L1131" s="3">
        <v>0</v>
      </c>
      <c r="M1131" t="str">
        <f t="shared" si="123"/>
        <v>D</v>
      </c>
      <c r="N1131" t="str">
        <f t="shared" si="124"/>
        <v>D1</v>
      </c>
      <c r="O1131" t="str">
        <f>VLOOKUP(N1131,'Design - US'!$H$3:$M$50,2,FALSE)</f>
        <v>Profile C</v>
      </c>
      <c r="P1131" t="str">
        <f>VLOOKUP($N1131,'Design - US'!$H$3:$M$50,3,FALSE)</f>
        <v>$30 USD / mo (T2)</v>
      </c>
      <c r="Q1131" t="str">
        <f>VLOOKUP($N1131,'Design - US'!$H$3:$M$50,4,FALSE)</f>
        <v>$5.36 USD / day</v>
      </c>
      <c r="R1131" t="str">
        <f>VLOOKUP($N1131,'Design - US'!$H$3:$M$50,5,FALSE)</f>
        <v>Open access within label indication (use after failure of allopurinol or febuxostat)</v>
      </c>
      <c r="S1131" t="str">
        <f>VLOOKUP($N1131,'Design - US'!$H$3:$M$50,6,FALSE)</f>
        <v>Requires prior authorization</v>
      </c>
      <c r="T1131">
        <f t="shared" si="125"/>
        <v>0</v>
      </c>
      <c r="U1131">
        <f t="shared" si="119"/>
        <v>0</v>
      </c>
      <c r="V1131">
        <f t="shared" si="120"/>
        <v>0</v>
      </c>
      <c r="W1131">
        <f t="shared" si="121"/>
        <v>0</v>
      </c>
      <c r="X1131">
        <f t="shared" si="122"/>
        <v>0</v>
      </c>
    </row>
    <row r="1132" spans="1:24">
      <c r="A1132" s="2">
        <v>175</v>
      </c>
      <c r="B1132" s="1" t="s">
        <v>15</v>
      </c>
      <c r="C1132" s="1">
        <v>2</v>
      </c>
      <c r="D1132" s="1" t="s">
        <v>11</v>
      </c>
      <c r="E1132" s="1">
        <v>0.4</v>
      </c>
      <c r="F1132" s="1">
        <v>0.4</v>
      </c>
      <c r="G1132" s="1">
        <v>0.2</v>
      </c>
      <c r="H1132" s="1">
        <v>0</v>
      </c>
      <c r="I1132" s="1" t="s">
        <v>12</v>
      </c>
      <c r="J1132" s="1" t="s">
        <v>13</v>
      </c>
      <c r="K1132" s="1">
        <v>6000</v>
      </c>
      <c r="L1132" s="3">
        <v>0</v>
      </c>
      <c r="M1132" t="str">
        <f t="shared" si="123"/>
        <v>D</v>
      </c>
      <c r="N1132" t="str">
        <f t="shared" si="124"/>
        <v>D2</v>
      </c>
      <c r="O1132" t="str">
        <f>VLOOKUP(N1132,'Design - US'!$H$3:$M$50,2,FALSE)</f>
        <v>Profile B</v>
      </c>
      <c r="P1132" t="str">
        <f>VLOOKUP($N1132,'Design - US'!$H$3:$M$50,3,FALSE)</f>
        <v>$30 USD / mo (T2)</v>
      </c>
      <c r="Q1132" t="str">
        <f>VLOOKUP($N1132,'Design - US'!$H$3:$M$50,4,FALSE)</f>
        <v>$7.14 USD / day</v>
      </c>
      <c r="R1132" t="str">
        <f>VLOOKUP($N1132,'Design - US'!$H$3:$M$50,5,FALSE)</f>
        <v>Open access within label indication (use after failure of allopurinol or febuxostat)</v>
      </c>
      <c r="S1132" t="str">
        <f>VLOOKUP($N1132,'Design - US'!$H$3:$M$50,6,FALSE)</f>
        <v>No prior authorization</v>
      </c>
      <c r="T1132">
        <f t="shared" si="125"/>
        <v>6000</v>
      </c>
      <c r="U1132">
        <f t="shared" si="119"/>
        <v>2400</v>
      </c>
      <c r="V1132">
        <f t="shared" si="120"/>
        <v>2400</v>
      </c>
      <c r="W1132">
        <f t="shared" si="121"/>
        <v>1200</v>
      </c>
      <c r="X1132">
        <f t="shared" si="122"/>
        <v>0</v>
      </c>
    </row>
    <row r="1133" spans="1:24">
      <c r="A1133" s="2">
        <v>175</v>
      </c>
      <c r="B1133" s="1" t="s">
        <v>15</v>
      </c>
      <c r="C1133" s="1">
        <v>2</v>
      </c>
      <c r="D1133" s="1" t="s">
        <v>14</v>
      </c>
      <c r="E1133" s="1">
        <v>0.5</v>
      </c>
      <c r="F1133" s="1">
        <v>0.4</v>
      </c>
      <c r="G1133" s="1">
        <v>0.1</v>
      </c>
      <c r="H1133" s="1">
        <v>0</v>
      </c>
      <c r="I1133" s="1" t="s">
        <v>12</v>
      </c>
      <c r="J1133" s="1" t="s">
        <v>13</v>
      </c>
      <c r="K1133" s="1">
        <v>6000</v>
      </c>
      <c r="L1133" s="3">
        <v>0</v>
      </c>
      <c r="M1133" t="str">
        <f t="shared" si="123"/>
        <v>D</v>
      </c>
      <c r="N1133" t="str">
        <f t="shared" si="124"/>
        <v>D2</v>
      </c>
      <c r="O1133" t="str">
        <f>VLOOKUP(N1133,'Design - US'!$H$3:$M$50,2,FALSE)</f>
        <v>Profile B</v>
      </c>
      <c r="P1133" t="str">
        <f>VLOOKUP($N1133,'Design - US'!$H$3:$M$50,3,FALSE)</f>
        <v>$30 USD / mo (T2)</v>
      </c>
      <c r="Q1133" t="str">
        <f>VLOOKUP($N1133,'Design - US'!$H$3:$M$50,4,FALSE)</f>
        <v>$7.14 USD / day</v>
      </c>
      <c r="R1133" t="str">
        <f>VLOOKUP($N1133,'Design - US'!$H$3:$M$50,5,FALSE)</f>
        <v>Open access within label indication (use after failure of allopurinol or febuxostat)</v>
      </c>
      <c r="S1133" t="str">
        <f>VLOOKUP($N1133,'Design - US'!$H$3:$M$50,6,FALSE)</f>
        <v>No prior authorization</v>
      </c>
      <c r="T1133">
        <f t="shared" si="125"/>
        <v>0</v>
      </c>
      <c r="U1133">
        <f t="shared" si="119"/>
        <v>0</v>
      </c>
      <c r="V1133">
        <f t="shared" si="120"/>
        <v>0</v>
      </c>
      <c r="W1133">
        <f t="shared" si="121"/>
        <v>0</v>
      </c>
      <c r="X1133">
        <f t="shared" si="122"/>
        <v>0</v>
      </c>
    </row>
    <row r="1134" spans="1:24">
      <c r="A1134" s="2">
        <v>175</v>
      </c>
      <c r="B1134" s="1" t="s">
        <v>15</v>
      </c>
      <c r="C1134" s="1">
        <v>3</v>
      </c>
      <c r="D1134" s="1" t="s">
        <v>11</v>
      </c>
      <c r="E1134" s="1">
        <v>0.5</v>
      </c>
      <c r="F1134" s="1">
        <v>0.3</v>
      </c>
      <c r="G1134" s="1">
        <v>0.2</v>
      </c>
      <c r="H1134" s="1">
        <v>0</v>
      </c>
      <c r="I1134" s="1" t="s">
        <v>12</v>
      </c>
      <c r="J1134" s="1" t="s">
        <v>13</v>
      </c>
      <c r="K1134" s="1">
        <v>6000</v>
      </c>
      <c r="L1134" s="3">
        <v>0</v>
      </c>
      <c r="M1134" t="str">
        <f t="shared" si="123"/>
        <v>D</v>
      </c>
      <c r="N1134" t="str">
        <f t="shared" si="124"/>
        <v>D3</v>
      </c>
      <c r="O1134" t="str">
        <f>VLOOKUP(N1134,'Design - US'!$H$3:$M$50,2,FALSE)</f>
        <v>Profile A</v>
      </c>
      <c r="P1134" t="str">
        <f>VLOOKUP($N1134,'Design - US'!$H$3:$M$50,3,FALSE)</f>
        <v>$30 USD / mo (T2)</v>
      </c>
      <c r="Q1134" t="str">
        <f>VLOOKUP($N1134,'Design - US'!$H$3:$M$50,4,FALSE)</f>
        <v>$7.14 USD / day</v>
      </c>
      <c r="R1134" t="str">
        <f>VLOOKUP($N1134,'Design - US'!$H$3:$M$50,5,FALSE)</f>
        <v>Open access within label indication (use after failure of allopurinol or febuxostat)</v>
      </c>
      <c r="S1134" t="str">
        <f>VLOOKUP($N1134,'Design - US'!$H$3:$M$50,6,FALSE)</f>
        <v>Requires prior authorization</v>
      </c>
      <c r="T1134">
        <f t="shared" si="125"/>
        <v>6000</v>
      </c>
      <c r="U1134">
        <f t="shared" si="119"/>
        <v>3000</v>
      </c>
      <c r="V1134">
        <f t="shared" si="120"/>
        <v>1800</v>
      </c>
      <c r="W1134">
        <f t="shared" si="121"/>
        <v>1200</v>
      </c>
      <c r="X1134">
        <f t="shared" si="122"/>
        <v>0</v>
      </c>
    </row>
    <row r="1135" spans="1:24">
      <c r="A1135" s="2">
        <v>175</v>
      </c>
      <c r="B1135" s="1" t="s">
        <v>15</v>
      </c>
      <c r="C1135" s="1">
        <v>3</v>
      </c>
      <c r="D1135" s="1" t="s">
        <v>14</v>
      </c>
      <c r="E1135" s="1">
        <v>0.4</v>
      </c>
      <c r="F1135" s="1">
        <v>0.4</v>
      </c>
      <c r="G1135" s="1">
        <v>0.2</v>
      </c>
      <c r="H1135" s="1">
        <v>0</v>
      </c>
      <c r="I1135" s="1" t="s">
        <v>12</v>
      </c>
      <c r="J1135" s="1" t="s">
        <v>13</v>
      </c>
      <c r="K1135" s="1">
        <v>6000</v>
      </c>
      <c r="L1135" s="3">
        <v>0</v>
      </c>
      <c r="M1135" t="str">
        <f t="shared" si="123"/>
        <v>D</v>
      </c>
      <c r="N1135" t="str">
        <f t="shared" si="124"/>
        <v>D3</v>
      </c>
      <c r="O1135" t="str">
        <f>VLOOKUP(N1135,'Design - US'!$H$3:$M$50,2,FALSE)</f>
        <v>Profile A</v>
      </c>
      <c r="P1135" t="str">
        <f>VLOOKUP($N1135,'Design - US'!$H$3:$M$50,3,FALSE)</f>
        <v>$30 USD / mo (T2)</v>
      </c>
      <c r="Q1135" t="str">
        <f>VLOOKUP($N1135,'Design - US'!$H$3:$M$50,4,FALSE)</f>
        <v>$7.14 USD / day</v>
      </c>
      <c r="R1135" t="str">
        <f>VLOOKUP($N1135,'Design - US'!$H$3:$M$50,5,FALSE)</f>
        <v>Open access within label indication (use after failure of allopurinol or febuxostat)</v>
      </c>
      <c r="S1135" t="str">
        <f>VLOOKUP($N1135,'Design - US'!$H$3:$M$50,6,FALSE)</f>
        <v>Requires prior authorization</v>
      </c>
      <c r="T1135">
        <f t="shared" si="125"/>
        <v>0</v>
      </c>
      <c r="U1135">
        <f t="shared" si="119"/>
        <v>0</v>
      </c>
      <c r="V1135">
        <f t="shared" si="120"/>
        <v>0</v>
      </c>
      <c r="W1135">
        <f t="shared" si="121"/>
        <v>0</v>
      </c>
      <c r="X1135">
        <f t="shared" si="122"/>
        <v>0</v>
      </c>
    </row>
    <row r="1136" spans="1:24">
      <c r="A1136" s="2">
        <v>175</v>
      </c>
      <c r="B1136" s="1" t="s">
        <v>15</v>
      </c>
      <c r="C1136" s="1">
        <v>4</v>
      </c>
      <c r="D1136" s="1" t="s">
        <v>11</v>
      </c>
      <c r="E1136" s="1">
        <v>0.4</v>
      </c>
      <c r="F1136" s="1">
        <v>0.5</v>
      </c>
      <c r="G1136" s="1">
        <v>0.1</v>
      </c>
      <c r="H1136" s="1">
        <v>0</v>
      </c>
      <c r="I1136" s="1" t="s">
        <v>12</v>
      </c>
      <c r="J1136" s="1" t="s">
        <v>13</v>
      </c>
      <c r="K1136" s="1">
        <v>6000</v>
      </c>
      <c r="L1136" s="3">
        <v>0</v>
      </c>
      <c r="M1136" t="str">
        <f t="shared" si="123"/>
        <v>D</v>
      </c>
      <c r="N1136" t="str">
        <f t="shared" si="124"/>
        <v>D4</v>
      </c>
      <c r="O1136" t="str">
        <f>VLOOKUP(N1136,'Design - US'!$H$3:$M$50,2,FALSE)</f>
        <v>Profile A</v>
      </c>
      <c r="P1136" t="str">
        <f>VLOOKUP($N1136,'Design - US'!$H$3:$M$50,3,FALSE)</f>
        <v>$60 USD / mo (T3)</v>
      </c>
      <c r="Q1136" t="str">
        <f>VLOOKUP($N1136,'Design - US'!$H$3:$M$50,4,FALSE)</f>
        <v>$5.36 USD / day</v>
      </c>
      <c r="R1136" t="str">
        <f>VLOOKUP($N1136,'Design - US'!$H$3:$M$50,5,FALSE)</f>
        <v>Open access within label indication (use after failure of allopurinol or febuxostat)</v>
      </c>
      <c r="S1136" t="str">
        <f>VLOOKUP($N1136,'Design - US'!$H$3:$M$50,6,FALSE)</f>
        <v>No prior authorization</v>
      </c>
      <c r="T1136">
        <f t="shared" si="125"/>
        <v>6000</v>
      </c>
      <c r="U1136">
        <f t="shared" si="119"/>
        <v>2400</v>
      </c>
      <c r="V1136">
        <f t="shared" si="120"/>
        <v>3000</v>
      </c>
      <c r="W1136">
        <f t="shared" si="121"/>
        <v>600</v>
      </c>
      <c r="X1136">
        <f t="shared" si="122"/>
        <v>0</v>
      </c>
    </row>
    <row r="1137" spans="1:24">
      <c r="A1137" s="2">
        <v>175</v>
      </c>
      <c r="B1137" s="1" t="s">
        <v>15</v>
      </c>
      <c r="C1137" s="1">
        <v>4</v>
      </c>
      <c r="D1137" s="1" t="s">
        <v>14</v>
      </c>
      <c r="E1137" s="1">
        <v>0.4</v>
      </c>
      <c r="F1137" s="1">
        <v>0.3</v>
      </c>
      <c r="G1137" s="1">
        <v>0.3</v>
      </c>
      <c r="H1137" s="1">
        <v>0</v>
      </c>
      <c r="I1137" s="1" t="s">
        <v>12</v>
      </c>
      <c r="J1137" s="1" t="s">
        <v>13</v>
      </c>
      <c r="K1137" s="1">
        <v>6000</v>
      </c>
      <c r="L1137" s="3">
        <v>0</v>
      </c>
      <c r="M1137" t="str">
        <f t="shared" si="123"/>
        <v>D</v>
      </c>
      <c r="N1137" t="str">
        <f t="shared" si="124"/>
        <v>D4</v>
      </c>
      <c r="O1137" t="str">
        <f>VLOOKUP(N1137,'Design - US'!$H$3:$M$50,2,FALSE)</f>
        <v>Profile A</v>
      </c>
      <c r="P1137" t="str">
        <f>VLOOKUP($N1137,'Design - US'!$H$3:$M$50,3,FALSE)</f>
        <v>$60 USD / mo (T3)</v>
      </c>
      <c r="Q1137" t="str">
        <f>VLOOKUP($N1137,'Design - US'!$H$3:$M$50,4,FALSE)</f>
        <v>$5.36 USD / day</v>
      </c>
      <c r="R1137" t="str">
        <f>VLOOKUP($N1137,'Design - US'!$H$3:$M$50,5,FALSE)</f>
        <v>Open access within label indication (use after failure of allopurinol or febuxostat)</v>
      </c>
      <c r="S1137" t="str">
        <f>VLOOKUP($N1137,'Design - US'!$H$3:$M$50,6,FALSE)</f>
        <v>No prior authorization</v>
      </c>
      <c r="T1137">
        <f t="shared" si="125"/>
        <v>0</v>
      </c>
      <c r="U1137">
        <f t="shared" si="119"/>
        <v>0</v>
      </c>
      <c r="V1137">
        <f t="shared" si="120"/>
        <v>0</v>
      </c>
      <c r="W1137">
        <f t="shared" si="121"/>
        <v>0</v>
      </c>
      <c r="X1137">
        <f t="shared" si="122"/>
        <v>0</v>
      </c>
    </row>
    <row r="1138" spans="1:24">
      <c r="A1138" s="2">
        <v>175</v>
      </c>
      <c r="B1138" s="1" t="s">
        <v>15</v>
      </c>
      <c r="C1138" s="1">
        <v>5</v>
      </c>
      <c r="D1138" s="1" t="s">
        <v>11</v>
      </c>
      <c r="E1138" s="1">
        <v>0.5</v>
      </c>
      <c r="F1138" s="1">
        <v>0.4</v>
      </c>
      <c r="G1138" s="1">
        <v>0.1</v>
      </c>
      <c r="H1138" s="1">
        <v>0</v>
      </c>
      <c r="I1138" s="1" t="s">
        <v>12</v>
      </c>
      <c r="J1138" s="1" t="s">
        <v>13</v>
      </c>
      <c r="K1138" s="1">
        <v>6000</v>
      </c>
      <c r="L1138" s="3">
        <v>0</v>
      </c>
      <c r="M1138" t="str">
        <f t="shared" si="123"/>
        <v>D</v>
      </c>
      <c r="N1138" t="str">
        <f t="shared" si="124"/>
        <v>D5</v>
      </c>
      <c r="O1138" t="str">
        <f>VLOOKUP(N1138,'Design - US'!$H$3:$M$50,2,FALSE)</f>
        <v>Profile A</v>
      </c>
      <c r="P1138" t="str">
        <f>VLOOKUP($N1138,'Design - US'!$H$3:$M$50,3,FALSE)</f>
        <v>$60 USD / mo (T3)</v>
      </c>
      <c r="Q1138" t="str">
        <f>VLOOKUP($N1138,'Design - US'!$H$3:$M$50,4,FALSE)</f>
        <v>$12.06 USD / day</v>
      </c>
      <c r="R1138" t="str">
        <f>VLOOKUP($N1138,'Design - US'!$H$3:$M$50,5,FALSE)</f>
        <v>Access restricted beyond label indication (use only after failure of both allopurinol AND febuxostat)</v>
      </c>
      <c r="S1138" t="str">
        <f>VLOOKUP($N1138,'Design - US'!$H$3:$M$50,6,FALSE)</f>
        <v>No prior authorization</v>
      </c>
      <c r="T1138">
        <f t="shared" si="125"/>
        <v>6000</v>
      </c>
      <c r="U1138">
        <f t="shared" si="119"/>
        <v>3000</v>
      </c>
      <c r="V1138">
        <f t="shared" si="120"/>
        <v>2400</v>
      </c>
      <c r="W1138">
        <f t="shared" si="121"/>
        <v>600</v>
      </c>
      <c r="X1138">
        <f t="shared" si="122"/>
        <v>0</v>
      </c>
    </row>
    <row r="1139" spans="1:24">
      <c r="A1139" s="2">
        <v>175</v>
      </c>
      <c r="B1139" s="1" t="s">
        <v>15</v>
      </c>
      <c r="C1139" s="1">
        <v>5</v>
      </c>
      <c r="D1139" s="1" t="s">
        <v>14</v>
      </c>
      <c r="E1139" s="1">
        <v>0.4</v>
      </c>
      <c r="F1139" s="1">
        <v>0.5</v>
      </c>
      <c r="G1139" s="1">
        <v>0.1</v>
      </c>
      <c r="H1139" s="1">
        <v>0</v>
      </c>
      <c r="I1139" s="1" t="s">
        <v>12</v>
      </c>
      <c r="J1139" s="1" t="s">
        <v>13</v>
      </c>
      <c r="K1139" s="1">
        <v>6000</v>
      </c>
      <c r="L1139" s="3">
        <v>0</v>
      </c>
      <c r="M1139" t="str">
        <f t="shared" si="123"/>
        <v>D</v>
      </c>
      <c r="N1139" t="str">
        <f t="shared" si="124"/>
        <v>D5</v>
      </c>
      <c r="O1139" t="str">
        <f>VLOOKUP(N1139,'Design - US'!$H$3:$M$50,2,FALSE)</f>
        <v>Profile A</v>
      </c>
      <c r="P1139" t="str">
        <f>VLOOKUP($N1139,'Design - US'!$H$3:$M$50,3,FALSE)</f>
        <v>$60 USD / mo (T3)</v>
      </c>
      <c r="Q1139" t="str">
        <f>VLOOKUP($N1139,'Design - US'!$H$3:$M$50,4,FALSE)</f>
        <v>$12.06 USD / day</v>
      </c>
      <c r="R1139" t="str">
        <f>VLOOKUP($N1139,'Design - US'!$H$3:$M$50,5,FALSE)</f>
        <v>Access restricted beyond label indication (use only after failure of both allopurinol AND febuxostat)</v>
      </c>
      <c r="S1139" t="str">
        <f>VLOOKUP($N1139,'Design - US'!$H$3:$M$50,6,FALSE)</f>
        <v>No prior authorization</v>
      </c>
      <c r="T1139">
        <f t="shared" si="125"/>
        <v>0</v>
      </c>
      <c r="U1139">
        <f t="shared" si="119"/>
        <v>0</v>
      </c>
      <c r="V1139">
        <f t="shared" si="120"/>
        <v>0</v>
      </c>
      <c r="W1139">
        <f t="shared" si="121"/>
        <v>0</v>
      </c>
      <c r="X1139">
        <f t="shared" si="122"/>
        <v>0</v>
      </c>
    </row>
    <row r="1140" spans="1:24">
      <c r="A1140" s="2">
        <v>175</v>
      </c>
      <c r="B1140" s="1" t="s">
        <v>15</v>
      </c>
      <c r="C1140" s="1">
        <v>6</v>
      </c>
      <c r="D1140" s="1" t="s">
        <v>11</v>
      </c>
      <c r="E1140" s="1">
        <v>0.4</v>
      </c>
      <c r="F1140" s="1">
        <v>0.1</v>
      </c>
      <c r="G1140" s="1">
        <v>0.5</v>
      </c>
      <c r="H1140" s="1">
        <v>0</v>
      </c>
      <c r="I1140" s="1" t="s">
        <v>12</v>
      </c>
      <c r="J1140" s="1" t="s">
        <v>13</v>
      </c>
      <c r="K1140" s="1">
        <v>6000</v>
      </c>
      <c r="L1140" s="3">
        <v>0</v>
      </c>
      <c r="M1140" t="str">
        <f t="shared" si="123"/>
        <v>D</v>
      </c>
      <c r="N1140" t="str">
        <f t="shared" si="124"/>
        <v>D6</v>
      </c>
      <c r="O1140" t="str">
        <f>VLOOKUP(N1140,'Design - US'!$H$3:$M$50,2,FALSE)</f>
        <v>Profile C</v>
      </c>
      <c r="P1140" t="str">
        <f>VLOOKUP($N1140,'Design - US'!$H$3:$M$50,3,FALSE)</f>
        <v>$60 USD / mo (T3)</v>
      </c>
      <c r="Q1140" t="str">
        <f>VLOOKUP($N1140,'Design - US'!$H$3:$M$50,4,FALSE)</f>
        <v>$7.14 USD / day</v>
      </c>
      <c r="R1140" t="str">
        <f>VLOOKUP($N1140,'Design - US'!$H$3:$M$50,5,FALSE)</f>
        <v>Open access within label indication (use after failure of allopurinol or febuxostat)</v>
      </c>
      <c r="S1140" t="str">
        <f>VLOOKUP($N1140,'Design - US'!$H$3:$M$50,6,FALSE)</f>
        <v>Requires prior authorization</v>
      </c>
      <c r="T1140">
        <f t="shared" si="125"/>
        <v>6000</v>
      </c>
      <c r="U1140">
        <f t="shared" si="119"/>
        <v>2400</v>
      </c>
      <c r="V1140">
        <f t="shared" si="120"/>
        <v>600</v>
      </c>
      <c r="W1140">
        <f t="shared" si="121"/>
        <v>3000</v>
      </c>
      <c r="X1140">
        <f t="shared" si="122"/>
        <v>0</v>
      </c>
    </row>
    <row r="1141" spans="1:24">
      <c r="A1141" s="2">
        <v>175</v>
      </c>
      <c r="B1141" s="1" t="s">
        <v>15</v>
      </c>
      <c r="C1141" s="1">
        <v>6</v>
      </c>
      <c r="D1141" s="1" t="s">
        <v>14</v>
      </c>
      <c r="E1141" s="1">
        <v>0.3</v>
      </c>
      <c r="F1141" s="1">
        <v>0.2</v>
      </c>
      <c r="G1141" s="1">
        <v>0.5</v>
      </c>
      <c r="H1141" s="1">
        <v>0</v>
      </c>
      <c r="I1141" s="1" t="s">
        <v>12</v>
      </c>
      <c r="J1141" s="1" t="s">
        <v>13</v>
      </c>
      <c r="K1141" s="1">
        <v>6000</v>
      </c>
      <c r="L1141" s="3">
        <v>0</v>
      </c>
      <c r="M1141" t="str">
        <f t="shared" si="123"/>
        <v>D</v>
      </c>
      <c r="N1141" t="str">
        <f t="shared" si="124"/>
        <v>D6</v>
      </c>
      <c r="O1141" t="str">
        <f>VLOOKUP(N1141,'Design - US'!$H$3:$M$50,2,FALSE)</f>
        <v>Profile C</v>
      </c>
      <c r="P1141" t="str">
        <f>VLOOKUP($N1141,'Design - US'!$H$3:$M$50,3,FALSE)</f>
        <v>$60 USD / mo (T3)</v>
      </c>
      <c r="Q1141" t="str">
        <f>VLOOKUP($N1141,'Design - US'!$H$3:$M$50,4,FALSE)</f>
        <v>$7.14 USD / day</v>
      </c>
      <c r="R1141" t="str">
        <f>VLOOKUP($N1141,'Design - US'!$H$3:$M$50,5,FALSE)</f>
        <v>Open access within label indication (use after failure of allopurinol or febuxostat)</v>
      </c>
      <c r="S1141" t="str">
        <f>VLOOKUP($N1141,'Design - US'!$H$3:$M$50,6,FALSE)</f>
        <v>Requires prior authorization</v>
      </c>
      <c r="T1141">
        <f t="shared" si="125"/>
        <v>0</v>
      </c>
      <c r="U1141">
        <f t="shared" si="119"/>
        <v>0</v>
      </c>
      <c r="V1141">
        <f t="shared" si="120"/>
        <v>0</v>
      </c>
      <c r="W1141">
        <f t="shared" si="121"/>
        <v>0</v>
      </c>
      <c r="X1141">
        <f t="shared" si="122"/>
        <v>0</v>
      </c>
    </row>
    <row r="1142" spans="1:24">
      <c r="A1142" s="2">
        <v>175</v>
      </c>
      <c r="B1142" s="1" t="s">
        <v>15</v>
      </c>
      <c r="C1142" s="1">
        <v>7</v>
      </c>
      <c r="D1142" s="1" t="s">
        <v>11</v>
      </c>
      <c r="E1142" s="1">
        <v>0.4</v>
      </c>
      <c r="F1142" s="1">
        <v>0.2</v>
      </c>
      <c r="G1142" s="1">
        <v>0.4</v>
      </c>
      <c r="H1142" s="1">
        <v>0</v>
      </c>
      <c r="I1142" s="1" t="s">
        <v>12</v>
      </c>
      <c r="J1142" s="1" t="s">
        <v>13</v>
      </c>
      <c r="K1142" s="1">
        <v>6000</v>
      </c>
      <c r="L1142" s="3">
        <v>0</v>
      </c>
      <c r="M1142" t="str">
        <f t="shared" si="123"/>
        <v>D</v>
      </c>
      <c r="N1142" t="str">
        <f t="shared" si="124"/>
        <v>D7</v>
      </c>
      <c r="O1142" t="str">
        <f>VLOOKUP(N1142,'Design - US'!$H$3:$M$50,2,FALSE)</f>
        <v>Profile B</v>
      </c>
      <c r="P1142" t="str">
        <f>VLOOKUP($N1142,'Design - US'!$H$3:$M$50,3,FALSE)</f>
        <v>$60 USD / mo (T3)</v>
      </c>
      <c r="Q1142" t="str">
        <f>VLOOKUP($N1142,'Design - US'!$H$3:$M$50,4,FALSE)</f>
        <v>$5.36 USD / day</v>
      </c>
      <c r="R1142" t="str">
        <f>VLOOKUP($N1142,'Design - US'!$H$3:$M$50,5,FALSE)</f>
        <v>Open access within label indication (use after failure of allopurinol or febuxostat)</v>
      </c>
      <c r="S1142" t="str">
        <f>VLOOKUP($N1142,'Design - US'!$H$3:$M$50,6,FALSE)</f>
        <v>Requires prior authorization</v>
      </c>
      <c r="T1142">
        <f t="shared" si="125"/>
        <v>6000</v>
      </c>
      <c r="U1142">
        <f t="shared" si="119"/>
        <v>2400</v>
      </c>
      <c r="V1142">
        <f t="shared" si="120"/>
        <v>1200</v>
      </c>
      <c r="W1142">
        <f t="shared" si="121"/>
        <v>2400</v>
      </c>
      <c r="X1142">
        <f t="shared" si="122"/>
        <v>0</v>
      </c>
    </row>
    <row r="1143" spans="1:24">
      <c r="A1143" s="2">
        <v>175</v>
      </c>
      <c r="B1143" s="1" t="s">
        <v>15</v>
      </c>
      <c r="C1143" s="1">
        <v>7</v>
      </c>
      <c r="D1143" s="1" t="s">
        <v>14</v>
      </c>
      <c r="E1143" s="1">
        <v>0.5</v>
      </c>
      <c r="F1143" s="1">
        <v>0.3</v>
      </c>
      <c r="G1143" s="1">
        <v>0.2</v>
      </c>
      <c r="H1143" s="1">
        <v>0</v>
      </c>
      <c r="I1143" s="1" t="s">
        <v>12</v>
      </c>
      <c r="J1143" s="1" t="s">
        <v>13</v>
      </c>
      <c r="K1143" s="1">
        <v>6000</v>
      </c>
      <c r="L1143" s="3">
        <v>0</v>
      </c>
      <c r="M1143" t="str">
        <f t="shared" si="123"/>
        <v>D</v>
      </c>
      <c r="N1143" t="str">
        <f t="shared" si="124"/>
        <v>D7</v>
      </c>
      <c r="O1143" t="str">
        <f>VLOOKUP(N1143,'Design - US'!$H$3:$M$50,2,FALSE)</f>
        <v>Profile B</v>
      </c>
      <c r="P1143" t="str">
        <f>VLOOKUP($N1143,'Design - US'!$H$3:$M$50,3,FALSE)</f>
        <v>$60 USD / mo (T3)</v>
      </c>
      <c r="Q1143" t="str">
        <f>VLOOKUP($N1143,'Design - US'!$H$3:$M$50,4,FALSE)</f>
        <v>$5.36 USD / day</v>
      </c>
      <c r="R1143" t="str">
        <f>VLOOKUP($N1143,'Design - US'!$H$3:$M$50,5,FALSE)</f>
        <v>Open access within label indication (use after failure of allopurinol or febuxostat)</v>
      </c>
      <c r="S1143" t="str">
        <f>VLOOKUP($N1143,'Design - US'!$H$3:$M$50,6,FALSE)</f>
        <v>Requires prior authorization</v>
      </c>
      <c r="T1143">
        <f t="shared" si="125"/>
        <v>0</v>
      </c>
      <c r="U1143">
        <f t="shared" si="119"/>
        <v>0</v>
      </c>
      <c r="V1143">
        <f t="shared" si="120"/>
        <v>0</v>
      </c>
      <c r="W1143">
        <f t="shared" si="121"/>
        <v>0</v>
      </c>
      <c r="X1143">
        <f t="shared" si="122"/>
        <v>0</v>
      </c>
    </row>
    <row r="1144" spans="1:24">
      <c r="A1144" s="2">
        <v>175</v>
      </c>
      <c r="B1144" s="1" t="s">
        <v>15</v>
      </c>
      <c r="C1144" s="1">
        <v>8</v>
      </c>
      <c r="D1144" s="1" t="s">
        <v>11</v>
      </c>
      <c r="E1144" s="1">
        <v>0.5</v>
      </c>
      <c r="F1144" s="1">
        <v>0.5</v>
      </c>
      <c r="G1144" s="1">
        <v>0</v>
      </c>
      <c r="H1144" s="1">
        <v>0</v>
      </c>
      <c r="I1144" s="1" t="s">
        <v>12</v>
      </c>
      <c r="J1144" s="1" t="s">
        <v>13</v>
      </c>
      <c r="K1144" s="1">
        <v>6000</v>
      </c>
      <c r="L1144" s="3">
        <v>0</v>
      </c>
      <c r="M1144" t="str">
        <f t="shared" si="123"/>
        <v>D</v>
      </c>
      <c r="N1144" t="str">
        <f t="shared" si="124"/>
        <v>D8</v>
      </c>
      <c r="O1144" t="str">
        <f>VLOOKUP(N1144,'Design - US'!$H$3:$M$50,2,FALSE)</f>
        <v>Profile D</v>
      </c>
      <c r="P1144" t="str">
        <f>VLOOKUP($N1144,'Design - US'!$H$3:$M$50,3,FALSE)</f>
        <v>$30 USD / mo (T2)</v>
      </c>
      <c r="Q1144" t="str">
        <f>VLOOKUP($N1144,'Design - US'!$H$3:$M$50,4,FALSE)</f>
        <v>$7.14 USD / day</v>
      </c>
      <c r="R1144" t="str">
        <f>VLOOKUP($N1144,'Design - US'!$H$3:$M$50,5,FALSE)</f>
        <v>Open access within label indication (use after failure of allopurinol or febuxostat)</v>
      </c>
      <c r="S1144" t="str">
        <f>VLOOKUP($N1144,'Design - US'!$H$3:$M$50,6,FALSE)</f>
        <v>No prior authorization</v>
      </c>
      <c r="T1144">
        <f t="shared" si="125"/>
        <v>6000</v>
      </c>
      <c r="U1144">
        <f t="shared" si="119"/>
        <v>3000</v>
      </c>
      <c r="V1144">
        <f t="shared" si="120"/>
        <v>3000</v>
      </c>
      <c r="W1144">
        <f t="shared" si="121"/>
        <v>0</v>
      </c>
      <c r="X1144">
        <f t="shared" si="122"/>
        <v>0</v>
      </c>
    </row>
    <row r="1145" spans="1:24">
      <c r="A1145" s="2">
        <v>175</v>
      </c>
      <c r="B1145" s="1" t="s">
        <v>15</v>
      </c>
      <c r="C1145" s="1">
        <v>8</v>
      </c>
      <c r="D1145" s="1" t="s">
        <v>14</v>
      </c>
      <c r="E1145" s="1">
        <v>0.4</v>
      </c>
      <c r="F1145" s="1">
        <v>0.4</v>
      </c>
      <c r="G1145" s="1">
        <v>0.2</v>
      </c>
      <c r="H1145" s="1">
        <v>0</v>
      </c>
      <c r="I1145" s="1" t="s">
        <v>12</v>
      </c>
      <c r="J1145" s="1" t="s">
        <v>13</v>
      </c>
      <c r="K1145" s="1">
        <v>6000</v>
      </c>
      <c r="L1145" s="3">
        <v>0</v>
      </c>
      <c r="M1145" t="str">
        <f t="shared" si="123"/>
        <v>D</v>
      </c>
      <c r="N1145" t="str">
        <f t="shared" si="124"/>
        <v>D8</v>
      </c>
      <c r="O1145" t="str">
        <f>VLOOKUP(N1145,'Design - US'!$H$3:$M$50,2,FALSE)</f>
        <v>Profile D</v>
      </c>
      <c r="P1145" t="str">
        <f>VLOOKUP($N1145,'Design - US'!$H$3:$M$50,3,FALSE)</f>
        <v>$30 USD / mo (T2)</v>
      </c>
      <c r="Q1145" t="str">
        <f>VLOOKUP($N1145,'Design - US'!$H$3:$M$50,4,FALSE)</f>
        <v>$7.14 USD / day</v>
      </c>
      <c r="R1145" t="str">
        <f>VLOOKUP($N1145,'Design - US'!$H$3:$M$50,5,FALSE)</f>
        <v>Open access within label indication (use after failure of allopurinol or febuxostat)</v>
      </c>
      <c r="S1145" t="str">
        <f>VLOOKUP($N1145,'Design - US'!$H$3:$M$50,6,FALSE)</f>
        <v>No prior authorization</v>
      </c>
      <c r="T1145">
        <f t="shared" si="125"/>
        <v>0</v>
      </c>
      <c r="U1145">
        <f t="shared" si="119"/>
        <v>0</v>
      </c>
      <c r="V1145">
        <f t="shared" si="120"/>
        <v>0</v>
      </c>
      <c r="W1145">
        <f t="shared" si="121"/>
        <v>0</v>
      </c>
      <c r="X1145">
        <f t="shared" si="122"/>
        <v>0</v>
      </c>
    </row>
    <row r="1146" spans="1:24">
      <c r="A1146" s="2">
        <v>175</v>
      </c>
      <c r="B1146" s="1" t="s">
        <v>15</v>
      </c>
      <c r="C1146" s="1">
        <v>9</v>
      </c>
      <c r="D1146" s="1" t="s">
        <v>11</v>
      </c>
      <c r="E1146" s="1">
        <v>0.4</v>
      </c>
      <c r="F1146" s="1">
        <v>0.4</v>
      </c>
      <c r="G1146" s="1">
        <v>0.2</v>
      </c>
      <c r="H1146" s="1">
        <v>0</v>
      </c>
      <c r="I1146" s="1" t="s">
        <v>12</v>
      </c>
      <c r="J1146" s="1" t="s">
        <v>13</v>
      </c>
      <c r="K1146" s="1">
        <v>6000</v>
      </c>
      <c r="L1146" s="3">
        <v>0</v>
      </c>
      <c r="M1146" t="str">
        <f t="shared" si="123"/>
        <v>D</v>
      </c>
      <c r="N1146" t="str">
        <f t="shared" si="124"/>
        <v>D9</v>
      </c>
      <c r="O1146" t="str">
        <f>VLOOKUP(N1146,'Design - US'!$H$3:$M$50,2,FALSE)</f>
        <v>Profile A</v>
      </c>
      <c r="P1146" t="str">
        <f>VLOOKUP($N1146,'Design - US'!$H$3:$M$50,3,FALSE)</f>
        <v>$60 USD / mo (T3)</v>
      </c>
      <c r="Q1146" t="str">
        <f>VLOOKUP($N1146,'Design - US'!$H$3:$M$50,4,FALSE)</f>
        <v>$12.06 USD / day</v>
      </c>
      <c r="R1146" t="str">
        <f>VLOOKUP($N1146,'Design - US'!$H$3:$M$50,5,FALSE)</f>
        <v>Open access within label indication (use after failure of allopurinol or febuxostat)</v>
      </c>
      <c r="S1146" t="str">
        <f>VLOOKUP($N1146,'Design - US'!$H$3:$M$50,6,FALSE)</f>
        <v>Requires prior authorization</v>
      </c>
      <c r="T1146">
        <f t="shared" si="125"/>
        <v>6000</v>
      </c>
      <c r="U1146">
        <f t="shared" si="119"/>
        <v>2400</v>
      </c>
      <c r="V1146">
        <f t="shared" si="120"/>
        <v>2400</v>
      </c>
      <c r="W1146">
        <f t="shared" si="121"/>
        <v>1200</v>
      </c>
      <c r="X1146">
        <f t="shared" si="122"/>
        <v>0</v>
      </c>
    </row>
    <row r="1147" spans="1:24">
      <c r="A1147" s="2">
        <v>175</v>
      </c>
      <c r="B1147" s="1" t="s">
        <v>15</v>
      </c>
      <c r="C1147" s="1">
        <v>9</v>
      </c>
      <c r="D1147" s="1" t="s">
        <v>14</v>
      </c>
      <c r="E1147" s="1">
        <v>0.4</v>
      </c>
      <c r="F1147" s="1">
        <v>0.5</v>
      </c>
      <c r="G1147" s="1">
        <v>0.1</v>
      </c>
      <c r="H1147" s="1">
        <v>0</v>
      </c>
      <c r="I1147" s="1" t="s">
        <v>12</v>
      </c>
      <c r="J1147" s="1" t="s">
        <v>13</v>
      </c>
      <c r="K1147" s="1">
        <v>6000</v>
      </c>
      <c r="L1147" s="3">
        <v>0</v>
      </c>
      <c r="M1147" t="str">
        <f t="shared" si="123"/>
        <v>D</v>
      </c>
      <c r="N1147" t="str">
        <f t="shared" si="124"/>
        <v>D9</v>
      </c>
      <c r="O1147" t="str">
        <f>VLOOKUP(N1147,'Design - US'!$H$3:$M$50,2,FALSE)</f>
        <v>Profile A</v>
      </c>
      <c r="P1147" t="str">
        <f>VLOOKUP($N1147,'Design - US'!$H$3:$M$50,3,FALSE)</f>
        <v>$60 USD / mo (T3)</v>
      </c>
      <c r="Q1147" t="str">
        <f>VLOOKUP($N1147,'Design - US'!$H$3:$M$50,4,FALSE)</f>
        <v>$12.06 USD / day</v>
      </c>
      <c r="R1147" t="str">
        <f>VLOOKUP($N1147,'Design - US'!$H$3:$M$50,5,FALSE)</f>
        <v>Open access within label indication (use after failure of allopurinol or febuxostat)</v>
      </c>
      <c r="S1147" t="str">
        <f>VLOOKUP($N1147,'Design - US'!$H$3:$M$50,6,FALSE)</f>
        <v>Requires prior authorization</v>
      </c>
      <c r="T1147">
        <f t="shared" si="125"/>
        <v>0</v>
      </c>
      <c r="U1147">
        <f t="shared" si="119"/>
        <v>0</v>
      </c>
      <c r="V1147">
        <f t="shared" si="120"/>
        <v>0</v>
      </c>
      <c r="W1147">
        <f t="shared" si="121"/>
        <v>0</v>
      </c>
      <c r="X1147">
        <f t="shared" si="122"/>
        <v>0</v>
      </c>
    </row>
    <row r="1148" spans="1:24">
      <c r="A1148" s="2">
        <v>175</v>
      </c>
      <c r="B1148" s="1" t="s">
        <v>15</v>
      </c>
      <c r="C1148" s="1">
        <v>10</v>
      </c>
      <c r="D1148" s="1" t="s">
        <v>11</v>
      </c>
      <c r="E1148" s="1">
        <v>0.5</v>
      </c>
      <c r="F1148" s="1">
        <v>0.3</v>
      </c>
      <c r="G1148" s="1">
        <v>0.2</v>
      </c>
      <c r="H1148" s="1">
        <v>0</v>
      </c>
      <c r="I1148" s="1" t="s">
        <v>12</v>
      </c>
      <c r="J1148" s="1" t="s">
        <v>13</v>
      </c>
      <c r="K1148" s="1">
        <v>6000</v>
      </c>
      <c r="L1148" s="3">
        <v>0</v>
      </c>
      <c r="M1148" t="str">
        <f t="shared" si="123"/>
        <v>D</v>
      </c>
      <c r="N1148" t="str">
        <f t="shared" si="124"/>
        <v>D10</v>
      </c>
      <c r="O1148" t="str">
        <f>VLOOKUP(N1148,'Design - US'!$H$3:$M$50,2,FALSE)</f>
        <v>Profile B</v>
      </c>
      <c r="P1148" t="str">
        <f>VLOOKUP($N1148,'Design - US'!$H$3:$M$50,3,FALSE)</f>
        <v>$30 USD / mo (T2)</v>
      </c>
      <c r="Q1148" t="str">
        <f>VLOOKUP($N1148,'Design - US'!$H$3:$M$50,4,FALSE)</f>
        <v>$7.14 USD / day</v>
      </c>
      <c r="R1148" t="str">
        <f>VLOOKUP($N1148,'Design - US'!$H$3:$M$50,5,FALSE)</f>
        <v>Open access within label indication (use after failure of allopurinol or febuxostat)</v>
      </c>
      <c r="S1148" t="str">
        <f>VLOOKUP($N1148,'Design - US'!$H$3:$M$50,6,FALSE)</f>
        <v>Requires prior authorization</v>
      </c>
      <c r="T1148">
        <f t="shared" si="125"/>
        <v>6000</v>
      </c>
      <c r="U1148">
        <f t="shared" si="119"/>
        <v>3000</v>
      </c>
      <c r="V1148">
        <f t="shared" si="120"/>
        <v>1800</v>
      </c>
      <c r="W1148">
        <f t="shared" si="121"/>
        <v>1200</v>
      </c>
      <c r="X1148">
        <f t="shared" si="122"/>
        <v>0</v>
      </c>
    </row>
    <row r="1149" spans="1:24">
      <c r="A1149" s="2">
        <v>175</v>
      </c>
      <c r="B1149" s="1" t="s">
        <v>15</v>
      </c>
      <c r="C1149" s="1">
        <v>10</v>
      </c>
      <c r="D1149" s="1" t="s">
        <v>14</v>
      </c>
      <c r="E1149" s="1">
        <v>0.4</v>
      </c>
      <c r="F1149" s="1">
        <v>0.2</v>
      </c>
      <c r="G1149" s="1">
        <v>0.4</v>
      </c>
      <c r="H1149" s="1">
        <v>0</v>
      </c>
      <c r="I1149" s="1" t="s">
        <v>12</v>
      </c>
      <c r="J1149" s="1" t="s">
        <v>13</v>
      </c>
      <c r="K1149" s="1">
        <v>6000</v>
      </c>
      <c r="L1149" s="3">
        <v>0</v>
      </c>
      <c r="M1149" t="str">
        <f t="shared" si="123"/>
        <v>D</v>
      </c>
      <c r="N1149" t="str">
        <f t="shared" si="124"/>
        <v>D10</v>
      </c>
      <c r="O1149" t="str">
        <f>VLOOKUP(N1149,'Design - US'!$H$3:$M$50,2,FALSE)</f>
        <v>Profile B</v>
      </c>
      <c r="P1149" t="str">
        <f>VLOOKUP($N1149,'Design - US'!$H$3:$M$50,3,FALSE)</f>
        <v>$30 USD / mo (T2)</v>
      </c>
      <c r="Q1149" t="str">
        <f>VLOOKUP($N1149,'Design - US'!$H$3:$M$50,4,FALSE)</f>
        <v>$7.14 USD / day</v>
      </c>
      <c r="R1149" t="str">
        <f>VLOOKUP($N1149,'Design - US'!$H$3:$M$50,5,FALSE)</f>
        <v>Open access within label indication (use after failure of allopurinol or febuxostat)</v>
      </c>
      <c r="S1149" t="str">
        <f>VLOOKUP($N1149,'Design - US'!$H$3:$M$50,6,FALSE)</f>
        <v>Requires prior authorization</v>
      </c>
      <c r="T1149">
        <f t="shared" si="125"/>
        <v>0</v>
      </c>
      <c r="U1149">
        <f t="shared" si="119"/>
        <v>0</v>
      </c>
      <c r="V1149">
        <f t="shared" si="120"/>
        <v>0</v>
      </c>
      <c r="W1149">
        <f t="shared" si="121"/>
        <v>0</v>
      </c>
      <c r="X1149">
        <f t="shared" si="122"/>
        <v>0</v>
      </c>
    </row>
    <row r="1150" spans="1:24">
      <c r="A1150" s="2">
        <v>175</v>
      </c>
      <c r="B1150" s="1" t="s">
        <v>15</v>
      </c>
      <c r="C1150" s="1">
        <v>11</v>
      </c>
      <c r="D1150" s="1" t="s">
        <v>11</v>
      </c>
      <c r="E1150" s="1">
        <v>0.3</v>
      </c>
      <c r="F1150" s="1">
        <v>0.4</v>
      </c>
      <c r="G1150" s="1">
        <v>0.3</v>
      </c>
      <c r="H1150" s="1">
        <v>0</v>
      </c>
      <c r="I1150" s="1" t="s">
        <v>12</v>
      </c>
      <c r="J1150" s="1" t="s">
        <v>13</v>
      </c>
      <c r="K1150" s="1">
        <v>6000</v>
      </c>
      <c r="L1150" s="3">
        <v>0</v>
      </c>
      <c r="M1150" t="str">
        <f t="shared" si="123"/>
        <v>D</v>
      </c>
      <c r="N1150" t="str">
        <f t="shared" si="124"/>
        <v>D11</v>
      </c>
      <c r="O1150" t="str">
        <f>VLOOKUP(N1150,'Design - US'!$H$3:$M$50,2,FALSE)</f>
        <v>Profile D</v>
      </c>
      <c r="P1150" t="str">
        <f>VLOOKUP($N1150,'Design - US'!$H$3:$M$50,3,FALSE)</f>
        <v>$60 USD / mo (T3)</v>
      </c>
      <c r="Q1150" t="str">
        <f>VLOOKUP($N1150,'Design - US'!$H$3:$M$50,4,FALSE)</f>
        <v>$12.06 USD / day</v>
      </c>
      <c r="R1150" t="str">
        <f>VLOOKUP($N1150,'Design - US'!$H$3:$M$50,5,FALSE)</f>
        <v>Access restricted beyond label indication (use only after failure of both allopurinol AND febuxostat)</v>
      </c>
      <c r="S1150" t="str">
        <f>VLOOKUP($N1150,'Design - US'!$H$3:$M$50,6,FALSE)</f>
        <v>Requires prior authorization</v>
      </c>
      <c r="T1150">
        <f t="shared" si="125"/>
        <v>6000</v>
      </c>
      <c r="U1150">
        <f t="shared" si="119"/>
        <v>1800</v>
      </c>
      <c r="V1150">
        <f t="shared" si="120"/>
        <v>2400</v>
      </c>
      <c r="W1150">
        <f t="shared" si="121"/>
        <v>1800</v>
      </c>
      <c r="X1150">
        <f t="shared" si="122"/>
        <v>0</v>
      </c>
    </row>
    <row r="1151" spans="1:24">
      <c r="A1151" s="2">
        <v>175</v>
      </c>
      <c r="B1151" s="1" t="s">
        <v>15</v>
      </c>
      <c r="C1151" s="1">
        <v>11</v>
      </c>
      <c r="D1151" s="1" t="s">
        <v>14</v>
      </c>
      <c r="E1151" s="1">
        <v>0.4</v>
      </c>
      <c r="F1151" s="1">
        <v>0.3</v>
      </c>
      <c r="G1151" s="1">
        <v>0.3</v>
      </c>
      <c r="H1151" s="1">
        <v>0</v>
      </c>
      <c r="I1151" s="1" t="s">
        <v>12</v>
      </c>
      <c r="J1151" s="1" t="s">
        <v>13</v>
      </c>
      <c r="K1151" s="1">
        <v>6000</v>
      </c>
      <c r="L1151" s="3">
        <v>0</v>
      </c>
      <c r="M1151" t="str">
        <f t="shared" si="123"/>
        <v>D</v>
      </c>
      <c r="N1151" t="str">
        <f t="shared" si="124"/>
        <v>D11</v>
      </c>
      <c r="O1151" t="str">
        <f>VLOOKUP(N1151,'Design - US'!$H$3:$M$50,2,FALSE)</f>
        <v>Profile D</v>
      </c>
      <c r="P1151" t="str">
        <f>VLOOKUP($N1151,'Design - US'!$H$3:$M$50,3,FALSE)</f>
        <v>$60 USD / mo (T3)</v>
      </c>
      <c r="Q1151" t="str">
        <f>VLOOKUP($N1151,'Design - US'!$H$3:$M$50,4,FALSE)</f>
        <v>$12.06 USD / day</v>
      </c>
      <c r="R1151" t="str">
        <f>VLOOKUP($N1151,'Design - US'!$H$3:$M$50,5,FALSE)</f>
        <v>Access restricted beyond label indication (use only after failure of both allopurinol AND febuxostat)</v>
      </c>
      <c r="S1151" t="str">
        <f>VLOOKUP($N1151,'Design - US'!$H$3:$M$50,6,FALSE)</f>
        <v>Requires prior authorization</v>
      </c>
      <c r="T1151">
        <f t="shared" si="125"/>
        <v>0</v>
      </c>
      <c r="U1151">
        <f t="shared" si="119"/>
        <v>0</v>
      </c>
      <c r="V1151">
        <f t="shared" si="120"/>
        <v>0</v>
      </c>
      <c r="W1151">
        <f t="shared" si="121"/>
        <v>0</v>
      </c>
      <c r="X1151">
        <f t="shared" si="122"/>
        <v>0</v>
      </c>
    </row>
    <row r="1152" spans="1:24">
      <c r="A1152" s="2">
        <v>175</v>
      </c>
      <c r="B1152" s="1" t="s">
        <v>15</v>
      </c>
      <c r="C1152" s="1">
        <v>12</v>
      </c>
      <c r="D1152" s="1" t="s">
        <v>11</v>
      </c>
      <c r="E1152" s="1">
        <v>0.4</v>
      </c>
      <c r="F1152" s="1">
        <v>0.3</v>
      </c>
      <c r="G1152" s="1">
        <v>0.3</v>
      </c>
      <c r="H1152" s="1">
        <v>0</v>
      </c>
      <c r="I1152" s="1" t="s">
        <v>12</v>
      </c>
      <c r="J1152" s="1" t="s">
        <v>13</v>
      </c>
      <c r="K1152" s="1">
        <v>6000</v>
      </c>
      <c r="L1152" s="3">
        <v>0</v>
      </c>
      <c r="M1152" t="str">
        <f t="shared" si="123"/>
        <v>D</v>
      </c>
      <c r="N1152" t="str">
        <f t="shared" si="124"/>
        <v>D12</v>
      </c>
      <c r="O1152" t="str">
        <f>VLOOKUP(N1152,'Design - US'!$H$3:$M$50,2,FALSE)</f>
        <v>Profile D</v>
      </c>
      <c r="P1152" t="str">
        <f>VLOOKUP($N1152,'Design - US'!$H$3:$M$50,3,FALSE)</f>
        <v>$30 USD / mo (T2)</v>
      </c>
      <c r="Q1152" t="str">
        <f>VLOOKUP($N1152,'Design - US'!$H$3:$M$50,4,FALSE)</f>
        <v>$7.14 USD / day</v>
      </c>
      <c r="R1152" t="str">
        <f>VLOOKUP($N1152,'Design - US'!$H$3:$M$50,5,FALSE)</f>
        <v>Open access within label indication (use after failure of allopurinol or febuxostat)</v>
      </c>
      <c r="S1152" t="str">
        <f>VLOOKUP($N1152,'Design - US'!$H$3:$M$50,6,FALSE)</f>
        <v>Requires prior authorization</v>
      </c>
      <c r="T1152">
        <f t="shared" si="125"/>
        <v>6000</v>
      </c>
      <c r="U1152">
        <f t="shared" si="119"/>
        <v>2400</v>
      </c>
      <c r="V1152">
        <f t="shared" si="120"/>
        <v>1800</v>
      </c>
      <c r="W1152">
        <f t="shared" si="121"/>
        <v>1800</v>
      </c>
      <c r="X1152">
        <f t="shared" si="122"/>
        <v>0</v>
      </c>
    </row>
    <row r="1153" spans="1:24">
      <c r="A1153" s="2">
        <v>175</v>
      </c>
      <c r="B1153" s="1" t="s">
        <v>15</v>
      </c>
      <c r="C1153" s="1">
        <v>12</v>
      </c>
      <c r="D1153" s="1" t="s">
        <v>14</v>
      </c>
      <c r="E1153" s="1">
        <v>0.4</v>
      </c>
      <c r="F1153" s="1">
        <v>0.2</v>
      </c>
      <c r="G1153" s="1">
        <v>0.4</v>
      </c>
      <c r="H1153" s="1">
        <v>0</v>
      </c>
      <c r="I1153" s="1" t="s">
        <v>12</v>
      </c>
      <c r="J1153" s="1" t="s">
        <v>13</v>
      </c>
      <c r="K1153" s="1">
        <v>6000</v>
      </c>
      <c r="L1153" s="3">
        <v>0</v>
      </c>
      <c r="M1153" t="str">
        <f t="shared" si="123"/>
        <v>D</v>
      </c>
      <c r="N1153" t="str">
        <f t="shared" si="124"/>
        <v>D12</v>
      </c>
      <c r="O1153" t="str">
        <f>VLOOKUP(N1153,'Design - US'!$H$3:$M$50,2,FALSE)</f>
        <v>Profile D</v>
      </c>
      <c r="P1153" t="str">
        <f>VLOOKUP($N1153,'Design - US'!$H$3:$M$50,3,FALSE)</f>
        <v>$30 USD / mo (T2)</v>
      </c>
      <c r="Q1153" t="str">
        <f>VLOOKUP($N1153,'Design - US'!$H$3:$M$50,4,FALSE)</f>
        <v>$7.14 USD / day</v>
      </c>
      <c r="R1153" t="str">
        <f>VLOOKUP($N1153,'Design - US'!$H$3:$M$50,5,FALSE)</f>
        <v>Open access within label indication (use after failure of allopurinol or febuxostat)</v>
      </c>
      <c r="S1153" t="str">
        <f>VLOOKUP($N1153,'Design - US'!$H$3:$M$50,6,FALSE)</f>
        <v>Requires prior authorization</v>
      </c>
      <c r="T1153">
        <f t="shared" si="125"/>
        <v>0</v>
      </c>
      <c r="U1153">
        <f t="shared" si="119"/>
        <v>0</v>
      </c>
      <c r="V1153">
        <f t="shared" si="120"/>
        <v>0</v>
      </c>
      <c r="W1153">
        <f t="shared" si="121"/>
        <v>0</v>
      </c>
      <c r="X1153">
        <f t="shared" si="122"/>
        <v>0</v>
      </c>
    </row>
    <row r="1154" spans="1:24">
      <c r="A1154" s="2">
        <v>179</v>
      </c>
      <c r="B1154" s="1" t="s">
        <v>15</v>
      </c>
      <c r="C1154" s="1">
        <v>1</v>
      </c>
      <c r="D1154" s="1" t="s">
        <v>11</v>
      </c>
      <c r="E1154" s="1">
        <v>0.7</v>
      </c>
      <c r="F1154" s="1">
        <v>0.2</v>
      </c>
      <c r="G1154" s="1">
        <v>0.1</v>
      </c>
      <c r="H1154" s="1">
        <v>0</v>
      </c>
      <c r="I1154" s="1" t="s">
        <v>12</v>
      </c>
      <c r="J1154" s="1" t="s">
        <v>13</v>
      </c>
      <c r="K1154" s="1">
        <v>15000</v>
      </c>
      <c r="L1154" s="3">
        <v>15000</v>
      </c>
      <c r="M1154" t="str">
        <f t="shared" si="123"/>
        <v>D</v>
      </c>
      <c r="N1154" t="str">
        <f t="shared" si="124"/>
        <v>D1</v>
      </c>
      <c r="O1154" t="str">
        <f>VLOOKUP(N1154,'Design - US'!$H$3:$M$50,2,FALSE)</f>
        <v>Profile C</v>
      </c>
      <c r="P1154" t="str">
        <f>VLOOKUP($N1154,'Design - US'!$H$3:$M$50,3,FALSE)</f>
        <v>$30 USD / mo (T2)</v>
      </c>
      <c r="Q1154" t="str">
        <f>VLOOKUP($N1154,'Design - US'!$H$3:$M$50,4,FALSE)</f>
        <v>$5.36 USD / day</v>
      </c>
      <c r="R1154" t="str">
        <f>VLOOKUP($N1154,'Design - US'!$H$3:$M$50,5,FALSE)</f>
        <v>Open access within label indication (use after failure of allopurinol or febuxostat)</v>
      </c>
      <c r="S1154" t="str">
        <f>VLOOKUP($N1154,'Design - US'!$H$3:$M$50,6,FALSE)</f>
        <v>Requires prior authorization</v>
      </c>
      <c r="T1154">
        <f t="shared" si="125"/>
        <v>15000</v>
      </c>
      <c r="U1154">
        <f t="shared" ref="U1154:U1217" si="126">$T1154*E1154</f>
        <v>10500</v>
      </c>
      <c r="V1154">
        <f t="shared" ref="V1154:V1217" si="127">$T1154*F1154</f>
        <v>3000</v>
      </c>
      <c r="W1154">
        <f t="shared" ref="W1154:W1217" si="128">$T1154*G1154</f>
        <v>1500</v>
      </c>
      <c r="X1154">
        <f t="shared" ref="X1154:X1217" si="129">$T1154*H1154</f>
        <v>0</v>
      </c>
    </row>
    <row r="1155" spans="1:24">
      <c r="A1155" s="2">
        <v>179</v>
      </c>
      <c r="B1155" s="1" t="s">
        <v>15</v>
      </c>
      <c r="C1155" s="1">
        <v>1</v>
      </c>
      <c r="D1155" s="1" t="s">
        <v>14</v>
      </c>
      <c r="E1155" s="1">
        <v>0.1</v>
      </c>
      <c r="F1155" s="1">
        <v>0.2</v>
      </c>
      <c r="G1155" s="1">
        <v>0.7</v>
      </c>
      <c r="H1155" s="1">
        <v>0</v>
      </c>
      <c r="I1155" s="1" t="s">
        <v>12</v>
      </c>
      <c r="J1155" s="1" t="s">
        <v>13</v>
      </c>
      <c r="K1155" s="1">
        <v>15000</v>
      </c>
      <c r="L1155" s="3">
        <v>15000</v>
      </c>
      <c r="M1155" t="str">
        <f t="shared" ref="M1155:M1218" si="130">RIGHT(B1155,1)</f>
        <v>D</v>
      </c>
      <c r="N1155" t="str">
        <f t="shared" ref="N1155:N1218" si="131">M1155&amp;C1155</f>
        <v>D1</v>
      </c>
      <c r="O1155" t="str">
        <f>VLOOKUP(N1155,'Design - US'!$H$3:$M$50,2,FALSE)</f>
        <v>Profile C</v>
      </c>
      <c r="P1155" t="str">
        <f>VLOOKUP($N1155,'Design - US'!$H$3:$M$50,3,FALSE)</f>
        <v>$30 USD / mo (T2)</v>
      </c>
      <c r="Q1155" t="str">
        <f>VLOOKUP($N1155,'Design - US'!$H$3:$M$50,4,FALSE)</f>
        <v>$5.36 USD / day</v>
      </c>
      <c r="R1155" t="str">
        <f>VLOOKUP($N1155,'Design - US'!$H$3:$M$50,5,FALSE)</f>
        <v>Open access within label indication (use after failure of allopurinol or febuxostat)</v>
      </c>
      <c r="S1155" t="str">
        <f>VLOOKUP($N1155,'Design - US'!$H$3:$M$50,6,FALSE)</f>
        <v>Requires prior authorization</v>
      </c>
      <c r="T1155">
        <f t="shared" ref="T1155:T1218" si="132">IF(D1155="A",K1155,L1155)</f>
        <v>15000</v>
      </c>
      <c r="U1155">
        <f t="shared" si="126"/>
        <v>1500</v>
      </c>
      <c r="V1155">
        <f t="shared" si="127"/>
        <v>3000</v>
      </c>
      <c r="W1155">
        <f t="shared" si="128"/>
        <v>10500</v>
      </c>
      <c r="X1155">
        <f t="shared" si="129"/>
        <v>0</v>
      </c>
    </row>
    <row r="1156" spans="1:24">
      <c r="A1156" s="2">
        <v>179</v>
      </c>
      <c r="B1156" s="1" t="s">
        <v>15</v>
      </c>
      <c r="C1156" s="1">
        <v>2</v>
      </c>
      <c r="D1156" s="1" t="s">
        <v>11</v>
      </c>
      <c r="E1156" s="1">
        <v>0.7</v>
      </c>
      <c r="F1156" s="1">
        <v>0.2</v>
      </c>
      <c r="G1156" s="1">
        <v>0.1</v>
      </c>
      <c r="H1156" s="1">
        <v>0</v>
      </c>
      <c r="I1156" s="1" t="s">
        <v>12</v>
      </c>
      <c r="J1156" s="1" t="s">
        <v>13</v>
      </c>
      <c r="K1156" s="1">
        <v>15000</v>
      </c>
      <c r="L1156" s="3">
        <v>15000</v>
      </c>
      <c r="M1156" t="str">
        <f t="shared" si="130"/>
        <v>D</v>
      </c>
      <c r="N1156" t="str">
        <f t="shared" si="131"/>
        <v>D2</v>
      </c>
      <c r="O1156" t="str">
        <f>VLOOKUP(N1156,'Design - US'!$H$3:$M$50,2,FALSE)</f>
        <v>Profile B</v>
      </c>
      <c r="P1156" t="str">
        <f>VLOOKUP($N1156,'Design - US'!$H$3:$M$50,3,FALSE)</f>
        <v>$30 USD / mo (T2)</v>
      </c>
      <c r="Q1156" t="str">
        <f>VLOOKUP($N1156,'Design - US'!$H$3:$M$50,4,FALSE)</f>
        <v>$7.14 USD / day</v>
      </c>
      <c r="R1156" t="str">
        <f>VLOOKUP($N1156,'Design - US'!$H$3:$M$50,5,FALSE)</f>
        <v>Open access within label indication (use after failure of allopurinol or febuxostat)</v>
      </c>
      <c r="S1156" t="str">
        <f>VLOOKUP($N1156,'Design - US'!$H$3:$M$50,6,FALSE)</f>
        <v>No prior authorization</v>
      </c>
      <c r="T1156">
        <f t="shared" si="132"/>
        <v>15000</v>
      </c>
      <c r="U1156">
        <f t="shared" si="126"/>
        <v>10500</v>
      </c>
      <c r="V1156">
        <f t="shared" si="127"/>
        <v>3000</v>
      </c>
      <c r="W1156">
        <f t="shared" si="128"/>
        <v>1500</v>
      </c>
      <c r="X1156">
        <f t="shared" si="129"/>
        <v>0</v>
      </c>
    </row>
    <row r="1157" spans="1:24">
      <c r="A1157" s="2">
        <v>179</v>
      </c>
      <c r="B1157" s="1" t="s">
        <v>15</v>
      </c>
      <c r="C1157" s="1">
        <v>2</v>
      </c>
      <c r="D1157" s="1" t="s">
        <v>14</v>
      </c>
      <c r="E1157" s="1">
        <v>0.1</v>
      </c>
      <c r="F1157" s="1">
        <v>0.2</v>
      </c>
      <c r="G1157" s="1">
        <v>0.7</v>
      </c>
      <c r="H1157" s="1">
        <v>0</v>
      </c>
      <c r="I1157" s="1" t="s">
        <v>12</v>
      </c>
      <c r="J1157" s="1" t="s">
        <v>13</v>
      </c>
      <c r="K1157" s="1">
        <v>15000</v>
      </c>
      <c r="L1157" s="3">
        <v>15000</v>
      </c>
      <c r="M1157" t="str">
        <f t="shared" si="130"/>
        <v>D</v>
      </c>
      <c r="N1157" t="str">
        <f t="shared" si="131"/>
        <v>D2</v>
      </c>
      <c r="O1157" t="str">
        <f>VLOOKUP(N1157,'Design - US'!$H$3:$M$50,2,FALSE)</f>
        <v>Profile B</v>
      </c>
      <c r="P1157" t="str">
        <f>VLOOKUP($N1157,'Design - US'!$H$3:$M$50,3,FALSE)</f>
        <v>$30 USD / mo (T2)</v>
      </c>
      <c r="Q1157" t="str">
        <f>VLOOKUP($N1157,'Design - US'!$H$3:$M$50,4,FALSE)</f>
        <v>$7.14 USD / day</v>
      </c>
      <c r="R1157" t="str">
        <f>VLOOKUP($N1157,'Design - US'!$H$3:$M$50,5,FALSE)</f>
        <v>Open access within label indication (use after failure of allopurinol or febuxostat)</v>
      </c>
      <c r="S1157" t="str">
        <f>VLOOKUP($N1157,'Design - US'!$H$3:$M$50,6,FALSE)</f>
        <v>No prior authorization</v>
      </c>
      <c r="T1157">
        <f t="shared" si="132"/>
        <v>15000</v>
      </c>
      <c r="U1157">
        <f t="shared" si="126"/>
        <v>1500</v>
      </c>
      <c r="V1157">
        <f t="shared" si="127"/>
        <v>3000</v>
      </c>
      <c r="W1157">
        <f t="shared" si="128"/>
        <v>10500</v>
      </c>
      <c r="X1157">
        <f t="shared" si="129"/>
        <v>0</v>
      </c>
    </row>
    <row r="1158" spans="1:24">
      <c r="A1158" s="2">
        <v>179</v>
      </c>
      <c r="B1158" s="1" t="s">
        <v>15</v>
      </c>
      <c r="C1158" s="1">
        <v>3</v>
      </c>
      <c r="D1158" s="1" t="s">
        <v>11</v>
      </c>
      <c r="E1158" s="1">
        <v>0.7</v>
      </c>
      <c r="F1158" s="1">
        <v>0.2</v>
      </c>
      <c r="G1158" s="1">
        <v>0.1</v>
      </c>
      <c r="H1158" s="1">
        <v>0</v>
      </c>
      <c r="I1158" s="1" t="s">
        <v>12</v>
      </c>
      <c r="J1158" s="1" t="s">
        <v>13</v>
      </c>
      <c r="K1158" s="1">
        <v>15000</v>
      </c>
      <c r="L1158" s="3">
        <v>15000</v>
      </c>
      <c r="M1158" t="str">
        <f t="shared" si="130"/>
        <v>D</v>
      </c>
      <c r="N1158" t="str">
        <f t="shared" si="131"/>
        <v>D3</v>
      </c>
      <c r="O1158" t="str">
        <f>VLOOKUP(N1158,'Design - US'!$H$3:$M$50,2,FALSE)</f>
        <v>Profile A</v>
      </c>
      <c r="P1158" t="str">
        <f>VLOOKUP($N1158,'Design - US'!$H$3:$M$50,3,FALSE)</f>
        <v>$30 USD / mo (T2)</v>
      </c>
      <c r="Q1158" t="str">
        <f>VLOOKUP($N1158,'Design - US'!$H$3:$M$50,4,FALSE)</f>
        <v>$7.14 USD / day</v>
      </c>
      <c r="R1158" t="str">
        <f>VLOOKUP($N1158,'Design - US'!$H$3:$M$50,5,FALSE)</f>
        <v>Open access within label indication (use after failure of allopurinol or febuxostat)</v>
      </c>
      <c r="S1158" t="str">
        <f>VLOOKUP($N1158,'Design - US'!$H$3:$M$50,6,FALSE)</f>
        <v>Requires prior authorization</v>
      </c>
      <c r="T1158">
        <f t="shared" si="132"/>
        <v>15000</v>
      </c>
      <c r="U1158">
        <f t="shared" si="126"/>
        <v>10500</v>
      </c>
      <c r="V1158">
        <f t="shared" si="127"/>
        <v>3000</v>
      </c>
      <c r="W1158">
        <f t="shared" si="128"/>
        <v>1500</v>
      </c>
      <c r="X1158">
        <f t="shared" si="129"/>
        <v>0</v>
      </c>
    </row>
    <row r="1159" spans="1:24">
      <c r="A1159" s="2">
        <v>179</v>
      </c>
      <c r="B1159" s="1" t="s">
        <v>15</v>
      </c>
      <c r="C1159" s="1">
        <v>3</v>
      </c>
      <c r="D1159" s="1" t="s">
        <v>14</v>
      </c>
      <c r="E1159" s="1">
        <v>0.1</v>
      </c>
      <c r="F1159" s="1">
        <v>0.2</v>
      </c>
      <c r="G1159" s="1">
        <v>0.7</v>
      </c>
      <c r="H1159" s="1">
        <v>0</v>
      </c>
      <c r="I1159" s="1" t="s">
        <v>12</v>
      </c>
      <c r="J1159" s="1" t="s">
        <v>13</v>
      </c>
      <c r="K1159" s="1">
        <v>15000</v>
      </c>
      <c r="L1159" s="3">
        <v>15000</v>
      </c>
      <c r="M1159" t="str">
        <f t="shared" si="130"/>
        <v>D</v>
      </c>
      <c r="N1159" t="str">
        <f t="shared" si="131"/>
        <v>D3</v>
      </c>
      <c r="O1159" t="str">
        <f>VLOOKUP(N1159,'Design - US'!$H$3:$M$50,2,FALSE)</f>
        <v>Profile A</v>
      </c>
      <c r="P1159" t="str">
        <f>VLOOKUP($N1159,'Design - US'!$H$3:$M$50,3,FALSE)</f>
        <v>$30 USD / mo (T2)</v>
      </c>
      <c r="Q1159" t="str">
        <f>VLOOKUP($N1159,'Design - US'!$H$3:$M$50,4,FALSE)</f>
        <v>$7.14 USD / day</v>
      </c>
      <c r="R1159" t="str">
        <f>VLOOKUP($N1159,'Design - US'!$H$3:$M$50,5,FALSE)</f>
        <v>Open access within label indication (use after failure of allopurinol or febuxostat)</v>
      </c>
      <c r="S1159" t="str">
        <f>VLOOKUP($N1159,'Design - US'!$H$3:$M$50,6,FALSE)</f>
        <v>Requires prior authorization</v>
      </c>
      <c r="T1159">
        <f t="shared" si="132"/>
        <v>15000</v>
      </c>
      <c r="U1159">
        <f t="shared" si="126"/>
        <v>1500</v>
      </c>
      <c r="V1159">
        <f t="shared" si="127"/>
        <v>3000</v>
      </c>
      <c r="W1159">
        <f t="shared" si="128"/>
        <v>10500</v>
      </c>
      <c r="X1159">
        <f t="shared" si="129"/>
        <v>0</v>
      </c>
    </row>
    <row r="1160" spans="1:24">
      <c r="A1160" s="2">
        <v>179</v>
      </c>
      <c r="B1160" s="1" t="s">
        <v>15</v>
      </c>
      <c r="C1160" s="1">
        <v>4</v>
      </c>
      <c r="D1160" s="1" t="s">
        <v>11</v>
      </c>
      <c r="E1160" s="1">
        <v>0.7</v>
      </c>
      <c r="F1160" s="1">
        <v>0.2</v>
      </c>
      <c r="G1160" s="1">
        <v>0.1</v>
      </c>
      <c r="H1160" s="1">
        <v>0</v>
      </c>
      <c r="I1160" s="1" t="s">
        <v>12</v>
      </c>
      <c r="J1160" s="1" t="s">
        <v>13</v>
      </c>
      <c r="K1160" s="1">
        <v>15000</v>
      </c>
      <c r="L1160" s="3">
        <v>15000</v>
      </c>
      <c r="M1160" t="str">
        <f t="shared" si="130"/>
        <v>D</v>
      </c>
      <c r="N1160" t="str">
        <f t="shared" si="131"/>
        <v>D4</v>
      </c>
      <c r="O1160" t="str">
        <f>VLOOKUP(N1160,'Design - US'!$H$3:$M$50,2,FALSE)</f>
        <v>Profile A</v>
      </c>
      <c r="P1160" t="str">
        <f>VLOOKUP($N1160,'Design - US'!$H$3:$M$50,3,FALSE)</f>
        <v>$60 USD / mo (T3)</v>
      </c>
      <c r="Q1160" t="str">
        <f>VLOOKUP($N1160,'Design - US'!$H$3:$M$50,4,FALSE)</f>
        <v>$5.36 USD / day</v>
      </c>
      <c r="R1160" t="str">
        <f>VLOOKUP($N1160,'Design - US'!$H$3:$M$50,5,FALSE)</f>
        <v>Open access within label indication (use after failure of allopurinol or febuxostat)</v>
      </c>
      <c r="S1160" t="str">
        <f>VLOOKUP($N1160,'Design - US'!$H$3:$M$50,6,FALSE)</f>
        <v>No prior authorization</v>
      </c>
      <c r="T1160">
        <f t="shared" si="132"/>
        <v>15000</v>
      </c>
      <c r="U1160">
        <f t="shared" si="126"/>
        <v>10500</v>
      </c>
      <c r="V1160">
        <f t="shared" si="127"/>
        <v>3000</v>
      </c>
      <c r="W1160">
        <f t="shared" si="128"/>
        <v>1500</v>
      </c>
      <c r="X1160">
        <f t="shared" si="129"/>
        <v>0</v>
      </c>
    </row>
    <row r="1161" spans="1:24">
      <c r="A1161" s="2">
        <v>179</v>
      </c>
      <c r="B1161" s="1" t="s">
        <v>15</v>
      </c>
      <c r="C1161" s="1">
        <v>4</v>
      </c>
      <c r="D1161" s="1" t="s">
        <v>14</v>
      </c>
      <c r="E1161" s="1">
        <v>0.1</v>
      </c>
      <c r="F1161" s="1">
        <v>0.2</v>
      </c>
      <c r="G1161" s="1">
        <v>0.7</v>
      </c>
      <c r="H1161" s="1">
        <v>0</v>
      </c>
      <c r="I1161" s="1" t="s">
        <v>12</v>
      </c>
      <c r="J1161" s="1" t="s">
        <v>13</v>
      </c>
      <c r="K1161" s="1">
        <v>15000</v>
      </c>
      <c r="L1161" s="3">
        <v>15000</v>
      </c>
      <c r="M1161" t="str">
        <f t="shared" si="130"/>
        <v>D</v>
      </c>
      <c r="N1161" t="str">
        <f t="shared" si="131"/>
        <v>D4</v>
      </c>
      <c r="O1161" t="str">
        <f>VLOOKUP(N1161,'Design - US'!$H$3:$M$50,2,FALSE)</f>
        <v>Profile A</v>
      </c>
      <c r="P1161" t="str">
        <f>VLOOKUP($N1161,'Design - US'!$H$3:$M$50,3,FALSE)</f>
        <v>$60 USD / mo (T3)</v>
      </c>
      <c r="Q1161" t="str">
        <f>VLOOKUP($N1161,'Design - US'!$H$3:$M$50,4,FALSE)</f>
        <v>$5.36 USD / day</v>
      </c>
      <c r="R1161" t="str">
        <f>VLOOKUP($N1161,'Design - US'!$H$3:$M$50,5,FALSE)</f>
        <v>Open access within label indication (use after failure of allopurinol or febuxostat)</v>
      </c>
      <c r="S1161" t="str">
        <f>VLOOKUP($N1161,'Design - US'!$H$3:$M$50,6,FALSE)</f>
        <v>No prior authorization</v>
      </c>
      <c r="T1161">
        <f t="shared" si="132"/>
        <v>15000</v>
      </c>
      <c r="U1161">
        <f t="shared" si="126"/>
        <v>1500</v>
      </c>
      <c r="V1161">
        <f t="shared" si="127"/>
        <v>3000</v>
      </c>
      <c r="W1161">
        <f t="shared" si="128"/>
        <v>10500</v>
      </c>
      <c r="X1161">
        <f t="shared" si="129"/>
        <v>0</v>
      </c>
    </row>
    <row r="1162" spans="1:24">
      <c r="A1162" s="2">
        <v>179</v>
      </c>
      <c r="B1162" s="1" t="s">
        <v>15</v>
      </c>
      <c r="C1162" s="1">
        <v>5</v>
      </c>
      <c r="D1162" s="1" t="s">
        <v>11</v>
      </c>
      <c r="E1162" s="1">
        <v>0.7</v>
      </c>
      <c r="F1162" s="1">
        <v>0.2</v>
      </c>
      <c r="G1162" s="1">
        <v>0.1</v>
      </c>
      <c r="H1162" s="1">
        <v>0</v>
      </c>
      <c r="I1162" s="1" t="s">
        <v>12</v>
      </c>
      <c r="J1162" s="1" t="s">
        <v>13</v>
      </c>
      <c r="K1162" s="1">
        <v>15000</v>
      </c>
      <c r="L1162" s="3">
        <v>15000</v>
      </c>
      <c r="M1162" t="str">
        <f t="shared" si="130"/>
        <v>D</v>
      </c>
      <c r="N1162" t="str">
        <f t="shared" si="131"/>
        <v>D5</v>
      </c>
      <c r="O1162" t="str">
        <f>VLOOKUP(N1162,'Design - US'!$H$3:$M$50,2,FALSE)</f>
        <v>Profile A</v>
      </c>
      <c r="P1162" t="str">
        <f>VLOOKUP($N1162,'Design - US'!$H$3:$M$50,3,FALSE)</f>
        <v>$60 USD / mo (T3)</v>
      </c>
      <c r="Q1162" t="str">
        <f>VLOOKUP($N1162,'Design - US'!$H$3:$M$50,4,FALSE)</f>
        <v>$12.06 USD / day</v>
      </c>
      <c r="R1162" t="str">
        <f>VLOOKUP($N1162,'Design - US'!$H$3:$M$50,5,FALSE)</f>
        <v>Access restricted beyond label indication (use only after failure of both allopurinol AND febuxostat)</v>
      </c>
      <c r="S1162" t="str">
        <f>VLOOKUP($N1162,'Design - US'!$H$3:$M$50,6,FALSE)</f>
        <v>No prior authorization</v>
      </c>
      <c r="T1162">
        <f t="shared" si="132"/>
        <v>15000</v>
      </c>
      <c r="U1162">
        <f t="shared" si="126"/>
        <v>10500</v>
      </c>
      <c r="V1162">
        <f t="shared" si="127"/>
        <v>3000</v>
      </c>
      <c r="W1162">
        <f t="shared" si="128"/>
        <v>1500</v>
      </c>
      <c r="X1162">
        <f t="shared" si="129"/>
        <v>0</v>
      </c>
    </row>
    <row r="1163" spans="1:24">
      <c r="A1163" s="2">
        <v>179</v>
      </c>
      <c r="B1163" s="1" t="s">
        <v>15</v>
      </c>
      <c r="C1163" s="1">
        <v>5</v>
      </c>
      <c r="D1163" s="1" t="s">
        <v>14</v>
      </c>
      <c r="E1163" s="1">
        <v>0.1</v>
      </c>
      <c r="F1163" s="1">
        <v>0.2</v>
      </c>
      <c r="G1163" s="1">
        <v>0.7</v>
      </c>
      <c r="H1163" s="1">
        <v>0</v>
      </c>
      <c r="I1163" s="1" t="s">
        <v>12</v>
      </c>
      <c r="J1163" s="1" t="s">
        <v>13</v>
      </c>
      <c r="K1163" s="1">
        <v>15000</v>
      </c>
      <c r="L1163" s="3">
        <v>15000</v>
      </c>
      <c r="M1163" t="str">
        <f t="shared" si="130"/>
        <v>D</v>
      </c>
      <c r="N1163" t="str">
        <f t="shared" si="131"/>
        <v>D5</v>
      </c>
      <c r="O1163" t="str">
        <f>VLOOKUP(N1163,'Design - US'!$H$3:$M$50,2,FALSE)</f>
        <v>Profile A</v>
      </c>
      <c r="P1163" t="str">
        <f>VLOOKUP($N1163,'Design - US'!$H$3:$M$50,3,FALSE)</f>
        <v>$60 USD / mo (T3)</v>
      </c>
      <c r="Q1163" t="str">
        <f>VLOOKUP($N1163,'Design - US'!$H$3:$M$50,4,FALSE)</f>
        <v>$12.06 USD / day</v>
      </c>
      <c r="R1163" t="str">
        <f>VLOOKUP($N1163,'Design - US'!$H$3:$M$50,5,FALSE)</f>
        <v>Access restricted beyond label indication (use only after failure of both allopurinol AND febuxostat)</v>
      </c>
      <c r="S1163" t="str">
        <f>VLOOKUP($N1163,'Design - US'!$H$3:$M$50,6,FALSE)</f>
        <v>No prior authorization</v>
      </c>
      <c r="T1163">
        <f t="shared" si="132"/>
        <v>15000</v>
      </c>
      <c r="U1163">
        <f t="shared" si="126"/>
        <v>1500</v>
      </c>
      <c r="V1163">
        <f t="shared" si="127"/>
        <v>3000</v>
      </c>
      <c r="W1163">
        <f t="shared" si="128"/>
        <v>10500</v>
      </c>
      <c r="X1163">
        <f t="shared" si="129"/>
        <v>0</v>
      </c>
    </row>
    <row r="1164" spans="1:24">
      <c r="A1164" s="2">
        <v>179</v>
      </c>
      <c r="B1164" s="1" t="s">
        <v>15</v>
      </c>
      <c r="C1164" s="1">
        <v>6</v>
      </c>
      <c r="D1164" s="1" t="s">
        <v>11</v>
      </c>
      <c r="E1164" s="1">
        <v>0.7</v>
      </c>
      <c r="F1164" s="1">
        <v>0.2</v>
      </c>
      <c r="G1164" s="1">
        <v>0.1</v>
      </c>
      <c r="H1164" s="1">
        <v>0</v>
      </c>
      <c r="I1164" s="1" t="s">
        <v>12</v>
      </c>
      <c r="J1164" s="1" t="s">
        <v>13</v>
      </c>
      <c r="K1164" s="1">
        <v>15000</v>
      </c>
      <c r="L1164" s="3">
        <v>15000</v>
      </c>
      <c r="M1164" t="str">
        <f t="shared" si="130"/>
        <v>D</v>
      </c>
      <c r="N1164" t="str">
        <f t="shared" si="131"/>
        <v>D6</v>
      </c>
      <c r="O1164" t="str">
        <f>VLOOKUP(N1164,'Design - US'!$H$3:$M$50,2,FALSE)</f>
        <v>Profile C</v>
      </c>
      <c r="P1164" t="str">
        <f>VLOOKUP($N1164,'Design - US'!$H$3:$M$50,3,FALSE)</f>
        <v>$60 USD / mo (T3)</v>
      </c>
      <c r="Q1164" t="str">
        <f>VLOOKUP($N1164,'Design - US'!$H$3:$M$50,4,FALSE)</f>
        <v>$7.14 USD / day</v>
      </c>
      <c r="R1164" t="str">
        <f>VLOOKUP($N1164,'Design - US'!$H$3:$M$50,5,FALSE)</f>
        <v>Open access within label indication (use after failure of allopurinol or febuxostat)</v>
      </c>
      <c r="S1164" t="str">
        <f>VLOOKUP($N1164,'Design - US'!$H$3:$M$50,6,FALSE)</f>
        <v>Requires prior authorization</v>
      </c>
      <c r="T1164">
        <f t="shared" si="132"/>
        <v>15000</v>
      </c>
      <c r="U1164">
        <f t="shared" si="126"/>
        <v>10500</v>
      </c>
      <c r="V1164">
        <f t="shared" si="127"/>
        <v>3000</v>
      </c>
      <c r="W1164">
        <f t="shared" si="128"/>
        <v>1500</v>
      </c>
      <c r="X1164">
        <f t="shared" si="129"/>
        <v>0</v>
      </c>
    </row>
    <row r="1165" spans="1:24">
      <c r="A1165" s="2">
        <v>179</v>
      </c>
      <c r="B1165" s="1" t="s">
        <v>15</v>
      </c>
      <c r="C1165" s="1">
        <v>6</v>
      </c>
      <c r="D1165" s="1" t="s">
        <v>14</v>
      </c>
      <c r="E1165" s="1">
        <v>0.7</v>
      </c>
      <c r="F1165" s="1">
        <v>0.2</v>
      </c>
      <c r="G1165" s="1">
        <v>0.1</v>
      </c>
      <c r="H1165" s="1">
        <v>0</v>
      </c>
      <c r="I1165" s="1" t="s">
        <v>12</v>
      </c>
      <c r="J1165" s="1" t="s">
        <v>13</v>
      </c>
      <c r="K1165" s="1">
        <v>15000</v>
      </c>
      <c r="L1165" s="3">
        <v>15000</v>
      </c>
      <c r="M1165" t="str">
        <f t="shared" si="130"/>
        <v>D</v>
      </c>
      <c r="N1165" t="str">
        <f t="shared" si="131"/>
        <v>D6</v>
      </c>
      <c r="O1165" t="str">
        <f>VLOOKUP(N1165,'Design - US'!$H$3:$M$50,2,FALSE)</f>
        <v>Profile C</v>
      </c>
      <c r="P1165" t="str">
        <f>VLOOKUP($N1165,'Design - US'!$H$3:$M$50,3,FALSE)</f>
        <v>$60 USD / mo (T3)</v>
      </c>
      <c r="Q1165" t="str">
        <f>VLOOKUP($N1165,'Design - US'!$H$3:$M$50,4,FALSE)</f>
        <v>$7.14 USD / day</v>
      </c>
      <c r="R1165" t="str">
        <f>VLOOKUP($N1165,'Design - US'!$H$3:$M$50,5,FALSE)</f>
        <v>Open access within label indication (use after failure of allopurinol or febuxostat)</v>
      </c>
      <c r="S1165" t="str">
        <f>VLOOKUP($N1165,'Design - US'!$H$3:$M$50,6,FALSE)</f>
        <v>Requires prior authorization</v>
      </c>
      <c r="T1165">
        <f t="shared" si="132"/>
        <v>15000</v>
      </c>
      <c r="U1165">
        <f t="shared" si="126"/>
        <v>10500</v>
      </c>
      <c r="V1165">
        <f t="shared" si="127"/>
        <v>3000</v>
      </c>
      <c r="W1165">
        <f t="shared" si="128"/>
        <v>1500</v>
      </c>
      <c r="X1165">
        <f t="shared" si="129"/>
        <v>0</v>
      </c>
    </row>
    <row r="1166" spans="1:24">
      <c r="A1166" s="2">
        <v>179</v>
      </c>
      <c r="B1166" s="1" t="s">
        <v>15</v>
      </c>
      <c r="C1166" s="1">
        <v>7</v>
      </c>
      <c r="D1166" s="1" t="s">
        <v>11</v>
      </c>
      <c r="E1166" s="1">
        <v>0.7</v>
      </c>
      <c r="F1166" s="1">
        <v>0.2</v>
      </c>
      <c r="G1166" s="1">
        <v>0.1</v>
      </c>
      <c r="H1166" s="1">
        <v>0</v>
      </c>
      <c r="I1166" s="1" t="s">
        <v>12</v>
      </c>
      <c r="J1166" s="1" t="s">
        <v>13</v>
      </c>
      <c r="K1166" s="1">
        <v>15000</v>
      </c>
      <c r="L1166" s="3">
        <v>15000</v>
      </c>
      <c r="M1166" t="str">
        <f t="shared" si="130"/>
        <v>D</v>
      </c>
      <c r="N1166" t="str">
        <f t="shared" si="131"/>
        <v>D7</v>
      </c>
      <c r="O1166" t="str">
        <f>VLOOKUP(N1166,'Design - US'!$H$3:$M$50,2,FALSE)</f>
        <v>Profile B</v>
      </c>
      <c r="P1166" t="str">
        <f>VLOOKUP($N1166,'Design - US'!$H$3:$M$50,3,FALSE)</f>
        <v>$60 USD / mo (T3)</v>
      </c>
      <c r="Q1166" t="str">
        <f>VLOOKUP($N1166,'Design - US'!$H$3:$M$50,4,FALSE)</f>
        <v>$5.36 USD / day</v>
      </c>
      <c r="R1166" t="str">
        <f>VLOOKUP($N1166,'Design - US'!$H$3:$M$50,5,FALSE)</f>
        <v>Open access within label indication (use after failure of allopurinol or febuxostat)</v>
      </c>
      <c r="S1166" t="str">
        <f>VLOOKUP($N1166,'Design - US'!$H$3:$M$50,6,FALSE)</f>
        <v>Requires prior authorization</v>
      </c>
      <c r="T1166">
        <f t="shared" si="132"/>
        <v>15000</v>
      </c>
      <c r="U1166">
        <f t="shared" si="126"/>
        <v>10500</v>
      </c>
      <c r="V1166">
        <f t="shared" si="127"/>
        <v>3000</v>
      </c>
      <c r="W1166">
        <f t="shared" si="128"/>
        <v>1500</v>
      </c>
      <c r="X1166">
        <f t="shared" si="129"/>
        <v>0</v>
      </c>
    </row>
    <row r="1167" spans="1:24">
      <c r="A1167" s="2">
        <v>179</v>
      </c>
      <c r="B1167" s="1" t="s">
        <v>15</v>
      </c>
      <c r="C1167" s="1">
        <v>7</v>
      </c>
      <c r="D1167" s="1" t="s">
        <v>14</v>
      </c>
      <c r="E1167" s="1">
        <v>0.1</v>
      </c>
      <c r="F1167" s="1">
        <v>0.2</v>
      </c>
      <c r="G1167" s="1">
        <v>0.7</v>
      </c>
      <c r="H1167" s="1">
        <v>0</v>
      </c>
      <c r="I1167" s="1" t="s">
        <v>12</v>
      </c>
      <c r="J1167" s="1" t="s">
        <v>13</v>
      </c>
      <c r="K1167" s="1">
        <v>15000</v>
      </c>
      <c r="L1167" s="3">
        <v>15000</v>
      </c>
      <c r="M1167" t="str">
        <f t="shared" si="130"/>
        <v>D</v>
      </c>
      <c r="N1167" t="str">
        <f t="shared" si="131"/>
        <v>D7</v>
      </c>
      <c r="O1167" t="str">
        <f>VLOOKUP(N1167,'Design - US'!$H$3:$M$50,2,FALSE)</f>
        <v>Profile B</v>
      </c>
      <c r="P1167" t="str">
        <f>VLOOKUP($N1167,'Design - US'!$H$3:$M$50,3,FALSE)</f>
        <v>$60 USD / mo (T3)</v>
      </c>
      <c r="Q1167" t="str">
        <f>VLOOKUP($N1167,'Design - US'!$H$3:$M$50,4,FALSE)</f>
        <v>$5.36 USD / day</v>
      </c>
      <c r="R1167" t="str">
        <f>VLOOKUP($N1167,'Design - US'!$H$3:$M$50,5,FALSE)</f>
        <v>Open access within label indication (use after failure of allopurinol or febuxostat)</v>
      </c>
      <c r="S1167" t="str">
        <f>VLOOKUP($N1167,'Design - US'!$H$3:$M$50,6,FALSE)</f>
        <v>Requires prior authorization</v>
      </c>
      <c r="T1167">
        <f t="shared" si="132"/>
        <v>15000</v>
      </c>
      <c r="U1167">
        <f t="shared" si="126"/>
        <v>1500</v>
      </c>
      <c r="V1167">
        <f t="shared" si="127"/>
        <v>3000</v>
      </c>
      <c r="W1167">
        <f t="shared" si="128"/>
        <v>10500</v>
      </c>
      <c r="X1167">
        <f t="shared" si="129"/>
        <v>0</v>
      </c>
    </row>
    <row r="1168" spans="1:24">
      <c r="A1168" s="2">
        <v>179</v>
      </c>
      <c r="B1168" s="1" t="s">
        <v>15</v>
      </c>
      <c r="C1168" s="1">
        <v>8</v>
      </c>
      <c r="D1168" s="1" t="s">
        <v>11</v>
      </c>
      <c r="E1168" s="1">
        <v>0.6</v>
      </c>
      <c r="F1168" s="1">
        <v>0.3</v>
      </c>
      <c r="G1168" s="1">
        <v>0.1</v>
      </c>
      <c r="H1168" s="1">
        <v>0</v>
      </c>
      <c r="I1168" s="1" t="s">
        <v>12</v>
      </c>
      <c r="J1168" s="1" t="s">
        <v>13</v>
      </c>
      <c r="K1168" s="1">
        <v>15000</v>
      </c>
      <c r="L1168" s="3">
        <v>15000</v>
      </c>
      <c r="M1168" t="str">
        <f t="shared" si="130"/>
        <v>D</v>
      </c>
      <c r="N1168" t="str">
        <f t="shared" si="131"/>
        <v>D8</v>
      </c>
      <c r="O1168" t="str">
        <f>VLOOKUP(N1168,'Design - US'!$H$3:$M$50,2,FALSE)</f>
        <v>Profile D</v>
      </c>
      <c r="P1168" t="str">
        <f>VLOOKUP($N1168,'Design - US'!$H$3:$M$50,3,FALSE)</f>
        <v>$30 USD / mo (T2)</v>
      </c>
      <c r="Q1168" t="str">
        <f>VLOOKUP($N1168,'Design - US'!$H$3:$M$50,4,FALSE)</f>
        <v>$7.14 USD / day</v>
      </c>
      <c r="R1168" t="str">
        <f>VLOOKUP($N1168,'Design - US'!$H$3:$M$50,5,FALSE)</f>
        <v>Open access within label indication (use after failure of allopurinol or febuxostat)</v>
      </c>
      <c r="S1168" t="str">
        <f>VLOOKUP($N1168,'Design - US'!$H$3:$M$50,6,FALSE)</f>
        <v>No prior authorization</v>
      </c>
      <c r="T1168">
        <f t="shared" si="132"/>
        <v>15000</v>
      </c>
      <c r="U1168">
        <f t="shared" si="126"/>
        <v>9000</v>
      </c>
      <c r="V1168">
        <f t="shared" si="127"/>
        <v>4500</v>
      </c>
      <c r="W1168">
        <f t="shared" si="128"/>
        <v>1500</v>
      </c>
      <c r="X1168">
        <f t="shared" si="129"/>
        <v>0</v>
      </c>
    </row>
    <row r="1169" spans="1:24">
      <c r="A1169" s="2">
        <v>179</v>
      </c>
      <c r="B1169" s="1" t="s">
        <v>15</v>
      </c>
      <c r="C1169" s="1">
        <v>8</v>
      </c>
      <c r="D1169" s="1" t="s">
        <v>14</v>
      </c>
      <c r="E1169" s="1">
        <v>0.1</v>
      </c>
      <c r="F1169" s="1">
        <v>0.3</v>
      </c>
      <c r="G1169" s="1">
        <v>0.6</v>
      </c>
      <c r="H1169" s="1">
        <v>0</v>
      </c>
      <c r="I1169" s="1" t="s">
        <v>12</v>
      </c>
      <c r="J1169" s="1" t="s">
        <v>13</v>
      </c>
      <c r="K1169" s="1">
        <v>15000</v>
      </c>
      <c r="L1169" s="3">
        <v>15000</v>
      </c>
      <c r="M1169" t="str">
        <f t="shared" si="130"/>
        <v>D</v>
      </c>
      <c r="N1169" t="str">
        <f t="shared" si="131"/>
        <v>D8</v>
      </c>
      <c r="O1169" t="str">
        <f>VLOOKUP(N1169,'Design - US'!$H$3:$M$50,2,FALSE)</f>
        <v>Profile D</v>
      </c>
      <c r="P1169" t="str">
        <f>VLOOKUP($N1169,'Design - US'!$H$3:$M$50,3,FALSE)</f>
        <v>$30 USD / mo (T2)</v>
      </c>
      <c r="Q1169" t="str">
        <f>VLOOKUP($N1169,'Design - US'!$H$3:$M$50,4,FALSE)</f>
        <v>$7.14 USD / day</v>
      </c>
      <c r="R1169" t="str">
        <f>VLOOKUP($N1169,'Design - US'!$H$3:$M$50,5,FALSE)</f>
        <v>Open access within label indication (use after failure of allopurinol or febuxostat)</v>
      </c>
      <c r="S1169" t="str">
        <f>VLOOKUP($N1169,'Design - US'!$H$3:$M$50,6,FALSE)</f>
        <v>No prior authorization</v>
      </c>
      <c r="T1169">
        <f t="shared" si="132"/>
        <v>15000</v>
      </c>
      <c r="U1169">
        <f t="shared" si="126"/>
        <v>1500</v>
      </c>
      <c r="V1169">
        <f t="shared" si="127"/>
        <v>4500</v>
      </c>
      <c r="W1169">
        <f t="shared" si="128"/>
        <v>9000</v>
      </c>
      <c r="X1169">
        <f t="shared" si="129"/>
        <v>0</v>
      </c>
    </row>
    <row r="1170" spans="1:24">
      <c r="A1170" s="2">
        <v>179</v>
      </c>
      <c r="B1170" s="1" t="s">
        <v>15</v>
      </c>
      <c r="C1170" s="1">
        <v>9</v>
      </c>
      <c r="D1170" s="1" t="s">
        <v>11</v>
      </c>
      <c r="E1170" s="1">
        <v>0.7</v>
      </c>
      <c r="F1170" s="1">
        <v>0.2</v>
      </c>
      <c r="G1170" s="1">
        <v>0.1</v>
      </c>
      <c r="H1170" s="1">
        <v>0</v>
      </c>
      <c r="I1170" s="1" t="s">
        <v>12</v>
      </c>
      <c r="J1170" s="1" t="s">
        <v>13</v>
      </c>
      <c r="K1170" s="1">
        <v>15000</v>
      </c>
      <c r="L1170" s="3">
        <v>15000</v>
      </c>
      <c r="M1170" t="str">
        <f t="shared" si="130"/>
        <v>D</v>
      </c>
      <c r="N1170" t="str">
        <f t="shared" si="131"/>
        <v>D9</v>
      </c>
      <c r="O1170" t="str">
        <f>VLOOKUP(N1170,'Design - US'!$H$3:$M$50,2,FALSE)</f>
        <v>Profile A</v>
      </c>
      <c r="P1170" t="str">
        <f>VLOOKUP($N1170,'Design - US'!$H$3:$M$50,3,FALSE)</f>
        <v>$60 USD / mo (T3)</v>
      </c>
      <c r="Q1170" t="str">
        <f>VLOOKUP($N1170,'Design - US'!$H$3:$M$50,4,FALSE)</f>
        <v>$12.06 USD / day</v>
      </c>
      <c r="R1170" t="str">
        <f>VLOOKUP($N1170,'Design - US'!$H$3:$M$50,5,FALSE)</f>
        <v>Open access within label indication (use after failure of allopurinol or febuxostat)</v>
      </c>
      <c r="S1170" t="str">
        <f>VLOOKUP($N1170,'Design - US'!$H$3:$M$50,6,FALSE)</f>
        <v>Requires prior authorization</v>
      </c>
      <c r="T1170">
        <f t="shared" si="132"/>
        <v>15000</v>
      </c>
      <c r="U1170">
        <f t="shared" si="126"/>
        <v>10500</v>
      </c>
      <c r="V1170">
        <f t="shared" si="127"/>
        <v>3000</v>
      </c>
      <c r="W1170">
        <f t="shared" si="128"/>
        <v>1500</v>
      </c>
      <c r="X1170">
        <f t="shared" si="129"/>
        <v>0</v>
      </c>
    </row>
    <row r="1171" spans="1:24">
      <c r="A1171" s="2">
        <v>179</v>
      </c>
      <c r="B1171" s="1" t="s">
        <v>15</v>
      </c>
      <c r="C1171" s="1">
        <v>9</v>
      </c>
      <c r="D1171" s="1" t="s">
        <v>14</v>
      </c>
      <c r="E1171" s="1">
        <v>0.1</v>
      </c>
      <c r="F1171" s="1">
        <v>0.2</v>
      </c>
      <c r="G1171" s="1">
        <v>0.7</v>
      </c>
      <c r="H1171" s="1">
        <v>0</v>
      </c>
      <c r="I1171" s="1" t="s">
        <v>12</v>
      </c>
      <c r="J1171" s="1" t="s">
        <v>13</v>
      </c>
      <c r="K1171" s="1">
        <v>15000</v>
      </c>
      <c r="L1171" s="3">
        <v>15000</v>
      </c>
      <c r="M1171" t="str">
        <f t="shared" si="130"/>
        <v>D</v>
      </c>
      <c r="N1171" t="str">
        <f t="shared" si="131"/>
        <v>D9</v>
      </c>
      <c r="O1171" t="str">
        <f>VLOOKUP(N1171,'Design - US'!$H$3:$M$50,2,FALSE)</f>
        <v>Profile A</v>
      </c>
      <c r="P1171" t="str">
        <f>VLOOKUP($N1171,'Design - US'!$H$3:$M$50,3,FALSE)</f>
        <v>$60 USD / mo (T3)</v>
      </c>
      <c r="Q1171" t="str">
        <f>VLOOKUP($N1171,'Design - US'!$H$3:$M$50,4,FALSE)</f>
        <v>$12.06 USD / day</v>
      </c>
      <c r="R1171" t="str">
        <f>VLOOKUP($N1171,'Design - US'!$H$3:$M$50,5,FALSE)</f>
        <v>Open access within label indication (use after failure of allopurinol or febuxostat)</v>
      </c>
      <c r="S1171" t="str">
        <f>VLOOKUP($N1171,'Design - US'!$H$3:$M$50,6,FALSE)</f>
        <v>Requires prior authorization</v>
      </c>
      <c r="T1171">
        <f t="shared" si="132"/>
        <v>15000</v>
      </c>
      <c r="U1171">
        <f t="shared" si="126"/>
        <v>1500</v>
      </c>
      <c r="V1171">
        <f t="shared" si="127"/>
        <v>3000</v>
      </c>
      <c r="W1171">
        <f t="shared" si="128"/>
        <v>10500</v>
      </c>
      <c r="X1171">
        <f t="shared" si="129"/>
        <v>0</v>
      </c>
    </row>
    <row r="1172" spans="1:24">
      <c r="A1172" s="2">
        <v>179</v>
      </c>
      <c r="B1172" s="1" t="s">
        <v>15</v>
      </c>
      <c r="C1172" s="1">
        <v>10</v>
      </c>
      <c r="D1172" s="1" t="s">
        <v>11</v>
      </c>
      <c r="E1172" s="1">
        <v>0.7</v>
      </c>
      <c r="F1172" s="1">
        <v>0.2</v>
      </c>
      <c r="G1172" s="1">
        <v>0.1</v>
      </c>
      <c r="H1172" s="1">
        <v>0</v>
      </c>
      <c r="I1172" s="1" t="s">
        <v>12</v>
      </c>
      <c r="J1172" s="1" t="s">
        <v>13</v>
      </c>
      <c r="K1172" s="1">
        <v>15000</v>
      </c>
      <c r="L1172" s="3">
        <v>15000</v>
      </c>
      <c r="M1172" t="str">
        <f t="shared" si="130"/>
        <v>D</v>
      </c>
      <c r="N1172" t="str">
        <f t="shared" si="131"/>
        <v>D10</v>
      </c>
      <c r="O1172" t="str">
        <f>VLOOKUP(N1172,'Design - US'!$H$3:$M$50,2,FALSE)</f>
        <v>Profile B</v>
      </c>
      <c r="P1172" t="str">
        <f>VLOOKUP($N1172,'Design - US'!$H$3:$M$50,3,FALSE)</f>
        <v>$30 USD / mo (T2)</v>
      </c>
      <c r="Q1172" t="str">
        <f>VLOOKUP($N1172,'Design - US'!$H$3:$M$50,4,FALSE)</f>
        <v>$7.14 USD / day</v>
      </c>
      <c r="R1172" t="str">
        <f>VLOOKUP($N1172,'Design - US'!$H$3:$M$50,5,FALSE)</f>
        <v>Open access within label indication (use after failure of allopurinol or febuxostat)</v>
      </c>
      <c r="S1172" t="str">
        <f>VLOOKUP($N1172,'Design - US'!$H$3:$M$50,6,FALSE)</f>
        <v>Requires prior authorization</v>
      </c>
      <c r="T1172">
        <f t="shared" si="132"/>
        <v>15000</v>
      </c>
      <c r="U1172">
        <f t="shared" si="126"/>
        <v>10500</v>
      </c>
      <c r="V1172">
        <f t="shared" si="127"/>
        <v>3000</v>
      </c>
      <c r="W1172">
        <f t="shared" si="128"/>
        <v>1500</v>
      </c>
      <c r="X1172">
        <f t="shared" si="129"/>
        <v>0</v>
      </c>
    </row>
    <row r="1173" spans="1:24">
      <c r="A1173" s="2">
        <v>179</v>
      </c>
      <c r="B1173" s="1" t="s">
        <v>15</v>
      </c>
      <c r="C1173" s="1">
        <v>10</v>
      </c>
      <c r="D1173" s="1" t="s">
        <v>14</v>
      </c>
      <c r="E1173" s="1">
        <v>0.1</v>
      </c>
      <c r="F1173" s="1">
        <v>0.2</v>
      </c>
      <c r="G1173" s="1">
        <v>0.7</v>
      </c>
      <c r="H1173" s="1">
        <v>0</v>
      </c>
      <c r="I1173" s="1" t="s">
        <v>12</v>
      </c>
      <c r="J1173" s="1" t="s">
        <v>13</v>
      </c>
      <c r="K1173" s="1">
        <v>15000</v>
      </c>
      <c r="L1173" s="3">
        <v>15000</v>
      </c>
      <c r="M1173" t="str">
        <f t="shared" si="130"/>
        <v>D</v>
      </c>
      <c r="N1173" t="str">
        <f t="shared" si="131"/>
        <v>D10</v>
      </c>
      <c r="O1173" t="str">
        <f>VLOOKUP(N1173,'Design - US'!$H$3:$M$50,2,FALSE)</f>
        <v>Profile B</v>
      </c>
      <c r="P1173" t="str">
        <f>VLOOKUP($N1173,'Design - US'!$H$3:$M$50,3,FALSE)</f>
        <v>$30 USD / mo (T2)</v>
      </c>
      <c r="Q1173" t="str">
        <f>VLOOKUP($N1173,'Design - US'!$H$3:$M$50,4,FALSE)</f>
        <v>$7.14 USD / day</v>
      </c>
      <c r="R1173" t="str">
        <f>VLOOKUP($N1173,'Design - US'!$H$3:$M$50,5,FALSE)</f>
        <v>Open access within label indication (use after failure of allopurinol or febuxostat)</v>
      </c>
      <c r="S1173" t="str">
        <f>VLOOKUP($N1173,'Design - US'!$H$3:$M$50,6,FALSE)</f>
        <v>Requires prior authorization</v>
      </c>
      <c r="T1173">
        <f t="shared" si="132"/>
        <v>15000</v>
      </c>
      <c r="U1173">
        <f t="shared" si="126"/>
        <v>1500</v>
      </c>
      <c r="V1173">
        <f t="shared" si="127"/>
        <v>3000</v>
      </c>
      <c r="W1173">
        <f t="shared" si="128"/>
        <v>10500</v>
      </c>
      <c r="X1173">
        <f t="shared" si="129"/>
        <v>0</v>
      </c>
    </row>
    <row r="1174" spans="1:24">
      <c r="A1174" s="2">
        <v>179</v>
      </c>
      <c r="B1174" s="1" t="s">
        <v>15</v>
      </c>
      <c r="C1174" s="1">
        <v>11</v>
      </c>
      <c r="D1174" s="1" t="s">
        <v>11</v>
      </c>
      <c r="E1174" s="1">
        <v>0.7</v>
      </c>
      <c r="F1174" s="1">
        <v>0.2</v>
      </c>
      <c r="G1174" s="1">
        <v>0.1</v>
      </c>
      <c r="H1174" s="1">
        <v>0</v>
      </c>
      <c r="I1174" s="1" t="s">
        <v>12</v>
      </c>
      <c r="J1174" s="1" t="s">
        <v>13</v>
      </c>
      <c r="K1174" s="1">
        <v>15000</v>
      </c>
      <c r="L1174" s="3">
        <v>15000</v>
      </c>
      <c r="M1174" t="str">
        <f t="shared" si="130"/>
        <v>D</v>
      </c>
      <c r="N1174" t="str">
        <f t="shared" si="131"/>
        <v>D11</v>
      </c>
      <c r="O1174" t="str">
        <f>VLOOKUP(N1174,'Design - US'!$H$3:$M$50,2,FALSE)</f>
        <v>Profile D</v>
      </c>
      <c r="P1174" t="str">
        <f>VLOOKUP($N1174,'Design - US'!$H$3:$M$50,3,FALSE)</f>
        <v>$60 USD / mo (T3)</v>
      </c>
      <c r="Q1174" t="str">
        <f>VLOOKUP($N1174,'Design - US'!$H$3:$M$50,4,FALSE)</f>
        <v>$12.06 USD / day</v>
      </c>
      <c r="R1174" t="str">
        <f>VLOOKUP($N1174,'Design - US'!$H$3:$M$50,5,FALSE)</f>
        <v>Access restricted beyond label indication (use only after failure of both allopurinol AND febuxostat)</v>
      </c>
      <c r="S1174" t="str">
        <f>VLOOKUP($N1174,'Design - US'!$H$3:$M$50,6,FALSE)</f>
        <v>Requires prior authorization</v>
      </c>
      <c r="T1174">
        <f t="shared" si="132"/>
        <v>15000</v>
      </c>
      <c r="U1174">
        <f t="shared" si="126"/>
        <v>10500</v>
      </c>
      <c r="V1174">
        <f t="shared" si="127"/>
        <v>3000</v>
      </c>
      <c r="W1174">
        <f t="shared" si="128"/>
        <v>1500</v>
      </c>
      <c r="X1174">
        <f t="shared" si="129"/>
        <v>0</v>
      </c>
    </row>
    <row r="1175" spans="1:24">
      <c r="A1175" s="2">
        <v>179</v>
      </c>
      <c r="B1175" s="1" t="s">
        <v>15</v>
      </c>
      <c r="C1175" s="1">
        <v>11</v>
      </c>
      <c r="D1175" s="1" t="s">
        <v>14</v>
      </c>
      <c r="E1175" s="1">
        <v>0.1</v>
      </c>
      <c r="F1175" s="1">
        <v>0.2</v>
      </c>
      <c r="G1175" s="1">
        <v>0.7</v>
      </c>
      <c r="H1175" s="1">
        <v>0</v>
      </c>
      <c r="I1175" s="1" t="s">
        <v>12</v>
      </c>
      <c r="J1175" s="1" t="s">
        <v>13</v>
      </c>
      <c r="K1175" s="1">
        <v>15000</v>
      </c>
      <c r="L1175" s="3">
        <v>15000</v>
      </c>
      <c r="M1175" t="str">
        <f t="shared" si="130"/>
        <v>D</v>
      </c>
      <c r="N1175" t="str">
        <f t="shared" si="131"/>
        <v>D11</v>
      </c>
      <c r="O1175" t="str">
        <f>VLOOKUP(N1175,'Design - US'!$H$3:$M$50,2,FALSE)</f>
        <v>Profile D</v>
      </c>
      <c r="P1175" t="str">
        <f>VLOOKUP($N1175,'Design - US'!$H$3:$M$50,3,FALSE)</f>
        <v>$60 USD / mo (T3)</v>
      </c>
      <c r="Q1175" t="str">
        <f>VLOOKUP($N1175,'Design - US'!$H$3:$M$50,4,FALSE)</f>
        <v>$12.06 USD / day</v>
      </c>
      <c r="R1175" t="str">
        <f>VLOOKUP($N1175,'Design - US'!$H$3:$M$50,5,FALSE)</f>
        <v>Access restricted beyond label indication (use only after failure of both allopurinol AND febuxostat)</v>
      </c>
      <c r="S1175" t="str">
        <f>VLOOKUP($N1175,'Design - US'!$H$3:$M$50,6,FALSE)</f>
        <v>Requires prior authorization</v>
      </c>
      <c r="T1175">
        <f t="shared" si="132"/>
        <v>15000</v>
      </c>
      <c r="U1175">
        <f t="shared" si="126"/>
        <v>1500</v>
      </c>
      <c r="V1175">
        <f t="shared" si="127"/>
        <v>3000</v>
      </c>
      <c r="W1175">
        <f t="shared" si="128"/>
        <v>10500</v>
      </c>
      <c r="X1175">
        <f t="shared" si="129"/>
        <v>0</v>
      </c>
    </row>
    <row r="1176" spans="1:24">
      <c r="A1176" s="2">
        <v>179</v>
      </c>
      <c r="B1176" s="1" t="s">
        <v>15</v>
      </c>
      <c r="C1176" s="1">
        <v>12</v>
      </c>
      <c r="D1176" s="1" t="s">
        <v>11</v>
      </c>
      <c r="E1176" s="1">
        <v>0.6</v>
      </c>
      <c r="F1176" s="1">
        <v>0.3</v>
      </c>
      <c r="G1176" s="1">
        <v>0.1</v>
      </c>
      <c r="H1176" s="1">
        <v>0</v>
      </c>
      <c r="I1176" s="1" t="s">
        <v>12</v>
      </c>
      <c r="J1176" s="1" t="s">
        <v>13</v>
      </c>
      <c r="K1176" s="1">
        <v>15000</v>
      </c>
      <c r="L1176" s="3">
        <v>15000</v>
      </c>
      <c r="M1176" t="str">
        <f t="shared" si="130"/>
        <v>D</v>
      </c>
      <c r="N1176" t="str">
        <f t="shared" si="131"/>
        <v>D12</v>
      </c>
      <c r="O1176" t="str">
        <f>VLOOKUP(N1176,'Design - US'!$H$3:$M$50,2,FALSE)</f>
        <v>Profile D</v>
      </c>
      <c r="P1176" t="str">
        <f>VLOOKUP($N1176,'Design - US'!$H$3:$M$50,3,FALSE)</f>
        <v>$30 USD / mo (T2)</v>
      </c>
      <c r="Q1176" t="str">
        <f>VLOOKUP($N1176,'Design - US'!$H$3:$M$50,4,FALSE)</f>
        <v>$7.14 USD / day</v>
      </c>
      <c r="R1176" t="str">
        <f>VLOOKUP($N1176,'Design - US'!$H$3:$M$50,5,FALSE)</f>
        <v>Open access within label indication (use after failure of allopurinol or febuxostat)</v>
      </c>
      <c r="S1176" t="str">
        <f>VLOOKUP($N1176,'Design - US'!$H$3:$M$50,6,FALSE)</f>
        <v>Requires prior authorization</v>
      </c>
      <c r="T1176">
        <f t="shared" si="132"/>
        <v>15000</v>
      </c>
      <c r="U1176">
        <f t="shared" si="126"/>
        <v>9000</v>
      </c>
      <c r="V1176">
        <f t="shared" si="127"/>
        <v>4500</v>
      </c>
      <c r="W1176">
        <f t="shared" si="128"/>
        <v>1500</v>
      </c>
      <c r="X1176">
        <f t="shared" si="129"/>
        <v>0</v>
      </c>
    </row>
    <row r="1177" spans="1:24">
      <c r="A1177" s="2">
        <v>179</v>
      </c>
      <c r="B1177" s="1" t="s">
        <v>15</v>
      </c>
      <c r="C1177" s="1">
        <v>12</v>
      </c>
      <c r="D1177" s="1" t="s">
        <v>14</v>
      </c>
      <c r="E1177" s="1">
        <v>0.6</v>
      </c>
      <c r="F1177" s="1">
        <v>0.3</v>
      </c>
      <c r="G1177" s="1">
        <v>0.1</v>
      </c>
      <c r="H1177" s="1">
        <v>0</v>
      </c>
      <c r="I1177" s="1" t="s">
        <v>12</v>
      </c>
      <c r="J1177" s="1" t="s">
        <v>13</v>
      </c>
      <c r="K1177" s="1">
        <v>15000</v>
      </c>
      <c r="L1177" s="3">
        <v>15000</v>
      </c>
      <c r="M1177" t="str">
        <f t="shared" si="130"/>
        <v>D</v>
      </c>
      <c r="N1177" t="str">
        <f t="shared" si="131"/>
        <v>D12</v>
      </c>
      <c r="O1177" t="str">
        <f>VLOOKUP(N1177,'Design - US'!$H$3:$M$50,2,FALSE)</f>
        <v>Profile D</v>
      </c>
      <c r="P1177" t="str">
        <f>VLOOKUP($N1177,'Design - US'!$H$3:$M$50,3,FALSE)</f>
        <v>$30 USD / mo (T2)</v>
      </c>
      <c r="Q1177" t="str">
        <f>VLOOKUP($N1177,'Design - US'!$H$3:$M$50,4,FALSE)</f>
        <v>$7.14 USD / day</v>
      </c>
      <c r="R1177" t="str">
        <f>VLOOKUP($N1177,'Design - US'!$H$3:$M$50,5,FALSE)</f>
        <v>Open access within label indication (use after failure of allopurinol or febuxostat)</v>
      </c>
      <c r="S1177" t="str">
        <f>VLOOKUP($N1177,'Design - US'!$H$3:$M$50,6,FALSE)</f>
        <v>Requires prior authorization</v>
      </c>
      <c r="T1177">
        <f t="shared" si="132"/>
        <v>15000</v>
      </c>
      <c r="U1177">
        <f t="shared" si="126"/>
        <v>9000</v>
      </c>
      <c r="V1177">
        <f t="shared" si="127"/>
        <v>4500</v>
      </c>
      <c r="W1177">
        <f t="shared" si="128"/>
        <v>1500</v>
      </c>
      <c r="X1177">
        <f t="shared" si="129"/>
        <v>0</v>
      </c>
    </row>
    <row r="1178" spans="1:24">
      <c r="A1178" s="2">
        <v>180</v>
      </c>
      <c r="B1178" s="1" t="s">
        <v>17</v>
      </c>
      <c r="C1178" s="1">
        <v>1</v>
      </c>
      <c r="D1178" s="1" t="s">
        <v>11</v>
      </c>
      <c r="E1178" s="1">
        <v>0.2</v>
      </c>
      <c r="F1178" s="1">
        <v>0.2</v>
      </c>
      <c r="G1178" s="1">
        <v>0.6</v>
      </c>
      <c r="H1178" s="1">
        <v>0</v>
      </c>
      <c r="I1178" s="1" t="s">
        <v>12</v>
      </c>
      <c r="J1178" s="1" t="s">
        <v>13</v>
      </c>
      <c r="K1178" s="1">
        <v>5250</v>
      </c>
      <c r="L1178" s="3">
        <v>2625</v>
      </c>
      <c r="M1178" t="str">
        <f t="shared" si="130"/>
        <v>B</v>
      </c>
      <c r="N1178" t="str">
        <f t="shared" si="131"/>
        <v>B1</v>
      </c>
      <c r="O1178" t="str">
        <f>VLOOKUP(N1178,'Design - US'!$H$3:$M$50,2,FALSE)</f>
        <v>Profile B</v>
      </c>
      <c r="P1178" t="str">
        <f>VLOOKUP($N1178,'Design - US'!$H$3:$M$50,3,FALSE)</f>
        <v>$60 USD / mo (T3)</v>
      </c>
      <c r="Q1178" t="str">
        <f>VLOOKUP($N1178,'Design - US'!$H$3:$M$50,4,FALSE)</f>
        <v>$7.14 USD / day</v>
      </c>
      <c r="R1178" t="str">
        <f>VLOOKUP($N1178,'Design - US'!$H$3:$M$50,5,FALSE)</f>
        <v>Open access within label indication (use after failure of allopurinol or febuxostat)</v>
      </c>
      <c r="S1178" t="str">
        <f>VLOOKUP($N1178,'Design - US'!$H$3:$M$50,6,FALSE)</f>
        <v>Requires prior authorization</v>
      </c>
      <c r="T1178">
        <f t="shared" si="132"/>
        <v>5250</v>
      </c>
      <c r="U1178">
        <f t="shared" si="126"/>
        <v>1050</v>
      </c>
      <c r="V1178">
        <f t="shared" si="127"/>
        <v>1050</v>
      </c>
      <c r="W1178">
        <f t="shared" si="128"/>
        <v>3150</v>
      </c>
      <c r="X1178">
        <f t="shared" si="129"/>
        <v>0</v>
      </c>
    </row>
    <row r="1179" spans="1:24">
      <c r="A1179" s="2">
        <v>180</v>
      </c>
      <c r="B1179" s="1" t="s">
        <v>17</v>
      </c>
      <c r="C1179" s="1">
        <v>1</v>
      </c>
      <c r="D1179" s="1" t="s">
        <v>14</v>
      </c>
      <c r="E1179" s="1">
        <v>0.2</v>
      </c>
      <c r="F1179" s="1">
        <v>0.2</v>
      </c>
      <c r="G1179" s="1">
        <v>0.6</v>
      </c>
      <c r="H1179" s="1">
        <v>0</v>
      </c>
      <c r="I1179" s="1" t="s">
        <v>12</v>
      </c>
      <c r="J1179" s="1" t="s">
        <v>13</v>
      </c>
      <c r="K1179" s="1">
        <v>5250</v>
      </c>
      <c r="L1179" s="3">
        <v>2625</v>
      </c>
      <c r="M1179" t="str">
        <f t="shared" si="130"/>
        <v>B</v>
      </c>
      <c r="N1179" t="str">
        <f t="shared" si="131"/>
        <v>B1</v>
      </c>
      <c r="O1179" t="str">
        <f>VLOOKUP(N1179,'Design - US'!$H$3:$M$50,2,FALSE)</f>
        <v>Profile B</v>
      </c>
      <c r="P1179" t="str">
        <f>VLOOKUP($N1179,'Design - US'!$H$3:$M$50,3,FALSE)</f>
        <v>$60 USD / mo (T3)</v>
      </c>
      <c r="Q1179" t="str">
        <f>VLOOKUP($N1179,'Design - US'!$H$3:$M$50,4,FALSE)</f>
        <v>$7.14 USD / day</v>
      </c>
      <c r="R1179" t="str">
        <f>VLOOKUP($N1179,'Design - US'!$H$3:$M$50,5,FALSE)</f>
        <v>Open access within label indication (use after failure of allopurinol or febuxostat)</v>
      </c>
      <c r="S1179" t="str">
        <f>VLOOKUP($N1179,'Design - US'!$H$3:$M$50,6,FALSE)</f>
        <v>Requires prior authorization</v>
      </c>
      <c r="T1179">
        <f t="shared" si="132"/>
        <v>2625</v>
      </c>
      <c r="U1179">
        <f t="shared" si="126"/>
        <v>525</v>
      </c>
      <c r="V1179">
        <f t="shared" si="127"/>
        <v>525</v>
      </c>
      <c r="W1179">
        <f t="shared" si="128"/>
        <v>1575</v>
      </c>
      <c r="X1179">
        <f t="shared" si="129"/>
        <v>0</v>
      </c>
    </row>
    <row r="1180" spans="1:24">
      <c r="A1180" s="2">
        <v>180</v>
      </c>
      <c r="B1180" s="1" t="s">
        <v>17</v>
      </c>
      <c r="C1180" s="1">
        <v>2</v>
      </c>
      <c r="D1180" s="1" t="s">
        <v>11</v>
      </c>
      <c r="E1180" s="1">
        <v>0.1</v>
      </c>
      <c r="F1180" s="1">
        <v>0.1</v>
      </c>
      <c r="G1180" s="1">
        <v>0.8</v>
      </c>
      <c r="H1180" s="1">
        <v>0</v>
      </c>
      <c r="I1180" s="1" t="s">
        <v>12</v>
      </c>
      <c r="J1180" s="1" t="s">
        <v>13</v>
      </c>
      <c r="K1180" s="1">
        <v>5250</v>
      </c>
      <c r="L1180" s="3">
        <v>2625</v>
      </c>
      <c r="M1180" t="str">
        <f t="shared" si="130"/>
        <v>B</v>
      </c>
      <c r="N1180" t="str">
        <f t="shared" si="131"/>
        <v>B2</v>
      </c>
      <c r="O1180" t="str">
        <f>VLOOKUP(N1180,'Design - US'!$H$3:$M$50,2,FALSE)</f>
        <v>Profile D</v>
      </c>
      <c r="P1180" t="str">
        <f>VLOOKUP($N1180,'Design - US'!$H$3:$M$50,3,FALSE)</f>
        <v>$60 USD / mo (T3)</v>
      </c>
      <c r="Q1180" t="str">
        <f>VLOOKUP($N1180,'Design - US'!$H$3:$M$50,4,FALSE)</f>
        <v>$5.36 USD / day</v>
      </c>
      <c r="R1180" t="str">
        <f>VLOOKUP($N1180,'Design - US'!$H$3:$M$50,5,FALSE)</f>
        <v>Open access within label indication (use after failure of allopurinol or febuxostat)</v>
      </c>
      <c r="S1180" t="str">
        <f>VLOOKUP($N1180,'Design - US'!$H$3:$M$50,6,FALSE)</f>
        <v>Requires prior authorization</v>
      </c>
      <c r="T1180">
        <f t="shared" si="132"/>
        <v>5250</v>
      </c>
      <c r="U1180">
        <f t="shared" si="126"/>
        <v>525</v>
      </c>
      <c r="V1180">
        <f t="shared" si="127"/>
        <v>525</v>
      </c>
      <c r="W1180">
        <f t="shared" si="128"/>
        <v>4200</v>
      </c>
      <c r="X1180">
        <f t="shared" si="129"/>
        <v>0</v>
      </c>
    </row>
    <row r="1181" spans="1:24">
      <c r="A1181" s="2">
        <v>180</v>
      </c>
      <c r="B1181" s="1" t="s">
        <v>17</v>
      </c>
      <c r="C1181" s="1">
        <v>2</v>
      </c>
      <c r="D1181" s="1" t="s">
        <v>14</v>
      </c>
      <c r="E1181" s="1">
        <v>0.1</v>
      </c>
      <c r="F1181" s="1">
        <v>0.1</v>
      </c>
      <c r="G1181" s="1">
        <v>0.8</v>
      </c>
      <c r="H1181" s="1">
        <v>0</v>
      </c>
      <c r="I1181" s="1" t="s">
        <v>12</v>
      </c>
      <c r="J1181" s="1" t="s">
        <v>13</v>
      </c>
      <c r="K1181" s="1">
        <v>5250</v>
      </c>
      <c r="L1181" s="3">
        <v>2625</v>
      </c>
      <c r="M1181" t="str">
        <f t="shared" si="130"/>
        <v>B</v>
      </c>
      <c r="N1181" t="str">
        <f t="shared" si="131"/>
        <v>B2</v>
      </c>
      <c r="O1181" t="str">
        <f>VLOOKUP(N1181,'Design - US'!$H$3:$M$50,2,FALSE)</f>
        <v>Profile D</v>
      </c>
      <c r="P1181" t="str">
        <f>VLOOKUP($N1181,'Design - US'!$H$3:$M$50,3,FALSE)</f>
        <v>$60 USD / mo (T3)</v>
      </c>
      <c r="Q1181" t="str">
        <f>VLOOKUP($N1181,'Design - US'!$H$3:$M$50,4,FALSE)</f>
        <v>$5.36 USD / day</v>
      </c>
      <c r="R1181" t="str">
        <f>VLOOKUP($N1181,'Design - US'!$H$3:$M$50,5,FALSE)</f>
        <v>Open access within label indication (use after failure of allopurinol or febuxostat)</v>
      </c>
      <c r="S1181" t="str">
        <f>VLOOKUP($N1181,'Design - US'!$H$3:$M$50,6,FALSE)</f>
        <v>Requires prior authorization</v>
      </c>
      <c r="T1181">
        <f t="shared" si="132"/>
        <v>2625</v>
      </c>
      <c r="U1181">
        <f t="shared" si="126"/>
        <v>262.5</v>
      </c>
      <c r="V1181">
        <f t="shared" si="127"/>
        <v>262.5</v>
      </c>
      <c r="W1181">
        <f t="shared" si="128"/>
        <v>2100</v>
      </c>
      <c r="X1181">
        <f t="shared" si="129"/>
        <v>0</v>
      </c>
    </row>
    <row r="1182" spans="1:24">
      <c r="A1182" s="2">
        <v>180</v>
      </c>
      <c r="B1182" s="1" t="s">
        <v>17</v>
      </c>
      <c r="C1182" s="1">
        <v>3</v>
      </c>
      <c r="D1182" s="1" t="s">
        <v>11</v>
      </c>
      <c r="E1182" s="1">
        <v>0.1</v>
      </c>
      <c r="F1182" s="1">
        <v>0.1</v>
      </c>
      <c r="G1182" s="1">
        <v>0.8</v>
      </c>
      <c r="H1182" s="1">
        <v>0</v>
      </c>
      <c r="I1182" s="1" t="s">
        <v>12</v>
      </c>
      <c r="J1182" s="1" t="s">
        <v>13</v>
      </c>
      <c r="K1182" s="1">
        <v>5250</v>
      </c>
      <c r="L1182" s="3">
        <v>2625</v>
      </c>
      <c r="M1182" t="str">
        <f t="shared" si="130"/>
        <v>B</v>
      </c>
      <c r="N1182" t="str">
        <f t="shared" si="131"/>
        <v>B3</v>
      </c>
      <c r="O1182" t="str">
        <f>VLOOKUP(N1182,'Design - US'!$H$3:$M$50,2,FALSE)</f>
        <v>Profile C</v>
      </c>
      <c r="P1182" t="str">
        <f>VLOOKUP($N1182,'Design - US'!$H$3:$M$50,3,FALSE)</f>
        <v>$60 USD / mo (T3)</v>
      </c>
      <c r="Q1182" t="str">
        <f>VLOOKUP($N1182,'Design - US'!$H$3:$M$50,4,FALSE)</f>
        <v>$12.06 USD / day</v>
      </c>
      <c r="R1182" t="str">
        <f>VLOOKUP($N1182,'Design - US'!$H$3:$M$50,5,FALSE)</f>
        <v>Open access within label indication (use after failure of allopurinol or febuxostat)</v>
      </c>
      <c r="S1182" t="str">
        <f>VLOOKUP($N1182,'Design - US'!$H$3:$M$50,6,FALSE)</f>
        <v>Requires prior authorization</v>
      </c>
      <c r="T1182">
        <f t="shared" si="132"/>
        <v>5250</v>
      </c>
      <c r="U1182">
        <f t="shared" si="126"/>
        <v>525</v>
      </c>
      <c r="V1182">
        <f t="shared" si="127"/>
        <v>525</v>
      </c>
      <c r="W1182">
        <f t="shared" si="128"/>
        <v>4200</v>
      </c>
      <c r="X1182">
        <f t="shared" si="129"/>
        <v>0</v>
      </c>
    </row>
    <row r="1183" spans="1:24">
      <c r="A1183" s="2">
        <v>180</v>
      </c>
      <c r="B1183" s="1" t="s">
        <v>17</v>
      </c>
      <c r="C1183" s="1">
        <v>3</v>
      </c>
      <c r="D1183" s="1" t="s">
        <v>14</v>
      </c>
      <c r="E1183" s="1">
        <v>0.1</v>
      </c>
      <c r="F1183" s="1">
        <v>0.1</v>
      </c>
      <c r="G1183" s="1">
        <v>0.8</v>
      </c>
      <c r="H1183" s="1">
        <v>0</v>
      </c>
      <c r="I1183" s="1" t="s">
        <v>12</v>
      </c>
      <c r="J1183" s="1" t="s">
        <v>13</v>
      </c>
      <c r="K1183" s="1">
        <v>5250</v>
      </c>
      <c r="L1183" s="3">
        <v>2625</v>
      </c>
      <c r="M1183" t="str">
        <f t="shared" si="130"/>
        <v>B</v>
      </c>
      <c r="N1183" t="str">
        <f t="shared" si="131"/>
        <v>B3</v>
      </c>
      <c r="O1183" t="str">
        <f>VLOOKUP(N1183,'Design - US'!$H$3:$M$50,2,FALSE)</f>
        <v>Profile C</v>
      </c>
      <c r="P1183" t="str">
        <f>VLOOKUP($N1183,'Design - US'!$H$3:$M$50,3,FALSE)</f>
        <v>$60 USD / mo (T3)</v>
      </c>
      <c r="Q1183" t="str">
        <f>VLOOKUP($N1183,'Design - US'!$H$3:$M$50,4,FALSE)</f>
        <v>$12.06 USD / day</v>
      </c>
      <c r="R1183" t="str">
        <f>VLOOKUP($N1183,'Design - US'!$H$3:$M$50,5,FALSE)</f>
        <v>Open access within label indication (use after failure of allopurinol or febuxostat)</v>
      </c>
      <c r="S1183" t="str">
        <f>VLOOKUP($N1183,'Design - US'!$H$3:$M$50,6,FALSE)</f>
        <v>Requires prior authorization</v>
      </c>
      <c r="T1183">
        <f t="shared" si="132"/>
        <v>2625</v>
      </c>
      <c r="U1183">
        <f t="shared" si="126"/>
        <v>262.5</v>
      </c>
      <c r="V1183">
        <f t="shared" si="127"/>
        <v>262.5</v>
      </c>
      <c r="W1183">
        <f t="shared" si="128"/>
        <v>2100</v>
      </c>
      <c r="X1183">
        <f t="shared" si="129"/>
        <v>0</v>
      </c>
    </row>
    <row r="1184" spans="1:24">
      <c r="A1184" s="2">
        <v>180</v>
      </c>
      <c r="B1184" s="1" t="s">
        <v>17</v>
      </c>
      <c r="C1184" s="1">
        <v>4</v>
      </c>
      <c r="D1184" s="1" t="s">
        <v>11</v>
      </c>
      <c r="E1184" s="1">
        <v>0.2</v>
      </c>
      <c r="F1184" s="1">
        <v>0.2</v>
      </c>
      <c r="G1184" s="1">
        <v>0.6</v>
      </c>
      <c r="H1184" s="1">
        <v>0</v>
      </c>
      <c r="I1184" s="1" t="s">
        <v>12</v>
      </c>
      <c r="J1184" s="1" t="s">
        <v>13</v>
      </c>
      <c r="K1184" s="1">
        <v>5250</v>
      </c>
      <c r="L1184" s="3">
        <v>2625</v>
      </c>
      <c r="M1184" t="str">
        <f t="shared" si="130"/>
        <v>B</v>
      </c>
      <c r="N1184" t="str">
        <f t="shared" si="131"/>
        <v>B4</v>
      </c>
      <c r="O1184" t="str">
        <f>VLOOKUP(N1184,'Design - US'!$H$3:$M$50,2,FALSE)</f>
        <v>Profile B</v>
      </c>
      <c r="P1184" t="str">
        <f>VLOOKUP($N1184,'Design - US'!$H$3:$M$50,3,FALSE)</f>
        <v>$60 USD / mo (T3)</v>
      </c>
      <c r="Q1184" t="str">
        <f>VLOOKUP($N1184,'Design - US'!$H$3:$M$50,4,FALSE)</f>
        <v>$5.36 USD / day</v>
      </c>
      <c r="R1184" t="str">
        <f>VLOOKUP($N1184,'Design - US'!$H$3:$M$50,5,FALSE)</f>
        <v>Open access within label indication (use after failure of allopurinol or febuxostat)</v>
      </c>
      <c r="S1184" t="str">
        <f>VLOOKUP($N1184,'Design - US'!$H$3:$M$50,6,FALSE)</f>
        <v>No prior authorization</v>
      </c>
      <c r="T1184">
        <f t="shared" si="132"/>
        <v>5250</v>
      </c>
      <c r="U1184">
        <f t="shared" si="126"/>
        <v>1050</v>
      </c>
      <c r="V1184">
        <f t="shared" si="127"/>
        <v>1050</v>
      </c>
      <c r="W1184">
        <f t="shared" si="128"/>
        <v>3150</v>
      </c>
      <c r="X1184">
        <f t="shared" si="129"/>
        <v>0</v>
      </c>
    </row>
    <row r="1185" spans="1:24">
      <c r="A1185" s="2">
        <v>180</v>
      </c>
      <c r="B1185" s="1" t="s">
        <v>17</v>
      </c>
      <c r="C1185" s="1">
        <v>4</v>
      </c>
      <c r="D1185" s="1" t="s">
        <v>14</v>
      </c>
      <c r="E1185" s="1">
        <v>0.1</v>
      </c>
      <c r="F1185" s="1">
        <v>0.1</v>
      </c>
      <c r="G1185" s="1">
        <v>0.8</v>
      </c>
      <c r="H1185" s="1">
        <v>0</v>
      </c>
      <c r="I1185" s="1" t="s">
        <v>12</v>
      </c>
      <c r="J1185" s="1" t="s">
        <v>13</v>
      </c>
      <c r="K1185" s="1">
        <v>5250</v>
      </c>
      <c r="L1185" s="3">
        <v>2625</v>
      </c>
      <c r="M1185" t="str">
        <f t="shared" si="130"/>
        <v>B</v>
      </c>
      <c r="N1185" t="str">
        <f t="shared" si="131"/>
        <v>B4</v>
      </c>
      <c r="O1185" t="str">
        <f>VLOOKUP(N1185,'Design - US'!$H$3:$M$50,2,FALSE)</f>
        <v>Profile B</v>
      </c>
      <c r="P1185" t="str">
        <f>VLOOKUP($N1185,'Design - US'!$H$3:$M$50,3,FALSE)</f>
        <v>$60 USD / mo (T3)</v>
      </c>
      <c r="Q1185" t="str">
        <f>VLOOKUP($N1185,'Design - US'!$H$3:$M$50,4,FALSE)</f>
        <v>$5.36 USD / day</v>
      </c>
      <c r="R1185" t="str">
        <f>VLOOKUP($N1185,'Design - US'!$H$3:$M$50,5,FALSE)</f>
        <v>Open access within label indication (use after failure of allopurinol or febuxostat)</v>
      </c>
      <c r="S1185" t="str">
        <f>VLOOKUP($N1185,'Design - US'!$H$3:$M$50,6,FALSE)</f>
        <v>No prior authorization</v>
      </c>
      <c r="T1185">
        <f t="shared" si="132"/>
        <v>2625</v>
      </c>
      <c r="U1185">
        <f t="shared" si="126"/>
        <v>262.5</v>
      </c>
      <c r="V1185">
        <f t="shared" si="127"/>
        <v>262.5</v>
      </c>
      <c r="W1185">
        <f t="shared" si="128"/>
        <v>2100</v>
      </c>
      <c r="X1185">
        <f t="shared" si="129"/>
        <v>0</v>
      </c>
    </row>
    <row r="1186" spans="1:24">
      <c r="A1186" s="2">
        <v>180</v>
      </c>
      <c r="B1186" s="1" t="s">
        <v>17</v>
      </c>
      <c r="C1186" s="1">
        <v>5</v>
      </c>
      <c r="D1186" s="1" t="s">
        <v>11</v>
      </c>
      <c r="E1186" s="1">
        <v>0</v>
      </c>
      <c r="F1186" s="1">
        <v>0</v>
      </c>
      <c r="G1186" s="1">
        <v>1</v>
      </c>
      <c r="H1186" s="1">
        <v>0</v>
      </c>
      <c r="I1186" s="1" t="s">
        <v>12</v>
      </c>
      <c r="J1186" s="1" t="s">
        <v>13</v>
      </c>
      <c r="K1186" s="1">
        <v>5250</v>
      </c>
      <c r="L1186" s="3">
        <v>2625</v>
      </c>
      <c r="M1186" t="str">
        <f t="shared" si="130"/>
        <v>B</v>
      </c>
      <c r="N1186" t="str">
        <f t="shared" si="131"/>
        <v>B5</v>
      </c>
      <c r="O1186" t="str">
        <f>VLOOKUP(N1186,'Design - US'!$H$3:$M$50,2,FALSE)</f>
        <v>Profile D</v>
      </c>
      <c r="P1186" t="str">
        <f>VLOOKUP($N1186,'Design - US'!$H$3:$M$50,3,FALSE)</f>
        <v>$60 USD / mo (T3)</v>
      </c>
      <c r="Q1186" t="str">
        <f>VLOOKUP($N1186,'Design - US'!$H$3:$M$50,4,FALSE)</f>
        <v>$5.36 USD / day</v>
      </c>
      <c r="R1186" t="str">
        <f>VLOOKUP($N1186,'Design - US'!$H$3:$M$50,5,FALSE)</f>
        <v>Open access within label indication (use after failure of allopurinol or febuxostat)</v>
      </c>
      <c r="S1186" t="str">
        <f>VLOOKUP($N1186,'Design - US'!$H$3:$M$50,6,FALSE)</f>
        <v>No prior authorization</v>
      </c>
      <c r="T1186">
        <f t="shared" si="132"/>
        <v>5250</v>
      </c>
      <c r="U1186">
        <f t="shared" si="126"/>
        <v>0</v>
      </c>
      <c r="V1186">
        <f t="shared" si="127"/>
        <v>0</v>
      </c>
      <c r="W1186">
        <f t="shared" si="128"/>
        <v>5250</v>
      </c>
      <c r="X1186">
        <f t="shared" si="129"/>
        <v>0</v>
      </c>
    </row>
    <row r="1187" spans="1:24">
      <c r="A1187" s="2">
        <v>180</v>
      </c>
      <c r="B1187" s="1" t="s">
        <v>17</v>
      </c>
      <c r="C1187" s="1">
        <v>5</v>
      </c>
      <c r="D1187" s="1" t="s">
        <v>14</v>
      </c>
      <c r="E1187" s="1">
        <v>0</v>
      </c>
      <c r="F1187" s="1">
        <v>0</v>
      </c>
      <c r="G1187" s="1">
        <v>1</v>
      </c>
      <c r="H1187" s="1">
        <v>0</v>
      </c>
      <c r="I1187" s="1" t="s">
        <v>12</v>
      </c>
      <c r="J1187" s="1" t="s">
        <v>13</v>
      </c>
      <c r="K1187" s="1">
        <v>5250</v>
      </c>
      <c r="L1187" s="3">
        <v>2625</v>
      </c>
      <c r="M1187" t="str">
        <f t="shared" si="130"/>
        <v>B</v>
      </c>
      <c r="N1187" t="str">
        <f t="shared" si="131"/>
        <v>B5</v>
      </c>
      <c r="O1187" t="str">
        <f>VLOOKUP(N1187,'Design - US'!$H$3:$M$50,2,FALSE)</f>
        <v>Profile D</v>
      </c>
      <c r="P1187" t="str">
        <f>VLOOKUP($N1187,'Design - US'!$H$3:$M$50,3,FALSE)</f>
        <v>$60 USD / mo (T3)</v>
      </c>
      <c r="Q1187" t="str">
        <f>VLOOKUP($N1187,'Design - US'!$H$3:$M$50,4,FALSE)</f>
        <v>$5.36 USD / day</v>
      </c>
      <c r="R1187" t="str">
        <f>VLOOKUP($N1187,'Design - US'!$H$3:$M$50,5,FALSE)</f>
        <v>Open access within label indication (use after failure of allopurinol or febuxostat)</v>
      </c>
      <c r="S1187" t="str">
        <f>VLOOKUP($N1187,'Design - US'!$H$3:$M$50,6,FALSE)</f>
        <v>No prior authorization</v>
      </c>
      <c r="T1187">
        <f t="shared" si="132"/>
        <v>2625</v>
      </c>
      <c r="U1187">
        <f t="shared" si="126"/>
        <v>0</v>
      </c>
      <c r="V1187">
        <f t="shared" si="127"/>
        <v>0</v>
      </c>
      <c r="W1187">
        <f t="shared" si="128"/>
        <v>2625</v>
      </c>
      <c r="X1187">
        <f t="shared" si="129"/>
        <v>0</v>
      </c>
    </row>
    <row r="1188" spans="1:24">
      <c r="A1188" s="2">
        <v>180</v>
      </c>
      <c r="B1188" s="1" t="s">
        <v>17</v>
      </c>
      <c r="C1188" s="1">
        <v>6</v>
      </c>
      <c r="D1188" s="1" t="s">
        <v>11</v>
      </c>
      <c r="E1188" s="1">
        <v>0.2</v>
      </c>
      <c r="F1188" s="1">
        <v>0.2</v>
      </c>
      <c r="G1188" s="1">
        <v>0.6</v>
      </c>
      <c r="H1188" s="1">
        <v>0</v>
      </c>
      <c r="I1188" s="1" t="s">
        <v>12</v>
      </c>
      <c r="J1188" s="1" t="s">
        <v>13</v>
      </c>
      <c r="K1188" s="1">
        <v>5250</v>
      </c>
      <c r="L1188" s="3">
        <v>2625</v>
      </c>
      <c r="M1188" t="str">
        <f t="shared" si="130"/>
        <v>B</v>
      </c>
      <c r="N1188" t="str">
        <f t="shared" si="131"/>
        <v>B6</v>
      </c>
      <c r="O1188" t="str">
        <f>VLOOKUP(N1188,'Design - US'!$H$3:$M$50,2,FALSE)</f>
        <v>Profile D</v>
      </c>
      <c r="P1188" t="str">
        <f>VLOOKUP($N1188,'Design - US'!$H$3:$M$50,3,FALSE)</f>
        <v>$60 USD / mo (T3)</v>
      </c>
      <c r="Q1188" t="str">
        <f>VLOOKUP($N1188,'Design - US'!$H$3:$M$50,4,FALSE)</f>
        <v>$7.14 USD / day</v>
      </c>
      <c r="R1188" t="str">
        <f>VLOOKUP($N1188,'Design - US'!$H$3:$M$50,5,FALSE)</f>
        <v>Open access within label indication (use after failure of allopurinol or febuxostat)</v>
      </c>
      <c r="S1188" t="str">
        <f>VLOOKUP($N1188,'Design - US'!$H$3:$M$50,6,FALSE)</f>
        <v>No prior authorization</v>
      </c>
      <c r="T1188">
        <f t="shared" si="132"/>
        <v>5250</v>
      </c>
      <c r="U1188">
        <f t="shared" si="126"/>
        <v>1050</v>
      </c>
      <c r="V1188">
        <f t="shared" si="127"/>
        <v>1050</v>
      </c>
      <c r="W1188">
        <f t="shared" si="128"/>
        <v>3150</v>
      </c>
      <c r="X1188">
        <f t="shared" si="129"/>
        <v>0</v>
      </c>
    </row>
    <row r="1189" spans="1:24">
      <c r="A1189" s="2">
        <v>180</v>
      </c>
      <c r="B1189" s="1" t="s">
        <v>17</v>
      </c>
      <c r="C1189" s="1">
        <v>6</v>
      </c>
      <c r="D1189" s="1" t="s">
        <v>14</v>
      </c>
      <c r="E1189" s="1">
        <v>0.2</v>
      </c>
      <c r="F1189" s="1">
        <v>0.2</v>
      </c>
      <c r="G1189" s="1">
        <v>0.6</v>
      </c>
      <c r="H1189" s="1">
        <v>0</v>
      </c>
      <c r="I1189" s="1" t="s">
        <v>12</v>
      </c>
      <c r="J1189" s="1" t="s">
        <v>13</v>
      </c>
      <c r="K1189" s="1">
        <v>5250</v>
      </c>
      <c r="L1189" s="3">
        <v>2625</v>
      </c>
      <c r="M1189" t="str">
        <f t="shared" si="130"/>
        <v>B</v>
      </c>
      <c r="N1189" t="str">
        <f t="shared" si="131"/>
        <v>B6</v>
      </c>
      <c r="O1189" t="str">
        <f>VLOOKUP(N1189,'Design - US'!$H$3:$M$50,2,FALSE)</f>
        <v>Profile D</v>
      </c>
      <c r="P1189" t="str">
        <f>VLOOKUP($N1189,'Design - US'!$H$3:$M$50,3,FALSE)</f>
        <v>$60 USD / mo (T3)</v>
      </c>
      <c r="Q1189" t="str">
        <f>VLOOKUP($N1189,'Design - US'!$H$3:$M$50,4,FALSE)</f>
        <v>$7.14 USD / day</v>
      </c>
      <c r="R1189" t="str">
        <f>VLOOKUP($N1189,'Design - US'!$H$3:$M$50,5,FALSE)</f>
        <v>Open access within label indication (use after failure of allopurinol or febuxostat)</v>
      </c>
      <c r="S1189" t="str">
        <f>VLOOKUP($N1189,'Design - US'!$H$3:$M$50,6,FALSE)</f>
        <v>No prior authorization</v>
      </c>
      <c r="T1189">
        <f t="shared" si="132"/>
        <v>2625</v>
      </c>
      <c r="U1189">
        <f t="shared" si="126"/>
        <v>525</v>
      </c>
      <c r="V1189">
        <f t="shared" si="127"/>
        <v>525</v>
      </c>
      <c r="W1189">
        <f t="shared" si="128"/>
        <v>1575</v>
      </c>
      <c r="X1189">
        <f t="shared" si="129"/>
        <v>0</v>
      </c>
    </row>
    <row r="1190" spans="1:24">
      <c r="A1190" s="2">
        <v>180</v>
      </c>
      <c r="B1190" s="1" t="s">
        <v>17</v>
      </c>
      <c r="C1190" s="1">
        <v>7</v>
      </c>
      <c r="D1190" s="1" t="s">
        <v>11</v>
      </c>
      <c r="E1190" s="1">
        <v>0</v>
      </c>
      <c r="F1190" s="1">
        <v>0</v>
      </c>
      <c r="G1190" s="1">
        <v>1</v>
      </c>
      <c r="H1190" s="1">
        <v>0</v>
      </c>
      <c r="I1190" s="1" t="s">
        <v>12</v>
      </c>
      <c r="J1190" s="1" t="s">
        <v>13</v>
      </c>
      <c r="K1190" s="1">
        <v>5250</v>
      </c>
      <c r="L1190" s="3">
        <v>2625</v>
      </c>
      <c r="M1190" t="str">
        <f t="shared" si="130"/>
        <v>B</v>
      </c>
      <c r="N1190" t="str">
        <f t="shared" si="131"/>
        <v>B7</v>
      </c>
      <c r="O1190" t="str">
        <f>VLOOKUP(N1190,'Design - US'!$H$3:$M$50,2,FALSE)</f>
        <v>Profile D</v>
      </c>
      <c r="P1190" t="str">
        <f>VLOOKUP($N1190,'Design - US'!$H$3:$M$50,3,FALSE)</f>
        <v>$60 USD / mo (T3)</v>
      </c>
      <c r="Q1190" t="str">
        <f>VLOOKUP($N1190,'Design - US'!$H$3:$M$50,4,FALSE)</f>
        <v>$12.06 USD / day</v>
      </c>
      <c r="R1190" t="str">
        <f>VLOOKUP($N1190,'Design - US'!$H$3:$M$50,5,FALSE)</f>
        <v>Open access within label indication (use after failure of allopurinol or febuxostat)</v>
      </c>
      <c r="S1190" t="str">
        <f>VLOOKUP($N1190,'Design - US'!$H$3:$M$50,6,FALSE)</f>
        <v>Requires prior authorization</v>
      </c>
      <c r="T1190">
        <f t="shared" si="132"/>
        <v>5250</v>
      </c>
      <c r="U1190">
        <f t="shared" si="126"/>
        <v>0</v>
      </c>
      <c r="V1190">
        <f t="shared" si="127"/>
        <v>0</v>
      </c>
      <c r="W1190">
        <f t="shared" si="128"/>
        <v>5250</v>
      </c>
      <c r="X1190">
        <f t="shared" si="129"/>
        <v>0</v>
      </c>
    </row>
    <row r="1191" spans="1:24">
      <c r="A1191" s="2">
        <v>180</v>
      </c>
      <c r="B1191" s="1" t="s">
        <v>17</v>
      </c>
      <c r="C1191" s="1">
        <v>7</v>
      </c>
      <c r="D1191" s="1" t="s">
        <v>14</v>
      </c>
      <c r="E1191" s="1">
        <v>0</v>
      </c>
      <c r="F1191" s="1">
        <v>0</v>
      </c>
      <c r="G1191" s="1">
        <v>1</v>
      </c>
      <c r="H1191" s="1">
        <v>0</v>
      </c>
      <c r="I1191" s="1" t="s">
        <v>12</v>
      </c>
      <c r="J1191" s="1" t="s">
        <v>13</v>
      </c>
      <c r="K1191" s="1">
        <v>5250</v>
      </c>
      <c r="L1191" s="3">
        <v>2625</v>
      </c>
      <c r="M1191" t="str">
        <f t="shared" si="130"/>
        <v>B</v>
      </c>
      <c r="N1191" t="str">
        <f t="shared" si="131"/>
        <v>B7</v>
      </c>
      <c r="O1191" t="str">
        <f>VLOOKUP(N1191,'Design - US'!$H$3:$M$50,2,FALSE)</f>
        <v>Profile D</v>
      </c>
      <c r="P1191" t="str">
        <f>VLOOKUP($N1191,'Design - US'!$H$3:$M$50,3,FALSE)</f>
        <v>$60 USD / mo (T3)</v>
      </c>
      <c r="Q1191" t="str">
        <f>VLOOKUP($N1191,'Design - US'!$H$3:$M$50,4,FALSE)</f>
        <v>$12.06 USD / day</v>
      </c>
      <c r="R1191" t="str">
        <f>VLOOKUP($N1191,'Design - US'!$H$3:$M$50,5,FALSE)</f>
        <v>Open access within label indication (use after failure of allopurinol or febuxostat)</v>
      </c>
      <c r="S1191" t="str">
        <f>VLOOKUP($N1191,'Design - US'!$H$3:$M$50,6,FALSE)</f>
        <v>Requires prior authorization</v>
      </c>
      <c r="T1191">
        <f t="shared" si="132"/>
        <v>2625</v>
      </c>
      <c r="U1191">
        <f t="shared" si="126"/>
        <v>0</v>
      </c>
      <c r="V1191">
        <f t="shared" si="127"/>
        <v>0</v>
      </c>
      <c r="W1191">
        <f t="shared" si="128"/>
        <v>2625</v>
      </c>
      <c r="X1191">
        <f t="shared" si="129"/>
        <v>0</v>
      </c>
    </row>
    <row r="1192" spans="1:24">
      <c r="A1192" s="2">
        <v>180</v>
      </c>
      <c r="B1192" s="1" t="s">
        <v>17</v>
      </c>
      <c r="C1192" s="1">
        <v>8</v>
      </c>
      <c r="D1192" s="1" t="s">
        <v>11</v>
      </c>
      <c r="E1192" s="1">
        <v>0.2</v>
      </c>
      <c r="F1192" s="1">
        <v>0.2</v>
      </c>
      <c r="G1192" s="1">
        <v>0.6</v>
      </c>
      <c r="H1192" s="1">
        <v>0</v>
      </c>
      <c r="I1192" s="1" t="s">
        <v>12</v>
      </c>
      <c r="J1192" s="1" t="s">
        <v>13</v>
      </c>
      <c r="K1192" s="1">
        <v>5250</v>
      </c>
      <c r="L1192" s="3">
        <v>2625</v>
      </c>
      <c r="M1192" t="str">
        <f t="shared" si="130"/>
        <v>B</v>
      </c>
      <c r="N1192" t="str">
        <f t="shared" si="131"/>
        <v>B8</v>
      </c>
      <c r="O1192" t="str">
        <f>VLOOKUP(N1192,'Design - US'!$H$3:$M$50,2,FALSE)</f>
        <v>Profile C</v>
      </c>
      <c r="P1192" t="str">
        <f>VLOOKUP($N1192,'Design - US'!$H$3:$M$50,3,FALSE)</f>
        <v>$60 USD / mo (T3)</v>
      </c>
      <c r="Q1192" t="str">
        <f>VLOOKUP($N1192,'Design - US'!$H$3:$M$50,4,FALSE)</f>
        <v>$7.14 USD / day</v>
      </c>
      <c r="R1192" t="str">
        <f>VLOOKUP($N1192,'Design - US'!$H$3:$M$50,5,FALSE)</f>
        <v>Open access within label indication (use after failure of allopurinol or febuxostat)</v>
      </c>
      <c r="S1192" t="str">
        <f>VLOOKUP($N1192,'Design - US'!$H$3:$M$50,6,FALSE)</f>
        <v>No prior authorization</v>
      </c>
      <c r="T1192">
        <f t="shared" si="132"/>
        <v>5250</v>
      </c>
      <c r="U1192">
        <f t="shared" si="126"/>
        <v>1050</v>
      </c>
      <c r="V1192">
        <f t="shared" si="127"/>
        <v>1050</v>
      </c>
      <c r="W1192">
        <f t="shared" si="128"/>
        <v>3150</v>
      </c>
      <c r="X1192">
        <f t="shared" si="129"/>
        <v>0</v>
      </c>
    </row>
    <row r="1193" spans="1:24">
      <c r="A1193" s="2">
        <v>180</v>
      </c>
      <c r="B1193" s="1" t="s">
        <v>17</v>
      </c>
      <c r="C1193" s="1">
        <v>8</v>
      </c>
      <c r="D1193" s="1" t="s">
        <v>14</v>
      </c>
      <c r="E1193" s="1">
        <v>0.2</v>
      </c>
      <c r="F1193" s="1">
        <v>0.2</v>
      </c>
      <c r="G1193" s="1">
        <v>0.6</v>
      </c>
      <c r="H1193" s="1">
        <v>0</v>
      </c>
      <c r="I1193" s="1" t="s">
        <v>12</v>
      </c>
      <c r="J1193" s="1" t="s">
        <v>13</v>
      </c>
      <c r="K1193" s="1">
        <v>5250</v>
      </c>
      <c r="L1193" s="3">
        <v>2625</v>
      </c>
      <c r="M1193" t="str">
        <f t="shared" si="130"/>
        <v>B</v>
      </c>
      <c r="N1193" t="str">
        <f t="shared" si="131"/>
        <v>B8</v>
      </c>
      <c r="O1193" t="str">
        <f>VLOOKUP(N1193,'Design - US'!$H$3:$M$50,2,FALSE)</f>
        <v>Profile C</v>
      </c>
      <c r="P1193" t="str">
        <f>VLOOKUP($N1193,'Design - US'!$H$3:$M$50,3,FALSE)</f>
        <v>$60 USD / mo (T3)</v>
      </c>
      <c r="Q1193" t="str">
        <f>VLOOKUP($N1193,'Design - US'!$H$3:$M$50,4,FALSE)</f>
        <v>$7.14 USD / day</v>
      </c>
      <c r="R1193" t="str">
        <f>VLOOKUP($N1193,'Design - US'!$H$3:$M$50,5,FALSE)</f>
        <v>Open access within label indication (use after failure of allopurinol or febuxostat)</v>
      </c>
      <c r="S1193" t="str">
        <f>VLOOKUP($N1193,'Design - US'!$H$3:$M$50,6,FALSE)</f>
        <v>No prior authorization</v>
      </c>
      <c r="T1193">
        <f t="shared" si="132"/>
        <v>2625</v>
      </c>
      <c r="U1193">
        <f t="shared" si="126"/>
        <v>525</v>
      </c>
      <c r="V1193">
        <f t="shared" si="127"/>
        <v>525</v>
      </c>
      <c r="W1193">
        <f t="shared" si="128"/>
        <v>1575</v>
      </c>
      <c r="X1193">
        <f t="shared" si="129"/>
        <v>0</v>
      </c>
    </row>
    <row r="1194" spans="1:24">
      <c r="A1194" s="2">
        <v>180</v>
      </c>
      <c r="B1194" s="1" t="s">
        <v>17</v>
      </c>
      <c r="C1194" s="1">
        <v>9</v>
      </c>
      <c r="D1194" s="1" t="s">
        <v>11</v>
      </c>
      <c r="E1194" s="1">
        <v>0.1</v>
      </c>
      <c r="F1194" s="1">
        <v>0.1</v>
      </c>
      <c r="G1194" s="1">
        <v>0.8</v>
      </c>
      <c r="H1194" s="1">
        <v>0</v>
      </c>
      <c r="I1194" s="1" t="s">
        <v>12</v>
      </c>
      <c r="J1194" s="1" t="s">
        <v>13</v>
      </c>
      <c r="K1194" s="1">
        <v>5250</v>
      </c>
      <c r="L1194" s="3">
        <v>2625</v>
      </c>
      <c r="M1194" t="str">
        <f t="shared" si="130"/>
        <v>B</v>
      </c>
      <c r="N1194" t="str">
        <f t="shared" si="131"/>
        <v>B9</v>
      </c>
      <c r="O1194" t="str">
        <f>VLOOKUP(N1194,'Design - US'!$H$3:$M$50,2,FALSE)</f>
        <v>Profile B</v>
      </c>
      <c r="P1194" t="str">
        <f>VLOOKUP($N1194,'Design - US'!$H$3:$M$50,3,FALSE)</f>
        <v>$60 USD / mo (T3)</v>
      </c>
      <c r="Q1194" t="str">
        <f>VLOOKUP($N1194,'Design - US'!$H$3:$M$50,4,FALSE)</f>
        <v>$12.06 USD / day</v>
      </c>
      <c r="R1194" t="str">
        <f>VLOOKUP($N1194,'Design - US'!$H$3:$M$50,5,FALSE)</f>
        <v>Open access within label indication (use after failure of allopurinol or febuxostat)</v>
      </c>
      <c r="S1194" t="str">
        <f>VLOOKUP($N1194,'Design - US'!$H$3:$M$50,6,FALSE)</f>
        <v>Requires prior authorization</v>
      </c>
      <c r="T1194">
        <f t="shared" si="132"/>
        <v>5250</v>
      </c>
      <c r="U1194">
        <f t="shared" si="126"/>
        <v>525</v>
      </c>
      <c r="V1194">
        <f t="shared" si="127"/>
        <v>525</v>
      </c>
      <c r="W1194">
        <f t="shared" si="128"/>
        <v>4200</v>
      </c>
      <c r="X1194">
        <f t="shared" si="129"/>
        <v>0</v>
      </c>
    </row>
    <row r="1195" spans="1:24">
      <c r="A1195" s="2">
        <v>180</v>
      </c>
      <c r="B1195" s="1" t="s">
        <v>17</v>
      </c>
      <c r="C1195" s="1">
        <v>9</v>
      </c>
      <c r="D1195" s="1" t="s">
        <v>14</v>
      </c>
      <c r="E1195" s="1">
        <v>0.1</v>
      </c>
      <c r="F1195" s="1">
        <v>0.1</v>
      </c>
      <c r="G1195" s="1">
        <v>0.8</v>
      </c>
      <c r="H1195" s="1">
        <v>0</v>
      </c>
      <c r="I1195" s="1" t="s">
        <v>12</v>
      </c>
      <c r="J1195" s="1" t="s">
        <v>13</v>
      </c>
      <c r="K1195" s="1">
        <v>5250</v>
      </c>
      <c r="L1195" s="3">
        <v>2625</v>
      </c>
      <c r="M1195" t="str">
        <f t="shared" si="130"/>
        <v>B</v>
      </c>
      <c r="N1195" t="str">
        <f t="shared" si="131"/>
        <v>B9</v>
      </c>
      <c r="O1195" t="str">
        <f>VLOOKUP(N1195,'Design - US'!$H$3:$M$50,2,FALSE)</f>
        <v>Profile B</v>
      </c>
      <c r="P1195" t="str">
        <f>VLOOKUP($N1195,'Design - US'!$H$3:$M$50,3,FALSE)</f>
        <v>$60 USD / mo (T3)</v>
      </c>
      <c r="Q1195" t="str">
        <f>VLOOKUP($N1195,'Design - US'!$H$3:$M$50,4,FALSE)</f>
        <v>$12.06 USD / day</v>
      </c>
      <c r="R1195" t="str">
        <f>VLOOKUP($N1195,'Design - US'!$H$3:$M$50,5,FALSE)</f>
        <v>Open access within label indication (use after failure of allopurinol or febuxostat)</v>
      </c>
      <c r="S1195" t="str">
        <f>VLOOKUP($N1195,'Design - US'!$H$3:$M$50,6,FALSE)</f>
        <v>Requires prior authorization</v>
      </c>
      <c r="T1195">
        <f t="shared" si="132"/>
        <v>2625</v>
      </c>
      <c r="U1195">
        <f t="shared" si="126"/>
        <v>262.5</v>
      </c>
      <c r="V1195">
        <f t="shared" si="127"/>
        <v>262.5</v>
      </c>
      <c r="W1195">
        <f t="shared" si="128"/>
        <v>2100</v>
      </c>
      <c r="X1195">
        <f t="shared" si="129"/>
        <v>0</v>
      </c>
    </row>
    <row r="1196" spans="1:24">
      <c r="A1196" s="2">
        <v>180</v>
      </c>
      <c r="B1196" s="1" t="s">
        <v>17</v>
      </c>
      <c r="C1196" s="1">
        <v>10</v>
      </c>
      <c r="D1196" s="1" t="s">
        <v>11</v>
      </c>
      <c r="E1196" s="1">
        <v>0.2</v>
      </c>
      <c r="F1196" s="1">
        <v>0.2</v>
      </c>
      <c r="G1196" s="1">
        <v>0.6</v>
      </c>
      <c r="H1196" s="1">
        <v>0</v>
      </c>
      <c r="I1196" s="1" t="s">
        <v>12</v>
      </c>
      <c r="J1196" s="1" t="s">
        <v>13</v>
      </c>
      <c r="K1196" s="1">
        <v>5250</v>
      </c>
      <c r="L1196" s="3">
        <v>2625</v>
      </c>
      <c r="M1196" t="str">
        <f t="shared" si="130"/>
        <v>B</v>
      </c>
      <c r="N1196" t="str">
        <f t="shared" si="131"/>
        <v>B10</v>
      </c>
      <c r="O1196" t="str">
        <f>VLOOKUP(N1196,'Design - US'!$H$3:$M$50,2,FALSE)</f>
        <v>Profile D</v>
      </c>
      <c r="P1196" t="str">
        <f>VLOOKUP($N1196,'Design - US'!$H$3:$M$50,3,FALSE)</f>
        <v>$60 USD / mo (T3)</v>
      </c>
      <c r="Q1196" t="str">
        <f>VLOOKUP($N1196,'Design - US'!$H$3:$M$50,4,FALSE)</f>
        <v>$12.06 USD / day</v>
      </c>
      <c r="R1196" t="str">
        <f>VLOOKUP($N1196,'Design - US'!$H$3:$M$50,5,FALSE)</f>
        <v>Access restricted beyond label indication (use only after failure of both allopurinol AND febuxostat)</v>
      </c>
      <c r="S1196" t="str">
        <f>VLOOKUP($N1196,'Design - US'!$H$3:$M$50,6,FALSE)</f>
        <v>No prior authorization</v>
      </c>
      <c r="T1196">
        <f t="shared" si="132"/>
        <v>5250</v>
      </c>
      <c r="U1196">
        <f t="shared" si="126"/>
        <v>1050</v>
      </c>
      <c r="V1196">
        <f t="shared" si="127"/>
        <v>1050</v>
      </c>
      <c r="W1196">
        <f t="shared" si="128"/>
        <v>3150</v>
      </c>
      <c r="X1196">
        <f t="shared" si="129"/>
        <v>0</v>
      </c>
    </row>
    <row r="1197" spans="1:24">
      <c r="A1197" s="2">
        <v>180</v>
      </c>
      <c r="B1197" s="1" t="s">
        <v>17</v>
      </c>
      <c r="C1197" s="1">
        <v>10</v>
      </c>
      <c r="D1197" s="1" t="s">
        <v>14</v>
      </c>
      <c r="E1197" s="1">
        <v>0.2</v>
      </c>
      <c r="F1197" s="1">
        <v>0.2</v>
      </c>
      <c r="G1197" s="1">
        <v>0.6</v>
      </c>
      <c r="H1197" s="1">
        <v>0</v>
      </c>
      <c r="I1197" s="1" t="s">
        <v>12</v>
      </c>
      <c r="J1197" s="1" t="s">
        <v>13</v>
      </c>
      <c r="K1197" s="1">
        <v>5250</v>
      </c>
      <c r="L1197" s="3">
        <v>2625</v>
      </c>
      <c r="M1197" t="str">
        <f t="shared" si="130"/>
        <v>B</v>
      </c>
      <c r="N1197" t="str">
        <f t="shared" si="131"/>
        <v>B10</v>
      </c>
      <c r="O1197" t="str">
        <f>VLOOKUP(N1197,'Design - US'!$H$3:$M$50,2,FALSE)</f>
        <v>Profile D</v>
      </c>
      <c r="P1197" t="str">
        <f>VLOOKUP($N1197,'Design - US'!$H$3:$M$50,3,FALSE)</f>
        <v>$60 USD / mo (T3)</v>
      </c>
      <c r="Q1197" t="str">
        <f>VLOOKUP($N1197,'Design - US'!$H$3:$M$50,4,FALSE)</f>
        <v>$12.06 USD / day</v>
      </c>
      <c r="R1197" t="str">
        <f>VLOOKUP($N1197,'Design - US'!$H$3:$M$50,5,FALSE)</f>
        <v>Access restricted beyond label indication (use only after failure of both allopurinol AND febuxostat)</v>
      </c>
      <c r="S1197" t="str">
        <f>VLOOKUP($N1197,'Design - US'!$H$3:$M$50,6,FALSE)</f>
        <v>No prior authorization</v>
      </c>
      <c r="T1197">
        <f t="shared" si="132"/>
        <v>2625</v>
      </c>
      <c r="U1197">
        <f t="shared" si="126"/>
        <v>525</v>
      </c>
      <c r="V1197">
        <f t="shared" si="127"/>
        <v>525</v>
      </c>
      <c r="W1197">
        <f t="shared" si="128"/>
        <v>1575</v>
      </c>
      <c r="X1197">
        <f t="shared" si="129"/>
        <v>0</v>
      </c>
    </row>
    <row r="1198" spans="1:24">
      <c r="A1198" s="2">
        <v>180</v>
      </c>
      <c r="B1198" s="1" t="s">
        <v>17</v>
      </c>
      <c r="C1198" s="1">
        <v>11</v>
      </c>
      <c r="D1198" s="1" t="s">
        <v>11</v>
      </c>
      <c r="E1198" s="1">
        <v>0.1</v>
      </c>
      <c r="F1198" s="1">
        <v>0.1</v>
      </c>
      <c r="G1198" s="1">
        <v>0.8</v>
      </c>
      <c r="H1198" s="1">
        <v>0</v>
      </c>
      <c r="I1198" s="1" t="s">
        <v>12</v>
      </c>
      <c r="J1198" s="1" t="s">
        <v>13</v>
      </c>
      <c r="K1198" s="1">
        <v>5250</v>
      </c>
      <c r="L1198" s="3">
        <v>2625</v>
      </c>
      <c r="M1198" t="str">
        <f t="shared" si="130"/>
        <v>B</v>
      </c>
      <c r="N1198" t="str">
        <f t="shared" si="131"/>
        <v>B11</v>
      </c>
      <c r="O1198" t="str">
        <f>VLOOKUP(N1198,'Design - US'!$H$3:$M$50,2,FALSE)</f>
        <v>Profile A</v>
      </c>
      <c r="P1198" t="str">
        <f>VLOOKUP($N1198,'Design - US'!$H$3:$M$50,3,FALSE)</f>
        <v>$60 USD / mo (T3)</v>
      </c>
      <c r="Q1198" t="str">
        <f>VLOOKUP($N1198,'Design - US'!$H$3:$M$50,4,FALSE)</f>
        <v>$12.06 USD / day</v>
      </c>
      <c r="R1198" t="str">
        <f>VLOOKUP($N1198,'Design - US'!$H$3:$M$50,5,FALSE)</f>
        <v>Access restricted beyond label indication (use only after failure of both allopurinol AND febuxostat)</v>
      </c>
      <c r="S1198" t="str">
        <f>VLOOKUP($N1198,'Design - US'!$H$3:$M$50,6,FALSE)</f>
        <v>Requires prior authorization</v>
      </c>
      <c r="T1198">
        <f t="shared" si="132"/>
        <v>5250</v>
      </c>
      <c r="U1198">
        <f t="shared" si="126"/>
        <v>525</v>
      </c>
      <c r="V1198">
        <f t="shared" si="127"/>
        <v>525</v>
      </c>
      <c r="W1198">
        <f t="shared" si="128"/>
        <v>4200</v>
      </c>
      <c r="X1198">
        <f t="shared" si="129"/>
        <v>0</v>
      </c>
    </row>
    <row r="1199" spans="1:24">
      <c r="A1199" s="2">
        <v>180</v>
      </c>
      <c r="B1199" s="1" t="s">
        <v>17</v>
      </c>
      <c r="C1199" s="1">
        <v>11</v>
      </c>
      <c r="D1199" s="1" t="s">
        <v>14</v>
      </c>
      <c r="E1199" s="1">
        <v>0.1</v>
      </c>
      <c r="F1199" s="1">
        <v>0.1</v>
      </c>
      <c r="G1199" s="1">
        <v>0.8</v>
      </c>
      <c r="H1199" s="1">
        <v>0</v>
      </c>
      <c r="I1199" s="1" t="s">
        <v>12</v>
      </c>
      <c r="J1199" s="1" t="s">
        <v>13</v>
      </c>
      <c r="K1199" s="1">
        <v>5250</v>
      </c>
      <c r="L1199" s="3">
        <v>2625</v>
      </c>
      <c r="M1199" t="str">
        <f t="shared" si="130"/>
        <v>B</v>
      </c>
      <c r="N1199" t="str">
        <f t="shared" si="131"/>
        <v>B11</v>
      </c>
      <c r="O1199" t="str">
        <f>VLOOKUP(N1199,'Design - US'!$H$3:$M$50,2,FALSE)</f>
        <v>Profile A</v>
      </c>
      <c r="P1199" t="str">
        <f>VLOOKUP($N1199,'Design - US'!$H$3:$M$50,3,FALSE)</f>
        <v>$60 USD / mo (T3)</v>
      </c>
      <c r="Q1199" t="str">
        <f>VLOOKUP($N1199,'Design - US'!$H$3:$M$50,4,FALSE)</f>
        <v>$12.06 USD / day</v>
      </c>
      <c r="R1199" t="str">
        <f>VLOOKUP($N1199,'Design - US'!$H$3:$M$50,5,FALSE)</f>
        <v>Access restricted beyond label indication (use only after failure of both allopurinol AND febuxostat)</v>
      </c>
      <c r="S1199" t="str">
        <f>VLOOKUP($N1199,'Design - US'!$H$3:$M$50,6,FALSE)</f>
        <v>Requires prior authorization</v>
      </c>
      <c r="T1199">
        <f t="shared" si="132"/>
        <v>2625</v>
      </c>
      <c r="U1199">
        <f t="shared" si="126"/>
        <v>262.5</v>
      </c>
      <c r="V1199">
        <f t="shared" si="127"/>
        <v>262.5</v>
      </c>
      <c r="W1199">
        <f t="shared" si="128"/>
        <v>2100</v>
      </c>
      <c r="X1199">
        <f t="shared" si="129"/>
        <v>0</v>
      </c>
    </row>
    <row r="1200" spans="1:24">
      <c r="A1200" s="2">
        <v>180</v>
      </c>
      <c r="B1200" s="1" t="s">
        <v>17</v>
      </c>
      <c r="C1200" s="1">
        <v>12</v>
      </c>
      <c r="D1200" s="1" t="s">
        <v>11</v>
      </c>
      <c r="E1200" s="1">
        <v>0.1</v>
      </c>
      <c r="F1200" s="1">
        <v>0.1</v>
      </c>
      <c r="G1200" s="1">
        <v>0.8</v>
      </c>
      <c r="H1200" s="1">
        <v>0</v>
      </c>
      <c r="I1200" s="1" t="s">
        <v>12</v>
      </c>
      <c r="J1200" s="1" t="s">
        <v>13</v>
      </c>
      <c r="K1200" s="1">
        <v>5250</v>
      </c>
      <c r="L1200" s="3">
        <v>2625</v>
      </c>
      <c r="M1200" t="str">
        <f t="shared" si="130"/>
        <v>B</v>
      </c>
      <c r="N1200" t="str">
        <f t="shared" si="131"/>
        <v>B12</v>
      </c>
      <c r="O1200" t="str">
        <f>VLOOKUP(N1200,'Design - US'!$H$3:$M$50,2,FALSE)</f>
        <v>Profile A</v>
      </c>
      <c r="P1200" t="str">
        <f>VLOOKUP($N1200,'Design - US'!$H$3:$M$50,3,FALSE)</f>
        <v>$60 USD / mo (T3)</v>
      </c>
      <c r="Q1200" t="str">
        <f>VLOOKUP($N1200,'Design - US'!$H$3:$M$50,4,FALSE)</f>
        <v>$7.14 USD / day</v>
      </c>
      <c r="R1200" t="str">
        <f>VLOOKUP($N1200,'Design - US'!$H$3:$M$50,5,FALSE)</f>
        <v>Open access within label indication (use after failure of allopurinol or febuxostat)</v>
      </c>
      <c r="S1200" t="str">
        <f>VLOOKUP($N1200,'Design - US'!$H$3:$M$50,6,FALSE)</f>
        <v>No prior authorization</v>
      </c>
      <c r="T1200">
        <f t="shared" si="132"/>
        <v>5250</v>
      </c>
      <c r="U1200">
        <f t="shared" si="126"/>
        <v>525</v>
      </c>
      <c r="V1200">
        <f t="shared" si="127"/>
        <v>525</v>
      </c>
      <c r="W1200">
        <f t="shared" si="128"/>
        <v>4200</v>
      </c>
      <c r="X1200">
        <f t="shared" si="129"/>
        <v>0</v>
      </c>
    </row>
    <row r="1201" spans="1:24">
      <c r="A1201" s="2">
        <v>180</v>
      </c>
      <c r="B1201" s="1" t="s">
        <v>17</v>
      </c>
      <c r="C1201" s="1">
        <v>12</v>
      </c>
      <c r="D1201" s="1" t="s">
        <v>14</v>
      </c>
      <c r="E1201" s="1">
        <v>0.1</v>
      </c>
      <c r="F1201" s="1">
        <v>0.1</v>
      </c>
      <c r="G1201" s="1">
        <v>0.8</v>
      </c>
      <c r="H1201" s="1">
        <v>0</v>
      </c>
      <c r="I1201" s="1" t="s">
        <v>12</v>
      </c>
      <c r="J1201" s="1" t="s">
        <v>13</v>
      </c>
      <c r="K1201" s="1">
        <v>5250</v>
      </c>
      <c r="L1201" s="3">
        <v>2625</v>
      </c>
      <c r="M1201" t="str">
        <f t="shared" si="130"/>
        <v>B</v>
      </c>
      <c r="N1201" t="str">
        <f t="shared" si="131"/>
        <v>B12</v>
      </c>
      <c r="O1201" t="str">
        <f>VLOOKUP(N1201,'Design - US'!$H$3:$M$50,2,FALSE)</f>
        <v>Profile A</v>
      </c>
      <c r="P1201" t="str">
        <f>VLOOKUP($N1201,'Design - US'!$H$3:$M$50,3,FALSE)</f>
        <v>$60 USD / mo (T3)</v>
      </c>
      <c r="Q1201" t="str">
        <f>VLOOKUP($N1201,'Design - US'!$H$3:$M$50,4,FALSE)</f>
        <v>$7.14 USD / day</v>
      </c>
      <c r="R1201" t="str">
        <f>VLOOKUP($N1201,'Design - US'!$H$3:$M$50,5,FALSE)</f>
        <v>Open access within label indication (use after failure of allopurinol or febuxostat)</v>
      </c>
      <c r="S1201" t="str">
        <f>VLOOKUP($N1201,'Design - US'!$H$3:$M$50,6,FALSE)</f>
        <v>No prior authorization</v>
      </c>
      <c r="T1201">
        <f t="shared" si="132"/>
        <v>2625</v>
      </c>
      <c r="U1201">
        <f t="shared" si="126"/>
        <v>262.5</v>
      </c>
      <c r="V1201">
        <f t="shared" si="127"/>
        <v>262.5</v>
      </c>
      <c r="W1201">
        <f t="shared" si="128"/>
        <v>2100</v>
      </c>
      <c r="X1201">
        <f t="shared" si="129"/>
        <v>0</v>
      </c>
    </row>
    <row r="1202" spans="1:24">
      <c r="A1202" s="2">
        <v>183</v>
      </c>
      <c r="B1202" s="1" t="s">
        <v>18</v>
      </c>
      <c r="C1202" s="1">
        <v>1</v>
      </c>
      <c r="D1202" s="1" t="s">
        <v>11</v>
      </c>
      <c r="E1202" s="1">
        <v>1</v>
      </c>
      <c r="F1202" s="1">
        <v>0</v>
      </c>
      <c r="G1202" s="1">
        <v>0</v>
      </c>
      <c r="H1202" s="1">
        <v>0</v>
      </c>
      <c r="I1202" s="1" t="s">
        <v>12</v>
      </c>
      <c r="J1202" s="1" t="s">
        <v>13</v>
      </c>
      <c r="K1202" s="1">
        <v>250</v>
      </c>
      <c r="L1202" s="3">
        <v>0</v>
      </c>
      <c r="M1202" t="str">
        <f t="shared" si="130"/>
        <v>C</v>
      </c>
      <c r="N1202" t="str">
        <f t="shared" si="131"/>
        <v>C1</v>
      </c>
      <c r="O1202" t="str">
        <f>VLOOKUP(N1202,'Design - US'!$H$3:$M$50,2,FALSE)</f>
        <v>Profile C</v>
      </c>
      <c r="P1202" t="str">
        <f>VLOOKUP($N1202,'Design - US'!$H$3:$M$50,3,FALSE)</f>
        <v>$30 USD / mo (T2)</v>
      </c>
      <c r="Q1202" t="str">
        <f>VLOOKUP($N1202,'Design - US'!$H$3:$M$50,4,FALSE)</f>
        <v>$7.14 USD / day</v>
      </c>
      <c r="R1202" t="str">
        <f>VLOOKUP($N1202,'Design - US'!$H$3:$M$50,5,FALSE)</f>
        <v>Open access within label indication (use after failure of allopurinol or febuxostat)</v>
      </c>
      <c r="S1202" t="str">
        <f>VLOOKUP($N1202,'Design - US'!$H$3:$M$50,6,FALSE)</f>
        <v>No prior authorization</v>
      </c>
      <c r="T1202">
        <f t="shared" si="132"/>
        <v>250</v>
      </c>
      <c r="U1202">
        <f t="shared" si="126"/>
        <v>250</v>
      </c>
      <c r="V1202">
        <f t="shared" si="127"/>
        <v>0</v>
      </c>
      <c r="W1202">
        <f t="shared" si="128"/>
        <v>0</v>
      </c>
      <c r="X1202">
        <f t="shared" si="129"/>
        <v>0</v>
      </c>
    </row>
    <row r="1203" spans="1:24">
      <c r="A1203" s="2">
        <v>183</v>
      </c>
      <c r="B1203" s="1" t="s">
        <v>18</v>
      </c>
      <c r="C1203" s="1">
        <v>1</v>
      </c>
      <c r="D1203" s="1" t="s">
        <v>14</v>
      </c>
      <c r="E1203" s="1">
        <v>0</v>
      </c>
      <c r="F1203" s="1">
        <v>0.5</v>
      </c>
      <c r="G1203" s="1">
        <v>0.5</v>
      </c>
      <c r="H1203" s="1">
        <v>0</v>
      </c>
      <c r="I1203" s="1" t="s">
        <v>12</v>
      </c>
      <c r="J1203" s="1" t="s">
        <v>13</v>
      </c>
      <c r="K1203" s="1">
        <v>250</v>
      </c>
      <c r="L1203" s="3">
        <v>0</v>
      </c>
      <c r="M1203" t="str">
        <f t="shared" si="130"/>
        <v>C</v>
      </c>
      <c r="N1203" t="str">
        <f t="shared" si="131"/>
        <v>C1</v>
      </c>
      <c r="O1203" t="str">
        <f>VLOOKUP(N1203,'Design - US'!$H$3:$M$50,2,FALSE)</f>
        <v>Profile C</v>
      </c>
      <c r="P1203" t="str">
        <f>VLOOKUP($N1203,'Design - US'!$H$3:$M$50,3,FALSE)</f>
        <v>$30 USD / mo (T2)</v>
      </c>
      <c r="Q1203" t="str">
        <f>VLOOKUP($N1203,'Design - US'!$H$3:$M$50,4,FALSE)</f>
        <v>$7.14 USD / day</v>
      </c>
      <c r="R1203" t="str">
        <f>VLOOKUP($N1203,'Design - US'!$H$3:$M$50,5,FALSE)</f>
        <v>Open access within label indication (use after failure of allopurinol or febuxostat)</v>
      </c>
      <c r="S1203" t="str">
        <f>VLOOKUP($N1203,'Design - US'!$H$3:$M$50,6,FALSE)</f>
        <v>No prior authorization</v>
      </c>
      <c r="T1203">
        <f t="shared" si="132"/>
        <v>0</v>
      </c>
      <c r="U1203">
        <f t="shared" si="126"/>
        <v>0</v>
      </c>
      <c r="V1203">
        <f t="shared" si="127"/>
        <v>0</v>
      </c>
      <c r="W1203">
        <f t="shared" si="128"/>
        <v>0</v>
      </c>
      <c r="X1203">
        <f t="shared" si="129"/>
        <v>0</v>
      </c>
    </row>
    <row r="1204" spans="1:24">
      <c r="A1204" s="2">
        <v>183</v>
      </c>
      <c r="B1204" s="1" t="s">
        <v>18</v>
      </c>
      <c r="C1204" s="1">
        <v>2</v>
      </c>
      <c r="D1204" s="1" t="s">
        <v>11</v>
      </c>
      <c r="E1204" s="1">
        <v>1</v>
      </c>
      <c r="F1204" s="1">
        <v>0</v>
      </c>
      <c r="G1204" s="1">
        <v>0</v>
      </c>
      <c r="H1204" s="1">
        <v>0</v>
      </c>
      <c r="I1204" s="1" t="s">
        <v>12</v>
      </c>
      <c r="J1204" s="1" t="s">
        <v>13</v>
      </c>
      <c r="K1204" s="1">
        <v>250</v>
      </c>
      <c r="L1204" s="3">
        <v>0</v>
      </c>
      <c r="M1204" t="str">
        <f t="shared" si="130"/>
        <v>C</v>
      </c>
      <c r="N1204" t="str">
        <f t="shared" si="131"/>
        <v>C2</v>
      </c>
      <c r="O1204" t="str">
        <f>VLOOKUP(N1204,'Design - US'!$H$3:$M$50,2,FALSE)</f>
        <v>Profile C</v>
      </c>
      <c r="P1204" t="str">
        <f>VLOOKUP($N1204,'Design - US'!$H$3:$M$50,3,FALSE)</f>
        <v>$60 USD / mo (T3)</v>
      </c>
      <c r="Q1204" t="str">
        <f>VLOOKUP($N1204,'Design - US'!$H$3:$M$50,4,FALSE)</f>
        <v>$12.06 USD / day</v>
      </c>
      <c r="R1204" t="str">
        <f>VLOOKUP($N1204,'Design - US'!$H$3:$M$50,5,FALSE)</f>
        <v>Access restricted beyond label indication (use only after failure of both allopurinol AND febuxostat)</v>
      </c>
      <c r="S1204" t="str">
        <f>VLOOKUP($N1204,'Design - US'!$H$3:$M$50,6,FALSE)</f>
        <v>Requires prior authorization</v>
      </c>
      <c r="T1204">
        <f t="shared" si="132"/>
        <v>250</v>
      </c>
      <c r="U1204">
        <f t="shared" si="126"/>
        <v>250</v>
      </c>
      <c r="V1204">
        <f t="shared" si="127"/>
        <v>0</v>
      </c>
      <c r="W1204">
        <f t="shared" si="128"/>
        <v>0</v>
      </c>
      <c r="X1204">
        <f t="shared" si="129"/>
        <v>0</v>
      </c>
    </row>
    <row r="1205" spans="1:24">
      <c r="A1205" s="2">
        <v>183</v>
      </c>
      <c r="B1205" s="1" t="s">
        <v>18</v>
      </c>
      <c r="C1205" s="1">
        <v>2</v>
      </c>
      <c r="D1205" s="1" t="s">
        <v>14</v>
      </c>
      <c r="E1205" s="1">
        <v>0</v>
      </c>
      <c r="F1205" s="1">
        <v>0</v>
      </c>
      <c r="G1205" s="1">
        <v>1</v>
      </c>
      <c r="H1205" s="1">
        <v>0</v>
      </c>
      <c r="I1205" s="1" t="s">
        <v>12</v>
      </c>
      <c r="J1205" s="1" t="s">
        <v>13</v>
      </c>
      <c r="K1205" s="1">
        <v>250</v>
      </c>
      <c r="L1205" s="3">
        <v>0</v>
      </c>
      <c r="M1205" t="str">
        <f t="shared" si="130"/>
        <v>C</v>
      </c>
      <c r="N1205" t="str">
        <f t="shared" si="131"/>
        <v>C2</v>
      </c>
      <c r="O1205" t="str">
        <f>VLOOKUP(N1205,'Design - US'!$H$3:$M$50,2,FALSE)</f>
        <v>Profile C</v>
      </c>
      <c r="P1205" t="str">
        <f>VLOOKUP($N1205,'Design - US'!$H$3:$M$50,3,FALSE)</f>
        <v>$60 USD / mo (T3)</v>
      </c>
      <c r="Q1205" t="str">
        <f>VLOOKUP($N1205,'Design - US'!$H$3:$M$50,4,FALSE)</f>
        <v>$12.06 USD / day</v>
      </c>
      <c r="R1205" t="str">
        <f>VLOOKUP($N1205,'Design - US'!$H$3:$M$50,5,FALSE)</f>
        <v>Access restricted beyond label indication (use only after failure of both allopurinol AND febuxostat)</v>
      </c>
      <c r="S1205" t="str">
        <f>VLOOKUP($N1205,'Design - US'!$H$3:$M$50,6,FALSE)</f>
        <v>Requires prior authorization</v>
      </c>
      <c r="T1205">
        <f t="shared" si="132"/>
        <v>0</v>
      </c>
      <c r="U1205">
        <f t="shared" si="126"/>
        <v>0</v>
      </c>
      <c r="V1205">
        <f t="shared" si="127"/>
        <v>0</v>
      </c>
      <c r="W1205">
        <f t="shared" si="128"/>
        <v>0</v>
      </c>
      <c r="X1205">
        <f t="shared" si="129"/>
        <v>0</v>
      </c>
    </row>
    <row r="1206" spans="1:24">
      <c r="A1206" s="2">
        <v>183</v>
      </c>
      <c r="B1206" s="1" t="s">
        <v>18</v>
      </c>
      <c r="C1206" s="1">
        <v>3</v>
      </c>
      <c r="D1206" s="1" t="s">
        <v>11</v>
      </c>
      <c r="E1206" s="1">
        <v>1</v>
      </c>
      <c r="F1206" s="1">
        <v>0</v>
      </c>
      <c r="G1206" s="1">
        <v>0</v>
      </c>
      <c r="H1206" s="1">
        <v>0</v>
      </c>
      <c r="I1206" s="1" t="s">
        <v>12</v>
      </c>
      <c r="J1206" s="1" t="s">
        <v>13</v>
      </c>
      <c r="K1206" s="1">
        <v>250</v>
      </c>
      <c r="L1206" s="3">
        <v>0</v>
      </c>
      <c r="M1206" t="str">
        <f t="shared" si="130"/>
        <v>C</v>
      </c>
      <c r="N1206" t="str">
        <f t="shared" si="131"/>
        <v>C3</v>
      </c>
      <c r="O1206" t="str">
        <f>VLOOKUP(N1206,'Design - US'!$H$3:$M$50,2,FALSE)</f>
        <v>Profile A</v>
      </c>
      <c r="P1206" t="str">
        <f>VLOOKUP($N1206,'Design - US'!$H$3:$M$50,3,FALSE)</f>
        <v>$30 USD / mo (T2)</v>
      </c>
      <c r="Q1206" t="str">
        <f>VLOOKUP($N1206,'Design - US'!$H$3:$M$50,4,FALSE)</f>
        <v>$7.14 USD / day</v>
      </c>
      <c r="R1206" t="str">
        <f>VLOOKUP($N1206,'Design - US'!$H$3:$M$50,5,FALSE)</f>
        <v>Open access within label indication (use after failure of allopurinol or febuxostat)</v>
      </c>
      <c r="S1206" t="str">
        <f>VLOOKUP($N1206,'Design - US'!$H$3:$M$50,6,FALSE)</f>
        <v>No prior authorization</v>
      </c>
      <c r="T1206">
        <f t="shared" si="132"/>
        <v>250</v>
      </c>
      <c r="U1206">
        <f t="shared" si="126"/>
        <v>250</v>
      </c>
      <c r="V1206">
        <f t="shared" si="127"/>
        <v>0</v>
      </c>
      <c r="W1206">
        <f t="shared" si="128"/>
        <v>0</v>
      </c>
      <c r="X1206">
        <f t="shared" si="129"/>
        <v>0</v>
      </c>
    </row>
    <row r="1207" spans="1:24">
      <c r="A1207" s="2">
        <v>183</v>
      </c>
      <c r="B1207" s="1" t="s">
        <v>18</v>
      </c>
      <c r="C1207" s="1">
        <v>3</v>
      </c>
      <c r="D1207" s="1" t="s">
        <v>14</v>
      </c>
      <c r="E1207" s="1">
        <v>0</v>
      </c>
      <c r="F1207" s="1">
        <v>0</v>
      </c>
      <c r="G1207" s="1">
        <v>1</v>
      </c>
      <c r="H1207" s="1">
        <v>0</v>
      </c>
      <c r="I1207" s="1" t="s">
        <v>12</v>
      </c>
      <c r="J1207" s="1" t="s">
        <v>13</v>
      </c>
      <c r="K1207" s="1">
        <v>250</v>
      </c>
      <c r="L1207" s="3">
        <v>0</v>
      </c>
      <c r="M1207" t="str">
        <f t="shared" si="130"/>
        <v>C</v>
      </c>
      <c r="N1207" t="str">
        <f t="shared" si="131"/>
        <v>C3</v>
      </c>
      <c r="O1207" t="str">
        <f>VLOOKUP(N1207,'Design - US'!$H$3:$M$50,2,FALSE)</f>
        <v>Profile A</v>
      </c>
      <c r="P1207" t="str">
        <f>VLOOKUP($N1207,'Design - US'!$H$3:$M$50,3,FALSE)</f>
        <v>$30 USD / mo (T2)</v>
      </c>
      <c r="Q1207" t="str">
        <f>VLOOKUP($N1207,'Design - US'!$H$3:$M$50,4,FALSE)</f>
        <v>$7.14 USD / day</v>
      </c>
      <c r="R1207" t="str">
        <f>VLOOKUP($N1207,'Design - US'!$H$3:$M$50,5,FALSE)</f>
        <v>Open access within label indication (use after failure of allopurinol or febuxostat)</v>
      </c>
      <c r="S1207" t="str">
        <f>VLOOKUP($N1207,'Design - US'!$H$3:$M$50,6,FALSE)</f>
        <v>No prior authorization</v>
      </c>
      <c r="T1207">
        <f t="shared" si="132"/>
        <v>0</v>
      </c>
      <c r="U1207">
        <f t="shared" si="126"/>
        <v>0</v>
      </c>
      <c r="V1207">
        <f t="shared" si="127"/>
        <v>0</v>
      </c>
      <c r="W1207">
        <f t="shared" si="128"/>
        <v>0</v>
      </c>
      <c r="X1207">
        <f t="shared" si="129"/>
        <v>0</v>
      </c>
    </row>
    <row r="1208" spans="1:24">
      <c r="A1208" s="2">
        <v>183</v>
      </c>
      <c r="B1208" s="1" t="s">
        <v>18</v>
      </c>
      <c r="C1208" s="1">
        <v>4</v>
      </c>
      <c r="D1208" s="1" t="s">
        <v>11</v>
      </c>
      <c r="E1208" s="1">
        <v>1</v>
      </c>
      <c r="F1208" s="1">
        <v>0</v>
      </c>
      <c r="G1208" s="1">
        <v>0</v>
      </c>
      <c r="H1208" s="1">
        <v>0</v>
      </c>
      <c r="I1208" s="1" t="s">
        <v>12</v>
      </c>
      <c r="J1208" s="1" t="s">
        <v>13</v>
      </c>
      <c r="K1208" s="1">
        <v>250</v>
      </c>
      <c r="L1208" s="3">
        <v>0</v>
      </c>
      <c r="M1208" t="str">
        <f t="shared" si="130"/>
        <v>C</v>
      </c>
      <c r="N1208" t="str">
        <f t="shared" si="131"/>
        <v>C4</v>
      </c>
      <c r="O1208" t="str">
        <f>VLOOKUP(N1208,'Design - US'!$H$3:$M$50,2,FALSE)</f>
        <v>Profile A</v>
      </c>
      <c r="P1208" t="str">
        <f>VLOOKUP($N1208,'Design - US'!$H$3:$M$50,3,FALSE)</f>
        <v>$60 USD / mo (T3)</v>
      </c>
      <c r="Q1208" t="str">
        <f>VLOOKUP($N1208,'Design - US'!$H$3:$M$50,4,FALSE)</f>
        <v>$5.36 USD / day</v>
      </c>
      <c r="R1208" t="str">
        <f>VLOOKUP($N1208,'Design - US'!$H$3:$M$50,5,FALSE)</f>
        <v>Open access within label indication (use after failure of allopurinol or febuxostat)</v>
      </c>
      <c r="S1208" t="str">
        <f>VLOOKUP($N1208,'Design - US'!$H$3:$M$50,6,FALSE)</f>
        <v>Requires prior authorization</v>
      </c>
      <c r="T1208">
        <f t="shared" si="132"/>
        <v>250</v>
      </c>
      <c r="U1208">
        <f t="shared" si="126"/>
        <v>250</v>
      </c>
      <c r="V1208">
        <f t="shared" si="127"/>
        <v>0</v>
      </c>
      <c r="W1208">
        <f t="shared" si="128"/>
        <v>0</v>
      </c>
      <c r="X1208">
        <f t="shared" si="129"/>
        <v>0</v>
      </c>
    </row>
    <row r="1209" spans="1:24">
      <c r="A1209" s="2">
        <v>183</v>
      </c>
      <c r="B1209" s="1" t="s">
        <v>18</v>
      </c>
      <c r="C1209" s="1">
        <v>4</v>
      </c>
      <c r="D1209" s="1" t="s">
        <v>14</v>
      </c>
      <c r="E1209" s="1">
        <v>0</v>
      </c>
      <c r="F1209" s="1">
        <v>0</v>
      </c>
      <c r="G1209" s="1">
        <v>1</v>
      </c>
      <c r="H1209" s="1">
        <v>0</v>
      </c>
      <c r="I1209" s="1" t="s">
        <v>12</v>
      </c>
      <c r="J1209" s="1" t="s">
        <v>13</v>
      </c>
      <c r="K1209" s="1">
        <v>250</v>
      </c>
      <c r="L1209" s="3">
        <v>0</v>
      </c>
      <c r="M1209" t="str">
        <f t="shared" si="130"/>
        <v>C</v>
      </c>
      <c r="N1209" t="str">
        <f t="shared" si="131"/>
        <v>C4</v>
      </c>
      <c r="O1209" t="str">
        <f>VLOOKUP(N1209,'Design - US'!$H$3:$M$50,2,FALSE)</f>
        <v>Profile A</v>
      </c>
      <c r="P1209" t="str">
        <f>VLOOKUP($N1209,'Design - US'!$H$3:$M$50,3,FALSE)</f>
        <v>$60 USD / mo (T3)</v>
      </c>
      <c r="Q1209" t="str">
        <f>VLOOKUP($N1209,'Design - US'!$H$3:$M$50,4,FALSE)</f>
        <v>$5.36 USD / day</v>
      </c>
      <c r="R1209" t="str">
        <f>VLOOKUP($N1209,'Design - US'!$H$3:$M$50,5,FALSE)</f>
        <v>Open access within label indication (use after failure of allopurinol or febuxostat)</v>
      </c>
      <c r="S1209" t="str">
        <f>VLOOKUP($N1209,'Design - US'!$H$3:$M$50,6,FALSE)</f>
        <v>Requires prior authorization</v>
      </c>
      <c r="T1209">
        <f t="shared" si="132"/>
        <v>0</v>
      </c>
      <c r="U1209">
        <f t="shared" si="126"/>
        <v>0</v>
      </c>
      <c r="V1209">
        <f t="shared" si="127"/>
        <v>0</v>
      </c>
      <c r="W1209">
        <f t="shared" si="128"/>
        <v>0</v>
      </c>
      <c r="X1209">
        <f t="shared" si="129"/>
        <v>0</v>
      </c>
    </row>
    <row r="1210" spans="1:24">
      <c r="A1210" s="2">
        <v>183</v>
      </c>
      <c r="B1210" s="1" t="s">
        <v>18</v>
      </c>
      <c r="C1210" s="1">
        <v>5</v>
      </c>
      <c r="D1210" s="1" t="s">
        <v>11</v>
      </c>
      <c r="E1210" s="1">
        <v>1</v>
      </c>
      <c r="F1210" s="1">
        <v>0</v>
      </c>
      <c r="G1210" s="1">
        <v>0</v>
      </c>
      <c r="H1210" s="1">
        <v>0</v>
      </c>
      <c r="I1210" s="1" t="s">
        <v>12</v>
      </c>
      <c r="J1210" s="1" t="s">
        <v>13</v>
      </c>
      <c r="K1210" s="1">
        <v>250</v>
      </c>
      <c r="L1210" s="3">
        <v>0</v>
      </c>
      <c r="M1210" t="str">
        <f t="shared" si="130"/>
        <v>C</v>
      </c>
      <c r="N1210" t="str">
        <f t="shared" si="131"/>
        <v>C5</v>
      </c>
      <c r="O1210" t="str">
        <f>VLOOKUP(N1210,'Design - US'!$H$3:$M$50,2,FALSE)</f>
        <v>Profile C</v>
      </c>
      <c r="P1210" t="str">
        <f>VLOOKUP($N1210,'Design - US'!$H$3:$M$50,3,FALSE)</f>
        <v>$30 USD / mo (T2)</v>
      </c>
      <c r="Q1210" t="str">
        <f>VLOOKUP($N1210,'Design - US'!$H$3:$M$50,4,FALSE)</f>
        <v>$7.14 USD / day</v>
      </c>
      <c r="R1210" t="str">
        <f>VLOOKUP($N1210,'Design - US'!$H$3:$M$50,5,FALSE)</f>
        <v>Open access within label indication (use after failure of allopurinol or febuxostat)</v>
      </c>
      <c r="S1210" t="str">
        <f>VLOOKUP($N1210,'Design - US'!$H$3:$M$50,6,FALSE)</f>
        <v>Requires prior authorization</v>
      </c>
      <c r="T1210">
        <f t="shared" si="132"/>
        <v>250</v>
      </c>
      <c r="U1210">
        <f t="shared" si="126"/>
        <v>250</v>
      </c>
      <c r="V1210">
        <f t="shared" si="127"/>
        <v>0</v>
      </c>
      <c r="W1210">
        <f t="shared" si="128"/>
        <v>0</v>
      </c>
      <c r="X1210">
        <f t="shared" si="129"/>
        <v>0</v>
      </c>
    </row>
    <row r="1211" spans="1:24">
      <c r="A1211" s="2">
        <v>183</v>
      </c>
      <c r="B1211" s="1" t="s">
        <v>18</v>
      </c>
      <c r="C1211" s="1">
        <v>5</v>
      </c>
      <c r="D1211" s="1" t="s">
        <v>14</v>
      </c>
      <c r="E1211" s="1">
        <v>0</v>
      </c>
      <c r="F1211" s="1">
        <v>1</v>
      </c>
      <c r="G1211" s="1">
        <v>0</v>
      </c>
      <c r="H1211" s="1">
        <v>0</v>
      </c>
      <c r="I1211" s="1" t="s">
        <v>12</v>
      </c>
      <c r="J1211" s="1" t="s">
        <v>13</v>
      </c>
      <c r="K1211" s="1">
        <v>250</v>
      </c>
      <c r="L1211" s="3">
        <v>0</v>
      </c>
      <c r="M1211" t="str">
        <f t="shared" si="130"/>
        <v>C</v>
      </c>
      <c r="N1211" t="str">
        <f t="shared" si="131"/>
        <v>C5</v>
      </c>
      <c r="O1211" t="str">
        <f>VLOOKUP(N1211,'Design - US'!$H$3:$M$50,2,FALSE)</f>
        <v>Profile C</v>
      </c>
      <c r="P1211" t="str">
        <f>VLOOKUP($N1211,'Design - US'!$H$3:$M$50,3,FALSE)</f>
        <v>$30 USD / mo (T2)</v>
      </c>
      <c r="Q1211" t="str">
        <f>VLOOKUP($N1211,'Design - US'!$H$3:$M$50,4,FALSE)</f>
        <v>$7.14 USD / day</v>
      </c>
      <c r="R1211" t="str">
        <f>VLOOKUP($N1211,'Design - US'!$H$3:$M$50,5,FALSE)</f>
        <v>Open access within label indication (use after failure of allopurinol or febuxostat)</v>
      </c>
      <c r="S1211" t="str">
        <f>VLOOKUP($N1211,'Design - US'!$H$3:$M$50,6,FALSE)</f>
        <v>Requires prior authorization</v>
      </c>
      <c r="T1211">
        <f t="shared" si="132"/>
        <v>0</v>
      </c>
      <c r="U1211">
        <f t="shared" si="126"/>
        <v>0</v>
      </c>
      <c r="V1211">
        <f t="shared" si="127"/>
        <v>0</v>
      </c>
      <c r="W1211">
        <f t="shared" si="128"/>
        <v>0</v>
      </c>
      <c r="X1211">
        <f t="shared" si="129"/>
        <v>0</v>
      </c>
    </row>
    <row r="1212" spans="1:24">
      <c r="A1212" s="2">
        <v>183</v>
      </c>
      <c r="B1212" s="1" t="s">
        <v>18</v>
      </c>
      <c r="C1212" s="1">
        <v>6</v>
      </c>
      <c r="D1212" s="1" t="s">
        <v>11</v>
      </c>
      <c r="E1212" s="1">
        <v>1</v>
      </c>
      <c r="F1212" s="1">
        <v>0</v>
      </c>
      <c r="G1212" s="1">
        <v>0</v>
      </c>
      <c r="H1212" s="1">
        <v>0</v>
      </c>
      <c r="I1212" s="1" t="s">
        <v>12</v>
      </c>
      <c r="J1212" s="1" t="s">
        <v>13</v>
      </c>
      <c r="K1212" s="1">
        <v>250</v>
      </c>
      <c r="L1212" s="3">
        <v>0</v>
      </c>
      <c r="M1212" t="str">
        <f t="shared" si="130"/>
        <v>C</v>
      </c>
      <c r="N1212" t="str">
        <f t="shared" si="131"/>
        <v>C6</v>
      </c>
      <c r="O1212" t="str">
        <f>VLOOKUP(N1212,'Design - US'!$H$3:$M$50,2,FALSE)</f>
        <v>Profile A</v>
      </c>
      <c r="P1212" t="str">
        <f>VLOOKUP($N1212,'Design - US'!$H$3:$M$50,3,FALSE)</f>
        <v>$60 USD / mo (T3)</v>
      </c>
      <c r="Q1212" t="str">
        <f>VLOOKUP($N1212,'Design - US'!$H$3:$M$50,4,FALSE)</f>
        <v>$7.14 USD / day</v>
      </c>
      <c r="R1212" t="str">
        <f>VLOOKUP($N1212,'Design - US'!$H$3:$M$50,5,FALSE)</f>
        <v>Open access within label indication (use after failure of allopurinol or febuxostat)</v>
      </c>
      <c r="S1212" t="str">
        <f>VLOOKUP($N1212,'Design - US'!$H$3:$M$50,6,FALSE)</f>
        <v>Requires prior authorization</v>
      </c>
      <c r="T1212">
        <f t="shared" si="132"/>
        <v>250</v>
      </c>
      <c r="U1212">
        <f t="shared" si="126"/>
        <v>250</v>
      </c>
      <c r="V1212">
        <f t="shared" si="127"/>
        <v>0</v>
      </c>
      <c r="W1212">
        <f t="shared" si="128"/>
        <v>0</v>
      </c>
      <c r="X1212">
        <f t="shared" si="129"/>
        <v>0</v>
      </c>
    </row>
    <row r="1213" spans="1:24">
      <c r="A1213" s="2">
        <v>183</v>
      </c>
      <c r="B1213" s="1" t="s">
        <v>18</v>
      </c>
      <c r="C1213" s="1">
        <v>6</v>
      </c>
      <c r="D1213" s="1" t="s">
        <v>14</v>
      </c>
      <c r="E1213" s="1">
        <v>0</v>
      </c>
      <c r="F1213" s="1">
        <v>0.7</v>
      </c>
      <c r="G1213" s="1">
        <v>0.3</v>
      </c>
      <c r="H1213" s="1">
        <v>0</v>
      </c>
      <c r="I1213" s="1" t="s">
        <v>12</v>
      </c>
      <c r="J1213" s="1" t="s">
        <v>13</v>
      </c>
      <c r="K1213" s="1">
        <v>250</v>
      </c>
      <c r="L1213" s="3">
        <v>0</v>
      </c>
      <c r="M1213" t="str">
        <f t="shared" si="130"/>
        <v>C</v>
      </c>
      <c r="N1213" t="str">
        <f t="shared" si="131"/>
        <v>C6</v>
      </c>
      <c r="O1213" t="str">
        <f>VLOOKUP(N1213,'Design - US'!$H$3:$M$50,2,FALSE)</f>
        <v>Profile A</v>
      </c>
      <c r="P1213" t="str">
        <f>VLOOKUP($N1213,'Design - US'!$H$3:$M$50,3,FALSE)</f>
        <v>$60 USD / mo (T3)</v>
      </c>
      <c r="Q1213" t="str">
        <f>VLOOKUP($N1213,'Design - US'!$H$3:$M$50,4,FALSE)</f>
        <v>$7.14 USD / day</v>
      </c>
      <c r="R1213" t="str">
        <f>VLOOKUP($N1213,'Design - US'!$H$3:$M$50,5,FALSE)</f>
        <v>Open access within label indication (use after failure of allopurinol or febuxostat)</v>
      </c>
      <c r="S1213" t="str">
        <f>VLOOKUP($N1213,'Design - US'!$H$3:$M$50,6,FALSE)</f>
        <v>Requires prior authorization</v>
      </c>
      <c r="T1213">
        <f t="shared" si="132"/>
        <v>0</v>
      </c>
      <c r="U1213">
        <f t="shared" si="126"/>
        <v>0</v>
      </c>
      <c r="V1213">
        <f t="shared" si="127"/>
        <v>0</v>
      </c>
      <c r="W1213">
        <f t="shared" si="128"/>
        <v>0</v>
      </c>
      <c r="X1213">
        <f t="shared" si="129"/>
        <v>0</v>
      </c>
    </row>
    <row r="1214" spans="1:24">
      <c r="A1214" s="2">
        <v>183</v>
      </c>
      <c r="B1214" s="1" t="s">
        <v>18</v>
      </c>
      <c r="C1214" s="1">
        <v>7</v>
      </c>
      <c r="D1214" s="1" t="s">
        <v>11</v>
      </c>
      <c r="E1214" s="1">
        <v>1</v>
      </c>
      <c r="F1214" s="1">
        <v>0</v>
      </c>
      <c r="G1214" s="1">
        <v>0</v>
      </c>
      <c r="H1214" s="1">
        <v>0</v>
      </c>
      <c r="I1214" s="1" t="s">
        <v>12</v>
      </c>
      <c r="J1214" s="1" t="s">
        <v>13</v>
      </c>
      <c r="K1214" s="1">
        <v>250</v>
      </c>
      <c r="L1214" s="3">
        <v>0</v>
      </c>
      <c r="M1214" t="str">
        <f t="shared" si="130"/>
        <v>C</v>
      </c>
      <c r="N1214" t="str">
        <f t="shared" si="131"/>
        <v>C7</v>
      </c>
      <c r="O1214" t="str">
        <f>VLOOKUP(N1214,'Design - US'!$H$3:$M$50,2,FALSE)</f>
        <v>Profile D</v>
      </c>
      <c r="P1214" t="str">
        <f>VLOOKUP($N1214,'Design - US'!$H$3:$M$50,3,FALSE)</f>
        <v>$60 USD / mo (T3)</v>
      </c>
      <c r="Q1214" t="str">
        <f>VLOOKUP($N1214,'Design - US'!$H$3:$M$50,4,FALSE)</f>
        <v>$7.14 USD / day</v>
      </c>
      <c r="R1214" t="str">
        <f>VLOOKUP($N1214,'Design - US'!$H$3:$M$50,5,FALSE)</f>
        <v>Open access within label indication (use after failure of allopurinol or febuxostat)</v>
      </c>
      <c r="S1214" t="str">
        <f>VLOOKUP($N1214,'Design - US'!$H$3:$M$50,6,FALSE)</f>
        <v>Requires prior authorization</v>
      </c>
      <c r="T1214">
        <f t="shared" si="132"/>
        <v>250</v>
      </c>
      <c r="U1214">
        <f t="shared" si="126"/>
        <v>250</v>
      </c>
      <c r="V1214">
        <f t="shared" si="127"/>
        <v>0</v>
      </c>
      <c r="W1214">
        <f t="shared" si="128"/>
        <v>0</v>
      </c>
      <c r="X1214">
        <f t="shared" si="129"/>
        <v>0</v>
      </c>
    </row>
    <row r="1215" spans="1:24">
      <c r="A1215" s="2">
        <v>183</v>
      </c>
      <c r="B1215" s="1" t="s">
        <v>18</v>
      </c>
      <c r="C1215" s="1">
        <v>7</v>
      </c>
      <c r="D1215" s="1" t="s">
        <v>14</v>
      </c>
      <c r="E1215" s="1">
        <v>0</v>
      </c>
      <c r="F1215" s="1">
        <v>1</v>
      </c>
      <c r="G1215" s="1">
        <v>0</v>
      </c>
      <c r="H1215" s="1">
        <v>0</v>
      </c>
      <c r="I1215" s="1" t="s">
        <v>12</v>
      </c>
      <c r="J1215" s="1" t="s">
        <v>13</v>
      </c>
      <c r="K1215" s="1">
        <v>250</v>
      </c>
      <c r="L1215" s="3">
        <v>0</v>
      </c>
      <c r="M1215" t="str">
        <f t="shared" si="130"/>
        <v>C</v>
      </c>
      <c r="N1215" t="str">
        <f t="shared" si="131"/>
        <v>C7</v>
      </c>
      <c r="O1215" t="str">
        <f>VLOOKUP(N1215,'Design - US'!$H$3:$M$50,2,FALSE)</f>
        <v>Profile D</v>
      </c>
      <c r="P1215" t="str">
        <f>VLOOKUP($N1215,'Design - US'!$H$3:$M$50,3,FALSE)</f>
        <v>$60 USD / mo (T3)</v>
      </c>
      <c r="Q1215" t="str">
        <f>VLOOKUP($N1215,'Design - US'!$H$3:$M$50,4,FALSE)</f>
        <v>$7.14 USD / day</v>
      </c>
      <c r="R1215" t="str">
        <f>VLOOKUP($N1215,'Design - US'!$H$3:$M$50,5,FALSE)</f>
        <v>Open access within label indication (use after failure of allopurinol or febuxostat)</v>
      </c>
      <c r="S1215" t="str">
        <f>VLOOKUP($N1215,'Design - US'!$H$3:$M$50,6,FALSE)</f>
        <v>Requires prior authorization</v>
      </c>
      <c r="T1215">
        <f t="shared" si="132"/>
        <v>0</v>
      </c>
      <c r="U1215">
        <f t="shared" si="126"/>
        <v>0</v>
      </c>
      <c r="V1215">
        <f t="shared" si="127"/>
        <v>0</v>
      </c>
      <c r="W1215">
        <f t="shared" si="128"/>
        <v>0</v>
      </c>
      <c r="X1215">
        <f t="shared" si="129"/>
        <v>0</v>
      </c>
    </row>
    <row r="1216" spans="1:24">
      <c r="A1216" s="2">
        <v>183</v>
      </c>
      <c r="B1216" s="1" t="s">
        <v>18</v>
      </c>
      <c r="C1216" s="1">
        <v>8</v>
      </c>
      <c r="D1216" s="1" t="s">
        <v>11</v>
      </c>
      <c r="E1216" s="1">
        <v>1</v>
      </c>
      <c r="F1216" s="1">
        <v>0</v>
      </c>
      <c r="G1216" s="1">
        <v>0</v>
      </c>
      <c r="H1216" s="1">
        <v>0</v>
      </c>
      <c r="I1216" s="1" t="s">
        <v>12</v>
      </c>
      <c r="J1216" s="1" t="s">
        <v>13</v>
      </c>
      <c r="K1216" s="1">
        <v>250</v>
      </c>
      <c r="L1216" s="3">
        <v>0</v>
      </c>
      <c r="M1216" t="str">
        <f t="shared" si="130"/>
        <v>C</v>
      </c>
      <c r="N1216" t="str">
        <f t="shared" si="131"/>
        <v>C8</v>
      </c>
      <c r="O1216" t="str">
        <f>VLOOKUP(N1216,'Design - US'!$H$3:$M$50,2,FALSE)</f>
        <v>Profile B</v>
      </c>
      <c r="P1216" t="str">
        <f>VLOOKUP($N1216,'Design - US'!$H$3:$M$50,3,FALSE)</f>
        <v>$60 USD / mo (T3)</v>
      </c>
      <c r="Q1216" t="str">
        <f>VLOOKUP($N1216,'Design - US'!$H$3:$M$50,4,FALSE)</f>
        <v>$12.06 USD / day</v>
      </c>
      <c r="R1216" t="str">
        <f>VLOOKUP($N1216,'Design - US'!$H$3:$M$50,5,FALSE)</f>
        <v>Access restricted beyond label indication (use only after failure of both allopurinol AND febuxostat)</v>
      </c>
      <c r="S1216" t="str">
        <f>VLOOKUP($N1216,'Design - US'!$H$3:$M$50,6,FALSE)</f>
        <v>Requires prior authorization</v>
      </c>
      <c r="T1216">
        <f t="shared" si="132"/>
        <v>250</v>
      </c>
      <c r="U1216">
        <f t="shared" si="126"/>
        <v>250</v>
      </c>
      <c r="V1216">
        <f t="shared" si="127"/>
        <v>0</v>
      </c>
      <c r="W1216">
        <f t="shared" si="128"/>
        <v>0</v>
      </c>
      <c r="X1216">
        <f t="shared" si="129"/>
        <v>0</v>
      </c>
    </row>
    <row r="1217" spans="1:24">
      <c r="A1217" s="2">
        <v>183</v>
      </c>
      <c r="B1217" s="1" t="s">
        <v>18</v>
      </c>
      <c r="C1217" s="1">
        <v>8</v>
      </c>
      <c r="D1217" s="1" t="s">
        <v>14</v>
      </c>
      <c r="E1217" s="1">
        <v>0</v>
      </c>
      <c r="F1217" s="1">
        <v>0</v>
      </c>
      <c r="G1217" s="1">
        <v>1</v>
      </c>
      <c r="H1217" s="1">
        <v>0</v>
      </c>
      <c r="I1217" s="1" t="s">
        <v>12</v>
      </c>
      <c r="J1217" s="1" t="s">
        <v>13</v>
      </c>
      <c r="K1217" s="1">
        <v>250</v>
      </c>
      <c r="L1217" s="3">
        <v>0</v>
      </c>
      <c r="M1217" t="str">
        <f t="shared" si="130"/>
        <v>C</v>
      </c>
      <c r="N1217" t="str">
        <f t="shared" si="131"/>
        <v>C8</v>
      </c>
      <c r="O1217" t="str">
        <f>VLOOKUP(N1217,'Design - US'!$H$3:$M$50,2,FALSE)</f>
        <v>Profile B</v>
      </c>
      <c r="P1217" t="str">
        <f>VLOOKUP($N1217,'Design - US'!$H$3:$M$50,3,FALSE)</f>
        <v>$60 USD / mo (T3)</v>
      </c>
      <c r="Q1217" t="str">
        <f>VLOOKUP($N1217,'Design - US'!$H$3:$M$50,4,FALSE)</f>
        <v>$12.06 USD / day</v>
      </c>
      <c r="R1217" t="str">
        <f>VLOOKUP($N1217,'Design - US'!$H$3:$M$50,5,FALSE)</f>
        <v>Access restricted beyond label indication (use only after failure of both allopurinol AND febuxostat)</v>
      </c>
      <c r="S1217" t="str">
        <f>VLOOKUP($N1217,'Design - US'!$H$3:$M$50,6,FALSE)</f>
        <v>Requires prior authorization</v>
      </c>
      <c r="T1217">
        <f t="shared" si="132"/>
        <v>0</v>
      </c>
      <c r="U1217">
        <f t="shared" si="126"/>
        <v>0</v>
      </c>
      <c r="V1217">
        <f t="shared" si="127"/>
        <v>0</v>
      </c>
      <c r="W1217">
        <f t="shared" si="128"/>
        <v>0</v>
      </c>
      <c r="X1217">
        <f t="shared" si="129"/>
        <v>0</v>
      </c>
    </row>
    <row r="1218" spans="1:24">
      <c r="A1218" s="2">
        <v>183</v>
      </c>
      <c r="B1218" s="1" t="s">
        <v>18</v>
      </c>
      <c r="C1218" s="1">
        <v>9</v>
      </c>
      <c r="D1218" s="1" t="s">
        <v>11</v>
      </c>
      <c r="E1218" s="1">
        <v>1</v>
      </c>
      <c r="F1218" s="1">
        <v>0</v>
      </c>
      <c r="G1218" s="1">
        <v>0</v>
      </c>
      <c r="H1218" s="1">
        <v>0</v>
      </c>
      <c r="I1218" s="1" t="s">
        <v>12</v>
      </c>
      <c r="J1218" s="1" t="s">
        <v>13</v>
      </c>
      <c r="K1218" s="1">
        <v>250</v>
      </c>
      <c r="L1218" s="3">
        <v>0</v>
      </c>
      <c r="M1218" t="str">
        <f t="shared" si="130"/>
        <v>C</v>
      </c>
      <c r="N1218" t="str">
        <f t="shared" si="131"/>
        <v>C9</v>
      </c>
      <c r="O1218" t="str">
        <f>VLOOKUP(N1218,'Design - US'!$H$3:$M$50,2,FALSE)</f>
        <v>Profile D</v>
      </c>
      <c r="P1218" t="str">
        <f>VLOOKUP($N1218,'Design - US'!$H$3:$M$50,3,FALSE)</f>
        <v>$60 USD / mo (T3)</v>
      </c>
      <c r="Q1218" t="str">
        <f>VLOOKUP($N1218,'Design - US'!$H$3:$M$50,4,FALSE)</f>
        <v>$12.06 USD / day</v>
      </c>
      <c r="R1218" t="str">
        <f>VLOOKUP($N1218,'Design - US'!$H$3:$M$50,5,FALSE)</f>
        <v>Open access within label indication (use after failure of allopurinol or febuxostat)</v>
      </c>
      <c r="S1218" t="str">
        <f>VLOOKUP($N1218,'Design - US'!$H$3:$M$50,6,FALSE)</f>
        <v>No prior authorization</v>
      </c>
      <c r="T1218">
        <f t="shared" si="132"/>
        <v>250</v>
      </c>
      <c r="U1218">
        <f t="shared" ref="U1218:U1281" si="133">$T1218*E1218</f>
        <v>250</v>
      </c>
      <c r="V1218">
        <f t="shared" ref="V1218:V1281" si="134">$T1218*F1218</f>
        <v>0</v>
      </c>
      <c r="W1218">
        <f t="shared" ref="W1218:W1281" si="135">$T1218*G1218</f>
        <v>0</v>
      </c>
      <c r="X1218">
        <f t="shared" ref="X1218:X1281" si="136">$T1218*H1218</f>
        <v>0</v>
      </c>
    </row>
    <row r="1219" spans="1:24">
      <c r="A1219" s="2">
        <v>183</v>
      </c>
      <c r="B1219" s="1" t="s">
        <v>18</v>
      </c>
      <c r="C1219" s="1">
        <v>9</v>
      </c>
      <c r="D1219" s="1" t="s">
        <v>14</v>
      </c>
      <c r="E1219" s="1">
        <v>0.5</v>
      </c>
      <c r="F1219" s="1">
        <v>0.5</v>
      </c>
      <c r="G1219" s="1">
        <v>0</v>
      </c>
      <c r="H1219" s="1">
        <v>0</v>
      </c>
      <c r="I1219" s="1" t="s">
        <v>12</v>
      </c>
      <c r="J1219" s="1" t="s">
        <v>13</v>
      </c>
      <c r="K1219" s="1">
        <v>250</v>
      </c>
      <c r="L1219" s="3">
        <v>0</v>
      </c>
      <c r="M1219" t="str">
        <f t="shared" ref="M1219:M1282" si="137">RIGHT(B1219,1)</f>
        <v>C</v>
      </c>
      <c r="N1219" t="str">
        <f t="shared" ref="N1219:N1282" si="138">M1219&amp;C1219</f>
        <v>C9</v>
      </c>
      <c r="O1219" t="str">
        <f>VLOOKUP(N1219,'Design - US'!$H$3:$M$50,2,FALSE)</f>
        <v>Profile D</v>
      </c>
      <c r="P1219" t="str">
        <f>VLOOKUP($N1219,'Design - US'!$H$3:$M$50,3,FALSE)</f>
        <v>$60 USD / mo (T3)</v>
      </c>
      <c r="Q1219" t="str">
        <f>VLOOKUP($N1219,'Design - US'!$H$3:$M$50,4,FALSE)</f>
        <v>$12.06 USD / day</v>
      </c>
      <c r="R1219" t="str">
        <f>VLOOKUP($N1219,'Design - US'!$H$3:$M$50,5,FALSE)</f>
        <v>Open access within label indication (use after failure of allopurinol or febuxostat)</v>
      </c>
      <c r="S1219" t="str">
        <f>VLOOKUP($N1219,'Design - US'!$H$3:$M$50,6,FALSE)</f>
        <v>No prior authorization</v>
      </c>
      <c r="T1219">
        <f t="shared" ref="T1219:T1282" si="139">IF(D1219="A",K1219,L1219)</f>
        <v>0</v>
      </c>
      <c r="U1219">
        <f t="shared" si="133"/>
        <v>0</v>
      </c>
      <c r="V1219">
        <f t="shared" si="134"/>
        <v>0</v>
      </c>
      <c r="W1219">
        <f t="shared" si="135"/>
        <v>0</v>
      </c>
      <c r="X1219">
        <f t="shared" si="136"/>
        <v>0</v>
      </c>
    </row>
    <row r="1220" spans="1:24">
      <c r="A1220" s="2">
        <v>183</v>
      </c>
      <c r="B1220" s="1" t="s">
        <v>18</v>
      </c>
      <c r="C1220" s="1">
        <v>10</v>
      </c>
      <c r="D1220" s="1" t="s">
        <v>11</v>
      </c>
      <c r="E1220" s="1">
        <v>1</v>
      </c>
      <c r="F1220" s="1">
        <v>0</v>
      </c>
      <c r="G1220" s="1">
        <v>0</v>
      </c>
      <c r="H1220" s="1">
        <v>0</v>
      </c>
      <c r="I1220" s="1" t="s">
        <v>12</v>
      </c>
      <c r="J1220" s="1" t="s">
        <v>13</v>
      </c>
      <c r="K1220" s="1">
        <v>250</v>
      </c>
      <c r="L1220" s="3">
        <v>0</v>
      </c>
      <c r="M1220" t="str">
        <f t="shared" si="137"/>
        <v>C</v>
      </c>
      <c r="N1220" t="str">
        <f t="shared" si="138"/>
        <v>C10</v>
      </c>
      <c r="O1220" t="str">
        <f>VLOOKUP(N1220,'Design - US'!$H$3:$M$50,2,FALSE)</f>
        <v>Profile A</v>
      </c>
      <c r="P1220" t="str">
        <f>VLOOKUP($N1220,'Design - US'!$H$3:$M$50,3,FALSE)</f>
        <v>$60 USD / mo (T3)</v>
      </c>
      <c r="Q1220" t="str">
        <f>VLOOKUP($N1220,'Design - US'!$H$3:$M$50,4,FALSE)</f>
        <v>$12.06 USD / day</v>
      </c>
      <c r="R1220" t="str">
        <f>VLOOKUP($N1220,'Design - US'!$H$3:$M$50,5,FALSE)</f>
        <v>Open access within label indication (use after failure of allopurinol or febuxostat)</v>
      </c>
      <c r="S1220" t="str">
        <f>VLOOKUP($N1220,'Design - US'!$H$3:$M$50,6,FALSE)</f>
        <v>No prior authorization</v>
      </c>
      <c r="T1220">
        <f t="shared" si="139"/>
        <v>250</v>
      </c>
      <c r="U1220">
        <f t="shared" si="133"/>
        <v>250</v>
      </c>
      <c r="V1220">
        <f t="shared" si="134"/>
        <v>0</v>
      </c>
      <c r="W1220">
        <f t="shared" si="135"/>
        <v>0</v>
      </c>
      <c r="X1220">
        <f t="shared" si="136"/>
        <v>0</v>
      </c>
    </row>
    <row r="1221" spans="1:24">
      <c r="A1221" s="2">
        <v>183</v>
      </c>
      <c r="B1221" s="1" t="s">
        <v>18</v>
      </c>
      <c r="C1221" s="1">
        <v>10</v>
      </c>
      <c r="D1221" s="1" t="s">
        <v>14</v>
      </c>
      <c r="E1221" s="1">
        <v>0</v>
      </c>
      <c r="F1221" s="1">
        <v>0</v>
      </c>
      <c r="G1221" s="1">
        <v>1</v>
      </c>
      <c r="H1221" s="1">
        <v>0</v>
      </c>
      <c r="I1221" s="1" t="s">
        <v>12</v>
      </c>
      <c r="J1221" s="1" t="s">
        <v>13</v>
      </c>
      <c r="K1221" s="1">
        <v>250</v>
      </c>
      <c r="L1221" s="3">
        <v>0</v>
      </c>
      <c r="M1221" t="str">
        <f t="shared" si="137"/>
        <v>C</v>
      </c>
      <c r="N1221" t="str">
        <f t="shared" si="138"/>
        <v>C10</v>
      </c>
      <c r="O1221" t="str">
        <f>VLOOKUP(N1221,'Design - US'!$H$3:$M$50,2,FALSE)</f>
        <v>Profile A</v>
      </c>
      <c r="P1221" t="str">
        <f>VLOOKUP($N1221,'Design - US'!$H$3:$M$50,3,FALSE)</f>
        <v>$60 USD / mo (T3)</v>
      </c>
      <c r="Q1221" t="str">
        <f>VLOOKUP($N1221,'Design - US'!$H$3:$M$50,4,FALSE)</f>
        <v>$12.06 USD / day</v>
      </c>
      <c r="R1221" t="str">
        <f>VLOOKUP($N1221,'Design - US'!$H$3:$M$50,5,FALSE)</f>
        <v>Open access within label indication (use after failure of allopurinol or febuxostat)</v>
      </c>
      <c r="S1221" t="str">
        <f>VLOOKUP($N1221,'Design - US'!$H$3:$M$50,6,FALSE)</f>
        <v>No prior authorization</v>
      </c>
      <c r="T1221">
        <f t="shared" si="139"/>
        <v>0</v>
      </c>
      <c r="U1221">
        <f t="shared" si="133"/>
        <v>0</v>
      </c>
      <c r="V1221">
        <f t="shared" si="134"/>
        <v>0</v>
      </c>
      <c r="W1221">
        <f t="shared" si="135"/>
        <v>0</v>
      </c>
      <c r="X1221">
        <f t="shared" si="136"/>
        <v>0</v>
      </c>
    </row>
    <row r="1222" spans="1:24">
      <c r="A1222" s="2">
        <v>183</v>
      </c>
      <c r="B1222" s="1" t="s">
        <v>18</v>
      </c>
      <c r="C1222" s="1">
        <v>11</v>
      </c>
      <c r="D1222" s="1" t="s">
        <v>11</v>
      </c>
      <c r="E1222" s="1">
        <v>1</v>
      </c>
      <c r="F1222" s="1">
        <v>0</v>
      </c>
      <c r="G1222" s="1">
        <v>0</v>
      </c>
      <c r="H1222" s="1">
        <v>0</v>
      </c>
      <c r="I1222" s="1" t="s">
        <v>12</v>
      </c>
      <c r="J1222" s="1" t="s">
        <v>13</v>
      </c>
      <c r="K1222" s="1">
        <v>250</v>
      </c>
      <c r="L1222" s="3">
        <v>0</v>
      </c>
      <c r="M1222" t="str">
        <f t="shared" si="137"/>
        <v>C</v>
      </c>
      <c r="N1222" t="str">
        <f t="shared" si="138"/>
        <v>C11</v>
      </c>
      <c r="O1222" t="str">
        <f>VLOOKUP(N1222,'Design - US'!$H$3:$M$50,2,FALSE)</f>
        <v>Profile B</v>
      </c>
      <c r="P1222" t="str">
        <f>VLOOKUP($N1222,'Design - US'!$H$3:$M$50,3,FALSE)</f>
        <v>$60 USD / mo (T3)</v>
      </c>
      <c r="Q1222" t="str">
        <f>VLOOKUP($N1222,'Design - US'!$H$3:$M$50,4,FALSE)</f>
        <v>$12.06 USD / day</v>
      </c>
      <c r="R1222" t="str">
        <f>VLOOKUP($N1222,'Design - US'!$H$3:$M$50,5,FALSE)</f>
        <v>Open access within label indication (use after failure of allopurinol or febuxostat)</v>
      </c>
      <c r="S1222" t="str">
        <f>VLOOKUP($N1222,'Design - US'!$H$3:$M$50,6,FALSE)</f>
        <v>No prior authorization</v>
      </c>
      <c r="T1222">
        <f t="shared" si="139"/>
        <v>250</v>
      </c>
      <c r="U1222">
        <f t="shared" si="133"/>
        <v>250</v>
      </c>
      <c r="V1222">
        <f t="shared" si="134"/>
        <v>0</v>
      </c>
      <c r="W1222">
        <f t="shared" si="135"/>
        <v>0</v>
      </c>
      <c r="X1222">
        <f t="shared" si="136"/>
        <v>0</v>
      </c>
    </row>
    <row r="1223" spans="1:24">
      <c r="A1223" s="2">
        <v>183</v>
      </c>
      <c r="B1223" s="1" t="s">
        <v>18</v>
      </c>
      <c r="C1223" s="1">
        <v>11</v>
      </c>
      <c r="D1223" s="1" t="s">
        <v>14</v>
      </c>
      <c r="E1223" s="1">
        <v>0</v>
      </c>
      <c r="F1223" s="1">
        <v>0.5</v>
      </c>
      <c r="G1223" s="1">
        <v>0.5</v>
      </c>
      <c r="H1223" s="1">
        <v>0</v>
      </c>
      <c r="I1223" s="1" t="s">
        <v>12</v>
      </c>
      <c r="J1223" s="1" t="s">
        <v>13</v>
      </c>
      <c r="K1223" s="1">
        <v>250</v>
      </c>
      <c r="L1223" s="3">
        <v>0</v>
      </c>
      <c r="M1223" t="str">
        <f t="shared" si="137"/>
        <v>C</v>
      </c>
      <c r="N1223" t="str">
        <f t="shared" si="138"/>
        <v>C11</v>
      </c>
      <c r="O1223" t="str">
        <f>VLOOKUP(N1223,'Design - US'!$H$3:$M$50,2,FALSE)</f>
        <v>Profile B</v>
      </c>
      <c r="P1223" t="str">
        <f>VLOOKUP($N1223,'Design - US'!$H$3:$M$50,3,FALSE)</f>
        <v>$60 USD / mo (T3)</v>
      </c>
      <c r="Q1223" t="str">
        <f>VLOOKUP($N1223,'Design - US'!$H$3:$M$50,4,FALSE)</f>
        <v>$12.06 USD / day</v>
      </c>
      <c r="R1223" t="str">
        <f>VLOOKUP($N1223,'Design - US'!$H$3:$M$50,5,FALSE)</f>
        <v>Open access within label indication (use after failure of allopurinol or febuxostat)</v>
      </c>
      <c r="S1223" t="str">
        <f>VLOOKUP($N1223,'Design - US'!$H$3:$M$50,6,FALSE)</f>
        <v>No prior authorization</v>
      </c>
      <c r="T1223">
        <f t="shared" si="139"/>
        <v>0</v>
      </c>
      <c r="U1223">
        <f t="shared" si="133"/>
        <v>0</v>
      </c>
      <c r="V1223">
        <f t="shared" si="134"/>
        <v>0</v>
      </c>
      <c r="W1223">
        <f t="shared" si="135"/>
        <v>0</v>
      </c>
      <c r="X1223">
        <f t="shared" si="136"/>
        <v>0</v>
      </c>
    </row>
    <row r="1224" spans="1:24">
      <c r="A1224" s="2">
        <v>183</v>
      </c>
      <c r="B1224" s="1" t="s">
        <v>18</v>
      </c>
      <c r="C1224" s="1">
        <v>12</v>
      </c>
      <c r="D1224" s="1" t="s">
        <v>11</v>
      </c>
      <c r="E1224" s="1">
        <v>1</v>
      </c>
      <c r="F1224" s="1">
        <v>0</v>
      </c>
      <c r="G1224" s="1">
        <v>0</v>
      </c>
      <c r="H1224" s="1">
        <v>0</v>
      </c>
      <c r="I1224" s="1" t="s">
        <v>12</v>
      </c>
      <c r="J1224" s="1" t="s">
        <v>13</v>
      </c>
      <c r="K1224" s="1">
        <v>250</v>
      </c>
      <c r="L1224" s="3">
        <v>0</v>
      </c>
      <c r="M1224" t="str">
        <f t="shared" si="137"/>
        <v>C</v>
      </c>
      <c r="N1224" t="str">
        <f t="shared" si="138"/>
        <v>C12</v>
      </c>
      <c r="O1224" t="str">
        <f>VLOOKUP(N1224,'Design - US'!$H$3:$M$50,2,FALSE)</f>
        <v>Profile C</v>
      </c>
      <c r="P1224" t="str">
        <f>VLOOKUP($N1224,'Design - US'!$H$3:$M$50,3,FALSE)</f>
        <v>$60 USD / mo (T3)</v>
      </c>
      <c r="Q1224" t="str">
        <f>VLOOKUP($N1224,'Design - US'!$H$3:$M$50,4,FALSE)</f>
        <v>$5.36 USD / day</v>
      </c>
      <c r="R1224" t="str">
        <f>VLOOKUP($N1224,'Design - US'!$H$3:$M$50,5,FALSE)</f>
        <v>Open access within label indication (use after failure of allopurinol or febuxostat)</v>
      </c>
      <c r="S1224" t="str">
        <f>VLOOKUP($N1224,'Design - US'!$H$3:$M$50,6,FALSE)</f>
        <v>No prior authorization</v>
      </c>
      <c r="T1224">
        <f t="shared" si="139"/>
        <v>250</v>
      </c>
      <c r="U1224">
        <f t="shared" si="133"/>
        <v>250</v>
      </c>
      <c r="V1224">
        <f t="shared" si="134"/>
        <v>0</v>
      </c>
      <c r="W1224">
        <f t="shared" si="135"/>
        <v>0</v>
      </c>
      <c r="X1224">
        <f t="shared" si="136"/>
        <v>0</v>
      </c>
    </row>
    <row r="1225" spans="1:24">
      <c r="A1225" s="2">
        <v>183</v>
      </c>
      <c r="B1225" s="1" t="s">
        <v>18</v>
      </c>
      <c r="C1225" s="1">
        <v>12</v>
      </c>
      <c r="D1225" s="1" t="s">
        <v>14</v>
      </c>
      <c r="E1225" s="1">
        <v>0</v>
      </c>
      <c r="F1225" s="1">
        <v>0.5</v>
      </c>
      <c r="G1225" s="1">
        <v>0.5</v>
      </c>
      <c r="H1225" s="1">
        <v>0</v>
      </c>
      <c r="I1225" s="1" t="s">
        <v>12</v>
      </c>
      <c r="J1225" s="1" t="s">
        <v>13</v>
      </c>
      <c r="K1225" s="1">
        <v>250</v>
      </c>
      <c r="L1225" s="3">
        <v>0</v>
      </c>
      <c r="M1225" t="str">
        <f t="shared" si="137"/>
        <v>C</v>
      </c>
      <c r="N1225" t="str">
        <f t="shared" si="138"/>
        <v>C12</v>
      </c>
      <c r="O1225" t="str">
        <f>VLOOKUP(N1225,'Design - US'!$H$3:$M$50,2,FALSE)</f>
        <v>Profile C</v>
      </c>
      <c r="P1225" t="str">
        <f>VLOOKUP($N1225,'Design - US'!$H$3:$M$50,3,FALSE)</f>
        <v>$60 USD / mo (T3)</v>
      </c>
      <c r="Q1225" t="str">
        <f>VLOOKUP($N1225,'Design - US'!$H$3:$M$50,4,FALSE)</f>
        <v>$5.36 USD / day</v>
      </c>
      <c r="R1225" t="str">
        <f>VLOOKUP($N1225,'Design - US'!$H$3:$M$50,5,FALSE)</f>
        <v>Open access within label indication (use after failure of allopurinol or febuxostat)</v>
      </c>
      <c r="S1225" t="str">
        <f>VLOOKUP($N1225,'Design - US'!$H$3:$M$50,6,FALSE)</f>
        <v>No prior authorization</v>
      </c>
      <c r="T1225">
        <f t="shared" si="139"/>
        <v>0</v>
      </c>
      <c r="U1225">
        <f t="shared" si="133"/>
        <v>0</v>
      </c>
      <c r="V1225">
        <f t="shared" si="134"/>
        <v>0</v>
      </c>
      <c r="W1225">
        <f t="shared" si="135"/>
        <v>0</v>
      </c>
      <c r="X1225">
        <f t="shared" si="136"/>
        <v>0</v>
      </c>
    </row>
    <row r="1226" spans="1:24">
      <c r="A1226" s="2">
        <v>189</v>
      </c>
      <c r="B1226" s="1" t="s">
        <v>15</v>
      </c>
      <c r="C1226" s="1">
        <v>1</v>
      </c>
      <c r="D1226" s="1" t="s">
        <v>11</v>
      </c>
      <c r="E1226" s="1">
        <v>0.4</v>
      </c>
      <c r="F1226" s="1">
        <v>0.4</v>
      </c>
      <c r="G1226" s="1">
        <v>0.2</v>
      </c>
      <c r="H1226" s="1">
        <v>0</v>
      </c>
      <c r="I1226" s="1" t="s">
        <v>12</v>
      </c>
      <c r="J1226" s="1" t="s">
        <v>13</v>
      </c>
      <c r="K1226" s="1">
        <v>12000</v>
      </c>
      <c r="L1226" s="3">
        <v>14000</v>
      </c>
      <c r="M1226" t="str">
        <f t="shared" si="137"/>
        <v>D</v>
      </c>
      <c r="N1226" t="str">
        <f t="shared" si="138"/>
        <v>D1</v>
      </c>
      <c r="O1226" t="str">
        <f>VLOOKUP(N1226,'Design - US'!$H$3:$M$50,2,FALSE)</f>
        <v>Profile C</v>
      </c>
      <c r="P1226" t="str">
        <f>VLOOKUP($N1226,'Design - US'!$H$3:$M$50,3,FALSE)</f>
        <v>$30 USD / mo (T2)</v>
      </c>
      <c r="Q1226" t="str">
        <f>VLOOKUP($N1226,'Design - US'!$H$3:$M$50,4,FALSE)</f>
        <v>$5.36 USD / day</v>
      </c>
      <c r="R1226" t="str">
        <f>VLOOKUP($N1226,'Design - US'!$H$3:$M$50,5,FALSE)</f>
        <v>Open access within label indication (use after failure of allopurinol or febuxostat)</v>
      </c>
      <c r="S1226" t="str">
        <f>VLOOKUP($N1226,'Design - US'!$H$3:$M$50,6,FALSE)</f>
        <v>Requires prior authorization</v>
      </c>
      <c r="T1226">
        <f t="shared" si="139"/>
        <v>12000</v>
      </c>
      <c r="U1226">
        <f t="shared" si="133"/>
        <v>4800</v>
      </c>
      <c r="V1226">
        <f t="shared" si="134"/>
        <v>4800</v>
      </c>
      <c r="W1226">
        <f t="shared" si="135"/>
        <v>2400</v>
      </c>
      <c r="X1226">
        <f t="shared" si="136"/>
        <v>0</v>
      </c>
    </row>
    <row r="1227" spans="1:24">
      <c r="A1227" s="2">
        <v>189</v>
      </c>
      <c r="B1227" s="1" t="s">
        <v>15</v>
      </c>
      <c r="C1227" s="1">
        <v>1</v>
      </c>
      <c r="D1227" s="1" t="s">
        <v>14</v>
      </c>
      <c r="E1227" s="1">
        <v>0.4</v>
      </c>
      <c r="F1227" s="1">
        <v>0.4</v>
      </c>
      <c r="G1227" s="1">
        <v>0.2</v>
      </c>
      <c r="H1227" s="1">
        <v>0</v>
      </c>
      <c r="I1227" s="1" t="s">
        <v>12</v>
      </c>
      <c r="J1227" s="1" t="s">
        <v>13</v>
      </c>
      <c r="K1227" s="1">
        <v>12000</v>
      </c>
      <c r="L1227" s="3">
        <v>14000</v>
      </c>
      <c r="M1227" t="str">
        <f t="shared" si="137"/>
        <v>D</v>
      </c>
      <c r="N1227" t="str">
        <f t="shared" si="138"/>
        <v>D1</v>
      </c>
      <c r="O1227" t="str">
        <f>VLOOKUP(N1227,'Design - US'!$H$3:$M$50,2,FALSE)</f>
        <v>Profile C</v>
      </c>
      <c r="P1227" t="str">
        <f>VLOOKUP($N1227,'Design - US'!$H$3:$M$50,3,FALSE)</f>
        <v>$30 USD / mo (T2)</v>
      </c>
      <c r="Q1227" t="str">
        <f>VLOOKUP($N1227,'Design - US'!$H$3:$M$50,4,FALSE)</f>
        <v>$5.36 USD / day</v>
      </c>
      <c r="R1227" t="str">
        <f>VLOOKUP($N1227,'Design - US'!$H$3:$M$50,5,FALSE)</f>
        <v>Open access within label indication (use after failure of allopurinol or febuxostat)</v>
      </c>
      <c r="S1227" t="str">
        <f>VLOOKUP($N1227,'Design - US'!$H$3:$M$50,6,FALSE)</f>
        <v>Requires prior authorization</v>
      </c>
      <c r="T1227">
        <f t="shared" si="139"/>
        <v>14000</v>
      </c>
      <c r="U1227">
        <f t="shared" si="133"/>
        <v>5600</v>
      </c>
      <c r="V1227">
        <f t="shared" si="134"/>
        <v>5600</v>
      </c>
      <c r="W1227">
        <f t="shared" si="135"/>
        <v>2800</v>
      </c>
      <c r="X1227">
        <f t="shared" si="136"/>
        <v>0</v>
      </c>
    </row>
    <row r="1228" spans="1:24">
      <c r="A1228" s="2">
        <v>189</v>
      </c>
      <c r="B1228" s="1" t="s">
        <v>15</v>
      </c>
      <c r="C1228" s="1">
        <v>2</v>
      </c>
      <c r="D1228" s="1" t="s">
        <v>11</v>
      </c>
      <c r="E1228" s="1">
        <v>0.3</v>
      </c>
      <c r="F1228" s="1">
        <v>0.4</v>
      </c>
      <c r="G1228" s="1">
        <v>0.3</v>
      </c>
      <c r="H1228" s="1">
        <v>0</v>
      </c>
      <c r="I1228" s="1" t="s">
        <v>12</v>
      </c>
      <c r="J1228" s="1" t="s">
        <v>13</v>
      </c>
      <c r="K1228" s="1">
        <v>12000</v>
      </c>
      <c r="L1228" s="3">
        <v>14000</v>
      </c>
      <c r="M1228" t="str">
        <f t="shared" si="137"/>
        <v>D</v>
      </c>
      <c r="N1228" t="str">
        <f t="shared" si="138"/>
        <v>D2</v>
      </c>
      <c r="O1228" t="str">
        <f>VLOOKUP(N1228,'Design - US'!$H$3:$M$50,2,FALSE)</f>
        <v>Profile B</v>
      </c>
      <c r="P1228" t="str">
        <f>VLOOKUP($N1228,'Design - US'!$H$3:$M$50,3,FALSE)</f>
        <v>$30 USD / mo (T2)</v>
      </c>
      <c r="Q1228" t="str">
        <f>VLOOKUP($N1228,'Design - US'!$H$3:$M$50,4,FALSE)</f>
        <v>$7.14 USD / day</v>
      </c>
      <c r="R1228" t="str">
        <f>VLOOKUP($N1228,'Design - US'!$H$3:$M$50,5,FALSE)</f>
        <v>Open access within label indication (use after failure of allopurinol or febuxostat)</v>
      </c>
      <c r="S1228" t="str">
        <f>VLOOKUP($N1228,'Design - US'!$H$3:$M$50,6,FALSE)</f>
        <v>No prior authorization</v>
      </c>
      <c r="T1228">
        <f t="shared" si="139"/>
        <v>12000</v>
      </c>
      <c r="U1228">
        <f t="shared" si="133"/>
        <v>3600</v>
      </c>
      <c r="V1228">
        <f t="shared" si="134"/>
        <v>4800</v>
      </c>
      <c r="W1228">
        <f t="shared" si="135"/>
        <v>3600</v>
      </c>
      <c r="X1228">
        <f t="shared" si="136"/>
        <v>0</v>
      </c>
    </row>
    <row r="1229" spans="1:24">
      <c r="A1229" s="2">
        <v>189</v>
      </c>
      <c r="B1229" s="1" t="s">
        <v>15</v>
      </c>
      <c r="C1229" s="1">
        <v>2</v>
      </c>
      <c r="D1229" s="1" t="s">
        <v>14</v>
      </c>
      <c r="E1229" s="1">
        <v>0.4</v>
      </c>
      <c r="F1229" s="1">
        <v>0.4</v>
      </c>
      <c r="G1229" s="1">
        <v>0.2</v>
      </c>
      <c r="H1229" s="1">
        <v>0</v>
      </c>
      <c r="I1229" s="1" t="s">
        <v>12</v>
      </c>
      <c r="J1229" s="1" t="s">
        <v>13</v>
      </c>
      <c r="K1229" s="1">
        <v>12000</v>
      </c>
      <c r="L1229" s="3">
        <v>14000</v>
      </c>
      <c r="M1229" t="str">
        <f t="shared" si="137"/>
        <v>D</v>
      </c>
      <c r="N1229" t="str">
        <f t="shared" si="138"/>
        <v>D2</v>
      </c>
      <c r="O1229" t="str">
        <f>VLOOKUP(N1229,'Design - US'!$H$3:$M$50,2,FALSE)</f>
        <v>Profile B</v>
      </c>
      <c r="P1229" t="str">
        <f>VLOOKUP($N1229,'Design - US'!$H$3:$M$50,3,FALSE)</f>
        <v>$30 USD / mo (T2)</v>
      </c>
      <c r="Q1229" t="str">
        <f>VLOOKUP($N1229,'Design - US'!$H$3:$M$50,4,FALSE)</f>
        <v>$7.14 USD / day</v>
      </c>
      <c r="R1229" t="str">
        <f>VLOOKUP($N1229,'Design - US'!$H$3:$M$50,5,FALSE)</f>
        <v>Open access within label indication (use after failure of allopurinol or febuxostat)</v>
      </c>
      <c r="S1229" t="str">
        <f>VLOOKUP($N1229,'Design - US'!$H$3:$M$50,6,FALSE)</f>
        <v>No prior authorization</v>
      </c>
      <c r="T1229">
        <f t="shared" si="139"/>
        <v>14000</v>
      </c>
      <c r="U1229">
        <f t="shared" si="133"/>
        <v>5600</v>
      </c>
      <c r="V1229">
        <f t="shared" si="134"/>
        <v>5600</v>
      </c>
      <c r="W1229">
        <f t="shared" si="135"/>
        <v>2800</v>
      </c>
      <c r="X1229">
        <f t="shared" si="136"/>
        <v>0</v>
      </c>
    </row>
    <row r="1230" spans="1:24">
      <c r="A1230" s="2">
        <v>189</v>
      </c>
      <c r="B1230" s="1" t="s">
        <v>15</v>
      </c>
      <c r="C1230" s="1">
        <v>3</v>
      </c>
      <c r="D1230" s="1" t="s">
        <v>11</v>
      </c>
      <c r="E1230" s="1">
        <v>0.4</v>
      </c>
      <c r="F1230" s="1">
        <v>0.3</v>
      </c>
      <c r="G1230" s="1">
        <v>0.3</v>
      </c>
      <c r="H1230" s="1">
        <v>0</v>
      </c>
      <c r="I1230" s="1" t="s">
        <v>12</v>
      </c>
      <c r="J1230" s="1" t="s">
        <v>13</v>
      </c>
      <c r="K1230" s="1">
        <v>12000</v>
      </c>
      <c r="L1230" s="3">
        <v>14000</v>
      </c>
      <c r="M1230" t="str">
        <f t="shared" si="137"/>
        <v>D</v>
      </c>
      <c r="N1230" t="str">
        <f t="shared" si="138"/>
        <v>D3</v>
      </c>
      <c r="O1230" t="str">
        <f>VLOOKUP(N1230,'Design - US'!$H$3:$M$50,2,FALSE)</f>
        <v>Profile A</v>
      </c>
      <c r="P1230" t="str">
        <f>VLOOKUP($N1230,'Design - US'!$H$3:$M$50,3,FALSE)</f>
        <v>$30 USD / mo (T2)</v>
      </c>
      <c r="Q1230" t="str">
        <f>VLOOKUP($N1230,'Design - US'!$H$3:$M$50,4,FALSE)</f>
        <v>$7.14 USD / day</v>
      </c>
      <c r="R1230" t="str">
        <f>VLOOKUP($N1230,'Design - US'!$H$3:$M$50,5,FALSE)</f>
        <v>Open access within label indication (use after failure of allopurinol or febuxostat)</v>
      </c>
      <c r="S1230" t="str">
        <f>VLOOKUP($N1230,'Design - US'!$H$3:$M$50,6,FALSE)</f>
        <v>Requires prior authorization</v>
      </c>
      <c r="T1230">
        <f t="shared" si="139"/>
        <v>12000</v>
      </c>
      <c r="U1230">
        <f t="shared" si="133"/>
        <v>4800</v>
      </c>
      <c r="V1230">
        <f t="shared" si="134"/>
        <v>3600</v>
      </c>
      <c r="W1230">
        <f t="shared" si="135"/>
        <v>3600</v>
      </c>
      <c r="X1230">
        <f t="shared" si="136"/>
        <v>0</v>
      </c>
    </row>
    <row r="1231" spans="1:24">
      <c r="A1231" s="2">
        <v>189</v>
      </c>
      <c r="B1231" s="1" t="s">
        <v>15</v>
      </c>
      <c r="C1231" s="1">
        <v>3</v>
      </c>
      <c r="D1231" s="1" t="s">
        <v>14</v>
      </c>
      <c r="E1231" s="1">
        <v>0.4</v>
      </c>
      <c r="F1231" s="1">
        <v>0.3</v>
      </c>
      <c r="G1231" s="1">
        <v>0.3</v>
      </c>
      <c r="H1231" s="1">
        <v>0</v>
      </c>
      <c r="I1231" s="1" t="s">
        <v>12</v>
      </c>
      <c r="J1231" s="1" t="s">
        <v>13</v>
      </c>
      <c r="K1231" s="1">
        <v>12000</v>
      </c>
      <c r="L1231" s="3">
        <v>14000</v>
      </c>
      <c r="M1231" t="str">
        <f t="shared" si="137"/>
        <v>D</v>
      </c>
      <c r="N1231" t="str">
        <f t="shared" si="138"/>
        <v>D3</v>
      </c>
      <c r="O1231" t="str">
        <f>VLOOKUP(N1231,'Design - US'!$H$3:$M$50,2,FALSE)</f>
        <v>Profile A</v>
      </c>
      <c r="P1231" t="str">
        <f>VLOOKUP($N1231,'Design - US'!$H$3:$M$50,3,FALSE)</f>
        <v>$30 USD / mo (T2)</v>
      </c>
      <c r="Q1231" t="str">
        <f>VLOOKUP($N1231,'Design - US'!$H$3:$M$50,4,FALSE)</f>
        <v>$7.14 USD / day</v>
      </c>
      <c r="R1231" t="str">
        <f>VLOOKUP($N1231,'Design - US'!$H$3:$M$50,5,FALSE)</f>
        <v>Open access within label indication (use after failure of allopurinol or febuxostat)</v>
      </c>
      <c r="S1231" t="str">
        <f>VLOOKUP($N1231,'Design - US'!$H$3:$M$50,6,FALSE)</f>
        <v>Requires prior authorization</v>
      </c>
      <c r="T1231">
        <f t="shared" si="139"/>
        <v>14000</v>
      </c>
      <c r="U1231">
        <f t="shared" si="133"/>
        <v>5600</v>
      </c>
      <c r="V1231">
        <f t="shared" si="134"/>
        <v>4200</v>
      </c>
      <c r="W1231">
        <f t="shared" si="135"/>
        <v>4200</v>
      </c>
      <c r="X1231">
        <f t="shared" si="136"/>
        <v>0</v>
      </c>
    </row>
    <row r="1232" spans="1:24">
      <c r="A1232" s="2">
        <v>189</v>
      </c>
      <c r="B1232" s="1" t="s">
        <v>15</v>
      </c>
      <c r="C1232" s="1">
        <v>4</v>
      </c>
      <c r="D1232" s="1" t="s">
        <v>11</v>
      </c>
      <c r="E1232" s="1">
        <v>0.2</v>
      </c>
      <c r="F1232" s="1">
        <v>0.3</v>
      </c>
      <c r="G1232" s="1">
        <v>0.5</v>
      </c>
      <c r="H1232" s="1">
        <v>0</v>
      </c>
      <c r="I1232" s="1" t="s">
        <v>12</v>
      </c>
      <c r="J1232" s="1" t="s">
        <v>13</v>
      </c>
      <c r="K1232" s="1">
        <v>12000</v>
      </c>
      <c r="L1232" s="3">
        <v>14000</v>
      </c>
      <c r="M1232" t="str">
        <f t="shared" si="137"/>
        <v>D</v>
      </c>
      <c r="N1232" t="str">
        <f t="shared" si="138"/>
        <v>D4</v>
      </c>
      <c r="O1232" t="str">
        <f>VLOOKUP(N1232,'Design - US'!$H$3:$M$50,2,FALSE)</f>
        <v>Profile A</v>
      </c>
      <c r="P1232" t="str">
        <f>VLOOKUP($N1232,'Design - US'!$H$3:$M$50,3,FALSE)</f>
        <v>$60 USD / mo (T3)</v>
      </c>
      <c r="Q1232" t="str">
        <f>VLOOKUP($N1232,'Design - US'!$H$3:$M$50,4,FALSE)</f>
        <v>$5.36 USD / day</v>
      </c>
      <c r="R1232" t="str">
        <f>VLOOKUP($N1232,'Design - US'!$H$3:$M$50,5,FALSE)</f>
        <v>Open access within label indication (use after failure of allopurinol or febuxostat)</v>
      </c>
      <c r="S1232" t="str">
        <f>VLOOKUP($N1232,'Design - US'!$H$3:$M$50,6,FALSE)</f>
        <v>No prior authorization</v>
      </c>
      <c r="T1232">
        <f t="shared" si="139"/>
        <v>12000</v>
      </c>
      <c r="U1232">
        <f t="shared" si="133"/>
        <v>2400</v>
      </c>
      <c r="V1232">
        <f t="shared" si="134"/>
        <v>3600</v>
      </c>
      <c r="W1232">
        <f t="shared" si="135"/>
        <v>6000</v>
      </c>
      <c r="X1232">
        <f t="shared" si="136"/>
        <v>0</v>
      </c>
    </row>
    <row r="1233" spans="1:24">
      <c r="A1233" s="2">
        <v>189</v>
      </c>
      <c r="B1233" s="1" t="s">
        <v>15</v>
      </c>
      <c r="C1233" s="1">
        <v>4</v>
      </c>
      <c r="D1233" s="1" t="s">
        <v>14</v>
      </c>
      <c r="E1233" s="1">
        <v>0.3</v>
      </c>
      <c r="F1233" s="1">
        <v>0.3</v>
      </c>
      <c r="G1233" s="1">
        <v>0.4</v>
      </c>
      <c r="H1233" s="1">
        <v>0</v>
      </c>
      <c r="I1233" s="1" t="s">
        <v>12</v>
      </c>
      <c r="J1233" s="1" t="s">
        <v>13</v>
      </c>
      <c r="K1233" s="1">
        <v>12000</v>
      </c>
      <c r="L1233" s="3">
        <v>14000</v>
      </c>
      <c r="M1233" t="str">
        <f t="shared" si="137"/>
        <v>D</v>
      </c>
      <c r="N1233" t="str">
        <f t="shared" si="138"/>
        <v>D4</v>
      </c>
      <c r="O1233" t="str">
        <f>VLOOKUP(N1233,'Design - US'!$H$3:$M$50,2,FALSE)</f>
        <v>Profile A</v>
      </c>
      <c r="P1233" t="str">
        <f>VLOOKUP($N1233,'Design - US'!$H$3:$M$50,3,FALSE)</f>
        <v>$60 USD / mo (T3)</v>
      </c>
      <c r="Q1233" t="str">
        <f>VLOOKUP($N1233,'Design - US'!$H$3:$M$50,4,FALSE)</f>
        <v>$5.36 USD / day</v>
      </c>
      <c r="R1233" t="str">
        <f>VLOOKUP($N1233,'Design - US'!$H$3:$M$50,5,FALSE)</f>
        <v>Open access within label indication (use after failure of allopurinol or febuxostat)</v>
      </c>
      <c r="S1233" t="str">
        <f>VLOOKUP($N1233,'Design - US'!$H$3:$M$50,6,FALSE)</f>
        <v>No prior authorization</v>
      </c>
      <c r="T1233">
        <f t="shared" si="139"/>
        <v>14000</v>
      </c>
      <c r="U1233">
        <f t="shared" si="133"/>
        <v>4200</v>
      </c>
      <c r="V1233">
        <f t="shared" si="134"/>
        <v>4200</v>
      </c>
      <c r="W1233">
        <f t="shared" si="135"/>
        <v>5600</v>
      </c>
      <c r="X1233">
        <f t="shared" si="136"/>
        <v>0</v>
      </c>
    </row>
    <row r="1234" spans="1:24">
      <c r="A1234" s="2">
        <v>189</v>
      </c>
      <c r="B1234" s="1" t="s">
        <v>15</v>
      </c>
      <c r="C1234" s="1">
        <v>5</v>
      </c>
      <c r="D1234" s="1" t="s">
        <v>11</v>
      </c>
      <c r="E1234" s="1">
        <v>0.3</v>
      </c>
      <c r="F1234" s="1">
        <v>0.4</v>
      </c>
      <c r="G1234" s="1">
        <v>0.3</v>
      </c>
      <c r="H1234" s="1">
        <v>0</v>
      </c>
      <c r="I1234" s="1" t="s">
        <v>12</v>
      </c>
      <c r="J1234" s="1" t="s">
        <v>13</v>
      </c>
      <c r="K1234" s="1">
        <v>12000</v>
      </c>
      <c r="L1234" s="3">
        <v>14000</v>
      </c>
      <c r="M1234" t="str">
        <f t="shared" si="137"/>
        <v>D</v>
      </c>
      <c r="N1234" t="str">
        <f t="shared" si="138"/>
        <v>D5</v>
      </c>
      <c r="O1234" t="str">
        <f>VLOOKUP(N1234,'Design - US'!$H$3:$M$50,2,FALSE)</f>
        <v>Profile A</v>
      </c>
      <c r="P1234" t="str">
        <f>VLOOKUP($N1234,'Design - US'!$H$3:$M$50,3,FALSE)</f>
        <v>$60 USD / mo (T3)</v>
      </c>
      <c r="Q1234" t="str">
        <f>VLOOKUP($N1234,'Design - US'!$H$3:$M$50,4,FALSE)</f>
        <v>$12.06 USD / day</v>
      </c>
      <c r="R1234" t="str">
        <f>VLOOKUP($N1234,'Design - US'!$H$3:$M$50,5,FALSE)</f>
        <v>Access restricted beyond label indication (use only after failure of both allopurinol AND febuxostat)</v>
      </c>
      <c r="S1234" t="str">
        <f>VLOOKUP($N1234,'Design - US'!$H$3:$M$50,6,FALSE)</f>
        <v>No prior authorization</v>
      </c>
      <c r="T1234">
        <f t="shared" si="139"/>
        <v>12000</v>
      </c>
      <c r="U1234">
        <f t="shared" si="133"/>
        <v>3600</v>
      </c>
      <c r="V1234">
        <f t="shared" si="134"/>
        <v>4800</v>
      </c>
      <c r="W1234">
        <f t="shared" si="135"/>
        <v>3600</v>
      </c>
      <c r="X1234">
        <f t="shared" si="136"/>
        <v>0</v>
      </c>
    </row>
    <row r="1235" spans="1:24">
      <c r="A1235" s="2">
        <v>189</v>
      </c>
      <c r="B1235" s="1" t="s">
        <v>15</v>
      </c>
      <c r="C1235" s="1">
        <v>5</v>
      </c>
      <c r="D1235" s="1" t="s">
        <v>14</v>
      </c>
      <c r="E1235" s="1">
        <v>0.3</v>
      </c>
      <c r="F1235" s="1">
        <v>0.4</v>
      </c>
      <c r="G1235" s="1">
        <v>0.3</v>
      </c>
      <c r="H1235" s="1">
        <v>0</v>
      </c>
      <c r="I1235" s="1" t="s">
        <v>12</v>
      </c>
      <c r="J1235" s="1" t="s">
        <v>13</v>
      </c>
      <c r="K1235" s="1">
        <v>12000</v>
      </c>
      <c r="L1235" s="3">
        <v>14000</v>
      </c>
      <c r="M1235" t="str">
        <f t="shared" si="137"/>
        <v>D</v>
      </c>
      <c r="N1235" t="str">
        <f t="shared" si="138"/>
        <v>D5</v>
      </c>
      <c r="O1235" t="str">
        <f>VLOOKUP(N1235,'Design - US'!$H$3:$M$50,2,FALSE)</f>
        <v>Profile A</v>
      </c>
      <c r="P1235" t="str">
        <f>VLOOKUP($N1235,'Design - US'!$H$3:$M$50,3,FALSE)</f>
        <v>$60 USD / mo (T3)</v>
      </c>
      <c r="Q1235" t="str">
        <f>VLOOKUP($N1235,'Design - US'!$H$3:$M$50,4,FALSE)</f>
        <v>$12.06 USD / day</v>
      </c>
      <c r="R1235" t="str">
        <f>VLOOKUP($N1235,'Design - US'!$H$3:$M$50,5,FALSE)</f>
        <v>Access restricted beyond label indication (use only after failure of both allopurinol AND febuxostat)</v>
      </c>
      <c r="S1235" t="str">
        <f>VLOOKUP($N1235,'Design - US'!$H$3:$M$50,6,FALSE)</f>
        <v>No prior authorization</v>
      </c>
      <c r="T1235">
        <f t="shared" si="139"/>
        <v>14000</v>
      </c>
      <c r="U1235">
        <f t="shared" si="133"/>
        <v>4200</v>
      </c>
      <c r="V1235">
        <f t="shared" si="134"/>
        <v>5600</v>
      </c>
      <c r="W1235">
        <f t="shared" si="135"/>
        <v>4200</v>
      </c>
      <c r="X1235">
        <f t="shared" si="136"/>
        <v>0</v>
      </c>
    </row>
    <row r="1236" spans="1:24">
      <c r="A1236" s="2">
        <v>189</v>
      </c>
      <c r="B1236" s="1" t="s">
        <v>15</v>
      </c>
      <c r="C1236" s="1">
        <v>6</v>
      </c>
      <c r="D1236" s="1" t="s">
        <v>11</v>
      </c>
      <c r="E1236" s="1">
        <v>0.5</v>
      </c>
      <c r="F1236" s="1">
        <v>0.3</v>
      </c>
      <c r="G1236" s="1">
        <v>0.2</v>
      </c>
      <c r="H1236" s="1">
        <v>0</v>
      </c>
      <c r="I1236" s="1" t="s">
        <v>12</v>
      </c>
      <c r="J1236" s="1" t="s">
        <v>13</v>
      </c>
      <c r="K1236" s="1">
        <v>12000</v>
      </c>
      <c r="L1236" s="3">
        <v>14000</v>
      </c>
      <c r="M1236" t="str">
        <f t="shared" si="137"/>
        <v>D</v>
      </c>
      <c r="N1236" t="str">
        <f t="shared" si="138"/>
        <v>D6</v>
      </c>
      <c r="O1236" t="str">
        <f>VLOOKUP(N1236,'Design - US'!$H$3:$M$50,2,FALSE)</f>
        <v>Profile C</v>
      </c>
      <c r="P1236" t="str">
        <f>VLOOKUP($N1236,'Design - US'!$H$3:$M$50,3,FALSE)</f>
        <v>$60 USD / mo (T3)</v>
      </c>
      <c r="Q1236" t="str">
        <f>VLOOKUP($N1236,'Design - US'!$H$3:$M$50,4,FALSE)</f>
        <v>$7.14 USD / day</v>
      </c>
      <c r="R1236" t="str">
        <f>VLOOKUP($N1236,'Design - US'!$H$3:$M$50,5,FALSE)</f>
        <v>Open access within label indication (use after failure of allopurinol or febuxostat)</v>
      </c>
      <c r="S1236" t="str">
        <f>VLOOKUP($N1236,'Design - US'!$H$3:$M$50,6,FALSE)</f>
        <v>Requires prior authorization</v>
      </c>
      <c r="T1236">
        <f t="shared" si="139"/>
        <v>12000</v>
      </c>
      <c r="U1236">
        <f t="shared" si="133"/>
        <v>6000</v>
      </c>
      <c r="V1236">
        <f t="shared" si="134"/>
        <v>3600</v>
      </c>
      <c r="W1236">
        <f t="shared" si="135"/>
        <v>2400</v>
      </c>
      <c r="X1236">
        <f t="shared" si="136"/>
        <v>0</v>
      </c>
    </row>
    <row r="1237" spans="1:24">
      <c r="A1237" s="2">
        <v>189</v>
      </c>
      <c r="B1237" s="1" t="s">
        <v>15</v>
      </c>
      <c r="C1237" s="1">
        <v>6</v>
      </c>
      <c r="D1237" s="1" t="s">
        <v>14</v>
      </c>
      <c r="E1237" s="1">
        <v>0.5</v>
      </c>
      <c r="F1237" s="1">
        <v>0.3</v>
      </c>
      <c r="G1237" s="1">
        <v>0.2</v>
      </c>
      <c r="H1237" s="1">
        <v>0</v>
      </c>
      <c r="I1237" s="1" t="s">
        <v>12</v>
      </c>
      <c r="J1237" s="1" t="s">
        <v>13</v>
      </c>
      <c r="K1237" s="1">
        <v>12000</v>
      </c>
      <c r="L1237" s="3">
        <v>14000</v>
      </c>
      <c r="M1237" t="str">
        <f t="shared" si="137"/>
        <v>D</v>
      </c>
      <c r="N1237" t="str">
        <f t="shared" si="138"/>
        <v>D6</v>
      </c>
      <c r="O1237" t="str">
        <f>VLOOKUP(N1237,'Design - US'!$H$3:$M$50,2,FALSE)</f>
        <v>Profile C</v>
      </c>
      <c r="P1237" t="str">
        <f>VLOOKUP($N1237,'Design - US'!$H$3:$M$50,3,FALSE)</f>
        <v>$60 USD / mo (T3)</v>
      </c>
      <c r="Q1237" t="str">
        <f>VLOOKUP($N1237,'Design - US'!$H$3:$M$50,4,FALSE)</f>
        <v>$7.14 USD / day</v>
      </c>
      <c r="R1237" t="str">
        <f>VLOOKUP($N1237,'Design - US'!$H$3:$M$50,5,FALSE)</f>
        <v>Open access within label indication (use after failure of allopurinol or febuxostat)</v>
      </c>
      <c r="S1237" t="str">
        <f>VLOOKUP($N1237,'Design - US'!$H$3:$M$50,6,FALSE)</f>
        <v>Requires prior authorization</v>
      </c>
      <c r="T1237">
        <f t="shared" si="139"/>
        <v>14000</v>
      </c>
      <c r="U1237">
        <f t="shared" si="133"/>
        <v>7000</v>
      </c>
      <c r="V1237">
        <f t="shared" si="134"/>
        <v>4200</v>
      </c>
      <c r="W1237">
        <f t="shared" si="135"/>
        <v>2800</v>
      </c>
      <c r="X1237">
        <f t="shared" si="136"/>
        <v>0</v>
      </c>
    </row>
    <row r="1238" spans="1:24">
      <c r="A1238" s="2">
        <v>189</v>
      </c>
      <c r="B1238" s="1" t="s">
        <v>15</v>
      </c>
      <c r="C1238" s="1">
        <v>7</v>
      </c>
      <c r="D1238" s="1" t="s">
        <v>11</v>
      </c>
      <c r="E1238" s="1">
        <v>0.4</v>
      </c>
      <c r="F1238" s="1">
        <v>0.4</v>
      </c>
      <c r="G1238" s="1">
        <v>0.2</v>
      </c>
      <c r="H1238" s="1">
        <v>0</v>
      </c>
      <c r="I1238" s="1" t="s">
        <v>12</v>
      </c>
      <c r="J1238" s="1" t="s">
        <v>13</v>
      </c>
      <c r="K1238" s="1">
        <v>12000</v>
      </c>
      <c r="L1238" s="3">
        <v>14000</v>
      </c>
      <c r="M1238" t="str">
        <f t="shared" si="137"/>
        <v>D</v>
      </c>
      <c r="N1238" t="str">
        <f t="shared" si="138"/>
        <v>D7</v>
      </c>
      <c r="O1238" t="str">
        <f>VLOOKUP(N1238,'Design - US'!$H$3:$M$50,2,FALSE)</f>
        <v>Profile B</v>
      </c>
      <c r="P1238" t="str">
        <f>VLOOKUP($N1238,'Design - US'!$H$3:$M$50,3,FALSE)</f>
        <v>$60 USD / mo (T3)</v>
      </c>
      <c r="Q1238" t="str">
        <f>VLOOKUP($N1238,'Design - US'!$H$3:$M$50,4,FALSE)</f>
        <v>$5.36 USD / day</v>
      </c>
      <c r="R1238" t="str">
        <f>VLOOKUP($N1238,'Design - US'!$H$3:$M$50,5,FALSE)</f>
        <v>Open access within label indication (use after failure of allopurinol or febuxostat)</v>
      </c>
      <c r="S1238" t="str">
        <f>VLOOKUP($N1238,'Design - US'!$H$3:$M$50,6,FALSE)</f>
        <v>Requires prior authorization</v>
      </c>
      <c r="T1238">
        <f t="shared" si="139"/>
        <v>12000</v>
      </c>
      <c r="U1238">
        <f t="shared" si="133"/>
        <v>4800</v>
      </c>
      <c r="V1238">
        <f t="shared" si="134"/>
        <v>4800</v>
      </c>
      <c r="W1238">
        <f t="shared" si="135"/>
        <v>2400</v>
      </c>
      <c r="X1238">
        <f t="shared" si="136"/>
        <v>0</v>
      </c>
    </row>
    <row r="1239" spans="1:24">
      <c r="A1239" s="2">
        <v>189</v>
      </c>
      <c r="B1239" s="1" t="s">
        <v>15</v>
      </c>
      <c r="C1239" s="1">
        <v>7</v>
      </c>
      <c r="D1239" s="1" t="s">
        <v>14</v>
      </c>
      <c r="E1239" s="1">
        <v>0.5</v>
      </c>
      <c r="F1239" s="1">
        <v>0.3</v>
      </c>
      <c r="G1239" s="1">
        <v>0.2</v>
      </c>
      <c r="H1239" s="1">
        <v>0</v>
      </c>
      <c r="I1239" s="1" t="s">
        <v>12</v>
      </c>
      <c r="J1239" s="1" t="s">
        <v>13</v>
      </c>
      <c r="K1239" s="1">
        <v>12000</v>
      </c>
      <c r="L1239" s="3">
        <v>14000</v>
      </c>
      <c r="M1239" t="str">
        <f t="shared" si="137"/>
        <v>D</v>
      </c>
      <c r="N1239" t="str">
        <f t="shared" si="138"/>
        <v>D7</v>
      </c>
      <c r="O1239" t="str">
        <f>VLOOKUP(N1239,'Design - US'!$H$3:$M$50,2,FALSE)</f>
        <v>Profile B</v>
      </c>
      <c r="P1239" t="str">
        <f>VLOOKUP($N1239,'Design - US'!$H$3:$M$50,3,FALSE)</f>
        <v>$60 USD / mo (T3)</v>
      </c>
      <c r="Q1239" t="str">
        <f>VLOOKUP($N1239,'Design - US'!$H$3:$M$50,4,FALSE)</f>
        <v>$5.36 USD / day</v>
      </c>
      <c r="R1239" t="str">
        <f>VLOOKUP($N1239,'Design - US'!$H$3:$M$50,5,FALSE)</f>
        <v>Open access within label indication (use after failure of allopurinol or febuxostat)</v>
      </c>
      <c r="S1239" t="str">
        <f>VLOOKUP($N1239,'Design - US'!$H$3:$M$50,6,FALSE)</f>
        <v>Requires prior authorization</v>
      </c>
      <c r="T1239">
        <f t="shared" si="139"/>
        <v>14000</v>
      </c>
      <c r="U1239">
        <f t="shared" si="133"/>
        <v>7000</v>
      </c>
      <c r="V1239">
        <f t="shared" si="134"/>
        <v>4200</v>
      </c>
      <c r="W1239">
        <f t="shared" si="135"/>
        <v>2800</v>
      </c>
      <c r="X1239">
        <f t="shared" si="136"/>
        <v>0</v>
      </c>
    </row>
    <row r="1240" spans="1:24">
      <c r="A1240" s="2">
        <v>189</v>
      </c>
      <c r="B1240" s="1" t="s">
        <v>15</v>
      </c>
      <c r="C1240" s="1">
        <v>8</v>
      </c>
      <c r="D1240" s="1" t="s">
        <v>11</v>
      </c>
      <c r="E1240" s="1">
        <v>0.3</v>
      </c>
      <c r="F1240" s="1">
        <v>0.3</v>
      </c>
      <c r="G1240" s="1">
        <v>0.4</v>
      </c>
      <c r="H1240" s="1">
        <v>0</v>
      </c>
      <c r="I1240" s="1" t="s">
        <v>12</v>
      </c>
      <c r="J1240" s="1" t="s">
        <v>13</v>
      </c>
      <c r="K1240" s="1">
        <v>12000</v>
      </c>
      <c r="L1240" s="3">
        <v>14000</v>
      </c>
      <c r="M1240" t="str">
        <f t="shared" si="137"/>
        <v>D</v>
      </c>
      <c r="N1240" t="str">
        <f t="shared" si="138"/>
        <v>D8</v>
      </c>
      <c r="O1240" t="str">
        <f>VLOOKUP(N1240,'Design - US'!$H$3:$M$50,2,FALSE)</f>
        <v>Profile D</v>
      </c>
      <c r="P1240" t="str">
        <f>VLOOKUP($N1240,'Design - US'!$H$3:$M$50,3,FALSE)</f>
        <v>$30 USD / mo (T2)</v>
      </c>
      <c r="Q1240" t="str">
        <f>VLOOKUP($N1240,'Design - US'!$H$3:$M$50,4,FALSE)</f>
        <v>$7.14 USD / day</v>
      </c>
      <c r="R1240" t="str">
        <f>VLOOKUP($N1240,'Design - US'!$H$3:$M$50,5,FALSE)</f>
        <v>Open access within label indication (use after failure of allopurinol or febuxostat)</v>
      </c>
      <c r="S1240" t="str">
        <f>VLOOKUP($N1240,'Design - US'!$H$3:$M$50,6,FALSE)</f>
        <v>No prior authorization</v>
      </c>
      <c r="T1240">
        <f t="shared" si="139"/>
        <v>12000</v>
      </c>
      <c r="U1240">
        <f t="shared" si="133"/>
        <v>3600</v>
      </c>
      <c r="V1240">
        <f t="shared" si="134"/>
        <v>3600</v>
      </c>
      <c r="W1240">
        <f t="shared" si="135"/>
        <v>4800</v>
      </c>
      <c r="X1240">
        <f t="shared" si="136"/>
        <v>0</v>
      </c>
    </row>
    <row r="1241" spans="1:24">
      <c r="A1241" s="2">
        <v>189</v>
      </c>
      <c r="B1241" s="1" t="s">
        <v>15</v>
      </c>
      <c r="C1241" s="1">
        <v>8</v>
      </c>
      <c r="D1241" s="1" t="s">
        <v>14</v>
      </c>
      <c r="E1241" s="1">
        <v>0.4</v>
      </c>
      <c r="F1241" s="1">
        <v>0.4</v>
      </c>
      <c r="G1241" s="1">
        <v>0.2</v>
      </c>
      <c r="H1241" s="1">
        <v>0</v>
      </c>
      <c r="I1241" s="1" t="s">
        <v>12</v>
      </c>
      <c r="J1241" s="1" t="s">
        <v>13</v>
      </c>
      <c r="K1241" s="1">
        <v>12000</v>
      </c>
      <c r="L1241" s="3">
        <v>14000</v>
      </c>
      <c r="M1241" t="str">
        <f t="shared" si="137"/>
        <v>D</v>
      </c>
      <c r="N1241" t="str">
        <f t="shared" si="138"/>
        <v>D8</v>
      </c>
      <c r="O1241" t="str">
        <f>VLOOKUP(N1241,'Design - US'!$H$3:$M$50,2,FALSE)</f>
        <v>Profile D</v>
      </c>
      <c r="P1241" t="str">
        <f>VLOOKUP($N1241,'Design - US'!$H$3:$M$50,3,FALSE)</f>
        <v>$30 USD / mo (T2)</v>
      </c>
      <c r="Q1241" t="str">
        <f>VLOOKUP($N1241,'Design - US'!$H$3:$M$50,4,FALSE)</f>
        <v>$7.14 USD / day</v>
      </c>
      <c r="R1241" t="str">
        <f>VLOOKUP($N1241,'Design - US'!$H$3:$M$50,5,FALSE)</f>
        <v>Open access within label indication (use after failure of allopurinol or febuxostat)</v>
      </c>
      <c r="S1241" t="str">
        <f>VLOOKUP($N1241,'Design - US'!$H$3:$M$50,6,FALSE)</f>
        <v>No prior authorization</v>
      </c>
      <c r="T1241">
        <f t="shared" si="139"/>
        <v>14000</v>
      </c>
      <c r="U1241">
        <f t="shared" si="133"/>
        <v>5600</v>
      </c>
      <c r="V1241">
        <f t="shared" si="134"/>
        <v>5600</v>
      </c>
      <c r="W1241">
        <f t="shared" si="135"/>
        <v>2800</v>
      </c>
      <c r="X1241">
        <f t="shared" si="136"/>
        <v>0</v>
      </c>
    </row>
    <row r="1242" spans="1:24">
      <c r="A1242" s="2">
        <v>189</v>
      </c>
      <c r="B1242" s="1" t="s">
        <v>15</v>
      </c>
      <c r="C1242" s="1">
        <v>9</v>
      </c>
      <c r="D1242" s="1" t="s">
        <v>11</v>
      </c>
      <c r="E1242" s="1">
        <v>0.3</v>
      </c>
      <c r="F1242" s="1">
        <v>0.3</v>
      </c>
      <c r="G1242" s="1">
        <v>0.4</v>
      </c>
      <c r="H1242" s="1">
        <v>0</v>
      </c>
      <c r="I1242" s="1" t="s">
        <v>12</v>
      </c>
      <c r="J1242" s="1" t="s">
        <v>13</v>
      </c>
      <c r="K1242" s="1">
        <v>12000</v>
      </c>
      <c r="L1242" s="3">
        <v>14000</v>
      </c>
      <c r="M1242" t="str">
        <f t="shared" si="137"/>
        <v>D</v>
      </c>
      <c r="N1242" t="str">
        <f t="shared" si="138"/>
        <v>D9</v>
      </c>
      <c r="O1242" t="str">
        <f>VLOOKUP(N1242,'Design - US'!$H$3:$M$50,2,FALSE)</f>
        <v>Profile A</v>
      </c>
      <c r="P1242" t="str">
        <f>VLOOKUP($N1242,'Design - US'!$H$3:$M$50,3,FALSE)</f>
        <v>$60 USD / mo (T3)</v>
      </c>
      <c r="Q1242" t="str">
        <f>VLOOKUP($N1242,'Design - US'!$H$3:$M$50,4,FALSE)</f>
        <v>$12.06 USD / day</v>
      </c>
      <c r="R1242" t="str">
        <f>VLOOKUP($N1242,'Design - US'!$H$3:$M$50,5,FALSE)</f>
        <v>Open access within label indication (use after failure of allopurinol or febuxostat)</v>
      </c>
      <c r="S1242" t="str">
        <f>VLOOKUP($N1242,'Design - US'!$H$3:$M$50,6,FALSE)</f>
        <v>Requires prior authorization</v>
      </c>
      <c r="T1242">
        <f t="shared" si="139"/>
        <v>12000</v>
      </c>
      <c r="U1242">
        <f t="shared" si="133"/>
        <v>3600</v>
      </c>
      <c r="V1242">
        <f t="shared" si="134"/>
        <v>3600</v>
      </c>
      <c r="W1242">
        <f t="shared" si="135"/>
        <v>4800</v>
      </c>
      <c r="X1242">
        <f t="shared" si="136"/>
        <v>0</v>
      </c>
    </row>
    <row r="1243" spans="1:24">
      <c r="A1243" s="2">
        <v>189</v>
      </c>
      <c r="B1243" s="1" t="s">
        <v>15</v>
      </c>
      <c r="C1243" s="1">
        <v>9</v>
      </c>
      <c r="D1243" s="1" t="s">
        <v>14</v>
      </c>
      <c r="E1243" s="1">
        <v>0.3</v>
      </c>
      <c r="F1243" s="1">
        <v>0.3</v>
      </c>
      <c r="G1243" s="1">
        <v>0.4</v>
      </c>
      <c r="H1243" s="1">
        <v>0</v>
      </c>
      <c r="I1243" s="1" t="s">
        <v>12</v>
      </c>
      <c r="J1243" s="1" t="s">
        <v>13</v>
      </c>
      <c r="K1243" s="1">
        <v>12000</v>
      </c>
      <c r="L1243" s="3">
        <v>14000</v>
      </c>
      <c r="M1243" t="str">
        <f t="shared" si="137"/>
        <v>D</v>
      </c>
      <c r="N1243" t="str">
        <f t="shared" si="138"/>
        <v>D9</v>
      </c>
      <c r="O1243" t="str">
        <f>VLOOKUP(N1243,'Design - US'!$H$3:$M$50,2,FALSE)</f>
        <v>Profile A</v>
      </c>
      <c r="P1243" t="str">
        <f>VLOOKUP($N1243,'Design - US'!$H$3:$M$50,3,FALSE)</f>
        <v>$60 USD / mo (T3)</v>
      </c>
      <c r="Q1243" t="str">
        <f>VLOOKUP($N1243,'Design - US'!$H$3:$M$50,4,FALSE)</f>
        <v>$12.06 USD / day</v>
      </c>
      <c r="R1243" t="str">
        <f>VLOOKUP($N1243,'Design - US'!$H$3:$M$50,5,FALSE)</f>
        <v>Open access within label indication (use after failure of allopurinol or febuxostat)</v>
      </c>
      <c r="S1243" t="str">
        <f>VLOOKUP($N1243,'Design - US'!$H$3:$M$50,6,FALSE)</f>
        <v>Requires prior authorization</v>
      </c>
      <c r="T1243">
        <f t="shared" si="139"/>
        <v>14000</v>
      </c>
      <c r="U1243">
        <f t="shared" si="133"/>
        <v>4200</v>
      </c>
      <c r="V1243">
        <f t="shared" si="134"/>
        <v>4200</v>
      </c>
      <c r="W1243">
        <f t="shared" si="135"/>
        <v>5600</v>
      </c>
      <c r="X1243">
        <f t="shared" si="136"/>
        <v>0</v>
      </c>
    </row>
    <row r="1244" spans="1:24">
      <c r="A1244" s="2">
        <v>189</v>
      </c>
      <c r="B1244" s="1" t="s">
        <v>15</v>
      </c>
      <c r="C1244" s="1">
        <v>10</v>
      </c>
      <c r="D1244" s="1" t="s">
        <v>11</v>
      </c>
      <c r="E1244" s="1">
        <v>0.5</v>
      </c>
      <c r="F1244" s="1">
        <v>0.3</v>
      </c>
      <c r="G1244" s="1">
        <v>0.2</v>
      </c>
      <c r="H1244" s="1">
        <v>0</v>
      </c>
      <c r="I1244" s="1" t="s">
        <v>12</v>
      </c>
      <c r="J1244" s="1" t="s">
        <v>13</v>
      </c>
      <c r="K1244" s="1">
        <v>12000</v>
      </c>
      <c r="L1244" s="3">
        <v>14000</v>
      </c>
      <c r="M1244" t="str">
        <f t="shared" si="137"/>
        <v>D</v>
      </c>
      <c r="N1244" t="str">
        <f t="shared" si="138"/>
        <v>D10</v>
      </c>
      <c r="O1244" t="str">
        <f>VLOOKUP(N1244,'Design - US'!$H$3:$M$50,2,FALSE)</f>
        <v>Profile B</v>
      </c>
      <c r="P1244" t="str">
        <f>VLOOKUP($N1244,'Design - US'!$H$3:$M$50,3,FALSE)</f>
        <v>$30 USD / mo (T2)</v>
      </c>
      <c r="Q1244" t="str">
        <f>VLOOKUP($N1244,'Design - US'!$H$3:$M$50,4,FALSE)</f>
        <v>$7.14 USD / day</v>
      </c>
      <c r="R1244" t="str">
        <f>VLOOKUP($N1244,'Design - US'!$H$3:$M$50,5,FALSE)</f>
        <v>Open access within label indication (use after failure of allopurinol or febuxostat)</v>
      </c>
      <c r="S1244" t="str">
        <f>VLOOKUP($N1244,'Design - US'!$H$3:$M$50,6,FALSE)</f>
        <v>Requires prior authorization</v>
      </c>
      <c r="T1244">
        <f t="shared" si="139"/>
        <v>12000</v>
      </c>
      <c r="U1244">
        <f t="shared" si="133"/>
        <v>6000</v>
      </c>
      <c r="V1244">
        <f t="shared" si="134"/>
        <v>3600</v>
      </c>
      <c r="W1244">
        <f t="shared" si="135"/>
        <v>2400</v>
      </c>
      <c r="X1244">
        <f t="shared" si="136"/>
        <v>0</v>
      </c>
    </row>
    <row r="1245" spans="1:24">
      <c r="A1245" s="2">
        <v>189</v>
      </c>
      <c r="B1245" s="1" t="s">
        <v>15</v>
      </c>
      <c r="C1245" s="1">
        <v>10</v>
      </c>
      <c r="D1245" s="1" t="s">
        <v>14</v>
      </c>
      <c r="E1245" s="1">
        <v>0.6</v>
      </c>
      <c r="F1245" s="1">
        <v>0.2</v>
      </c>
      <c r="G1245" s="1">
        <v>0.2</v>
      </c>
      <c r="H1245" s="1">
        <v>0</v>
      </c>
      <c r="I1245" s="1" t="s">
        <v>12</v>
      </c>
      <c r="J1245" s="1" t="s">
        <v>13</v>
      </c>
      <c r="K1245" s="1">
        <v>12000</v>
      </c>
      <c r="L1245" s="3">
        <v>14000</v>
      </c>
      <c r="M1245" t="str">
        <f t="shared" si="137"/>
        <v>D</v>
      </c>
      <c r="N1245" t="str">
        <f t="shared" si="138"/>
        <v>D10</v>
      </c>
      <c r="O1245" t="str">
        <f>VLOOKUP(N1245,'Design - US'!$H$3:$M$50,2,FALSE)</f>
        <v>Profile B</v>
      </c>
      <c r="P1245" t="str">
        <f>VLOOKUP($N1245,'Design - US'!$H$3:$M$50,3,FALSE)</f>
        <v>$30 USD / mo (T2)</v>
      </c>
      <c r="Q1245" t="str">
        <f>VLOOKUP($N1245,'Design - US'!$H$3:$M$50,4,FALSE)</f>
        <v>$7.14 USD / day</v>
      </c>
      <c r="R1245" t="str">
        <f>VLOOKUP($N1245,'Design - US'!$H$3:$M$50,5,FALSE)</f>
        <v>Open access within label indication (use after failure of allopurinol or febuxostat)</v>
      </c>
      <c r="S1245" t="str">
        <f>VLOOKUP($N1245,'Design - US'!$H$3:$M$50,6,FALSE)</f>
        <v>Requires prior authorization</v>
      </c>
      <c r="T1245">
        <f t="shared" si="139"/>
        <v>14000</v>
      </c>
      <c r="U1245">
        <f t="shared" si="133"/>
        <v>8400</v>
      </c>
      <c r="V1245">
        <f t="shared" si="134"/>
        <v>2800</v>
      </c>
      <c r="W1245">
        <f t="shared" si="135"/>
        <v>2800</v>
      </c>
      <c r="X1245">
        <f t="shared" si="136"/>
        <v>0</v>
      </c>
    </row>
    <row r="1246" spans="1:24">
      <c r="A1246" s="2">
        <v>189</v>
      </c>
      <c r="B1246" s="1" t="s">
        <v>15</v>
      </c>
      <c r="C1246" s="1">
        <v>11</v>
      </c>
      <c r="D1246" s="1" t="s">
        <v>11</v>
      </c>
      <c r="E1246" s="1">
        <v>0.4</v>
      </c>
      <c r="F1246" s="1">
        <v>0.4</v>
      </c>
      <c r="G1246" s="1">
        <v>0.2</v>
      </c>
      <c r="H1246" s="1">
        <v>0</v>
      </c>
      <c r="I1246" s="1" t="s">
        <v>12</v>
      </c>
      <c r="J1246" s="1" t="s">
        <v>13</v>
      </c>
      <c r="K1246" s="1">
        <v>12000</v>
      </c>
      <c r="L1246" s="3">
        <v>14000</v>
      </c>
      <c r="M1246" t="str">
        <f t="shared" si="137"/>
        <v>D</v>
      </c>
      <c r="N1246" t="str">
        <f t="shared" si="138"/>
        <v>D11</v>
      </c>
      <c r="O1246" t="str">
        <f>VLOOKUP(N1246,'Design - US'!$H$3:$M$50,2,FALSE)</f>
        <v>Profile D</v>
      </c>
      <c r="P1246" t="str">
        <f>VLOOKUP($N1246,'Design - US'!$H$3:$M$50,3,FALSE)</f>
        <v>$60 USD / mo (T3)</v>
      </c>
      <c r="Q1246" t="str">
        <f>VLOOKUP($N1246,'Design - US'!$H$3:$M$50,4,FALSE)</f>
        <v>$12.06 USD / day</v>
      </c>
      <c r="R1246" t="str">
        <f>VLOOKUP($N1246,'Design - US'!$H$3:$M$50,5,FALSE)</f>
        <v>Access restricted beyond label indication (use only after failure of both allopurinol AND febuxostat)</v>
      </c>
      <c r="S1246" t="str">
        <f>VLOOKUP($N1246,'Design - US'!$H$3:$M$50,6,FALSE)</f>
        <v>Requires prior authorization</v>
      </c>
      <c r="T1246">
        <f t="shared" si="139"/>
        <v>12000</v>
      </c>
      <c r="U1246">
        <f t="shared" si="133"/>
        <v>4800</v>
      </c>
      <c r="V1246">
        <f t="shared" si="134"/>
        <v>4800</v>
      </c>
      <c r="W1246">
        <f t="shared" si="135"/>
        <v>2400</v>
      </c>
      <c r="X1246">
        <f t="shared" si="136"/>
        <v>0</v>
      </c>
    </row>
    <row r="1247" spans="1:24">
      <c r="A1247" s="2">
        <v>189</v>
      </c>
      <c r="B1247" s="1" t="s">
        <v>15</v>
      </c>
      <c r="C1247" s="1">
        <v>11</v>
      </c>
      <c r="D1247" s="1" t="s">
        <v>14</v>
      </c>
      <c r="E1247" s="1">
        <v>0.3</v>
      </c>
      <c r="F1247" s="1">
        <v>0.4</v>
      </c>
      <c r="G1247" s="1">
        <v>0.3</v>
      </c>
      <c r="H1247" s="1">
        <v>0</v>
      </c>
      <c r="I1247" s="1" t="s">
        <v>12</v>
      </c>
      <c r="J1247" s="1" t="s">
        <v>13</v>
      </c>
      <c r="K1247" s="1">
        <v>12000</v>
      </c>
      <c r="L1247" s="3">
        <v>14000</v>
      </c>
      <c r="M1247" t="str">
        <f t="shared" si="137"/>
        <v>D</v>
      </c>
      <c r="N1247" t="str">
        <f t="shared" si="138"/>
        <v>D11</v>
      </c>
      <c r="O1247" t="str">
        <f>VLOOKUP(N1247,'Design - US'!$H$3:$M$50,2,FALSE)</f>
        <v>Profile D</v>
      </c>
      <c r="P1247" t="str">
        <f>VLOOKUP($N1247,'Design - US'!$H$3:$M$50,3,FALSE)</f>
        <v>$60 USD / mo (T3)</v>
      </c>
      <c r="Q1247" t="str">
        <f>VLOOKUP($N1247,'Design - US'!$H$3:$M$50,4,FALSE)</f>
        <v>$12.06 USD / day</v>
      </c>
      <c r="R1247" t="str">
        <f>VLOOKUP($N1247,'Design - US'!$H$3:$M$50,5,FALSE)</f>
        <v>Access restricted beyond label indication (use only after failure of both allopurinol AND febuxostat)</v>
      </c>
      <c r="S1247" t="str">
        <f>VLOOKUP($N1247,'Design - US'!$H$3:$M$50,6,FALSE)</f>
        <v>Requires prior authorization</v>
      </c>
      <c r="T1247">
        <f t="shared" si="139"/>
        <v>14000</v>
      </c>
      <c r="U1247">
        <f t="shared" si="133"/>
        <v>4200</v>
      </c>
      <c r="V1247">
        <f t="shared" si="134"/>
        <v>5600</v>
      </c>
      <c r="W1247">
        <f t="shared" si="135"/>
        <v>4200</v>
      </c>
      <c r="X1247">
        <f t="shared" si="136"/>
        <v>0</v>
      </c>
    </row>
    <row r="1248" spans="1:24">
      <c r="A1248" s="2">
        <v>189</v>
      </c>
      <c r="B1248" s="1" t="s">
        <v>15</v>
      </c>
      <c r="C1248" s="1">
        <v>12</v>
      </c>
      <c r="D1248" s="1" t="s">
        <v>11</v>
      </c>
      <c r="E1248" s="1">
        <v>0.4</v>
      </c>
      <c r="F1248" s="1">
        <v>0.3</v>
      </c>
      <c r="G1248" s="1">
        <v>0.3</v>
      </c>
      <c r="H1248" s="1">
        <v>0</v>
      </c>
      <c r="I1248" s="1" t="s">
        <v>12</v>
      </c>
      <c r="J1248" s="1" t="s">
        <v>13</v>
      </c>
      <c r="K1248" s="1">
        <v>12000</v>
      </c>
      <c r="L1248" s="3">
        <v>14000</v>
      </c>
      <c r="M1248" t="str">
        <f t="shared" si="137"/>
        <v>D</v>
      </c>
      <c r="N1248" t="str">
        <f t="shared" si="138"/>
        <v>D12</v>
      </c>
      <c r="O1248" t="str">
        <f>VLOOKUP(N1248,'Design - US'!$H$3:$M$50,2,FALSE)</f>
        <v>Profile D</v>
      </c>
      <c r="P1248" t="str">
        <f>VLOOKUP($N1248,'Design - US'!$H$3:$M$50,3,FALSE)</f>
        <v>$30 USD / mo (T2)</v>
      </c>
      <c r="Q1248" t="str">
        <f>VLOOKUP($N1248,'Design - US'!$H$3:$M$50,4,FALSE)</f>
        <v>$7.14 USD / day</v>
      </c>
      <c r="R1248" t="str">
        <f>VLOOKUP($N1248,'Design - US'!$H$3:$M$50,5,FALSE)</f>
        <v>Open access within label indication (use after failure of allopurinol or febuxostat)</v>
      </c>
      <c r="S1248" t="str">
        <f>VLOOKUP($N1248,'Design - US'!$H$3:$M$50,6,FALSE)</f>
        <v>Requires prior authorization</v>
      </c>
      <c r="T1248">
        <f t="shared" si="139"/>
        <v>12000</v>
      </c>
      <c r="U1248">
        <f t="shared" si="133"/>
        <v>4800</v>
      </c>
      <c r="V1248">
        <f t="shared" si="134"/>
        <v>3600</v>
      </c>
      <c r="W1248">
        <f t="shared" si="135"/>
        <v>3600</v>
      </c>
      <c r="X1248">
        <f t="shared" si="136"/>
        <v>0</v>
      </c>
    </row>
    <row r="1249" spans="1:24">
      <c r="A1249" s="2">
        <v>189</v>
      </c>
      <c r="B1249" s="1" t="s">
        <v>15</v>
      </c>
      <c r="C1249" s="1">
        <v>12</v>
      </c>
      <c r="D1249" s="1" t="s">
        <v>14</v>
      </c>
      <c r="E1249" s="1">
        <v>0.4</v>
      </c>
      <c r="F1249" s="1">
        <v>0.3</v>
      </c>
      <c r="G1249" s="1">
        <v>0.3</v>
      </c>
      <c r="H1249" s="1">
        <v>0</v>
      </c>
      <c r="I1249" s="1" t="s">
        <v>12</v>
      </c>
      <c r="J1249" s="1" t="s">
        <v>13</v>
      </c>
      <c r="K1249" s="1">
        <v>12000</v>
      </c>
      <c r="L1249" s="3">
        <v>14000</v>
      </c>
      <c r="M1249" t="str">
        <f t="shared" si="137"/>
        <v>D</v>
      </c>
      <c r="N1249" t="str">
        <f t="shared" si="138"/>
        <v>D12</v>
      </c>
      <c r="O1249" t="str">
        <f>VLOOKUP(N1249,'Design - US'!$H$3:$M$50,2,FALSE)</f>
        <v>Profile D</v>
      </c>
      <c r="P1249" t="str">
        <f>VLOOKUP($N1249,'Design - US'!$H$3:$M$50,3,FALSE)</f>
        <v>$30 USD / mo (T2)</v>
      </c>
      <c r="Q1249" t="str">
        <f>VLOOKUP($N1249,'Design - US'!$H$3:$M$50,4,FALSE)</f>
        <v>$7.14 USD / day</v>
      </c>
      <c r="R1249" t="str">
        <f>VLOOKUP($N1249,'Design - US'!$H$3:$M$50,5,FALSE)</f>
        <v>Open access within label indication (use after failure of allopurinol or febuxostat)</v>
      </c>
      <c r="S1249" t="str">
        <f>VLOOKUP($N1249,'Design - US'!$H$3:$M$50,6,FALSE)</f>
        <v>Requires prior authorization</v>
      </c>
      <c r="T1249">
        <f t="shared" si="139"/>
        <v>14000</v>
      </c>
      <c r="U1249">
        <f t="shared" si="133"/>
        <v>5600</v>
      </c>
      <c r="V1249">
        <f t="shared" si="134"/>
        <v>4200</v>
      </c>
      <c r="W1249">
        <f t="shared" si="135"/>
        <v>4200</v>
      </c>
      <c r="X1249">
        <f t="shared" si="136"/>
        <v>0</v>
      </c>
    </row>
    <row r="1250" spans="1:24">
      <c r="A1250" s="2">
        <v>190</v>
      </c>
      <c r="B1250" s="1" t="s">
        <v>10</v>
      </c>
      <c r="C1250" s="1">
        <v>1</v>
      </c>
      <c r="D1250" s="1" t="s">
        <v>11</v>
      </c>
      <c r="E1250" s="1">
        <v>0.9</v>
      </c>
      <c r="F1250" s="1">
        <v>0</v>
      </c>
      <c r="G1250" s="1">
        <v>0.1</v>
      </c>
      <c r="H1250" s="1">
        <v>0</v>
      </c>
      <c r="I1250" s="1" t="s">
        <v>12</v>
      </c>
      <c r="J1250" s="1" t="s">
        <v>13</v>
      </c>
      <c r="K1250" s="1">
        <v>1400</v>
      </c>
      <c r="L1250" s="3">
        <v>700</v>
      </c>
      <c r="M1250" t="str">
        <f t="shared" si="137"/>
        <v>A</v>
      </c>
      <c r="N1250" t="str">
        <f t="shared" si="138"/>
        <v>A1</v>
      </c>
      <c r="O1250" t="str">
        <f>VLOOKUP(N1250,'Design - US'!$H$3:$M$50,2,FALSE)</f>
        <v>Profile D</v>
      </c>
      <c r="P1250" t="str">
        <f>VLOOKUP($N1250,'Design - US'!$H$3:$M$50,3,FALSE)</f>
        <v>$30 USD / mo (T2)</v>
      </c>
      <c r="Q1250" t="str">
        <f>VLOOKUP($N1250,'Design - US'!$H$3:$M$50,4,FALSE)</f>
        <v>$5.36 USD / day</v>
      </c>
      <c r="R1250" t="str">
        <f>VLOOKUP($N1250,'Design - US'!$H$3:$M$50,5,FALSE)</f>
        <v>Open access within label indication (use after failure of allopurinol or febuxostat)</v>
      </c>
      <c r="S1250" t="str">
        <f>VLOOKUP($N1250,'Design - US'!$H$3:$M$50,6,FALSE)</f>
        <v>Requires prior authorization</v>
      </c>
      <c r="T1250">
        <f t="shared" si="139"/>
        <v>1400</v>
      </c>
      <c r="U1250">
        <f t="shared" si="133"/>
        <v>1260</v>
      </c>
      <c r="V1250">
        <f t="shared" si="134"/>
        <v>0</v>
      </c>
      <c r="W1250">
        <f t="shared" si="135"/>
        <v>140</v>
      </c>
      <c r="X1250">
        <f t="shared" si="136"/>
        <v>0</v>
      </c>
    </row>
    <row r="1251" spans="1:24">
      <c r="A1251" s="2">
        <v>190</v>
      </c>
      <c r="B1251" s="1" t="s">
        <v>10</v>
      </c>
      <c r="C1251" s="1">
        <v>1</v>
      </c>
      <c r="D1251" s="1" t="s">
        <v>14</v>
      </c>
      <c r="E1251" s="1">
        <v>0</v>
      </c>
      <c r="F1251" s="1">
        <v>0.8</v>
      </c>
      <c r="G1251" s="1">
        <v>0.2</v>
      </c>
      <c r="H1251" s="1">
        <v>0</v>
      </c>
      <c r="I1251" s="1" t="s">
        <v>12</v>
      </c>
      <c r="J1251" s="1" t="s">
        <v>13</v>
      </c>
      <c r="K1251" s="1">
        <v>1400</v>
      </c>
      <c r="L1251" s="3">
        <v>700</v>
      </c>
      <c r="M1251" t="str">
        <f t="shared" si="137"/>
        <v>A</v>
      </c>
      <c r="N1251" t="str">
        <f t="shared" si="138"/>
        <v>A1</v>
      </c>
      <c r="O1251" t="str">
        <f>VLOOKUP(N1251,'Design - US'!$H$3:$M$50,2,FALSE)</f>
        <v>Profile D</v>
      </c>
      <c r="P1251" t="str">
        <f>VLOOKUP($N1251,'Design - US'!$H$3:$M$50,3,FALSE)</f>
        <v>$30 USD / mo (T2)</v>
      </c>
      <c r="Q1251" t="str">
        <f>VLOOKUP($N1251,'Design - US'!$H$3:$M$50,4,FALSE)</f>
        <v>$5.36 USD / day</v>
      </c>
      <c r="R1251" t="str">
        <f>VLOOKUP($N1251,'Design - US'!$H$3:$M$50,5,FALSE)</f>
        <v>Open access within label indication (use after failure of allopurinol or febuxostat)</v>
      </c>
      <c r="S1251" t="str">
        <f>VLOOKUP($N1251,'Design - US'!$H$3:$M$50,6,FALSE)</f>
        <v>Requires prior authorization</v>
      </c>
      <c r="T1251">
        <f t="shared" si="139"/>
        <v>700</v>
      </c>
      <c r="U1251">
        <f t="shared" si="133"/>
        <v>0</v>
      </c>
      <c r="V1251">
        <f t="shared" si="134"/>
        <v>560</v>
      </c>
      <c r="W1251">
        <f t="shared" si="135"/>
        <v>140</v>
      </c>
      <c r="X1251">
        <f t="shared" si="136"/>
        <v>0</v>
      </c>
    </row>
    <row r="1252" spans="1:24">
      <c r="A1252" s="2">
        <v>190</v>
      </c>
      <c r="B1252" s="1" t="s">
        <v>10</v>
      </c>
      <c r="C1252" s="1">
        <v>2</v>
      </c>
      <c r="D1252" s="1" t="s">
        <v>11</v>
      </c>
      <c r="E1252" s="1">
        <v>1</v>
      </c>
      <c r="F1252" s="1">
        <v>0</v>
      </c>
      <c r="G1252" s="1">
        <v>0</v>
      </c>
      <c r="H1252" s="1">
        <v>0</v>
      </c>
      <c r="I1252" s="1" t="s">
        <v>12</v>
      </c>
      <c r="J1252" s="1" t="s">
        <v>13</v>
      </c>
      <c r="K1252" s="1">
        <v>1400</v>
      </c>
      <c r="L1252" s="3">
        <v>700</v>
      </c>
      <c r="M1252" t="str">
        <f t="shared" si="137"/>
        <v>A</v>
      </c>
      <c r="N1252" t="str">
        <f t="shared" si="138"/>
        <v>A2</v>
      </c>
      <c r="O1252" t="str">
        <f>VLOOKUP(N1252,'Design - US'!$H$3:$M$50,2,FALSE)</f>
        <v>Profile B</v>
      </c>
      <c r="P1252" t="str">
        <f>VLOOKUP($N1252,'Design - US'!$H$3:$M$50,3,FALSE)</f>
        <v>$60 USD / mo (T3)</v>
      </c>
      <c r="Q1252" t="str">
        <f>VLOOKUP($N1252,'Design - US'!$H$3:$M$50,4,FALSE)</f>
        <v>$7.14 USD / day</v>
      </c>
      <c r="R1252" t="str">
        <f>VLOOKUP($N1252,'Design - US'!$H$3:$M$50,5,FALSE)</f>
        <v>Open access within label indication (use after failure of allopurinol or febuxostat)</v>
      </c>
      <c r="S1252" t="str">
        <f>VLOOKUP($N1252,'Design - US'!$H$3:$M$50,6,FALSE)</f>
        <v>No prior authorization</v>
      </c>
      <c r="T1252">
        <f t="shared" si="139"/>
        <v>1400</v>
      </c>
      <c r="U1252">
        <f t="shared" si="133"/>
        <v>1400</v>
      </c>
      <c r="V1252">
        <f t="shared" si="134"/>
        <v>0</v>
      </c>
      <c r="W1252">
        <f t="shared" si="135"/>
        <v>0</v>
      </c>
      <c r="X1252">
        <f t="shared" si="136"/>
        <v>0</v>
      </c>
    </row>
    <row r="1253" spans="1:24">
      <c r="A1253" s="2">
        <v>190</v>
      </c>
      <c r="B1253" s="1" t="s">
        <v>10</v>
      </c>
      <c r="C1253" s="1">
        <v>2</v>
      </c>
      <c r="D1253" s="1" t="s">
        <v>14</v>
      </c>
      <c r="E1253" s="1">
        <v>0.8</v>
      </c>
      <c r="F1253" s="1">
        <v>0.2</v>
      </c>
      <c r="G1253" s="1">
        <v>0</v>
      </c>
      <c r="H1253" s="1">
        <v>0</v>
      </c>
      <c r="I1253" s="1" t="s">
        <v>12</v>
      </c>
      <c r="J1253" s="1" t="s">
        <v>13</v>
      </c>
      <c r="K1253" s="1">
        <v>1400</v>
      </c>
      <c r="L1253" s="3">
        <v>700</v>
      </c>
      <c r="M1253" t="str">
        <f t="shared" si="137"/>
        <v>A</v>
      </c>
      <c r="N1253" t="str">
        <f t="shared" si="138"/>
        <v>A2</v>
      </c>
      <c r="O1253" t="str">
        <f>VLOOKUP(N1253,'Design - US'!$H$3:$M$50,2,FALSE)</f>
        <v>Profile B</v>
      </c>
      <c r="P1253" t="str">
        <f>VLOOKUP($N1253,'Design - US'!$H$3:$M$50,3,FALSE)</f>
        <v>$60 USD / mo (T3)</v>
      </c>
      <c r="Q1253" t="str">
        <f>VLOOKUP($N1253,'Design - US'!$H$3:$M$50,4,FALSE)</f>
        <v>$7.14 USD / day</v>
      </c>
      <c r="R1253" t="str">
        <f>VLOOKUP($N1253,'Design - US'!$H$3:$M$50,5,FALSE)</f>
        <v>Open access within label indication (use after failure of allopurinol or febuxostat)</v>
      </c>
      <c r="S1253" t="str">
        <f>VLOOKUP($N1253,'Design - US'!$H$3:$M$50,6,FALSE)</f>
        <v>No prior authorization</v>
      </c>
      <c r="T1253">
        <f t="shared" si="139"/>
        <v>700</v>
      </c>
      <c r="U1253">
        <f t="shared" si="133"/>
        <v>560</v>
      </c>
      <c r="V1253">
        <f t="shared" si="134"/>
        <v>140</v>
      </c>
      <c r="W1253">
        <f t="shared" si="135"/>
        <v>0</v>
      </c>
      <c r="X1253">
        <f t="shared" si="136"/>
        <v>0</v>
      </c>
    </row>
    <row r="1254" spans="1:24">
      <c r="A1254" s="2">
        <v>190</v>
      </c>
      <c r="B1254" s="1" t="s">
        <v>10</v>
      </c>
      <c r="C1254" s="1">
        <v>3</v>
      </c>
      <c r="D1254" s="1" t="s">
        <v>11</v>
      </c>
      <c r="E1254" s="1">
        <v>1</v>
      </c>
      <c r="F1254" s="1">
        <v>0</v>
      </c>
      <c r="G1254" s="1">
        <v>0</v>
      </c>
      <c r="H1254" s="1">
        <v>0</v>
      </c>
      <c r="I1254" s="1" t="s">
        <v>12</v>
      </c>
      <c r="J1254" s="1" t="s">
        <v>13</v>
      </c>
      <c r="K1254" s="1">
        <v>1400</v>
      </c>
      <c r="L1254" s="3">
        <v>700</v>
      </c>
      <c r="M1254" t="str">
        <f t="shared" si="137"/>
        <v>A</v>
      </c>
      <c r="N1254" t="str">
        <f t="shared" si="138"/>
        <v>A3</v>
      </c>
      <c r="O1254" t="str">
        <f>VLOOKUP(N1254,'Design - US'!$H$3:$M$50,2,FALSE)</f>
        <v>Profile C</v>
      </c>
      <c r="P1254" t="str">
        <f>VLOOKUP($N1254,'Design - US'!$H$3:$M$50,3,FALSE)</f>
        <v>$60 USD / mo (T3)</v>
      </c>
      <c r="Q1254" t="str">
        <f>VLOOKUP($N1254,'Design - US'!$H$3:$M$50,4,FALSE)</f>
        <v>$12.06 USD / day</v>
      </c>
      <c r="R1254" t="str">
        <f>VLOOKUP($N1254,'Design - US'!$H$3:$M$50,5,FALSE)</f>
        <v>Open access within label indication (use after failure of allopurinol or febuxostat)</v>
      </c>
      <c r="S1254" t="str">
        <f>VLOOKUP($N1254,'Design - US'!$H$3:$M$50,6,FALSE)</f>
        <v>No prior authorization</v>
      </c>
      <c r="T1254">
        <f t="shared" si="139"/>
        <v>1400</v>
      </c>
      <c r="U1254">
        <f t="shared" si="133"/>
        <v>1400</v>
      </c>
      <c r="V1254">
        <f t="shared" si="134"/>
        <v>0</v>
      </c>
      <c r="W1254">
        <f t="shared" si="135"/>
        <v>0</v>
      </c>
      <c r="X1254">
        <f t="shared" si="136"/>
        <v>0</v>
      </c>
    </row>
    <row r="1255" spans="1:24">
      <c r="A1255" s="2">
        <v>190</v>
      </c>
      <c r="B1255" s="1" t="s">
        <v>10</v>
      </c>
      <c r="C1255" s="1">
        <v>3</v>
      </c>
      <c r="D1255" s="1" t="s">
        <v>14</v>
      </c>
      <c r="E1255" s="1">
        <v>0.8</v>
      </c>
      <c r="F1255" s="1">
        <v>0.2</v>
      </c>
      <c r="G1255" s="1">
        <v>0</v>
      </c>
      <c r="H1255" s="1">
        <v>0</v>
      </c>
      <c r="I1255" s="1" t="s">
        <v>12</v>
      </c>
      <c r="J1255" s="1" t="s">
        <v>13</v>
      </c>
      <c r="K1255" s="1">
        <v>1400</v>
      </c>
      <c r="L1255" s="3">
        <v>700</v>
      </c>
      <c r="M1255" t="str">
        <f t="shared" si="137"/>
        <v>A</v>
      </c>
      <c r="N1255" t="str">
        <f t="shared" si="138"/>
        <v>A3</v>
      </c>
      <c r="O1255" t="str">
        <f>VLOOKUP(N1255,'Design - US'!$H$3:$M$50,2,FALSE)</f>
        <v>Profile C</v>
      </c>
      <c r="P1255" t="str">
        <f>VLOOKUP($N1255,'Design - US'!$H$3:$M$50,3,FALSE)</f>
        <v>$60 USD / mo (T3)</v>
      </c>
      <c r="Q1255" t="str">
        <f>VLOOKUP($N1255,'Design - US'!$H$3:$M$50,4,FALSE)</f>
        <v>$12.06 USD / day</v>
      </c>
      <c r="R1255" t="str">
        <f>VLOOKUP($N1255,'Design - US'!$H$3:$M$50,5,FALSE)</f>
        <v>Open access within label indication (use after failure of allopurinol or febuxostat)</v>
      </c>
      <c r="S1255" t="str">
        <f>VLOOKUP($N1255,'Design - US'!$H$3:$M$50,6,FALSE)</f>
        <v>No prior authorization</v>
      </c>
      <c r="T1255">
        <f t="shared" si="139"/>
        <v>700</v>
      </c>
      <c r="U1255">
        <f t="shared" si="133"/>
        <v>560</v>
      </c>
      <c r="V1255">
        <f t="shared" si="134"/>
        <v>140</v>
      </c>
      <c r="W1255">
        <f t="shared" si="135"/>
        <v>0</v>
      </c>
      <c r="X1255">
        <f t="shared" si="136"/>
        <v>0</v>
      </c>
    </row>
    <row r="1256" spans="1:24">
      <c r="A1256" s="2">
        <v>190</v>
      </c>
      <c r="B1256" s="1" t="s">
        <v>10</v>
      </c>
      <c r="C1256" s="1">
        <v>4</v>
      </c>
      <c r="D1256" s="1" t="s">
        <v>11</v>
      </c>
      <c r="E1256" s="1">
        <v>1</v>
      </c>
      <c r="F1256" s="1">
        <v>0</v>
      </c>
      <c r="G1256" s="1">
        <v>0</v>
      </c>
      <c r="H1256" s="1">
        <v>0</v>
      </c>
      <c r="I1256" s="1" t="s">
        <v>12</v>
      </c>
      <c r="J1256" s="1" t="s">
        <v>13</v>
      </c>
      <c r="K1256" s="1">
        <v>1400</v>
      </c>
      <c r="L1256" s="3">
        <v>700</v>
      </c>
      <c r="M1256" t="str">
        <f t="shared" si="137"/>
        <v>A</v>
      </c>
      <c r="N1256" t="str">
        <f t="shared" si="138"/>
        <v>A4</v>
      </c>
      <c r="O1256" t="str">
        <f>VLOOKUP(N1256,'Design - US'!$H$3:$M$50,2,FALSE)</f>
        <v>Profile C</v>
      </c>
      <c r="P1256" t="str">
        <f>VLOOKUP($N1256,'Design - US'!$H$3:$M$50,3,FALSE)</f>
        <v>$30 USD / mo (T2)</v>
      </c>
      <c r="Q1256" t="str">
        <f>VLOOKUP($N1256,'Design - US'!$H$3:$M$50,4,FALSE)</f>
        <v>$5.36 USD / day</v>
      </c>
      <c r="R1256" t="str">
        <f>VLOOKUP($N1256,'Design - US'!$H$3:$M$50,5,FALSE)</f>
        <v>Open access within label indication (use after failure of allopurinol or febuxostat)</v>
      </c>
      <c r="S1256" t="str">
        <f>VLOOKUP($N1256,'Design - US'!$H$3:$M$50,6,FALSE)</f>
        <v>No prior authorization</v>
      </c>
      <c r="T1256">
        <f t="shared" si="139"/>
        <v>1400</v>
      </c>
      <c r="U1256">
        <f t="shared" si="133"/>
        <v>1400</v>
      </c>
      <c r="V1256">
        <f t="shared" si="134"/>
        <v>0</v>
      </c>
      <c r="W1256">
        <f t="shared" si="135"/>
        <v>0</v>
      </c>
      <c r="X1256">
        <f t="shared" si="136"/>
        <v>0</v>
      </c>
    </row>
    <row r="1257" spans="1:24">
      <c r="A1257" s="2">
        <v>190</v>
      </c>
      <c r="B1257" s="1" t="s">
        <v>10</v>
      </c>
      <c r="C1257" s="1">
        <v>4</v>
      </c>
      <c r="D1257" s="1" t="s">
        <v>14</v>
      </c>
      <c r="E1257" s="1">
        <v>0.8</v>
      </c>
      <c r="F1257" s="1">
        <v>0.1</v>
      </c>
      <c r="G1257" s="1">
        <v>0.1</v>
      </c>
      <c r="H1257" s="1">
        <v>0</v>
      </c>
      <c r="I1257" s="1" t="s">
        <v>12</v>
      </c>
      <c r="J1257" s="1" t="s">
        <v>13</v>
      </c>
      <c r="K1257" s="1">
        <v>1400</v>
      </c>
      <c r="L1257" s="3">
        <v>700</v>
      </c>
      <c r="M1257" t="str">
        <f t="shared" si="137"/>
        <v>A</v>
      </c>
      <c r="N1257" t="str">
        <f t="shared" si="138"/>
        <v>A4</v>
      </c>
      <c r="O1257" t="str">
        <f>VLOOKUP(N1257,'Design - US'!$H$3:$M$50,2,FALSE)</f>
        <v>Profile C</v>
      </c>
      <c r="P1257" t="str">
        <f>VLOOKUP($N1257,'Design - US'!$H$3:$M$50,3,FALSE)</f>
        <v>$30 USD / mo (T2)</v>
      </c>
      <c r="Q1257" t="str">
        <f>VLOOKUP($N1257,'Design - US'!$H$3:$M$50,4,FALSE)</f>
        <v>$5.36 USD / day</v>
      </c>
      <c r="R1257" t="str">
        <f>VLOOKUP($N1257,'Design - US'!$H$3:$M$50,5,FALSE)</f>
        <v>Open access within label indication (use after failure of allopurinol or febuxostat)</v>
      </c>
      <c r="S1257" t="str">
        <f>VLOOKUP($N1257,'Design - US'!$H$3:$M$50,6,FALSE)</f>
        <v>No prior authorization</v>
      </c>
      <c r="T1257">
        <f t="shared" si="139"/>
        <v>700</v>
      </c>
      <c r="U1257">
        <f t="shared" si="133"/>
        <v>560</v>
      </c>
      <c r="V1257">
        <f t="shared" si="134"/>
        <v>70</v>
      </c>
      <c r="W1257">
        <f t="shared" si="135"/>
        <v>70</v>
      </c>
      <c r="X1257">
        <f t="shared" si="136"/>
        <v>0</v>
      </c>
    </row>
    <row r="1258" spans="1:24">
      <c r="A1258" s="2">
        <v>190</v>
      </c>
      <c r="B1258" s="1" t="s">
        <v>10</v>
      </c>
      <c r="C1258" s="1">
        <v>5</v>
      </c>
      <c r="D1258" s="1" t="s">
        <v>11</v>
      </c>
      <c r="E1258" s="1">
        <v>1</v>
      </c>
      <c r="F1258" s="1">
        <v>0</v>
      </c>
      <c r="G1258" s="1">
        <v>0</v>
      </c>
      <c r="H1258" s="1">
        <v>0</v>
      </c>
      <c r="I1258" s="1" t="s">
        <v>12</v>
      </c>
      <c r="J1258" s="1" t="s">
        <v>13</v>
      </c>
      <c r="K1258" s="1">
        <v>1400</v>
      </c>
      <c r="L1258" s="3">
        <v>700</v>
      </c>
      <c r="M1258" t="str">
        <f t="shared" si="137"/>
        <v>A</v>
      </c>
      <c r="N1258" t="str">
        <f t="shared" si="138"/>
        <v>A5</v>
      </c>
      <c r="O1258" t="str">
        <f>VLOOKUP(N1258,'Design - US'!$H$3:$M$50,2,FALSE)</f>
        <v>Profile C</v>
      </c>
      <c r="P1258" t="str">
        <f>VLOOKUP($N1258,'Design - US'!$H$3:$M$50,3,FALSE)</f>
        <v>$60 USD / mo (T3)</v>
      </c>
      <c r="Q1258" t="str">
        <f>VLOOKUP($N1258,'Design - US'!$H$3:$M$50,4,FALSE)</f>
        <v>$12.06 USD / day</v>
      </c>
      <c r="R1258" t="str">
        <f>VLOOKUP($N1258,'Design - US'!$H$3:$M$50,5,FALSE)</f>
        <v>Access restricted beyond label indication (use only after failure of both allopurinol AND febuxostat)</v>
      </c>
      <c r="S1258" t="str">
        <f>VLOOKUP($N1258,'Design - US'!$H$3:$M$50,6,FALSE)</f>
        <v>No prior authorization</v>
      </c>
      <c r="T1258">
        <f t="shared" si="139"/>
        <v>1400</v>
      </c>
      <c r="U1258">
        <f t="shared" si="133"/>
        <v>1400</v>
      </c>
      <c r="V1258">
        <f t="shared" si="134"/>
        <v>0</v>
      </c>
      <c r="W1258">
        <f t="shared" si="135"/>
        <v>0</v>
      </c>
      <c r="X1258">
        <f t="shared" si="136"/>
        <v>0</v>
      </c>
    </row>
    <row r="1259" spans="1:24">
      <c r="A1259" s="2">
        <v>190</v>
      </c>
      <c r="B1259" s="1" t="s">
        <v>10</v>
      </c>
      <c r="C1259" s="1">
        <v>5</v>
      </c>
      <c r="D1259" s="1" t="s">
        <v>14</v>
      </c>
      <c r="E1259" s="1">
        <v>0.8</v>
      </c>
      <c r="F1259" s="1">
        <v>0.1</v>
      </c>
      <c r="G1259" s="1">
        <v>0.1</v>
      </c>
      <c r="H1259" s="1">
        <v>0</v>
      </c>
      <c r="I1259" s="1" t="s">
        <v>12</v>
      </c>
      <c r="J1259" s="1" t="s">
        <v>13</v>
      </c>
      <c r="K1259" s="1">
        <v>1400</v>
      </c>
      <c r="L1259" s="3">
        <v>700</v>
      </c>
      <c r="M1259" t="str">
        <f t="shared" si="137"/>
        <v>A</v>
      </c>
      <c r="N1259" t="str">
        <f t="shared" si="138"/>
        <v>A5</v>
      </c>
      <c r="O1259" t="str">
        <f>VLOOKUP(N1259,'Design - US'!$H$3:$M$50,2,FALSE)</f>
        <v>Profile C</v>
      </c>
      <c r="P1259" t="str">
        <f>VLOOKUP($N1259,'Design - US'!$H$3:$M$50,3,FALSE)</f>
        <v>$60 USD / mo (T3)</v>
      </c>
      <c r="Q1259" t="str">
        <f>VLOOKUP($N1259,'Design - US'!$H$3:$M$50,4,FALSE)</f>
        <v>$12.06 USD / day</v>
      </c>
      <c r="R1259" t="str">
        <f>VLOOKUP($N1259,'Design - US'!$H$3:$M$50,5,FALSE)</f>
        <v>Access restricted beyond label indication (use only after failure of both allopurinol AND febuxostat)</v>
      </c>
      <c r="S1259" t="str">
        <f>VLOOKUP($N1259,'Design - US'!$H$3:$M$50,6,FALSE)</f>
        <v>No prior authorization</v>
      </c>
      <c r="T1259">
        <f t="shared" si="139"/>
        <v>700</v>
      </c>
      <c r="U1259">
        <f t="shared" si="133"/>
        <v>560</v>
      </c>
      <c r="V1259">
        <f t="shared" si="134"/>
        <v>70</v>
      </c>
      <c r="W1259">
        <f t="shared" si="135"/>
        <v>70</v>
      </c>
      <c r="X1259">
        <f t="shared" si="136"/>
        <v>0</v>
      </c>
    </row>
    <row r="1260" spans="1:24">
      <c r="A1260" s="2">
        <v>190</v>
      </c>
      <c r="B1260" s="1" t="s">
        <v>10</v>
      </c>
      <c r="C1260" s="1">
        <v>6</v>
      </c>
      <c r="D1260" s="1" t="s">
        <v>11</v>
      </c>
      <c r="E1260" s="1">
        <v>1</v>
      </c>
      <c r="F1260" s="1">
        <v>0</v>
      </c>
      <c r="G1260" s="1">
        <v>0</v>
      </c>
      <c r="H1260" s="1">
        <v>0</v>
      </c>
      <c r="I1260" s="1" t="s">
        <v>12</v>
      </c>
      <c r="J1260" s="1" t="s">
        <v>13</v>
      </c>
      <c r="K1260" s="1">
        <v>1400</v>
      </c>
      <c r="L1260" s="3">
        <v>700</v>
      </c>
      <c r="M1260" t="str">
        <f t="shared" si="137"/>
        <v>A</v>
      </c>
      <c r="N1260" t="str">
        <f t="shared" si="138"/>
        <v>A6</v>
      </c>
      <c r="O1260" t="str">
        <f>VLOOKUP(N1260,'Design - US'!$H$3:$M$50,2,FALSE)</f>
        <v>Profile A</v>
      </c>
      <c r="P1260" t="str">
        <f>VLOOKUP($N1260,'Design - US'!$H$3:$M$50,3,FALSE)</f>
        <v>$30 USD / mo (T2)</v>
      </c>
      <c r="Q1260" t="str">
        <f>VLOOKUP($N1260,'Design - US'!$H$3:$M$50,4,FALSE)</f>
        <v>$5.36 USD / day</v>
      </c>
      <c r="R1260" t="str">
        <f>VLOOKUP($N1260,'Design - US'!$H$3:$M$50,5,FALSE)</f>
        <v>Open access within label indication (use after failure of allopurinol or febuxostat)</v>
      </c>
      <c r="S1260" t="str">
        <f>VLOOKUP($N1260,'Design - US'!$H$3:$M$50,6,FALSE)</f>
        <v>No prior authorization</v>
      </c>
      <c r="T1260">
        <f t="shared" si="139"/>
        <v>1400</v>
      </c>
      <c r="U1260">
        <f t="shared" si="133"/>
        <v>1400</v>
      </c>
      <c r="V1260">
        <f t="shared" si="134"/>
        <v>0</v>
      </c>
      <c r="W1260">
        <f t="shared" si="135"/>
        <v>0</v>
      </c>
      <c r="X1260">
        <f t="shared" si="136"/>
        <v>0</v>
      </c>
    </row>
    <row r="1261" spans="1:24">
      <c r="A1261" s="2">
        <v>190</v>
      </c>
      <c r="B1261" s="1" t="s">
        <v>10</v>
      </c>
      <c r="C1261" s="1">
        <v>6</v>
      </c>
      <c r="D1261" s="1" t="s">
        <v>14</v>
      </c>
      <c r="E1261" s="1">
        <v>0.7</v>
      </c>
      <c r="F1261" s="1">
        <v>0.2</v>
      </c>
      <c r="G1261" s="1">
        <v>0.1</v>
      </c>
      <c r="H1261" s="1">
        <v>0</v>
      </c>
      <c r="I1261" s="1" t="s">
        <v>12</v>
      </c>
      <c r="J1261" s="1" t="s">
        <v>13</v>
      </c>
      <c r="K1261" s="1">
        <v>1400</v>
      </c>
      <c r="L1261" s="3">
        <v>700</v>
      </c>
      <c r="M1261" t="str">
        <f t="shared" si="137"/>
        <v>A</v>
      </c>
      <c r="N1261" t="str">
        <f t="shared" si="138"/>
        <v>A6</v>
      </c>
      <c r="O1261" t="str">
        <f>VLOOKUP(N1261,'Design - US'!$H$3:$M$50,2,FALSE)</f>
        <v>Profile A</v>
      </c>
      <c r="P1261" t="str">
        <f>VLOOKUP($N1261,'Design - US'!$H$3:$M$50,3,FALSE)</f>
        <v>$30 USD / mo (T2)</v>
      </c>
      <c r="Q1261" t="str">
        <f>VLOOKUP($N1261,'Design - US'!$H$3:$M$50,4,FALSE)</f>
        <v>$5.36 USD / day</v>
      </c>
      <c r="R1261" t="str">
        <f>VLOOKUP($N1261,'Design - US'!$H$3:$M$50,5,FALSE)</f>
        <v>Open access within label indication (use after failure of allopurinol or febuxostat)</v>
      </c>
      <c r="S1261" t="str">
        <f>VLOOKUP($N1261,'Design - US'!$H$3:$M$50,6,FALSE)</f>
        <v>No prior authorization</v>
      </c>
      <c r="T1261">
        <f t="shared" si="139"/>
        <v>700</v>
      </c>
      <c r="U1261">
        <f t="shared" si="133"/>
        <v>489.99999999999994</v>
      </c>
      <c r="V1261">
        <f t="shared" si="134"/>
        <v>140</v>
      </c>
      <c r="W1261">
        <f t="shared" si="135"/>
        <v>70</v>
      </c>
      <c r="X1261">
        <f t="shared" si="136"/>
        <v>0</v>
      </c>
    </row>
    <row r="1262" spans="1:24">
      <c r="A1262" s="2">
        <v>190</v>
      </c>
      <c r="B1262" s="1" t="s">
        <v>10</v>
      </c>
      <c r="C1262" s="1">
        <v>7</v>
      </c>
      <c r="D1262" s="1" t="s">
        <v>11</v>
      </c>
      <c r="E1262" s="1">
        <v>1</v>
      </c>
      <c r="F1262" s="1">
        <v>0</v>
      </c>
      <c r="G1262" s="1">
        <v>0</v>
      </c>
      <c r="H1262" s="1">
        <v>0</v>
      </c>
      <c r="I1262" s="1" t="s">
        <v>12</v>
      </c>
      <c r="J1262" s="1" t="s">
        <v>13</v>
      </c>
      <c r="K1262" s="1">
        <v>1400</v>
      </c>
      <c r="L1262" s="3">
        <v>700</v>
      </c>
      <c r="M1262" t="str">
        <f t="shared" si="137"/>
        <v>A</v>
      </c>
      <c r="N1262" t="str">
        <f t="shared" si="138"/>
        <v>A7</v>
      </c>
      <c r="O1262" t="str">
        <f>VLOOKUP(N1262,'Design - US'!$H$3:$M$50,2,FALSE)</f>
        <v>Profile B</v>
      </c>
      <c r="P1262" t="str">
        <f>VLOOKUP($N1262,'Design - US'!$H$3:$M$50,3,FALSE)</f>
        <v>$30 USD / mo (T2)</v>
      </c>
      <c r="Q1262" t="str">
        <f>VLOOKUP($N1262,'Design - US'!$H$3:$M$50,4,FALSE)</f>
        <v>$5.36 USD / day</v>
      </c>
      <c r="R1262" t="str">
        <f>VLOOKUP($N1262,'Design - US'!$H$3:$M$50,5,FALSE)</f>
        <v>Open access within label indication (use after failure of allopurinol or febuxostat)</v>
      </c>
      <c r="S1262" t="str">
        <f>VLOOKUP($N1262,'Design - US'!$H$3:$M$50,6,FALSE)</f>
        <v>No prior authorization</v>
      </c>
      <c r="T1262">
        <f t="shared" si="139"/>
        <v>1400</v>
      </c>
      <c r="U1262">
        <f t="shared" si="133"/>
        <v>1400</v>
      </c>
      <c r="V1262">
        <f t="shared" si="134"/>
        <v>0</v>
      </c>
      <c r="W1262">
        <f t="shared" si="135"/>
        <v>0</v>
      </c>
      <c r="X1262">
        <f t="shared" si="136"/>
        <v>0</v>
      </c>
    </row>
    <row r="1263" spans="1:24">
      <c r="A1263" s="2">
        <v>190</v>
      </c>
      <c r="B1263" s="1" t="s">
        <v>10</v>
      </c>
      <c r="C1263" s="1">
        <v>7</v>
      </c>
      <c r="D1263" s="1" t="s">
        <v>14</v>
      </c>
      <c r="E1263" s="1">
        <v>0.6</v>
      </c>
      <c r="F1263" s="1">
        <v>0.2</v>
      </c>
      <c r="G1263" s="1">
        <v>0.2</v>
      </c>
      <c r="H1263" s="1">
        <v>0</v>
      </c>
      <c r="I1263" s="1" t="s">
        <v>12</v>
      </c>
      <c r="J1263" s="1" t="s">
        <v>13</v>
      </c>
      <c r="K1263" s="1">
        <v>1400</v>
      </c>
      <c r="L1263" s="3">
        <v>700</v>
      </c>
      <c r="M1263" t="str">
        <f t="shared" si="137"/>
        <v>A</v>
      </c>
      <c r="N1263" t="str">
        <f t="shared" si="138"/>
        <v>A7</v>
      </c>
      <c r="O1263" t="str">
        <f>VLOOKUP(N1263,'Design - US'!$H$3:$M$50,2,FALSE)</f>
        <v>Profile B</v>
      </c>
      <c r="P1263" t="str">
        <f>VLOOKUP($N1263,'Design - US'!$H$3:$M$50,3,FALSE)</f>
        <v>$30 USD / mo (T2)</v>
      </c>
      <c r="Q1263" t="str">
        <f>VLOOKUP($N1263,'Design - US'!$H$3:$M$50,4,FALSE)</f>
        <v>$5.36 USD / day</v>
      </c>
      <c r="R1263" t="str">
        <f>VLOOKUP($N1263,'Design - US'!$H$3:$M$50,5,FALSE)</f>
        <v>Open access within label indication (use after failure of allopurinol or febuxostat)</v>
      </c>
      <c r="S1263" t="str">
        <f>VLOOKUP($N1263,'Design - US'!$H$3:$M$50,6,FALSE)</f>
        <v>No prior authorization</v>
      </c>
      <c r="T1263">
        <f t="shared" si="139"/>
        <v>700</v>
      </c>
      <c r="U1263">
        <f t="shared" si="133"/>
        <v>420</v>
      </c>
      <c r="V1263">
        <f t="shared" si="134"/>
        <v>140</v>
      </c>
      <c r="W1263">
        <f t="shared" si="135"/>
        <v>140</v>
      </c>
      <c r="X1263">
        <f t="shared" si="136"/>
        <v>0</v>
      </c>
    </row>
    <row r="1264" spans="1:24">
      <c r="A1264" s="2">
        <v>190</v>
      </c>
      <c r="B1264" s="1" t="s">
        <v>10</v>
      </c>
      <c r="C1264" s="1">
        <v>8</v>
      </c>
      <c r="D1264" s="1" t="s">
        <v>11</v>
      </c>
      <c r="E1264" s="1">
        <v>1</v>
      </c>
      <c r="F1264" s="1">
        <v>0</v>
      </c>
      <c r="G1264" s="1">
        <v>0</v>
      </c>
      <c r="H1264" s="1">
        <v>0</v>
      </c>
      <c r="I1264" s="1" t="s">
        <v>12</v>
      </c>
      <c r="J1264" s="1" t="s">
        <v>13</v>
      </c>
      <c r="K1264" s="1">
        <v>1400</v>
      </c>
      <c r="L1264" s="3">
        <v>700</v>
      </c>
      <c r="M1264" t="str">
        <f t="shared" si="137"/>
        <v>A</v>
      </c>
      <c r="N1264" t="str">
        <f t="shared" si="138"/>
        <v>A8</v>
      </c>
      <c r="O1264" t="str">
        <f>VLOOKUP(N1264,'Design - US'!$H$3:$M$50,2,FALSE)</f>
        <v>Profile A</v>
      </c>
      <c r="P1264" t="str">
        <f>VLOOKUP($N1264,'Design - US'!$H$3:$M$50,3,FALSE)</f>
        <v>$30 USD / mo (T2)</v>
      </c>
      <c r="Q1264" t="str">
        <f>VLOOKUP($N1264,'Design - US'!$H$3:$M$50,4,FALSE)</f>
        <v>$5.36 USD / day</v>
      </c>
      <c r="R1264" t="str">
        <f>VLOOKUP($N1264,'Design - US'!$H$3:$M$50,5,FALSE)</f>
        <v>Open access within label indication (use after failure of allopurinol or febuxostat)</v>
      </c>
      <c r="S1264" t="str">
        <f>VLOOKUP($N1264,'Design - US'!$H$3:$M$50,6,FALSE)</f>
        <v>Requires prior authorization</v>
      </c>
      <c r="T1264">
        <f t="shared" si="139"/>
        <v>1400</v>
      </c>
      <c r="U1264">
        <f t="shared" si="133"/>
        <v>1400</v>
      </c>
      <c r="V1264">
        <f t="shared" si="134"/>
        <v>0</v>
      </c>
      <c r="W1264">
        <f t="shared" si="135"/>
        <v>0</v>
      </c>
      <c r="X1264">
        <f t="shared" si="136"/>
        <v>0</v>
      </c>
    </row>
    <row r="1265" spans="1:24">
      <c r="A1265" s="2">
        <v>190</v>
      </c>
      <c r="B1265" s="1" t="s">
        <v>10</v>
      </c>
      <c r="C1265" s="1">
        <v>8</v>
      </c>
      <c r="D1265" s="1" t="s">
        <v>14</v>
      </c>
      <c r="E1265" s="1">
        <v>0.7</v>
      </c>
      <c r="F1265" s="1">
        <v>0.2</v>
      </c>
      <c r="G1265" s="1">
        <v>0.1</v>
      </c>
      <c r="H1265" s="1">
        <v>0</v>
      </c>
      <c r="I1265" s="1" t="s">
        <v>12</v>
      </c>
      <c r="J1265" s="1" t="s">
        <v>13</v>
      </c>
      <c r="K1265" s="1">
        <v>1400</v>
      </c>
      <c r="L1265" s="3">
        <v>700</v>
      </c>
      <c r="M1265" t="str">
        <f t="shared" si="137"/>
        <v>A</v>
      </c>
      <c r="N1265" t="str">
        <f t="shared" si="138"/>
        <v>A8</v>
      </c>
      <c r="O1265" t="str">
        <f>VLOOKUP(N1265,'Design - US'!$H$3:$M$50,2,FALSE)</f>
        <v>Profile A</v>
      </c>
      <c r="P1265" t="str">
        <f>VLOOKUP($N1265,'Design - US'!$H$3:$M$50,3,FALSE)</f>
        <v>$30 USD / mo (T2)</v>
      </c>
      <c r="Q1265" t="str">
        <f>VLOOKUP($N1265,'Design - US'!$H$3:$M$50,4,FALSE)</f>
        <v>$5.36 USD / day</v>
      </c>
      <c r="R1265" t="str">
        <f>VLOOKUP($N1265,'Design - US'!$H$3:$M$50,5,FALSE)</f>
        <v>Open access within label indication (use after failure of allopurinol or febuxostat)</v>
      </c>
      <c r="S1265" t="str">
        <f>VLOOKUP($N1265,'Design - US'!$H$3:$M$50,6,FALSE)</f>
        <v>Requires prior authorization</v>
      </c>
      <c r="T1265">
        <f t="shared" si="139"/>
        <v>700</v>
      </c>
      <c r="U1265">
        <f t="shared" si="133"/>
        <v>489.99999999999994</v>
      </c>
      <c r="V1265">
        <f t="shared" si="134"/>
        <v>140</v>
      </c>
      <c r="W1265">
        <f t="shared" si="135"/>
        <v>70</v>
      </c>
      <c r="X1265">
        <f t="shared" si="136"/>
        <v>0</v>
      </c>
    </row>
    <row r="1266" spans="1:24">
      <c r="A1266" s="2">
        <v>190</v>
      </c>
      <c r="B1266" s="1" t="s">
        <v>10</v>
      </c>
      <c r="C1266" s="1">
        <v>9</v>
      </c>
      <c r="D1266" s="1" t="s">
        <v>11</v>
      </c>
      <c r="E1266" s="1">
        <v>1</v>
      </c>
      <c r="F1266" s="1">
        <v>0</v>
      </c>
      <c r="G1266" s="1">
        <v>0</v>
      </c>
      <c r="H1266" s="1">
        <v>0</v>
      </c>
      <c r="I1266" s="1" t="s">
        <v>12</v>
      </c>
      <c r="J1266" s="1" t="s">
        <v>13</v>
      </c>
      <c r="K1266" s="1">
        <v>1400</v>
      </c>
      <c r="L1266" s="3">
        <v>700</v>
      </c>
      <c r="M1266" t="str">
        <f t="shared" si="137"/>
        <v>A</v>
      </c>
      <c r="N1266" t="str">
        <f t="shared" si="138"/>
        <v>A9</v>
      </c>
      <c r="O1266" t="str">
        <f>VLOOKUP(N1266,'Design - US'!$H$3:$M$50,2,FALSE)</f>
        <v>Profile B</v>
      </c>
      <c r="P1266" t="str">
        <f>VLOOKUP($N1266,'Design - US'!$H$3:$M$50,3,FALSE)</f>
        <v>$60 USD / mo (T3)</v>
      </c>
      <c r="Q1266" t="str">
        <f>VLOOKUP($N1266,'Design - US'!$H$3:$M$50,4,FALSE)</f>
        <v>$12.06 USD / day</v>
      </c>
      <c r="R1266" t="str">
        <f>VLOOKUP($N1266,'Design - US'!$H$3:$M$50,5,FALSE)</f>
        <v>Access restricted beyond label indication (use only after failure of both allopurinol AND febuxostat)</v>
      </c>
      <c r="S1266" t="str">
        <f>VLOOKUP($N1266,'Design - US'!$H$3:$M$50,6,FALSE)</f>
        <v>No prior authorization</v>
      </c>
      <c r="T1266">
        <f t="shared" si="139"/>
        <v>1400</v>
      </c>
      <c r="U1266">
        <f t="shared" si="133"/>
        <v>1400</v>
      </c>
      <c r="V1266">
        <f t="shared" si="134"/>
        <v>0</v>
      </c>
      <c r="W1266">
        <f t="shared" si="135"/>
        <v>0</v>
      </c>
      <c r="X1266">
        <f t="shared" si="136"/>
        <v>0</v>
      </c>
    </row>
    <row r="1267" spans="1:24">
      <c r="A1267" s="2">
        <v>190</v>
      </c>
      <c r="B1267" s="1" t="s">
        <v>10</v>
      </c>
      <c r="C1267" s="1">
        <v>9</v>
      </c>
      <c r="D1267" s="1" t="s">
        <v>14</v>
      </c>
      <c r="E1267" s="1">
        <v>0.8</v>
      </c>
      <c r="F1267" s="1">
        <v>0.2</v>
      </c>
      <c r="G1267" s="1">
        <v>0</v>
      </c>
      <c r="H1267" s="1">
        <v>0</v>
      </c>
      <c r="I1267" s="1" t="s">
        <v>12</v>
      </c>
      <c r="J1267" s="1" t="s">
        <v>13</v>
      </c>
      <c r="K1267" s="1">
        <v>1400</v>
      </c>
      <c r="L1267" s="3">
        <v>700</v>
      </c>
      <c r="M1267" t="str">
        <f t="shared" si="137"/>
        <v>A</v>
      </c>
      <c r="N1267" t="str">
        <f t="shared" si="138"/>
        <v>A9</v>
      </c>
      <c r="O1267" t="str">
        <f>VLOOKUP(N1267,'Design - US'!$H$3:$M$50,2,FALSE)</f>
        <v>Profile B</v>
      </c>
      <c r="P1267" t="str">
        <f>VLOOKUP($N1267,'Design - US'!$H$3:$M$50,3,FALSE)</f>
        <v>$60 USD / mo (T3)</v>
      </c>
      <c r="Q1267" t="str">
        <f>VLOOKUP($N1267,'Design - US'!$H$3:$M$50,4,FALSE)</f>
        <v>$12.06 USD / day</v>
      </c>
      <c r="R1267" t="str">
        <f>VLOOKUP($N1267,'Design - US'!$H$3:$M$50,5,FALSE)</f>
        <v>Access restricted beyond label indication (use only after failure of both allopurinol AND febuxostat)</v>
      </c>
      <c r="S1267" t="str">
        <f>VLOOKUP($N1267,'Design - US'!$H$3:$M$50,6,FALSE)</f>
        <v>No prior authorization</v>
      </c>
      <c r="T1267">
        <f t="shared" si="139"/>
        <v>700</v>
      </c>
      <c r="U1267">
        <f t="shared" si="133"/>
        <v>560</v>
      </c>
      <c r="V1267">
        <f t="shared" si="134"/>
        <v>140</v>
      </c>
      <c r="W1267">
        <f t="shared" si="135"/>
        <v>0</v>
      </c>
      <c r="X1267">
        <f t="shared" si="136"/>
        <v>0</v>
      </c>
    </row>
    <row r="1268" spans="1:24">
      <c r="A1268" s="2">
        <v>190</v>
      </c>
      <c r="B1268" s="1" t="s">
        <v>10</v>
      </c>
      <c r="C1268" s="1">
        <v>10</v>
      </c>
      <c r="D1268" s="1" t="s">
        <v>11</v>
      </c>
      <c r="E1268" s="1">
        <v>1</v>
      </c>
      <c r="F1268" s="1">
        <v>0</v>
      </c>
      <c r="G1268" s="1">
        <v>0</v>
      </c>
      <c r="H1268" s="1">
        <v>0</v>
      </c>
      <c r="I1268" s="1" t="s">
        <v>12</v>
      </c>
      <c r="J1268" s="1" t="s">
        <v>13</v>
      </c>
      <c r="K1268" s="1">
        <v>1400</v>
      </c>
      <c r="L1268" s="3">
        <v>700</v>
      </c>
      <c r="M1268" t="str">
        <f t="shared" si="137"/>
        <v>A</v>
      </c>
      <c r="N1268" t="str">
        <f t="shared" si="138"/>
        <v>A10</v>
      </c>
      <c r="O1268" t="str">
        <f>VLOOKUP(N1268,'Design - US'!$H$3:$M$50,2,FALSE)</f>
        <v>Profile C</v>
      </c>
      <c r="P1268" t="str">
        <f>VLOOKUP($N1268,'Design - US'!$H$3:$M$50,3,FALSE)</f>
        <v>$60 USD / mo (T3)</v>
      </c>
      <c r="Q1268" t="str">
        <f>VLOOKUP($N1268,'Design - US'!$H$3:$M$50,4,FALSE)</f>
        <v>$5.36 USD / day</v>
      </c>
      <c r="R1268" t="str">
        <f>VLOOKUP($N1268,'Design - US'!$H$3:$M$50,5,FALSE)</f>
        <v>Open access within label indication (use after failure of allopurinol or febuxostat)</v>
      </c>
      <c r="S1268" t="str">
        <f>VLOOKUP($N1268,'Design - US'!$H$3:$M$50,6,FALSE)</f>
        <v>Requires prior authorization</v>
      </c>
      <c r="T1268">
        <f t="shared" si="139"/>
        <v>1400</v>
      </c>
      <c r="U1268">
        <f t="shared" si="133"/>
        <v>1400</v>
      </c>
      <c r="V1268">
        <f t="shared" si="134"/>
        <v>0</v>
      </c>
      <c r="W1268">
        <f t="shared" si="135"/>
        <v>0</v>
      </c>
      <c r="X1268">
        <f t="shared" si="136"/>
        <v>0</v>
      </c>
    </row>
    <row r="1269" spans="1:24">
      <c r="A1269" s="2">
        <v>190</v>
      </c>
      <c r="B1269" s="1" t="s">
        <v>10</v>
      </c>
      <c r="C1269" s="1">
        <v>10</v>
      </c>
      <c r="D1269" s="1" t="s">
        <v>14</v>
      </c>
      <c r="E1269" s="1">
        <v>0.8</v>
      </c>
      <c r="F1269" s="1">
        <v>0.2</v>
      </c>
      <c r="G1269" s="1">
        <v>0</v>
      </c>
      <c r="H1269" s="1">
        <v>0</v>
      </c>
      <c r="I1269" s="1" t="s">
        <v>12</v>
      </c>
      <c r="J1269" s="1" t="s">
        <v>13</v>
      </c>
      <c r="K1269" s="1">
        <v>1400</v>
      </c>
      <c r="L1269" s="3">
        <v>700</v>
      </c>
      <c r="M1269" t="str">
        <f t="shared" si="137"/>
        <v>A</v>
      </c>
      <c r="N1269" t="str">
        <f t="shared" si="138"/>
        <v>A10</v>
      </c>
      <c r="O1269" t="str">
        <f>VLOOKUP(N1269,'Design - US'!$H$3:$M$50,2,FALSE)</f>
        <v>Profile C</v>
      </c>
      <c r="P1269" t="str">
        <f>VLOOKUP($N1269,'Design - US'!$H$3:$M$50,3,FALSE)</f>
        <v>$60 USD / mo (T3)</v>
      </c>
      <c r="Q1269" t="str">
        <f>VLOOKUP($N1269,'Design - US'!$H$3:$M$50,4,FALSE)</f>
        <v>$5.36 USD / day</v>
      </c>
      <c r="R1269" t="str">
        <f>VLOOKUP($N1269,'Design - US'!$H$3:$M$50,5,FALSE)</f>
        <v>Open access within label indication (use after failure of allopurinol or febuxostat)</v>
      </c>
      <c r="S1269" t="str">
        <f>VLOOKUP($N1269,'Design - US'!$H$3:$M$50,6,FALSE)</f>
        <v>Requires prior authorization</v>
      </c>
      <c r="T1269">
        <f t="shared" si="139"/>
        <v>700</v>
      </c>
      <c r="U1269">
        <f t="shared" si="133"/>
        <v>560</v>
      </c>
      <c r="V1269">
        <f t="shared" si="134"/>
        <v>140</v>
      </c>
      <c r="W1269">
        <f t="shared" si="135"/>
        <v>0</v>
      </c>
      <c r="X1269">
        <f t="shared" si="136"/>
        <v>0</v>
      </c>
    </row>
    <row r="1270" spans="1:24">
      <c r="A1270" s="2">
        <v>190</v>
      </c>
      <c r="B1270" s="1" t="s">
        <v>10</v>
      </c>
      <c r="C1270" s="1">
        <v>11</v>
      </c>
      <c r="D1270" s="1" t="s">
        <v>11</v>
      </c>
      <c r="E1270" s="1">
        <v>1</v>
      </c>
      <c r="F1270" s="1">
        <v>0</v>
      </c>
      <c r="G1270" s="1">
        <v>0</v>
      </c>
      <c r="H1270" s="1">
        <v>0</v>
      </c>
      <c r="I1270" s="1" t="s">
        <v>12</v>
      </c>
      <c r="J1270" s="1" t="s">
        <v>13</v>
      </c>
      <c r="K1270" s="1">
        <v>1400</v>
      </c>
      <c r="L1270" s="3">
        <v>700</v>
      </c>
      <c r="M1270" t="str">
        <f t="shared" si="137"/>
        <v>A</v>
      </c>
      <c r="N1270" t="str">
        <f t="shared" si="138"/>
        <v>A11</v>
      </c>
      <c r="O1270" t="str">
        <f>VLOOKUP(N1270,'Design - US'!$H$3:$M$50,2,FALSE)</f>
        <v>Profile D</v>
      </c>
      <c r="P1270" t="str">
        <f>VLOOKUP($N1270,'Design - US'!$H$3:$M$50,3,FALSE)</f>
        <v>$30 USD / mo (T2)</v>
      </c>
      <c r="Q1270" t="str">
        <f>VLOOKUP($N1270,'Design - US'!$H$3:$M$50,4,FALSE)</f>
        <v>$5.36 USD / day</v>
      </c>
      <c r="R1270" t="str">
        <f>VLOOKUP($N1270,'Design - US'!$H$3:$M$50,5,FALSE)</f>
        <v>Open access within label indication (use after failure of allopurinol or febuxostat)</v>
      </c>
      <c r="S1270" t="str">
        <f>VLOOKUP($N1270,'Design - US'!$H$3:$M$50,6,FALSE)</f>
        <v>No prior authorization</v>
      </c>
      <c r="T1270">
        <f t="shared" si="139"/>
        <v>1400</v>
      </c>
      <c r="U1270">
        <f t="shared" si="133"/>
        <v>1400</v>
      </c>
      <c r="V1270">
        <f t="shared" si="134"/>
        <v>0</v>
      </c>
      <c r="W1270">
        <f t="shared" si="135"/>
        <v>0</v>
      </c>
      <c r="X1270">
        <f t="shared" si="136"/>
        <v>0</v>
      </c>
    </row>
    <row r="1271" spans="1:24">
      <c r="A1271" s="2">
        <v>190</v>
      </c>
      <c r="B1271" s="1" t="s">
        <v>10</v>
      </c>
      <c r="C1271" s="1">
        <v>11</v>
      </c>
      <c r="D1271" s="1" t="s">
        <v>14</v>
      </c>
      <c r="E1271" s="1">
        <v>0.5</v>
      </c>
      <c r="F1271" s="1">
        <v>0.3</v>
      </c>
      <c r="G1271" s="1">
        <v>0.2</v>
      </c>
      <c r="H1271" s="1">
        <v>0</v>
      </c>
      <c r="I1271" s="1" t="s">
        <v>12</v>
      </c>
      <c r="J1271" s="1" t="s">
        <v>13</v>
      </c>
      <c r="K1271" s="1">
        <v>1400</v>
      </c>
      <c r="L1271" s="3">
        <v>700</v>
      </c>
      <c r="M1271" t="str">
        <f t="shared" si="137"/>
        <v>A</v>
      </c>
      <c r="N1271" t="str">
        <f t="shared" si="138"/>
        <v>A11</v>
      </c>
      <c r="O1271" t="str">
        <f>VLOOKUP(N1271,'Design - US'!$H$3:$M$50,2,FALSE)</f>
        <v>Profile D</v>
      </c>
      <c r="P1271" t="str">
        <f>VLOOKUP($N1271,'Design - US'!$H$3:$M$50,3,FALSE)</f>
        <v>$30 USD / mo (T2)</v>
      </c>
      <c r="Q1271" t="str">
        <f>VLOOKUP($N1271,'Design - US'!$H$3:$M$50,4,FALSE)</f>
        <v>$5.36 USD / day</v>
      </c>
      <c r="R1271" t="str">
        <f>VLOOKUP($N1271,'Design - US'!$H$3:$M$50,5,FALSE)</f>
        <v>Open access within label indication (use after failure of allopurinol or febuxostat)</v>
      </c>
      <c r="S1271" t="str">
        <f>VLOOKUP($N1271,'Design - US'!$H$3:$M$50,6,FALSE)</f>
        <v>No prior authorization</v>
      </c>
      <c r="T1271">
        <f t="shared" si="139"/>
        <v>700</v>
      </c>
      <c r="U1271">
        <f t="shared" si="133"/>
        <v>350</v>
      </c>
      <c r="V1271">
        <f t="shared" si="134"/>
        <v>210</v>
      </c>
      <c r="W1271">
        <f t="shared" si="135"/>
        <v>140</v>
      </c>
      <c r="X1271">
        <f t="shared" si="136"/>
        <v>0</v>
      </c>
    </row>
    <row r="1272" spans="1:24">
      <c r="A1272" s="2">
        <v>190</v>
      </c>
      <c r="B1272" s="1" t="s">
        <v>10</v>
      </c>
      <c r="C1272" s="1">
        <v>12</v>
      </c>
      <c r="D1272" s="1" t="s">
        <v>11</v>
      </c>
      <c r="E1272" s="1">
        <v>1</v>
      </c>
      <c r="F1272" s="1">
        <v>0</v>
      </c>
      <c r="G1272" s="1">
        <v>0</v>
      </c>
      <c r="H1272" s="1">
        <v>0</v>
      </c>
      <c r="I1272" s="1" t="s">
        <v>12</v>
      </c>
      <c r="J1272" s="1" t="s">
        <v>13</v>
      </c>
      <c r="K1272" s="1">
        <v>1400</v>
      </c>
      <c r="L1272" s="3">
        <v>700</v>
      </c>
      <c r="M1272" t="str">
        <f t="shared" si="137"/>
        <v>A</v>
      </c>
      <c r="N1272" t="str">
        <f t="shared" si="138"/>
        <v>A12</v>
      </c>
      <c r="O1272" t="str">
        <f>VLOOKUP(N1272,'Design - US'!$H$3:$M$50,2,FALSE)</f>
        <v>Profile B</v>
      </c>
      <c r="P1272" t="str">
        <f>VLOOKUP($N1272,'Design - US'!$H$3:$M$50,3,FALSE)</f>
        <v>$30 USD / mo (T2)</v>
      </c>
      <c r="Q1272" t="str">
        <f>VLOOKUP($N1272,'Design - US'!$H$3:$M$50,4,FALSE)</f>
        <v>$5.36 USD / day</v>
      </c>
      <c r="R1272" t="str">
        <f>VLOOKUP($N1272,'Design - US'!$H$3:$M$50,5,FALSE)</f>
        <v>Open access within label indication (use after failure of allopurinol or febuxostat)</v>
      </c>
      <c r="S1272" t="str">
        <f>VLOOKUP($N1272,'Design - US'!$H$3:$M$50,6,FALSE)</f>
        <v>Requires prior authorization</v>
      </c>
      <c r="T1272">
        <f t="shared" si="139"/>
        <v>1400</v>
      </c>
      <c r="U1272">
        <f t="shared" si="133"/>
        <v>1400</v>
      </c>
      <c r="V1272">
        <f t="shared" si="134"/>
        <v>0</v>
      </c>
      <c r="W1272">
        <f t="shared" si="135"/>
        <v>0</v>
      </c>
      <c r="X1272">
        <f t="shared" si="136"/>
        <v>0</v>
      </c>
    </row>
    <row r="1273" spans="1:24">
      <c r="A1273" s="2">
        <v>190</v>
      </c>
      <c r="B1273" s="1" t="s">
        <v>10</v>
      </c>
      <c r="C1273" s="1">
        <v>12</v>
      </c>
      <c r="D1273" s="1" t="s">
        <v>14</v>
      </c>
      <c r="E1273" s="1">
        <v>0.5</v>
      </c>
      <c r="F1273" s="1">
        <v>0.3</v>
      </c>
      <c r="G1273" s="1">
        <v>0.2</v>
      </c>
      <c r="H1273" s="1">
        <v>0</v>
      </c>
      <c r="I1273" s="1" t="s">
        <v>12</v>
      </c>
      <c r="J1273" s="1" t="s">
        <v>13</v>
      </c>
      <c r="K1273" s="1">
        <v>1400</v>
      </c>
      <c r="L1273" s="3">
        <v>700</v>
      </c>
      <c r="M1273" t="str">
        <f t="shared" si="137"/>
        <v>A</v>
      </c>
      <c r="N1273" t="str">
        <f t="shared" si="138"/>
        <v>A12</v>
      </c>
      <c r="O1273" t="str">
        <f>VLOOKUP(N1273,'Design - US'!$H$3:$M$50,2,FALSE)</f>
        <v>Profile B</v>
      </c>
      <c r="P1273" t="str">
        <f>VLOOKUP($N1273,'Design - US'!$H$3:$M$50,3,FALSE)</f>
        <v>$30 USD / mo (T2)</v>
      </c>
      <c r="Q1273" t="str">
        <f>VLOOKUP($N1273,'Design - US'!$H$3:$M$50,4,FALSE)</f>
        <v>$5.36 USD / day</v>
      </c>
      <c r="R1273" t="str">
        <f>VLOOKUP($N1273,'Design - US'!$H$3:$M$50,5,FALSE)</f>
        <v>Open access within label indication (use after failure of allopurinol or febuxostat)</v>
      </c>
      <c r="S1273" t="str">
        <f>VLOOKUP($N1273,'Design - US'!$H$3:$M$50,6,FALSE)</f>
        <v>Requires prior authorization</v>
      </c>
      <c r="T1273">
        <f t="shared" si="139"/>
        <v>700</v>
      </c>
      <c r="U1273">
        <f t="shared" si="133"/>
        <v>350</v>
      </c>
      <c r="V1273">
        <f t="shared" si="134"/>
        <v>210</v>
      </c>
      <c r="W1273">
        <f t="shared" si="135"/>
        <v>140</v>
      </c>
      <c r="X1273">
        <f t="shared" si="136"/>
        <v>0</v>
      </c>
    </row>
    <row r="1274" spans="1:24">
      <c r="A1274" s="2">
        <v>191</v>
      </c>
      <c r="B1274" s="1" t="s">
        <v>17</v>
      </c>
      <c r="C1274" s="1">
        <v>1</v>
      </c>
      <c r="D1274" s="1" t="s">
        <v>11</v>
      </c>
      <c r="E1274" s="1">
        <v>0.5</v>
      </c>
      <c r="F1274" s="1">
        <v>0.4</v>
      </c>
      <c r="G1274" s="1">
        <v>0.1</v>
      </c>
      <c r="H1274" s="1">
        <v>0</v>
      </c>
      <c r="I1274" s="1" t="s">
        <v>12</v>
      </c>
      <c r="J1274" s="1" t="s">
        <v>13</v>
      </c>
      <c r="K1274" s="1">
        <v>3000</v>
      </c>
      <c r="L1274" s="3">
        <v>3000</v>
      </c>
      <c r="M1274" t="str">
        <f t="shared" si="137"/>
        <v>B</v>
      </c>
      <c r="N1274" t="str">
        <f t="shared" si="138"/>
        <v>B1</v>
      </c>
      <c r="O1274" t="str">
        <f>VLOOKUP(N1274,'Design - US'!$H$3:$M$50,2,FALSE)</f>
        <v>Profile B</v>
      </c>
      <c r="P1274" t="str">
        <f>VLOOKUP($N1274,'Design - US'!$H$3:$M$50,3,FALSE)</f>
        <v>$60 USD / mo (T3)</v>
      </c>
      <c r="Q1274" t="str">
        <f>VLOOKUP($N1274,'Design - US'!$H$3:$M$50,4,FALSE)</f>
        <v>$7.14 USD / day</v>
      </c>
      <c r="R1274" t="str">
        <f>VLOOKUP($N1274,'Design - US'!$H$3:$M$50,5,FALSE)</f>
        <v>Open access within label indication (use after failure of allopurinol or febuxostat)</v>
      </c>
      <c r="S1274" t="str">
        <f>VLOOKUP($N1274,'Design - US'!$H$3:$M$50,6,FALSE)</f>
        <v>Requires prior authorization</v>
      </c>
      <c r="T1274">
        <f t="shared" si="139"/>
        <v>3000</v>
      </c>
      <c r="U1274">
        <f t="shared" si="133"/>
        <v>1500</v>
      </c>
      <c r="V1274">
        <f t="shared" si="134"/>
        <v>1200</v>
      </c>
      <c r="W1274">
        <f t="shared" si="135"/>
        <v>300</v>
      </c>
      <c r="X1274">
        <f t="shared" si="136"/>
        <v>0</v>
      </c>
    </row>
    <row r="1275" spans="1:24">
      <c r="A1275" s="2">
        <v>191</v>
      </c>
      <c r="B1275" s="1" t="s">
        <v>17</v>
      </c>
      <c r="C1275" s="1">
        <v>1</v>
      </c>
      <c r="D1275" s="1" t="s">
        <v>14</v>
      </c>
      <c r="E1275" s="1">
        <v>0.3</v>
      </c>
      <c r="F1275" s="1">
        <v>0.4</v>
      </c>
      <c r="G1275" s="1">
        <v>0.3</v>
      </c>
      <c r="H1275" s="1">
        <v>0</v>
      </c>
      <c r="I1275" s="1" t="s">
        <v>12</v>
      </c>
      <c r="J1275" s="1" t="s">
        <v>13</v>
      </c>
      <c r="K1275" s="1">
        <v>3000</v>
      </c>
      <c r="L1275" s="3">
        <v>3000</v>
      </c>
      <c r="M1275" t="str">
        <f t="shared" si="137"/>
        <v>B</v>
      </c>
      <c r="N1275" t="str">
        <f t="shared" si="138"/>
        <v>B1</v>
      </c>
      <c r="O1275" t="str">
        <f>VLOOKUP(N1275,'Design - US'!$H$3:$M$50,2,FALSE)</f>
        <v>Profile B</v>
      </c>
      <c r="P1275" t="str">
        <f>VLOOKUP($N1275,'Design - US'!$H$3:$M$50,3,FALSE)</f>
        <v>$60 USD / mo (T3)</v>
      </c>
      <c r="Q1275" t="str">
        <f>VLOOKUP($N1275,'Design - US'!$H$3:$M$50,4,FALSE)</f>
        <v>$7.14 USD / day</v>
      </c>
      <c r="R1275" t="str">
        <f>VLOOKUP($N1275,'Design - US'!$H$3:$M$50,5,FALSE)</f>
        <v>Open access within label indication (use after failure of allopurinol or febuxostat)</v>
      </c>
      <c r="S1275" t="str">
        <f>VLOOKUP($N1275,'Design - US'!$H$3:$M$50,6,FALSE)</f>
        <v>Requires prior authorization</v>
      </c>
      <c r="T1275">
        <f t="shared" si="139"/>
        <v>3000</v>
      </c>
      <c r="U1275">
        <f t="shared" si="133"/>
        <v>900</v>
      </c>
      <c r="V1275">
        <f t="shared" si="134"/>
        <v>1200</v>
      </c>
      <c r="W1275">
        <f t="shared" si="135"/>
        <v>900</v>
      </c>
      <c r="X1275">
        <f t="shared" si="136"/>
        <v>0</v>
      </c>
    </row>
    <row r="1276" spans="1:24">
      <c r="A1276" s="2">
        <v>191</v>
      </c>
      <c r="B1276" s="1" t="s">
        <v>17</v>
      </c>
      <c r="C1276" s="1">
        <v>2</v>
      </c>
      <c r="D1276" s="1" t="s">
        <v>11</v>
      </c>
      <c r="E1276" s="1">
        <v>0.6</v>
      </c>
      <c r="F1276" s="1">
        <v>0.3</v>
      </c>
      <c r="G1276" s="1">
        <v>0.1</v>
      </c>
      <c r="H1276" s="1">
        <v>0</v>
      </c>
      <c r="I1276" s="1" t="s">
        <v>12</v>
      </c>
      <c r="J1276" s="1" t="s">
        <v>13</v>
      </c>
      <c r="K1276" s="1">
        <v>3000</v>
      </c>
      <c r="L1276" s="3">
        <v>3000</v>
      </c>
      <c r="M1276" t="str">
        <f t="shared" si="137"/>
        <v>B</v>
      </c>
      <c r="N1276" t="str">
        <f t="shared" si="138"/>
        <v>B2</v>
      </c>
      <c r="O1276" t="str">
        <f>VLOOKUP(N1276,'Design - US'!$H$3:$M$50,2,FALSE)</f>
        <v>Profile D</v>
      </c>
      <c r="P1276" t="str">
        <f>VLOOKUP($N1276,'Design - US'!$H$3:$M$50,3,FALSE)</f>
        <v>$60 USD / mo (T3)</v>
      </c>
      <c r="Q1276" t="str">
        <f>VLOOKUP($N1276,'Design - US'!$H$3:$M$50,4,FALSE)</f>
        <v>$5.36 USD / day</v>
      </c>
      <c r="R1276" t="str">
        <f>VLOOKUP($N1276,'Design - US'!$H$3:$M$50,5,FALSE)</f>
        <v>Open access within label indication (use after failure of allopurinol or febuxostat)</v>
      </c>
      <c r="S1276" t="str">
        <f>VLOOKUP($N1276,'Design - US'!$H$3:$M$50,6,FALSE)</f>
        <v>Requires prior authorization</v>
      </c>
      <c r="T1276">
        <f t="shared" si="139"/>
        <v>3000</v>
      </c>
      <c r="U1276">
        <f t="shared" si="133"/>
        <v>1800</v>
      </c>
      <c r="V1276">
        <f t="shared" si="134"/>
        <v>900</v>
      </c>
      <c r="W1276">
        <f t="shared" si="135"/>
        <v>300</v>
      </c>
      <c r="X1276">
        <f t="shared" si="136"/>
        <v>0</v>
      </c>
    </row>
    <row r="1277" spans="1:24">
      <c r="A1277" s="2">
        <v>191</v>
      </c>
      <c r="B1277" s="1" t="s">
        <v>17</v>
      </c>
      <c r="C1277" s="1">
        <v>2</v>
      </c>
      <c r="D1277" s="1" t="s">
        <v>14</v>
      </c>
      <c r="E1277" s="1">
        <v>0.4</v>
      </c>
      <c r="F1277" s="1">
        <v>0.5</v>
      </c>
      <c r="G1277" s="1">
        <v>0.1</v>
      </c>
      <c r="H1277" s="1">
        <v>0</v>
      </c>
      <c r="I1277" s="1" t="s">
        <v>12</v>
      </c>
      <c r="J1277" s="1" t="s">
        <v>13</v>
      </c>
      <c r="K1277" s="1">
        <v>3000</v>
      </c>
      <c r="L1277" s="3">
        <v>3000</v>
      </c>
      <c r="M1277" t="str">
        <f t="shared" si="137"/>
        <v>B</v>
      </c>
      <c r="N1277" t="str">
        <f t="shared" si="138"/>
        <v>B2</v>
      </c>
      <c r="O1277" t="str">
        <f>VLOOKUP(N1277,'Design - US'!$H$3:$M$50,2,FALSE)</f>
        <v>Profile D</v>
      </c>
      <c r="P1277" t="str">
        <f>VLOOKUP($N1277,'Design - US'!$H$3:$M$50,3,FALSE)</f>
        <v>$60 USD / mo (T3)</v>
      </c>
      <c r="Q1277" t="str">
        <f>VLOOKUP($N1277,'Design - US'!$H$3:$M$50,4,FALSE)</f>
        <v>$5.36 USD / day</v>
      </c>
      <c r="R1277" t="str">
        <f>VLOOKUP($N1277,'Design - US'!$H$3:$M$50,5,FALSE)</f>
        <v>Open access within label indication (use after failure of allopurinol or febuxostat)</v>
      </c>
      <c r="S1277" t="str">
        <f>VLOOKUP($N1277,'Design - US'!$H$3:$M$50,6,FALSE)</f>
        <v>Requires prior authorization</v>
      </c>
      <c r="T1277">
        <f t="shared" si="139"/>
        <v>3000</v>
      </c>
      <c r="U1277">
        <f t="shared" si="133"/>
        <v>1200</v>
      </c>
      <c r="V1277">
        <f t="shared" si="134"/>
        <v>1500</v>
      </c>
      <c r="W1277">
        <f t="shared" si="135"/>
        <v>300</v>
      </c>
      <c r="X1277">
        <f t="shared" si="136"/>
        <v>0</v>
      </c>
    </row>
    <row r="1278" spans="1:24">
      <c r="A1278" s="2">
        <v>191</v>
      </c>
      <c r="B1278" s="1" t="s">
        <v>17</v>
      </c>
      <c r="C1278" s="1">
        <v>3</v>
      </c>
      <c r="D1278" s="1" t="s">
        <v>11</v>
      </c>
      <c r="E1278" s="1">
        <v>0.3</v>
      </c>
      <c r="F1278" s="1">
        <v>0.5</v>
      </c>
      <c r="G1278" s="1">
        <v>0.2</v>
      </c>
      <c r="H1278" s="1">
        <v>0</v>
      </c>
      <c r="I1278" s="1" t="s">
        <v>12</v>
      </c>
      <c r="J1278" s="1" t="s">
        <v>13</v>
      </c>
      <c r="K1278" s="1">
        <v>3000</v>
      </c>
      <c r="L1278" s="3">
        <v>3000</v>
      </c>
      <c r="M1278" t="str">
        <f t="shared" si="137"/>
        <v>B</v>
      </c>
      <c r="N1278" t="str">
        <f t="shared" si="138"/>
        <v>B3</v>
      </c>
      <c r="O1278" t="str">
        <f>VLOOKUP(N1278,'Design - US'!$H$3:$M$50,2,FALSE)</f>
        <v>Profile C</v>
      </c>
      <c r="P1278" t="str">
        <f>VLOOKUP($N1278,'Design - US'!$H$3:$M$50,3,FALSE)</f>
        <v>$60 USD / mo (T3)</v>
      </c>
      <c r="Q1278" t="str">
        <f>VLOOKUP($N1278,'Design - US'!$H$3:$M$50,4,FALSE)</f>
        <v>$12.06 USD / day</v>
      </c>
      <c r="R1278" t="str">
        <f>VLOOKUP($N1278,'Design - US'!$H$3:$M$50,5,FALSE)</f>
        <v>Open access within label indication (use after failure of allopurinol or febuxostat)</v>
      </c>
      <c r="S1278" t="str">
        <f>VLOOKUP($N1278,'Design - US'!$H$3:$M$50,6,FALSE)</f>
        <v>Requires prior authorization</v>
      </c>
      <c r="T1278">
        <f t="shared" si="139"/>
        <v>3000</v>
      </c>
      <c r="U1278">
        <f t="shared" si="133"/>
        <v>900</v>
      </c>
      <c r="V1278">
        <f t="shared" si="134"/>
        <v>1500</v>
      </c>
      <c r="W1278">
        <f t="shared" si="135"/>
        <v>600</v>
      </c>
      <c r="X1278">
        <f t="shared" si="136"/>
        <v>0</v>
      </c>
    </row>
    <row r="1279" spans="1:24">
      <c r="A1279" s="2">
        <v>191</v>
      </c>
      <c r="B1279" s="1" t="s">
        <v>17</v>
      </c>
      <c r="C1279" s="1">
        <v>3</v>
      </c>
      <c r="D1279" s="1" t="s">
        <v>14</v>
      </c>
      <c r="E1279" s="1">
        <v>0.1</v>
      </c>
      <c r="F1279" s="1">
        <v>0.6</v>
      </c>
      <c r="G1279" s="1">
        <v>0.3</v>
      </c>
      <c r="H1279" s="1">
        <v>0</v>
      </c>
      <c r="I1279" s="1" t="s">
        <v>12</v>
      </c>
      <c r="J1279" s="1" t="s">
        <v>13</v>
      </c>
      <c r="K1279" s="1">
        <v>3000</v>
      </c>
      <c r="L1279" s="3">
        <v>3000</v>
      </c>
      <c r="M1279" t="str">
        <f t="shared" si="137"/>
        <v>B</v>
      </c>
      <c r="N1279" t="str">
        <f t="shared" si="138"/>
        <v>B3</v>
      </c>
      <c r="O1279" t="str">
        <f>VLOOKUP(N1279,'Design - US'!$H$3:$M$50,2,FALSE)</f>
        <v>Profile C</v>
      </c>
      <c r="P1279" t="str">
        <f>VLOOKUP($N1279,'Design - US'!$H$3:$M$50,3,FALSE)</f>
        <v>$60 USD / mo (T3)</v>
      </c>
      <c r="Q1279" t="str">
        <f>VLOOKUP($N1279,'Design - US'!$H$3:$M$50,4,FALSE)</f>
        <v>$12.06 USD / day</v>
      </c>
      <c r="R1279" t="str">
        <f>VLOOKUP($N1279,'Design - US'!$H$3:$M$50,5,FALSE)</f>
        <v>Open access within label indication (use after failure of allopurinol or febuxostat)</v>
      </c>
      <c r="S1279" t="str">
        <f>VLOOKUP($N1279,'Design - US'!$H$3:$M$50,6,FALSE)</f>
        <v>Requires prior authorization</v>
      </c>
      <c r="T1279">
        <f t="shared" si="139"/>
        <v>3000</v>
      </c>
      <c r="U1279">
        <f t="shared" si="133"/>
        <v>300</v>
      </c>
      <c r="V1279">
        <f t="shared" si="134"/>
        <v>1800</v>
      </c>
      <c r="W1279">
        <f t="shared" si="135"/>
        <v>900</v>
      </c>
      <c r="X1279">
        <f t="shared" si="136"/>
        <v>0</v>
      </c>
    </row>
    <row r="1280" spans="1:24">
      <c r="A1280" s="2">
        <v>191</v>
      </c>
      <c r="B1280" s="1" t="s">
        <v>17</v>
      </c>
      <c r="C1280" s="1">
        <v>4</v>
      </c>
      <c r="D1280" s="1" t="s">
        <v>11</v>
      </c>
      <c r="E1280" s="1">
        <v>0.4</v>
      </c>
      <c r="F1280" s="1">
        <v>0.3</v>
      </c>
      <c r="G1280" s="1">
        <v>0.3</v>
      </c>
      <c r="H1280" s="1">
        <v>0</v>
      </c>
      <c r="I1280" s="1" t="s">
        <v>12</v>
      </c>
      <c r="J1280" s="1" t="s">
        <v>13</v>
      </c>
      <c r="K1280" s="1">
        <v>3000</v>
      </c>
      <c r="L1280" s="3">
        <v>3000</v>
      </c>
      <c r="M1280" t="str">
        <f t="shared" si="137"/>
        <v>B</v>
      </c>
      <c r="N1280" t="str">
        <f t="shared" si="138"/>
        <v>B4</v>
      </c>
      <c r="O1280" t="str">
        <f>VLOOKUP(N1280,'Design - US'!$H$3:$M$50,2,FALSE)</f>
        <v>Profile B</v>
      </c>
      <c r="P1280" t="str">
        <f>VLOOKUP($N1280,'Design - US'!$H$3:$M$50,3,FALSE)</f>
        <v>$60 USD / mo (T3)</v>
      </c>
      <c r="Q1280" t="str">
        <f>VLOOKUP($N1280,'Design - US'!$H$3:$M$50,4,FALSE)</f>
        <v>$5.36 USD / day</v>
      </c>
      <c r="R1280" t="str">
        <f>VLOOKUP($N1280,'Design - US'!$H$3:$M$50,5,FALSE)</f>
        <v>Open access within label indication (use after failure of allopurinol or febuxostat)</v>
      </c>
      <c r="S1280" t="str">
        <f>VLOOKUP($N1280,'Design - US'!$H$3:$M$50,6,FALSE)</f>
        <v>No prior authorization</v>
      </c>
      <c r="T1280">
        <f t="shared" si="139"/>
        <v>3000</v>
      </c>
      <c r="U1280">
        <f t="shared" si="133"/>
        <v>1200</v>
      </c>
      <c r="V1280">
        <f t="shared" si="134"/>
        <v>900</v>
      </c>
      <c r="W1280">
        <f t="shared" si="135"/>
        <v>900</v>
      </c>
      <c r="X1280">
        <f t="shared" si="136"/>
        <v>0</v>
      </c>
    </row>
    <row r="1281" spans="1:24">
      <c r="A1281" s="2">
        <v>191</v>
      </c>
      <c r="B1281" s="1" t="s">
        <v>17</v>
      </c>
      <c r="C1281" s="1">
        <v>4</v>
      </c>
      <c r="D1281" s="1" t="s">
        <v>14</v>
      </c>
      <c r="E1281" s="1">
        <v>0</v>
      </c>
      <c r="F1281" s="1">
        <v>0.5</v>
      </c>
      <c r="G1281" s="1">
        <v>0.5</v>
      </c>
      <c r="H1281" s="1">
        <v>0</v>
      </c>
      <c r="I1281" s="1" t="s">
        <v>12</v>
      </c>
      <c r="J1281" s="1" t="s">
        <v>13</v>
      </c>
      <c r="K1281" s="1">
        <v>3000</v>
      </c>
      <c r="L1281" s="3">
        <v>3000</v>
      </c>
      <c r="M1281" t="str">
        <f t="shared" si="137"/>
        <v>B</v>
      </c>
      <c r="N1281" t="str">
        <f t="shared" si="138"/>
        <v>B4</v>
      </c>
      <c r="O1281" t="str">
        <f>VLOOKUP(N1281,'Design - US'!$H$3:$M$50,2,FALSE)</f>
        <v>Profile B</v>
      </c>
      <c r="P1281" t="str">
        <f>VLOOKUP($N1281,'Design - US'!$H$3:$M$50,3,FALSE)</f>
        <v>$60 USD / mo (T3)</v>
      </c>
      <c r="Q1281" t="str">
        <f>VLOOKUP($N1281,'Design - US'!$H$3:$M$50,4,FALSE)</f>
        <v>$5.36 USD / day</v>
      </c>
      <c r="R1281" t="str">
        <f>VLOOKUP($N1281,'Design - US'!$H$3:$M$50,5,FALSE)</f>
        <v>Open access within label indication (use after failure of allopurinol or febuxostat)</v>
      </c>
      <c r="S1281" t="str">
        <f>VLOOKUP($N1281,'Design - US'!$H$3:$M$50,6,FALSE)</f>
        <v>No prior authorization</v>
      </c>
      <c r="T1281">
        <f t="shared" si="139"/>
        <v>3000</v>
      </c>
      <c r="U1281">
        <f t="shared" si="133"/>
        <v>0</v>
      </c>
      <c r="V1281">
        <f t="shared" si="134"/>
        <v>1500</v>
      </c>
      <c r="W1281">
        <f t="shared" si="135"/>
        <v>1500</v>
      </c>
      <c r="X1281">
        <f t="shared" si="136"/>
        <v>0</v>
      </c>
    </row>
    <row r="1282" spans="1:24">
      <c r="A1282" s="2">
        <v>191</v>
      </c>
      <c r="B1282" s="1" t="s">
        <v>17</v>
      </c>
      <c r="C1282" s="1">
        <v>5</v>
      </c>
      <c r="D1282" s="1" t="s">
        <v>11</v>
      </c>
      <c r="E1282" s="1">
        <v>0.5</v>
      </c>
      <c r="F1282" s="1">
        <v>0.4</v>
      </c>
      <c r="G1282" s="1">
        <v>0.1</v>
      </c>
      <c r="H1282" s="1">
        <v>0</v>
      </c>
      <c r="I1282" s="1" t="s">
        <v>12</v>
      </c>
      <c r="J1282" s="1" t="s">
        <v>13</v>
      </c>
      <c r="K1282" s="1">
        <v>3000</v>
      </c>
      <c r="L1282" s="3">
        <v>3000</v>
      </c>
      <c r="M1282" t="str">
        <f t="shared" si="137"/>
        <v>B</v>
      </c>
      <c r="N1282" t="str">
        <f t="shared" si="138"/>
        <v>B5</v>
      </c>
      <c r="O1282" t="str">
        <f>VLOOKUP(N1282,'Design - US'!$H$3:$M$50,2,FALSE)</f>
        <v>Profile D</v>
      </c>
      <c r="P1282" t="str">
        <f>VLOOKUP($N1282,'Design - US'!$H$3:$M$50,3,FALSE)</f>
        <v>$60 USD / mo (T3)</v>
      </c>
      <c r="Q1282" t="str">
        <f>VLOOKUP($N1282,'Design - US'!$H$3:$M$50,4,FALSE)</f>
        <v>$5.36 USD / day</v>
      </c>
      <c r="R1282" t="str">
        <f>VLOOKUP($N1282,'Design - US'!$H$3:$M$50,5,FALSE)</f>
        <v>Open access within label indication (use after failure of allopurinol or febuxostat)</v>
      </c>
      <c r="S1282" t="str">
        <f>VLOOKUP($N1282,'Design - US'!$H$3:$M$50,6,FALSE)</f>
        <v>No prior authorization</v>
      </c>
      <c r="T1282">
        <f t="shared" si="139"/>
        <v>3000</v>
      </c>
      <c r="U1282">
        <f t="shared" ref="U1282:U1345" si="140">$T1282*E1282</f>
        <v>1500</v>
      </c>
      <c r="V1282">
        <f t="shared" ref="V1282:V1345" si="141">$T1282*F1282</f>
        <v>1200</v>
      </c>
      <c r="W1282">
        <f t="shared" ref="W1282:W1345" si="142">$T1282*G1282</f>
        <v>300</v>
      </c>
      <c r="X1282">
        <f t="shared" ref="X1282:X1345" si="143">$T1282*H1282</f>
        <v>0</v>
      </c>
    </row>
    <row r="1283" spans="1:24">
      <c r="A1283" s="2">
        <v>191</v>
      </c>
      <c r="B1283" s="1" t="s">
        <v>17</v>
      </c>
      <c r="C1283" s="1">
        <v>5</v>
      </c>
      <c r="D1283" s="1" t="s">
        <v>14</v>
      </c>
      <c r="E1283" s="1">
        <v>0.2</v>
      </c>
      <c r="F1283" s="1">
        <v>0.5</v>
      </c>
      <c r="G1283" s="1">
        <v>0.3</v>
      </c>
      <c r="H1283" s="1">
        <v>0</v>
      </c>
      <c r="I1283" s="1" t="s">
        <v>12</v>
      </c>
      <c r="J1283" s="1" t="s">
        <v>13</v>
      </c>
      <c r="K1283" s="1">
        <v>3000</v>
      </c>
      <c r="L1283" s="3">
        <v>3000</v>
      </c>
      <c r="M1283" t="str">
        <f t="shared" ref="M1283:M1346" si="144">RIGHT(B1283,1)</f>
        <v>B</v>
      </c>
      <c r="N1283" t="str">
        <f t="shared" ref="N1283:N1346" si="145">M1283&amp;C1283</f>
        <v>B5</v>
      </c>
      <c r="O1283" t="str">
        <f>VLOOKUP(N1283,'Design - US'!$H$3:$M$50,2,FALSE)</f>
        <v>Profile D</v>
      </c>
      <c r="P1283" t="str">
        <f>VLOOKUP($N1283,'Design - US'!$H$3:$M$50,3,FALSE)</f>
        <v>$60 USD / mo (T3)</v>
      </c>
      <c r="Q1283" t="str">
        <f>VLOOKUP($N1283,'Design - US'!$H$3:$M$50,4,FALSE)</f>
        <v>$5.36 USD / day</v>
      </c>
      <c r="R1283" t="str">
        <f>VLOOKUP($N1283,'Design - US'!$H$3:$M$50,5,FALSE)</f>
        <v>Open access within label indication (use after failure of allopurinol or febuxostat)</v>
      </c>
      <c r="S1283" t="str">
        <f>VLOOKUP($N1283,'Design - US'!$H$3:$M$50,6,FALSE)</f>
        <v>No prior authorization</v>
      </c>
      <c r="T1283">
        <f t="shared" ref="T1283:T1346" si="146">IF(D1283="A",K1283,L1283)</f>
        <v>3000</v>
      </c>
      <c r="U1283">
        <f t="shared" si="140"/>
        <v>600</v>
      </c>
      <c r="V1283">
        <f t="shared" si="141"/>
        <v>1500</v>
      </c>
      <c r="W1283">
        <f t="shared" si="142"/>
        <v>900</v>
      </c>
      <c r="X1283">
        <f t="shared" si="143"/>
        <v>0</v>
      </c>
    </row>
    <row r="1284" spans="1:24">
      <c r="A1284" s="2">
        <v>191</v>
      </c>
      <c r="B1284" s="1" t="s">
        <v>17</v>
      </c>
      <c r="C1284" s="1">
        <v>6</v>
      </c>
      <c r="D1284" s="1" t="s">
        <v>11</v>
      </c>
      <c r="E1284" s="1">
        <v>0.5</v>
      </c>
      <c r="F1284" s="1">
        <v>0.4</v>
      </c>
      <c r="G1284" s="1">
        <v>0.1</v>
      </c>
      <c r="H1284" s="1">
        <v>0</v>
      </c>
      <c r="I1284" s="1" t="s">
        <v>12</v>
      </c>
      <c r="J1284" s="1" t="s">
        <v>13</v>
      </c>
      <c r="K1284" s="1">
        <v>3000</v>
      </c>
      <c r="L1284" s="3">
        <v>3000</v>
      </c>
      <c r="M1284" t="str">
        <f t="shared" si="144"/>
        <v>B</v>
      </c>
      <c r="N1284" t="str">
        <f t="shared" si="145"/>
        <v>B6</v>
      </c>
      <c r="O1284" t="str">
        <f>VLOOKUP(N1284,'Design - US'!$H$3:$M$50,2,FALSE)</f>
        <v>Profile D</v>
      </c>
      <c r="P1284" t="str">
        <f>VLOOKUP($N1284,'Design - US'!$H$3:$M$50,3,FALSE)</f>
        <v>$60 USD / mo (T3)</v>
      </c>
      <c r="Q1284" t="str">
        <f>VLOOKUP($N1284,'Design - US'!$H$3:$M$50,4,FALSE)</f>
        <v>$7.14 USD / day</v>
      </c>
      <c r="R1284" t="str">
        <f>VLOOKUP($N1284,'Design - US'!$H$3:$M$50,5,FALSE)</f>
        <v>Open access within label indication (use after failure of allopurinol or febuxostat)</v>
      </c>
      <c r="S1284" t="str">
        <f>VLOOKUP($N1284,'Design - US'!$H$3:$M$50,6,FALSE)</f>
        <v>No prior authorization</v>
      </c>
      <c r="T1284">
        <f t="shared" si="146"/>
        <v>3000</v>
      </c>
      <c r="U1284">
        <f t="shared" si="140"/>
        <v>1500</v>
      </c>
      <c r="V1284">
        <f t="shared" si="141"/>
        <v>1200</v>
      </c>
      <c r="W1284">
        <f t="shared" si="142"/>
        <v>300</v>
      </c>
      <c r="X1284">
        <f t="shared" si="143"/>
        <v>0</v>
      </c>
    </row>
    <row r="1285" spans="1:24">
      <c r="A1285" s="2">
        <v>191</v>
      </c>
      <c r="B1285" s="1" t="s">
        <v>17</v>
      </c>
      <c r="C1285" s="1">
        <v>6</v>
      </c>
      <c r="D1285" s="1" t="s">
        <v>14</v>
      </c>
      <c r="E1285" s="1">
        <v>0.3</v>
      </c>
      <c r="F1285" s="1">
        <v>0.5</v>
      </c>
      <c r="G1285" s="1">
        <v>0.2</v>
      </c>
      <c r="H1285" s="1">
        <v>0</v>
      </c>
      <c r="I1285" s="1" t="s">
        <v>12</v>
      </c>
      <c r="J1285" s="1" t="s">
        <v>13</v>
      </c>
      <c r="K1285" s="1">
        <v>3000</v>
      </c>
      <c r="L1285" s="3">
        <v>3000</v>
      </c>
      <c r="M1285" t="str">
        <f t="shared" si="144"/>
        <v>B</v>
      </c>
      <c r="N1285" t="str">
        <f t="shared" si="145"/>
        <v>B6</v>
      </c>
      <c r="O1285" t="str">
        <f>VLOOKUP(N1285,'Design - US'!$H$3:$M$50,2,FALSE)</f>
        <v>Profile D</v>
      </c>
      <c r="P1285" t="str">
        <f>VLOOKUP($N1285,'Design - US'!$H$3:$M$50,3,FALSE)</f>
        <v>$60 USD / mo (T3)</v>
      </c>
      <c r="Q1285" t="str">
        <f>VLOOKUP($N1285,'Design - US'!$H$3:$M$50,4,FALSE)</f>
        <v>$7.14 USD / day</v>
      </c>
      <c r="R1285" t="str">
        <f>VLOOKUP($N1285,'Design - US'!$H$3:$M$50,5,FALSE)</f>
        <v>Open access within label indication (use after failure of allopurinol or febuxostat)</v>
      </c>
      <c r="S1285" t="str">
        <f>VLOOKUP($N1285,'Design - US'!$H$3:$M$50,6,FALSE)</f>
        <v>No prior authorization</v>
      </c>
      <c r="T1285">
        <f t="shared" si="146"/>
        <v>3000</v>
      </c>
      <c r="U1285">
        <f t="shared" si="140"/>
        <v>900</v>
      </c>
      <c r="V1285">
        <f t="shared" si="141"/>
        <v>1500</v>
      </c>
      <c r="W1285">
        <f t="shared" si="142"/>
        <v>600</v>
      </c>
      <c r="X1285">
        <f t="shared" si="143"/>
        <v>0</v>
      </c>
    </row>
    <row r="1286" spans="1:24">
      <c r="A1286" s="2">
        <v>191</v>
      </c>
      <c r="B1286" s="1" t="s">
        <v>17</v>
      </c>
      <c r="C1286" s="1">
        <v>7</v>
      </c>
      <c r="D1286" s="1" t="s">
        <v>11</v>
      </c>
      <c r="E1286" s="1">
        <v>0.2</v>
      </c>
      <c r="F1286" s="1">
        <v>0.8</v>
      </c>
      <c r="G1286" s="1">
        <v>0</v>
      </c>
      <c r="H1286" s="1">
        <v>0</v>
      </c>
      <c r="I1286" s="1" t="s">
        <v>12</v>
      </c>
      <c r="J1286" s="1" t="s">
        <v>13</v>
      </c>
      <c r="K1286" s="1">
        <v>3000</v>
      </c>
      <c r="L1286" s="3">
        <v>3000</v>
      </c>
      <c r="M1286" t="str">
        <f t="shared" si="144"/>
        <v>B</v>
      </c>
      <c r="N1286" t="str">
        <f t="shared" si="145"/>
        <v>B7</v>
      </c>
      <c r="O1286" t="str">
        <f>VLOOKUP(N1286,'Design - US'!$H$3:$M$50,2,FALSE)</f>
        <v>Profile D</v>
      </c>
      <c r="P1286" t="str">
        <f>VLOOKUP($N1286,'Design - US'!$H$3:$M$50,3,FALSE)</f>
        <v>$60 USD / mo (T3)</v>
      </c>
      <c r="Q1286" t="str">
        <f>VLOOKUP($N1286,'Design - US'!$H$3:$M$50,4,FALSE)</f>
        <v>$12.06 USD / day</v>
      </c>
      <c r="R1286" t="str">
        <f>VLOOKUP($N1286,'Design - US'!$H$3:$M$50,5,FALSE)</f>
        <v>Open access within label indication (use after failure of allopurinol or febuxostat)</v>
      </c>
      <c r="S1286" t="str">
        <f>VLOOKUP($N1286,'Design - US'!$H$3:$M$50,6,FALSE)</f>
        <v>Requires prior authorization</v>
      </c>
      <c r="T1286">
        <f t="shared" si="146"/>
        <v>3000</v>
      </c>
      <c r="U1286">
        <f t="shared" si="140"/>
        <v>600</v>
      </c>
      <c r="V1286">
        <f t="shared" si="141"/>
        <v>2400</v>
      </c>
      <c r="W1286">
        <f t="shared" si="142"/>
        <v>0</v>
      </c>
      <c r="X1286">
        <f t="shared" si="143"/>
        <v>0</v>
      </c>
    </row>
    <row r="1287" spans="1:24">
      <c r="A1287" s="2">
        <v>191</v>
      </c>
      <c r="B1287" s="1" t="s">
        <v>17</v>
      </c>
      <c r="C1287" s="1">
        <v>7</v>
      </c>
      <c r="D1287" s="1" t="s">
        <v>14</v>
      </c>
      <c r="E1287" s="1">
        <v>0</v>
      </c>
      <c r="F1287" s="1">
        <v>0.8</v>
      </c>
      <c r="G1287" s="1">
        <v>0.2</v>
      </c>
      <c r="H1287" s="1">
        <v>0</v>
      </c>
      <c r="I1287" s="1" t="s">
        <v>12</v>
      </c>
      <c r="J1287" s="1" t="s">
        <v>13</v>
      </c>
      <c r="K1287" s="1">
        <v>3000</v>
      </c>
      <c r="L1287" s="3">
        <v>3000</v>
      </c>
      <c r="M1287" t="str">
        <f t="shared" si="144"/>
        <v>B</v>
      </c>
      <c r="N1287" t="str">
        <f t="shared" si="145"/>
        <v>B7</v>
      </c>
      <c r="O1287" t="str">
        <f>VLOOKUP(N1287,'Design - US'!$H$3:$M$50,2,FALSE)</f>
        <v>Profile D</v>
      </c>
      <c r="P1287" t="str">
        <f>VLOOKUP($N1287,'Design - US'!$H$3:$M$50,3,FALSE)</f>
        <v>$60 USD / mo (T3)</v>
      </c>
      <c r="Q1287" t="str">
        <f>VLOOKUP($N1287,'Design - US'!$H$3:$M$50,4,FALSE)</f>
        <v>$12.06 USD / day</v>
      </c>
      <c r="R1287" t="str">
        <f>VLOOKUP($N1287,'Design - US'!$H$3:$M$50,5,FALSE)</f>
        <v>Open access within label indication (use after failure of allopurinol or febuxostat)</v>
      </c>
      <c r="S1287" t="str">
        <f>VLOOKUP($N1287,'Design - US'!$H$3:$M$50,6,FALSE)</f>
        <v>Requires prior authorization</v>
      </c>
      <c r="T1287">
        <f t="shared" si="146"/>
        <v>3000</v>
      </c>
      <c r="U1287">
        <f t="shared" si="140"/>
        <v>0</v>
      </c>
      <c r="V1287">
        <f t="shared" si="141"/>
        <v>2400</v>
      </c>
      <c r="W1287">
        <f t="shared" si="142"/>
        <v>600</v>
      </c>
      <c r="X1287">
        <f t="shared" si="143"/>
        <v>0</v>
      </c>
    </row>
    <row r="1288" spans="1:24">
      <c r="A1288" s="2">
        <v>191</v>
      </c>
      <c r="B1288" s="1" t="s">
        <v>17</v>
      </c>
      <c r="C1288" s="1">
        <v>8</v>
      </c>
      <c r="D1288" s="1" t="s">
        <v>11</v>
      </c>
      <c r="E1288" s="1">
        <v>0.6</v>
      </c>
      <c r="F1288" s="1">
        <v>0.3</v>
      </c>
      <c r="G1288" s="1">
        <v>0.1</v>
      </c>
      <c r="H1288" s="1">
        <v>0</v>
      </c>
      <c r="I1288" s="1" t="s">
        <v>12</v>
      </c>
      <c r="J1288" s="1" t="s">
        <v>13</v>
      </c>
      <c r="K1288" s="1">
        <v>3000</v>
      </c>
      <c r="L1288" s="3">
        <v>3000</v>
      </c>
      <c r="M1288" t="str">
        <f t="shared" si="144"/>
        <v>B</v>
      </c>
      <c r="N1288" t="str">
        <f t="shared" si="145"/>
        <v>B8</v>
      </c>
      <c r="O1288" t="str">
        <f>VLOOKUP(N1288,'Design - US'!$H$3:$M$50,2,FALSE)</f>
        <v>Profile C</v>
      </c>
      <c r="P1288" t="str">
        <f>VLOOKUP($N1288,'Design - US'!$H$3:$M$50,3,FALSE)</f>
        <v>$60 USD / mo (T3)</v>
      </c>
      <c r="Q1288" t="str">
        <f>VLOOKUP($N1288,'Design - US'!$H$3:$M$50,4,FALSE)</f>
        <v>$7.14 USD / day</v>
      </c>
      <c r="R1288" t="str">
        <f>VLOOKUP($N1288,'Design - US'!$H$3:$M$50,5,FALSE)</f>
        <v>Open access within label indication (use after failure of allopurinol or febuxostat)</v>
      </c>
      <c r="S1288" t="str">
        <f>VLOOKUP($N1288,'Design - US'!$H$3:$M$50,6,FALSE)</f>
        <v>No prior authorization</v>
      </c>
      <c r="T1288">
        <f t="shared" si="146"/>
        <v>3000</v>
      </c>
      <c r="U1288">
        <f t="shared" si="140"/>
        <v>1800</v>
      </c>
      <c r="V1288">
        <f t="shared" si="141"/>
        <v>900</v>
      </c>
      <c r="W1288">
        <f t="shared" si="142"/>
        <v>300</v>
      </c>
      <c r="X1288">
        <f t="shared" si="143"/>
        <v>0</v>
      </c>
    </row>
    <row r="1289" spans="1:24">
      <c r="A1289" s="2">
        <v>191</v>
      </c>
      <c r="B1289" s="1" t="s">
        <v>17</v>
      </c>
      <c r="C1289" s="1">
        <v>8</v>
      </c>
      <c r="D1289" s="1" t="s">
        <v>14</v>
      </c>
      <c r="E1289" s="1">
        <v>0</v>
      </c>
      <c r="F1289" s="1">
        <v>0.8</v>
      </c>
      <c r="G1289" s="1">
        <v>0.2</v>
      </c>
      <c r="H1289" s="1">
        <v>0</v>
      </c>
      <c r="I1289" s="1" t="s">
        <v>12</v>
      </c>
      <c r="J1289" s="1" t="s">
        <v>13</v>
      </c>
      <c r="K1289" s="1">
        <v>3000</v>
      </c>
      <c r="L1289" s="3">
        <v>3000</v>
      </c>
      <c r="M1289" t="str">
        <f t="shared" si="144"/>
        <v>B</v>
      </c>
      <c r="N1289" t="str">
        <f t="shared" si="145"/>
        <v>B8</v>
      </c>
      <c r="O1289" t="str">
        <f>VLOOKUP(N1289,'Design - US'!$H$3:$M$50,2,FALSE)</f>
        <v>Profile C</v>
      </c>
      <c r="P1289" t="str">
        <f>VLOOKUP($N1289,'Design - US'!$H$3:$M$50,3,FALSE)</f>
        <v>$60 USD / mo (T3)</v>
      </c>
      <c r="Q1289" t="str">
        <f>VLOOKUP($N1289,'Design - US'!$H$3:$M$50,4,FALSE)</f>
        <v>$7.14 USD / day</v>
      </c>
      <c r="R1289" t="str">
        <f>VLOOKUP($N1289,'Design - US'!$H$3:$M$50,5,FALSE)</f>
        <v>Open access within label indication (use after failure of allopurinol or febuxostat)</v>
      </c>
      <c r="S1289" t="str">
        <f>VLOOKUP($N1289,'Design - US'!$H$3:$M$50,6,FALSE)</f>
        <v>No prior authorization</v>
      </c>
      <c r="T1289">
        <f t="shared" si="146"/>
        <v>3000</v>
      </c>
      <c r="U1289">
        <f t="shared" si="140"/>
        <v>0</v>
      </c>
      <c r="V1289">
        <f t="shared" si="141"/>
        <v>2400</v>
      </c>
      <c r="W1289">
        <f t="shared" si="142"/>
        <v>600</v>
      </c>
      <c r="X1289">
        <f t="shared" si="143"/>
        <v>0</v>
      </c>
    </row>
    <row r="1290" spans="1:24">
      <c r="A1290" s="2">
        <v>191</v>
      </c>
      <c r="B1290" s="1" t="s">
        <v>17</v>
      </c>
      <c r="C1290" s="1">
        <v>9</v>
      </c>
      <c r="D1290" s="1" t="s">
        <v>11</v>
      </c>
      <c r="E1290" s="1">
        <v>0.3</v>
      </c>
      <c r="F1290" s="1">
        <v>0.3</v>
      </c>
      <c r="G1290" s="1">
        <v>0.4</v>
      </c>
      <c r="H1290" s="1">
        <v>0</v>
      </c>
      <c r="I1290" s="1" t="s">
        <v>12</v>
      </c>
      <c r="J1290" s="1" t="s">
        <v>13</v>
      </c>
      <c r="K1290" s="1">
        <v>3000</v>
      </c>
      <c r="L1290" s="3">
        <v>3000</v>
      </c>
      <c r="M1290" t="str">
        <f t="shared" si="144"/>
        <v>B</v>
      </c>
      <c r="N1290" t="str">
        <f t="shared" si="145"/>
        <v>B9</v>
      </c>
      <c r="O1290" t="str">
        <f>VLOOKUP(N1290,'Design - US'!$H$3:$M$50,2,FALSE)</f>
        <v>Profile B</v>
      </c>
      <c r="P1290" t="str">
        <f>VLOOKUP($N1290,'Design - US'!$H$3:$M$50,3,FALSE)</f>
        <v>$60 USD / mo (T3)</v>
      </c>
      <c r="Q1290" t="str">
        <f>VLOOKUP($N1290,'Design - US'!$H$3:$M$50,4,FALSE)</f>
        <v>$12.06 USD / day</v>
      </c>
      <c r="R1290" t="str">
        <f>VLOOKUP($N1290,'Design - US'!$H$3:$M$50,5,FALSE)</f>
        <v>Open access within label indication (use after failure of allopurinol or febuxostat)</v>
      </c>
      <c r="S1290" t="str">
        <f>VLOOKUP($N1290,'Design - US'!$H$3:$M$50,6,FALSE)</f>
        <v>Requires prior authorization</v>
      </c>
      <c r="T1290">
        <f t="shared" si="146"/>
        <v>3000</v>
      </c>
      <c r="U1290">
        <f t="shared" si="140"/>
        <v>900</v>
      </c>
      <c r="V1290">
        <f t="shared" si="141"/>
        <v>900</v>
      </c>
      <c r="W1290">
        <f t="shared" si="142"/>
        <v>1200</v>
      </c>
      <c r="X1290">
        <f t="shared" si="143"/>
        <v>0</v>
      </c>
    </row>
    <row r="1291" spans="1:24">
      <c r="A1291" s="2">
        <v>191</v>
      </c>
      <c r="B1291" s="1" t="s">
        <v>17</v>
      </c>
      <c r="C1291" s="1">
        <v>9</v>
      </c>
      <c r="D1291" s="1" t="s">
        <v>14</v>
      </c>
      <c r="E1291" s="1">
        <v>0.1</v>
      </c>
      <c r="F1291" s="1">
        <v>0.2</v>
      </c>
      <c r="G1291" s="1">
        <v>0.7</v>
      </c>
      <c r="H1291" s="1">
        <v>0</v>
      </c>
      <c r="I1291" s="1" t="s">
        <v>12</v>
      </c>
      <c r="J1291" s="1" t="s">
        <v>13</v>
      </c>
      <c r="K1291" s="1">
        <v>3000</v>
      </c>
      <c r="L1291" s="3">
        <v>3000</v>
      </c>
      <c r="M1291" t="str">
        <f t="shared" si="144"/>
        <v>B</v>
      </c>
      <c r="N1291" t="str">
        <f t="shared" si="145"/>
        <v>B9</v>
      </c>
      <c r="O1291" t="str">
        <f>VLOOKUP(N1291,'Design - US'!$H$3:$M$50,2,FALSE)</f>
        <v>Profile B</v>
      </c>
      <c r="P1291" t="str">
        <f>VLOOKUP($N1291,'Design - US'!$H$3:$M$50,3,FALSE)</f>
        <v>$60 USD / mo (T3)</v>
      </c>
      <c r="Q1291" t="str">
        <f>VLOOKUP($N1291,'Design - US'!$H$3:$M$50,4,FALSE)</f>
        <v>$12.06 USD / day</v>
      </c>
      <c r="R1291" t="str">
        <f>VLOOKUP($N1291,'Design - US'!$H$3:$M$50,5,FALSE)</f>
        <v>Open access within label indication (use after failure of allopurinol or febuxostat)</v>
      </c>
      <c r="S1291" t="str">
        <f>VLOOKUP($N1291,'Design - US'!$H$3:$M$50,6,FALSE)</f>
        <v>Requires prior authorization</v>
      </c>
      <c r="T1291">
        <f t="shared" si="146"/>
        <v>3000</v>
      </c>
      <c r="U1291">
        <f t="shared" si="140"/>
        <v>300</v>
      </c>
      <c r="V1291">
        <f t="shared" si="141"/>
        <v>600</v>
      </c>
      <c r="W1291">
        <f t="shared" si="142"/>
        <v>2100</v>
      </c>
      <c r="X1291">
        <f t="shared" si="143"/>
        <v>0</v>
      </c>
    </row>
    <row r="1292" spans="1:24">
      <c r="A1292" s="2">
        <v>191</v>
      </c>
      <c r="B1292" s="1" t="s">
        <v>17</v>
      </c>
      <c r="C1292" s="1">
        <v>10</v>
      </c>
      <c r="D1292" s="1" t="s">
        <v>11</v>
      </c>
      <c r="E1292" s="1">
        <v>0.5</v>
      </c>
      <c r="F1292" s="1">
        <v>0.4</v>
      </c>
      <c r="G1292" s="1">
        <v>0.1</v>
      </c>
      <c r="H1292" s="1">
        <v>0</v>
      </c>
      <c r="I1292" s="1" t="s">
        <v>12</v>
      </c>
      <c r="J1292" s="1" t="s">
        <v>13</v>
      </c>
      <c r="K1292" s="1">
        <v>3000</v>
      </c>
      <c r="L1292" s="3">
        <v>3000</v>
      </c>
      <c r="M1292" t="str">
        <f t="shared" si="144"/>
        <v>B</v>
      </c>
      <c r="N1292" t="str">
        <f t="shared" si="145"/>
        <v>B10</v>
      </c>
      <c r="O1292" t="str">
        <f>VLOOKUP(N1292,'Design - US'!$H$3:$M$50,2,FALSE)</f>
        <v>Profile D</v>
      </c>
      <c r="P1292" t="str">
        <f>VLOOKUP($N1292,'Design - US'!$H$3:$M$50,3,FALSE)</f>
        <v>$60 USD / mo (T3)</v>
      </c>
      <c r="Q1292" t="str">
        <f>VLOOKUP($N1292,'Design - US'!$H$3:$M$50,4,FALSE)</f>
        <v>$12.06 USD / day</v>
      </c>
      <c r="R1292" t="str">
        <f>VLOOKUP($N1292,'Design - US'!$H$3:$M$50,5,FALSE)</f>
        <v>Access restricted beyond label indication (use only after failure of both allopurinol AND febuxostat)</v>
      </c>
      <c r="S1292" t="str">
        <f>VLOOKUP($N1292,'Design - US'!$H$3:$M$50,6,FALSE)</f>
        <v>No prior authorization</v>
      </c>
      <c r="T1292">
        <f t="shared" si="146"/>
        <v>3000</v>
      </c>
      <c r="U1292">
        <f t="shared" si="140"/>
        <v>1500</v>
      </c>
      <c r="V1292">
        <f t="shared" si="141"/>
        <v>1200</v>
      </c>
      <c r="W1292">
        <f t="shared" si="142"/>
        <v>300</v>
      </c>
      <c r="X1292">
        <f t="shared" si="143"/>
        <v>0</v>
      </c>
    </row>
    <row r="1293" spans="1:24">
      <c r="A1293" s="2">
        <v>191</v>
      </c>
      <c r="B1293" s="1" t="s">
        <v>17</v>
      </c>
      <c r="C1293" s="1">
        <v>10</v>
      </c>
      <c r="D1293" s="1" t="s">
        <v>14</v>
      </c>
      <c r="E1293" s="1">
        <v>0</v>
      </c>
      <c r="F1293" s="1">
        <v>0.9</v>
      </c>
      <c r="G1293" s="1">
        <v>0.1</v>
      </c>
      <c r="H1293" s="1">
        <v>0</v>
      </c>
      <c r="I1293" s="1" t="s">
        <v>12</v>
      </c>
      <c r="J1293" s="1" t="s">
        <v>13</v>
      </c>
      <c r="K1293" s="1">
        <v>3000</v>
      </c>
      <c r="L1293" s="3">
        <v>3000</v>
      </c>
      <c r="M1293" t="str">
        <f t="shared" si="144"/>
        <v>B</v>
      </c>
      <c r="N1293" t="str">
        <f t="shared" si="145"/>
        <v>B10</v>
      </c>
      <c r="O1293" t="str">
        <f>VLOOKUP(N1293,'Design - US'!$H$3:$M$50,2,FALSE)</f>
        <v>Profile D</v>
      </c>
      <c r="P1293" t="str">
        <f>VLOOKUP($N1293,'Design - US'!$H$3:$M$50,3,FALSE)</f>
        <v>$60 USD / mo (T3)</v>
      </c>
      <c r="Q1293" t="str">
        <f>VLOOKUP($N1293,'Design - US'!$H$3:$M$50,4,FALSE)</f>
        <v>$12.06 USD / day</v>
      </c>
      <c r="R1293" t="str">
        <f>VLOOKUP($N1293,'Design - US'!$H$3:$M$50,5,FALSE)</f>
        <v>Access restricted beyond label indication (use only after failure of both allopurinol AND febuxostat)</v>
      </c>
      <c r="S1293" t="str">
        <f>VLOOKUP($N1293,'Design - US'!$H$3:$M$50,6,FALSE)</f>
        <v>No prior authorization</v>
      </c>
      <c r="T1293">
        <f t="shared" si="146"/>
        <v>3000</v>
      </c>
      <c r="U1293">
        <f t="shared" si="140"/>
        <v>0</v>
      </c>
      <c r="V1293">
        <f t="shared" si="141"/>
        <v>2700</v>
      </c>
      <c r="W1293">
        <f t="shared" si="142"/>
        <v>300</v>
      </c>
      <c r="X1293">
        <f t="shared" si="143"/>
        <v>0</v>
      </c>
    </row>
    <row r="1294" spans="1:24">
      <c r="A1294" s="2">
        <v>191</v>
      </c>
      <c r="B1294" s="1" t="s">
        <v>17</v>
      </c>
      <c r="C1294" s="1">
        <v>11</v>
      </c>
      <c r="D1294" s="1" t="s">
        <v>11</v>
      </c>
      <c r="E1294" s="1">
        <v>0.5</v>
      </c>
      <c r="F1294" s="1">
        <v>0.3</v>
      </c>
      <c r="G1294" s="1">
        <v>0.2</v>
      </c>
      <c r="H1294" s="1">
        <v>0</v>
      </c>
      <c r="I1294" s="1" t="s">
        <v>12</v>
      </c>
      <c r="J1294" s="1" t="s">
        <v>13</v>
      </c>
      <c r="K1294" s="1">
        <v>3000</v>
      </c>
      <c r="L1294" s="3">
        <v>3000</v>
      </c>
      <c r="M1294" t="str">
        <f t="shared" si="144"/>
        <v>B</v>
      </c>
      <c r="N1294" t="str">
        <f t="shared" si="145"/>
        <v>B11</v>
      </c>
      <c r="O1294" t="str">
        <f>VLOOKUP(N1294,'Design - US'!$H$3:$M$50,2,FALSE)</f>
        <v>Profile A</v>
      </c>
      <c r="P1294" t="str">
        <f>VLOOKUP($N1294,'Design - US'!$H$3:$M$50,3,FALSE)</f>
        <v>$60 USD / mo (T3)</v>
      </c>
      <c r="Q1294" t="str">
        <f>VLOOKUP($N1294,'Design - US'!$H$3:$M$50,4,FALSE)</f>
        <v>$12.06 USD / day</v>
      </c>
      <c r="R1294" t="str">
        <f>VLOOKUP($N1294,'Design - US'!$H$3:$M$50,5,FALSE)</f>
        <v>Access restricted beyond label indication (use only after failure of both allopurinol AND febuxostat)</v>
      </c>
      <c r="S1294" t="str">
        <f>VLOOKUP($N1294,'Design - US'!$H$3:$M$50,6,FALSE)</f>
        <v>Requires prior authorization</v>
      </c>
      <c r="T1294">
        <f t="shared" si="146"/>
        <v>3000</v>
      </c>
      <c r="U1294">
        <f t="shared" si="140"/>
        <v>1500</v>
      </c>
      <c r="V1294">
        <f t="shared" si="141"/>
        <v>900</v>
      </c>
      <c r="W1294">
        <f t="shared" si="142"/>
        <v>600</v>
      </c>
      <c r="X1294">
        <f t="shared" si="143"/>
        <v>0</v>
      </c>
    </row>
    <row r="1295" spans="1:24">
      <c r="A1295" s="2">
        <v>191</v>
      </c>
      <c r="B1295" s="1" t="s">
        <v>17</v>
      </c>
      <c r="C1295" s="1">
        <v>11</v>
      </c>
      <c r="D1295" s="1" t="s">
        <v>14</v>
      </c>
      <c r="E1295" s="1">
        <v>0</v>
      </c>
      <c r="F1295" s="1">
        <v>0.4</v>
      </c>
      <c r="G1295" s="1">
        <v>0.6</v>
      </c>
      <c r="H1295" s="1">
        <v>0</v>
      </c>
      <c r="I1295" s="1" t="s">
        <v>12</v>
      </c>
      <c r="J1295" s="1" t="s">
        <v>13</v>
      </c>
      <c r="K1295" s="1">
        <v>3000</v>
      </c>
      <c r="L1295" s="3">
        <v>3000</v>
      </c>
      <c r="M1295" t="str">
        <f t="shared" si="144"/>
        <v>B</v>
      </c>
      <c r="N1295" t="str">
        <f t="shared" si="145"/>
        <v>B11</v>
      </c>
      <c r="O1295" t="str">
        <f>VLOOKUP(N1295,'Design - US'!$H$3:$M$50,2,FALSE)</f>
        <v>Profile A</v>
      </c>
      <c r="P1295" t="str">
        <f>VLOOKUP($N1295,'Design - US'!$H$3:$M$50,3,FALSE)</f>
        <v>$60 USD / mo (T3)</v>
      </c>
      <c r="Q1295" t="str">
        <f>VLOOKUP($N1295,'Design - US'!$H$3:$M$50,4,FALSE)</f>
        <v>$12.06 USD / day</v>
      </c>
      <c r="R1295" t="str">
        <f>VLOOKUP($N1295,'Design - US'!$H$3:$M$50,5,FALSE)</f>
        <v>Access restricted beyond label indication (use only after failure of both allopurinol AND febuxostat)</v>
      </c>
      <c r="S1295" t="str">
        <f>VLOOKUP($N1295,'Design - US'!$H$3:$M$50,6,FALSE)</f>
        <v>Requires prior authorization</v>
      </c>
      <c r="T1295">
        <f t="shared" si="146"/>
        <v>3000</v>
      </c>
      <c r="U1295">
        <f t="shared" si="140"/>
        <v>0</v>
      </c>
      <c r="V1295">
        <f t="shared" si="141"/>
        <v>1200</v>
      </c>
      <c r="W1295">
        <f t="shared" si="142"/>
        <v>1800</v>
      </c>
      <c r="X1295">
        <f t="shared" si="143"/>
        <v>0</v>
      </c>
    </row>
    <row r="1296" spans="1:24">
      <c r="A1296" s="2">
        <v>191</v>
      </c>
      <c r="B1296" s="1" t="s">
        <v>17</v>
      </c>
      <c r="C1296" s="1">
        <v>12</v>
      </c>
      <c r="D1296" s="1" t="s">
        <v>11</v>
      </c>
      <c r="E1296" s="1">
        <v>0.4</v>
      </c>
      <c r="F1296" s="1">
        <v>0.4</v>
      </c>
      <c r="G1296" s="1">
        <v>0.2</v>
      </c>
      <c r="H1296" s="1">
        <v>0</v>
      </c>
      <c r="I1296" s="1" t="s">
        <v>12</v>
      </c>
      <c r="J1296" s="1" t="s">
        <v>13</v>
      </c>
      <c r="K1296" s="1">
        <v>3000</v>
      </c>
      <c r="L1296" s="3">
        <v>3000</v>
      </c>
      <c r="M1296" t="str">
        <f t="shared" si="144"/>
        <v>B</v>
      </c>
      <c r="N1296" t="str">
        <f t="shared" si="145"/>
        <v>B12</v>
      </c>
      <c r="O1296" t="str">
        <f>VLOOKUP(N1296,'Design - US'!$H$3:$M$50,2,FALSE)</f>
        <v>Profile A</v>
      </c>
      <c r="P1296" t="str">
        <f>VLOOKUP($N1296,'Design - US'!$H$3:$M$50,3,FALSE)</f>
        <v>$60 USD / mo (T3)</v>
      </c>
      <c r="Q1296" t="str">
        <f>VLOOKUP($N1296,'Design - US'!$H$3:$M$50,4,FALSE)</f>
        <v>$7.14 USD / day</v>
      </c>
      <c r="R1296" t="str">
        <f>VLOOKUP($N1296,'Design - US'!$H$3:$M$50,5,FALSE)</f>
        <v>Open access within label indication (use after failure of allopurinol or febuxostat)</v>
      </c>
      <c r="S1296" t="str">
        <f>VLOOKUP($N1296,'Design - US'!$H$3:$M$50,6,FALSE)</f>
        <v>No prior authorization</v>
      </c>
      <c r="T1296">
        <f t="shared" si="146"/>
        <v>3000</v>
      </c>
      <c r="U1296">
        <f t="shared" si="140"/>
        <v>1200</v>
      </c>
      <c r="V1296">
        <f t="shared" si="141"/>
        <v>1200</v>
      </c>
      <c r="W1296">
        <f t="shared" si="142"/>
        <v>600</v>
      </c>
      <c r="X1296">
        <f t="shared" si="143"/>
        <v>0</v>
      </c>
    </row>
    <row r="1297" spans="1:24">
      <c r="A1297" s="2">
        <v>191</v>
      </c>
      <c r="B1297" s="1" t="s">
        <v>17</v>
      </c>
      <c r="C1297" s="1">
        <v>12</v>
      </c>
      <c r="D1297" s="1" t="s">
        <v>14</v>
      </c>
      <c r="E1297" s="1">
        <v>0.3</v>
      </c>
      <c r="F1297" s="1">
        <v>0.2</v>
      </c>
      <c r="G1297" s="1">
        <v>0.5</v>
      </c>
      <c r="H1297" s="1">
        <v>0</v>
      </c>
      <c r="I1297" s="1" t="s">
        <v>12</v>
      </c>
      <c r="J1297" s="1" t="s">
        <v>13</v>
      </c>
      <c r="K1297" s="1">
        <v>3000</v>
      </c>
      <c r="L1297" s="3">
        <v>3000</v>
      </c>
      <c r="M1297" t="str">
        <f t="shared" si="144"/>
        <v>B</v>
      </c>
      <c r="N1297" t="str">
        <f t="shared" si="145"/>
        <v>B12</v>
      </c>
      <c r="O1297" t="str">
        <f>VLOOKUP(N1297,'Design - US'!$H$3:$M$50,2,FALSE)</f>
        <v>Profile A</v>
      </c>
      <c r="P1297" t="str">
        <f>VLOOKUP($N1297,'Design - US'!$H$3:$M$50,3,FALSE)</f>
        <v>$60 USD / mo (T3)</v>
      </c>
      <c r="Q1297" t="str">
        <f>VLOOKUP($N1297,'Design - US'!$H$3:$M$50,4,FALSE)</f>
        <v>$7.14 USD / day</v>
      </c>
      <c r="R1297" t="str">
        <f>VLOOKUP($N1297,'Design - US'!$H$3:$M$50,5,FALSE)</f>
        <v>Open access within label indication (use after failure of allopurinol or febuxostat)</v>
      </c>
      <c r="S1297" t="str">
        <f>VLOOKUP($N1297,'Design - US'!$H$3:$M$50,6,FALSE)</f>
        <v>No prior authorization</v>
      </c>
      <c r="T1297">
        <f t="shared" si="146"/>
        <v>3000</v>
      </c>
      <c r="U1297">
        <f t="shared" si="140"/>
        <v>900</v>
      </c>
      <c r="V1297">
        <f t="shared" si="141"/>
        <v>600</v>
      </c>
      <c r="W1297">
        <f t="shared" si="142"/>
        <v>1500</v>
      </c>
      <c r="X1297">
        <f t="shared" si="143"/>
        <v>0</v>
      </c>
    </row>
    <row r="1298" spans="1:24">
      <c r="A1298" s="2">
        <v>206</v>
      </c>
      <c r="B1298" s="1" t="s">
        <v>15</v>
      </c>
      <c r="C1298" s="1">
        <v>1</v>
      </c>
      <c r="D1298" s="1" t="s">
        <v>11</v>
      </c>
      <c r="E1298" s="1">
        <v>0.2</v>
      </c>
      <c r="F1298" s="1">
        <v>0.3</v>
      </c>
      <c r="G1298" s="1">
        <v>0.5</v>
      </c>
      <c r="H1298" s="1">
        <v>0</v>
      </c>
      <c r="I1298" s="1" t="s">
        <v>12</v>
      </c>
      <c r="J1298" s="1" t="s">
        <v>13</v>
      </c>
      <c r="K1298" s="1">
        <v>1600</v>
      </c>
      <c r="L1298" s="3">
        <v>400</v>
      </c>
      <c r="M1298" t="str">
        <f t="shared" si="144"/>
        <v>D</v>
      </c>
      <c r="N1298" t="str">
        <f t="shared" si="145"/>
        <v>D1</v>
      </c>
      <c r="O1298" t="str">
        <f>VLOOKUP(N1298,'Design - US'!$H$3:$M$50,2,FALSE)</f>
        <v>Profile C</v>
      </c>
      <c r="P1298" t="str">
        <f>VLOOKUP($N1298,'Design - US'!$H$3:$M$50,3,FALSE)</f>
        <v>$30 USD / mo (T2)</v>
      </c>
      <c r="Q1298" t="str">
        <f>VLOOKUP($N1298,'Design - US'!$H$3:$M$50,4,FALSE)</f>
        <v>$5.36 USD / day</v>
      </c>
      <c r="R1298" t="str">
        <f>VLOOKUP($N1298,'Design - US'!$H$3:$M$50,5,FALSE)</f>
        <v>Open access within label indication (use after failure of allopurinol or febuxostat)</v>
      </c>
      <c r="S1298" t="str">
        <f>VLOOKUP($N1298,'Design - US'!$H$3:$M$50,6,FALSE)</f>
        <v>Requires prior authorization</v>
      </c>
      <c r="T1298">
        <f t="shared" si="146"/>
        <v>1600</v>
      </c>
      <c r="U1298">
        <f t="shared" si="140"/>
        <v>320</v>
      </c>
      <c r="V1298">
        <f t="shared" si="141"/>
        <v>480</v>
      </c>
      <c r="W1298">
        <f t="shared" si="142"/>
        <v>800</v>
      </c>
      <c r="X1298">
        <f t="shared" si="143"/>
        <v>0</v>
      </c>
    </row>
    <row r="1299" spans="1:24">
      <c r="A1299" s="2">
        <v>206</v>
      </c>
      <c r="B1299" s="1" t="s">
        <v>15</v>
      </c>
      <c r="C1299" s="1">
        <v>1</v>
      </c>
      <c r="D1299" s="1" t="s">
        <v>14</v>
      </c>
      <c r="E1299" s="1">
        <v>0.2</v>
      </c>
      <c r="F1299" s="1">
        <v>0.3</v>
      </c>
      <c r="G1299" s="1">
        <v>0.5</v>
      </c>
      <c r="H1299" s="1">
        <v>0</v>
      </c>
      <c r="I1299" s="1" t="s">
        <v>12</v>
      </c>
      <c r="J1299" s="1" t="s">
        <v>13</v>
      </c>
      <c r="K1299" s="1">
        <v>1600</v>
      </c>
      <c r="L1299" s="3">
        <v>400</v>
      </c>
      <c r="M1299" t="str">
        <f t="shared" si="144"/>
        <v>D</v>
      </c>
      <c r="N1299" t="str">
        <f t="shared" si="145"/>
        <v>D1</v>
      </c>
      <c r="O1299" t="str">
        <f>VLOOKUP(N1299,'Design - US'!$H$3:$M$50,2,FALSE)</f>
        <v>Profile C</v>
      </c>
      <c r="P1299" t="str">
        <f>VLOOKUP($N1299,'Design - US'!$H$3:$M$50,3,FALSE)</f>
        <v>$30 USD / mo (T2)</v>
      </c>
      <c r="Q1299" t="str">
        <f>VLOOKUP($N1299,'Design - US'!$H$3:$M$50,4,FALSE)</f>
        <v>$5.36 USD / day</v>
      </c>
      <c r="R1299" t="str">
        <f>VLOOKUP($N1299,'Design - US'!$H$3:$M$50,5,FALSE)</f>
        <v>Open access within label indication (use after failure of allopurinol or febuxostat)</v>
      </c>
      <c r="S1299" t="str">
        <f>VLOOKUP($N1299,'Design - US'!$H$3:$M$50,6,FALSE)</f>
        <v>Requires prior authorization</v>
      </c>
      <c r="T1299">
        <f t="shared" si="146"/>
        <v>400</v>
      </c>
      <c r="U1299">
        <f t="shared" si="140"/>
        <v>80</v>
      </c>
      <c r="V1299">
        <f t="shared" si="141"/>
        <v>120</v>
      </c>
      <c r="W1299">
        <f t="shared" si="142"/>
        <v>200</v>
      </c>
      <c r="X1299">
        <f t="shared" si="143"/>
        <v>0</v>
      </c>
    </row>
    <row r="1300" spans="1:24">
      <c r="A1300" s="2">
        <v>206</v>
      </c>
      <c r="B1300" s="1" t="s">
        <v>15</v>
      </c>
      <c r="C1300" s="1">
        <v>2</v>
      </c>
      <c r="D1300" s="1" t="s">
        <v>11</v>
      </c>
      <c r="E1300" s="1">
        <v>0.3</v>
      </c>
      <c r="F1300" s="1">
        <v>0.3</v>
      </c>
      <c r="G1300" s="1">
        <v>0.4</v>
      </c>
      <c r="H1300" s="1">
        <v>0</v>
      </c>
      <c r="I1300" s="1" t="s">
        <v>12</v>
      </c>
      <c r="J1300" s="1" t="s">
        <v>13</v>
      </c>
      <c r="K1300" s="1">
        <v>1600</v>
      </c>
      <c r="L1300" s="3">
        <v>400</v>
      </c>
      <c r="M1300" t="str">
        <f t="shared" si="144"/>
        <v>D</v>
      </c>
      <c r="N1300" t="str">
        <f t="shared" si="145"/>
        <v>D2</v>
      </c>
      <c r="O1300" t="str">
        <f>VLOOKUP(N1300,'Design - US'!$H$3:$M$50,2,FALSE)</f>
        <v>Profile B</v>
      </c>
      <c r="P1300" t="str">
        <f>VLOOKUP($N1300,'Design - US'!$H$3:$M$50,3,FALSE)</f>
        <v>$30 USD / mo (T2)</v>
      </c>
      <c r="Q1300" t="str">
        <f>VLOOKUP($N1300,'Design - US'!$H$3:$M$50,4,FALSE)</f>
        <v>$7.14 USD / day</v>
      </c>
      <c r="R1300" t="str">
        <f>VLOOKUP($N1300,'Design - US'!$H$3:$M$50,5,FALSE)</f>
        <v>Open access within label indication (use after failure of allopurinol or febuxostat)</v>
      </c>
      <c r="S1300" t="str">
        <f>VLOOKUP($N1300,'Design - US'!$H$3:$M$50,6,FALSE)</f>
        <v>No prior authorization</v>
      </c>
      <c r="T1300">
        <f t="shared" si="146"/>
        <v>1600</v>
      </c>
      <c r="U1300">
        <f t="shared" si="140"/>
        <v>480</v>
      </c>
      <c r="V1300">
        <f t="shared" si="141"/>
        <v>480</v>
      </c>
      <c r="W1300">
        <f t="shared" si="142"/>
        <v>640</v>
      </c>
      <c r="X1300">
        <f t="shared" si="143"/>
        <v>0</v>
      </c>
    </row>
    <row r="1301" spans="1:24">
      <c r="A1301" s="2">
        <v>206</v>
      </c>
      <c r="B1301" s="1" t="s">
        <v>15</v>
      </c>
      <c r="C1301" s="1">
        <v>2</v>
      </c>
      <c r="D1301" s="1" t="s">
        <v>14</v>
      </c>
      <c r="E1301" s="1">
        <v>0.3</v>
      </c>
      <c r="F1301" s="1">
        <v>0.4</v>
      </c>
      <c r="G1301" s="1">
        <v>0.3</v>
      </c>
      <c r="H1301" s="1">
        <v>0</v>
      </c>
      <c r="I1301" s="1" t="s">
        <v>12</v>
      </c>
      <c r="J1301" s="1" t="s">
        <v>13</v>
      </c>
      <c r="K1301" s="1">
        <v>1600</v>
      </c>
      <c r="L1301" s="3">
        <v>400</v>
      </c>
      <c r="M1301" t="str">
        <f t="shared" si="144"/>
        <v>D</v>
      </c>
      <c r="N1301" t="str">
        <f t="shared" si="145"/>
        <v>D2</v>
      </c>
      <c r="O1301" t="str">
        <f>VLOOKUP(N1301,'Design - US'!$H$3:$M$50,2,FALSE)</f>
        <v>Profile B</v>
      </c>
      <c r="P1301" t="str">
        <f>VLOOKUP($N1301,'Design - US'!$H$3:$M$50,3,FALSE)</f>
        <v>$30 USD / mo (T2)</v>
      </c>
      <c r="Q1301" t="str">
        <f>VLOOKUP($N1301,'Design - US'!$H$3:$M$50,4,FALSE)</f>
        <v>$7.14 USD / day</v>
      </c>
      <c r="R1301" t="str">
        <f>VLOOKUP($N1301,'Design - US'!$H$3:$M$50,5,FALSE)</f>
        <v>Open access within label indication (use after failure of allopurinol or febuxostat)</v>
      </c>
      <c r="S1301" t="str">
        <f>VLOOKUP($N1301,'Design - US'!$H$3:$M$50,6,FALSE)</f>
        <v>No prior authorization</v>
      </c>
      <c r="T1301">
        <f t="shared" si="146"/>
        <v>400</v>
      </c>
      <c r="U1301">
        <f t="shared" si="140"/>
        <v>120</v>
      </c>
      <c r="V1301">
        <f t="shared" si="141"/>
        <v>160</v>
      </c>
      <c r="W1301">
        <f t="shared" si="142"/>
        <v>120</v>
      </c>
      <c r="X1301">
        <f t="shared" si="143"/>
        <v>0</v>
      </c>
    </row>
    <row r="1302" spans="1:24">
      <c r="A1302" s="2">
        <v>206</v>
      </c>
      <c r="B1302" s="1" t="s">
        <v>15</v>
      </c>
      <c r="C1302" s="1">
        <v>3</v>
      </c>
      <c r="D1302" s="1" t="s">
        <v>11</v>
      </c>
      <c r="E1302" s="1">
        <v>0.3</v>
      </c>
      <c r="F1302" s="1">
        <v>0.4</v>
      </c>
      <c r="G1302" s="1">
        <v>0.3</v>
      </c>
      <c r="H1302" s="1">
        <v>0</v>
      </c>
      <c r="I1302" s="1" t="s">
        <v>12</v>
      </c>
      <c r="J1302" s="1" t="s">
        <v>13</v>
      </c>
      <c r="K1302" s="1">
        <v>1600</v>
      </c>
      <c r="L1302" s="3">
        <v>400</v>
      </c>
      <c r="M1302" t="str">
        <f t="shared" si="144"/>
        <v>D</v>
      </c>
      <c r="N1302" t="str">
        <f t="shared" si="145"/>
        <v>D3</v>
      </c>
      <c r="O1302" t="str">
        <f>VLOOKUP(N1302,'Design - US'!$H$3:$M$50,2,FALSE)</f>
        <v>Profile A</v>
      </c>
      <c r="P1302" t="str">
        <f>VLOOKUP($N1302,'Design - US'!$H$3:$M$50,3,FALSE)</f>
        <v>$30 USD / mo (T2)</v>
      </c>
      <c r="Q1302" t="str">
        <f>VLOOKUP($N1302,'Design - US'!$H$3:$M$50,4,FALSE)</f>
        <v>$7.14 USD / day</v>
      </c>
      <c r="R1302" t="str">
        <f>VLOOKUP($N1302,'Design - US'!$H$3:$M$50,5,FALSE)</f>
        <v>Open access within label indication (use after failure of allopurinol or febuxostat)</v>
      </c>
      <c r="S1302" t="str">
        <f>VLOOKUP($N1302,'Design - US'!$H$3:$M$50,6,FALSE)</f>
        <v>Requires prior authorization</v>
      </c>
      <c r="T1302">
        <f t="shared" si="146"/>
        <v>1600</v>
      </c>
      <c r="U1302">
        <f t="shared" si="140"/>
        <v>480</v>
      </c>
      <c r="V1302">
        <f t="shared" si="141"/>
        <v>640</v>
      </c>
      <c r="W1302">
        <f t="shared" si="142"/>
        <v>480</v>
      </c>
      <c r="X1302">
        <f t="shared" si="143"/>
        <v>0</v>
      </c>
    </row>
    <row r="1303" spans="1:24">
      <c r="A1303" s="2">
        <v>206</v>
      </c>
      <c r="B1303" s="1" t="s">
        <v>15</v>
      </c>
      <c r="C1303" s="1">
        <v>3</v>
      </c>
      <c r="D1303" s="1" t="s">
        <v>14</v>
      </c>
      <c r="E1303" s="1">
        <v>0.3</v>
      </c>
      <c r="F1303" s="1">
        <v>0.4</v>
      </c>
      <c r="G1303" s="1">
        <v>0.3</v>
      </c>
      <c r="H1303" s="1">
        <v>0</v>
      </c>
      <c r="I1303" s="1" t="s">
        <v>12</v>
      </c>
      <c r="J1303" s="1" t="s">
        <v>13</v>
      </c>
      <c r="K1303" s="1">
        <v>1600</v>
      </c>
      <c r="L1303" s="3">
        <v>400</v>
      </c>
      <c r="M1303" t="str">
        <f t="shared" si="144"/>
        <v>D</v>
      </c>
      <c r="N1303" t="str">
        <f t="shared" si="145"/>
        <v>D3</v>
      </c>
      <c r="O1303" t="str">
        <f>VLOOKUP(N1303,'Design - US'!$H$3:$M$50,2,FALSE)</f>
        <v>Profile A</v>
      </c>
      <c r="P1303" t="str">
        <f>VLOOKUP($N1303,'Design - US'!$H$3:$M$50,3,FALSE)</f>
        <v>$30 USD / mo (T2)</v>
      </c>
      <c r="Q1303" t="str">
        <f>VLOOKUP($N1303,'Design - US'!$H$3:$M$50,4,FALSE)</f>
        <v>$7.14 USD / day</v>
      </c>
      <c r="R1303" t="str">
        <f>VLOOKUP($N1303,'Design - US'!$H$3:$M$50,5,FALSE)</f>
        <v>Open access within label indication (use after failure of allopurinol or febuxostat)</v>
      </c>
      <c r="S1303" t="str">
        <f>VLOOKUP($N1303,'Design - US'!$H$3:$M$50,6,FALSE)</f>
        <v>Requires prior authorization</v>
      </c>
      <c r="T1303">
        <f t="shared" si="146"/>
        <v>400</v>
      </c>
      <c r="U1303">
        <f t="shared" si="140"/>
        <v>120</v>
      </c>
      <c r="V1303">
        <f t="shared" si="141"/>
        <v>160</v>
      </c>
      <c r="W1303">
        <f t="shared" si="142"/>
        <v>120</v>
      </c>
      <c r="X1303">
        <f t="shared" si="143"/>
        <v>0</v>
      </c>
    </row>
    <row r="1304" spans="1:24">
      <c r="A1304" s="2">
        <v>206</v>
      </c>
      <c r="B1304" s="1" t="s">
        <v>15</v>
      </c>
      <c r="C1304" s="1">
        <v>4</v>
      </c>
      <c r="D1304" s="1" t="s">
        <v>11</v>
      </c>
      <c r="E1304" s="1">
        <v>0.5</v>
      </c>
      <c r="F1304" s="1">
        <v>0.3</v>
      </c>
      <c r="G1304" s="1">
        <v>0.2</v>
      </c>
      <c r="H1304" s="1">
        <v>0</v>
      </c>
      <c r="I1304" s="1" t="s">
        <v>12</v>
      </c>
      <c r="J1304" s="1" t="s">
        <v>13</v>
      </c>
      <c r="K1304" s="1">
        <v>1600</v>
      </c>
      <c r="L1304" s="3">
        <v>400</v>
      </c>
      <c r="M1304" t="str">
        <f t="shared" si="144"/>
        <v>D</v>
      </c>
      <c r="N1304" t="str">
        <f t="shared" si="145"/>
        <v>D4</v>
      </c>
      <c r="O1304" t="str">
        <f>VLOOKUP(N1304,'Design - US'!$H$3:$M$50,2,FALSE)</f>
        <v>Profile A</v>
      </c>
      <c r="P1304" t="str">
        <f>VLOOKUP($N1304,'Design - US'!$H$3:$M$50,3,FALSE)</f>
        <v>$60 USD / mo (T3)</v>
      </c>
      <c r="Q1304" t="str">
        <f>VLOOKUP($N1304,'Design - US'!$H$3:$M$50,4,FALSE)</f>
        <v>$5.36 USD / day</v>
      </c>
      <c r="R1304" t="str">
        <f>VLOOKUP($N1304,'Design - US'!$H$3:$M$50,5,FALSE)</f>
        <v>Open access within label indication (use after failure of allopurinol or febuxostat)</v>
      </c>
      <c r="S1304" t="str">
        <f>VLOOKUP($N1304,'Design - US'!$H$3:$M$50,6,FALSE)</f>
        <v>No prior authorization</v>
      </c>
      <c r="T1304">
        <f t="shared" si="146"/>
        <v>1600</v>
      </c>
      <c r="U1304">
        <f t="shared" si="140"/>
        <v>800</v>
      </c>
      <c r="V1304">
        <f t="shared" si="141"/>
        <v>480</v>
      </c>
      <c r="W1304">
        <f t="shared" si="142"/>
        <v>320</v>
      </c>
      <c r="X1304">
        <f t="shared" si="143"/>
        <v>0</v>
      </c>
    </row>
    <row r="1305" spans="1:24">
      <c r="A1305" s="2">
        <v>206</v>
      </c>
      <c r="B1305" s="1" t="s">
        <v>15</v>
      </c>
      <c r="C1305" s="1">
        <v>4</v>
      </c>
      <c r="D1305" s="1" t="s">
        <v>14</v>
      </c>
      <c r="E1305" s="1">
        <v>0.5</v>
      </c>
      <c r="F1305" s="1">
        <v>0.3</v>
      </c>
      <c r="G1305" s="1">
        <v>0.2</v>
      </c>
      <c r="H1305" s="1">
        <v>0</v>
      </c>
      <c r="I1305" s="1" t="s">
        <v>12</v>
      </c>
      <c r="J1305" s="1" t="s">
        <v>13</v>
      </c>
      <c r="K1305" s="1">
        <v>1600</v>
      </c>
      <c r="L1305" s="3">
        <v>400</v>
      </c>
      <c r="M1305" t="str">
        <f t="shared" si="144"/>
        <v>D</v>
      </c>
      <c r="N1305" t="str">
        <f t="shared" si="145"/>
        <v>D4</v>
      </c>
      <c r="O1305" t="str">
        <f>VLOOKUP(N1305,'Design - US'!$H$3:$M$50,2,FALSE)</f>
        <v>Profile A</v>
      </c>
      <c r="P1305" t="str">
        <f>VLOOKUP($N1305,'Design - US'!$H$3:$M$50,3,FALSE)</f>
        <v>$60 USD / mo (T3)</v>
      </c>
      <c r="Q1305" t="str">
        <f>VLOOKUP($N1305,'Design - US'!$H$3:$M$50,4,FALSE)</f>
        <v>$5.36 USD / day</v>
      </c>
      <c r="R1305" t="str">
        <f>VLOOKUP($N1305,'Design - US'!$H$3:$M$50,5,FALSE)</f>
        <v>Open access within label indication (use after failure of allopurinol or febuxostat)</v>
      </c>
      <c r="S1305" t="str">
        <f>VLOOKUP($N1305,'Design - US'!$H$3:$M$50,6,FALSE)</f>
        <v>No prior authorization</v>
      </c>
      <c r="T1305">
        <f t="shared" si="146"/>
        <v>400</v>
      </c>
      <c r="U1305">
        <f t="shared" si="140"/>
        <v>200</v>
      </c>
      <c r="V1305">
        <f t="shared" si="141"/>
        <v>120</v>
      </c>
      <c r="W1305">
        <f t="shared" si="142"/>
        <v>80</v>
      </c>
      <c r="X1305">
        <f t="shared" si="143"/>
        <v>0</v>
      </c>
    </row>
    <row r="1306" spans="1:24">
      <c r="A1306" s="2">
        <v>206</v>
      </c>
      <c r="B1306" s="1" t="s">
        <v>15</v>
      </c>
      <c r="C1306" s="1">
        <v>5</v>
      </c>
      <c r="D1306" s="1" t="s">
        <v>11</v>
      </c>
      <c r="E1306" s="1">
        <v>0.4</v>
      </c>
      <c r="F1306" s="1">
        <v>0.3</v>
      </c>
      <c r="G1306" s="1">
        <v>0.3</v>
      </c>
      <c r="H1306" s="1">
        <v>0</v>
      </c>
      <c r="I1306" s="1" t="s">
        <v>12</v>
      </c>
      <c r="J1306" s="1" t="s">
        <v>13</v>
      </c>
      <c r="K1306" s="1">
        <v>1600</v>
      </c>
      <c r="L1306" s="3">
        <v>400</v>
      </c>
      <c r="M1306" t="str">
        <f t="shared" si="144"/>
        <v>D</v>
      </c>
      <c r="N1306" t="str">
        <f t="shared" si="145"/>
        <v>D5</v>
      </c>
      <c r="O1306" t="str">
        <f>VLOOKUP(N1306,'Design - US'!$H$3:$M$50,2,FALSE)</f>
        <v>Profile A</v>
      </c>
      <c r="P1306" t="str">
        <f>VLOOKUP($N1306,'Design - US'!$H$3:$M$50,3,FALSE)</f>
        <v>$60 USD / mo (T3)</v>
      </c>
      <c r="Q1306" t="str">
        <f>VLOOKUP($N1306,'Design - US'!$H$3:$M$50,4,FALSE)</f>
        <v>$12.06 USD / day</v>
      </c>
      <c r="R1306" t="str">
        <f>VLOOKUP($N1306,'Design - US'!$H$3:$M$50,5,FALSE)</f>
        <v>Access restricted beyond label indication (use only after failure of both allopurinol AND febuxostat)</v>
      </c>
      <c r="S1306" t="str">
        <f>VLOOKUP($N1306,'Design - US'!$H$3:$M$50,6,FALSE)</f>
        <v>No prior authorization</v>
      </c>
      <c r="T1306">
        <f t="shared" si="146"/>
        <v>1600</v>
      </c>
      <c r="U1306">
        <f t="shared" si="140"/>
        <v>640</v>
      </c>
      <c r="V1306">
        <f t="shared" si="141"/>
        <v>480</v>
      </c>
      <c r="W1306">
        <f t="shared" si="142"/>
        <v>480</v>
      </c>
      <c r="X1306">
        <f t="shared" si="143"/>
        <v>0</v>
      </c>
    </row>
    <row r="1307" spans="1:24">
      <c r="A1307" s="2">
        <v>206</v>
      </c>
      <c r="B1307" s="1" t="s">
        <v>15</v>
      </c>
      <c r="C1307" s="1">
        <v>5</v>
      </c>
      <c r="D1307" s="1" t="s">
        <v>14</v>
      </c>
      <c r="E1307" s="1">
        <v>0.4</v>
      </c>
      <c r="F1307" s="1">
        <v>0.3</v>
      </c>
      <c r="G1307" s="1">
        <v>0.3</v>
      </c>
      <c r="H1307" s="1">
        <v>0</v>
      </c>
      <c r="I1307" s="1" t="s">
        <v>12</v>
      </c>
      <c r="J1307" s="1" t="s">
        <v>13</v>
      </c>
      <c r="K1307" s="1">
        <v>1600</v>
      </c>
      <c r="L1307" s="3">
        <v>400</v>
      </c>
      <c r="M1307" t="str">
        <f t="shared" si="144"/>
        <v>D</v>
      </c>
      <c r="N1307" t="str">
        <f t="shared" si="145"/>
        <v>D5</v>
      </c>
      <c r="O1307" t="str">
        <f>VLOOKUP(N1307,'Design - US'!$H$3:$M$50,2,FALSE)</f>
        <v>Profile A</v>
      </c>
      <c r="P1307" t="str">
        <f>VLOOKUP($N1307,'Design - US'!$H$3:$M$50,3,FALSE)</f>
        <v>$60 USD / mo (T3)</v>
      </c>
      <c r="Q1307" t="str">
        <f>VLOOKUP($N1307,'Design - US'!$H$3:$M$50,4,FALSE)</f>
        <v>$12.06 USD / day</v>
      </c>
      <c r="R1307" t="str">
        <f>VLOOKUP($N1307,'Design - US'!$H$3:$M$50,5,FALSE)</f>
        <v>Access restricted beyond label indication (use only after failure of both allopurinol AND febuxostat)</v>
      </c>
      <c r="S1307" t="str">
        <f>VLOOKUP($N1307,'Design - US'!$H$3:$M$50,6,FALSE)</f>
        <v>No prior authorization</v>
      </c>
      <c r="T1307">
        <f t="shared" si="146"/>
        <v>400</v>
      </c>
      <c r="U1307">
        <f t="shared" si="140"/>
        <v>160</v>
      </c>
      <c r="V1307">
        <f t="shared" si="141"/>
        <v>120</v>
      </c>
      <c r="W1307">
        <f t="shared" si="142"/>
        <v>120</v>
      </c>
      <c r="X1307">
        <f t="shared" si="143"/>
        <v>0</v>
      </c>
    </row>
    <row r="1308" spans="1:24">
      <c r="A1308" s="2">
        <v>206</v>
      </c>
      <c r="B1308" s="1" t="s">
        <v>15</v>
      </c>
      <c r="C1308" s="1">
        <v>6</v>
      </c>
      <c r="D1308" s="1" t="s">
        <v>11</v>
      </c>
      <c r="E1308" s="1">
        <v>0.3</v>
      </c>
      <c r="F1308" s="1">
        <v>0.3</v>
      </c>
      <c r="G1308" s="1">
        <v>0.4</v>
      </c>
      <c r="H1308" s="1">
        <v>0</v>
      </c>
      <c r="I1308" s="1" t="s">
        <v>12</v>
      </c>
      <c r="J1308" s="1" t="s">
        <v>13</v>
      </c>
      <c r="K1308" s="1">
        <v>1600</v>
      </c>
      <c r="L1308" s="3">
        <v>400</v>
      </c>
      <c r="M1308" t="str">
        <f t="shared" si="144"/>
        <v>D</v>
      </c>
      <c r="N1308" t="str">
        <f t="shared" si="145"/>
        <v>D6</v>
      </c>
      <c r="O1308" t="str">
        <f>VLOOKUP(N1308,'Design - US'!$H$3:$M$50,2,FALSE)</f>
        <v>Profile C</v>
      </c>
      <c r="P1308" t="str">
        <f>VLOOKUP($N1308,'Design - US'!$H$3:$M$50,3,FALSE)</f>
        <v>$60 USD / mo (T3)</v>
      </c>
      <c r="Q1308" t="str">
        <f>VLOOKUP($N1308,'Design - US'!$H$3:$M$50,4,FALSE)</f>
        <v>$7.14 USD / day</v>
      </c>
      <c r="R1308" t="str">
        <f>VLOOKUP($N1308,'Design - US'!$H$3:$M$50,5,FALSE)</f>
        <v>Open access within label indication (use after failure of allopurinol or febuxostat)</v>
      </c>
      <c r="S1308" t="str">
        <f>VLOOKUP($N1308,'Design - US'!$H$3:$M$50,6,FALSE)</f>
        <v>Requires prior authorization</v>
      </c>
      <c r="T1308">
        <f t="shared" si="146"/>
        <v>1600</v>
      </c>
      <c r="U1308">
        <f t="shared" si="140"/>
        <v>480</v>
      </c>
      <c r="V1308">
        <f t="shared" si="141"/>
        <v>480</v>
      </c>
      <c r="W1308">
        <f t="shared" si="142"/>
        <v>640</v>
      </c>
      <c r="X1308">
        <f t="shared" si="143"/>
        <v>0</v>
      </c>
    </row>
    <row r="1309" spans="1:24">
      <c r="A1309" s="2">
        <v>206</v>
      </c>
      <c r="B1309" s="1" t="s">
        <v>15</v>
      </c>
      <c r="C1309" s="1">
        <v>6</v>
      </c>
      <c r="D1309" s="1" t="s">
        <v>14</v>
      </c>
      <c r="E1309" s="1">
        <v>0.3</v>
      </c>
      <c r="F1309" s="1">
        <v>0.3</v>
      </c>
      <c r="G1309" s="1">
        <v>0.4</v>
      </c>
      <c r="H1309" s="1">
        <v>0</v>
      </c>
      <c r="I1309" s="1" t="s">
        <v>12</v>
      </c>
      <c r="J1309" s="1" t="s">
        <v>13</v>
      </c>
      <c r="K1309" s="1">
        <v>1600</v>
      </c>
      <c r="L1309" s="3">
        <v>400</v>
      </c>
      <c r="M1309" t="str">
        <f t="shared" si="144"/>
        <v>D</v>
      </c>
      <c r="N1309" t="str">
        <f t="shared" si="145"/>
        <v>D6</v>
      </c>
      <c r="O1309" t="str">
        <f>VLOOKUP(N1309,'Design - US'!$H$3:$M$50,2,FALSE)</f>
        <v>Profile C</v>
      </c>
      <c r="P1309" t="str">
        <f>VLOOKUP($N1309,'Design - US'!$H$3:$M$50,3,FALSE)</f>
        <v>$60 USD / mo (T3)</v>
      </c>
      <c r="Q1309" t="str">
        <f>VLOOKUP($N1309,'Design - US'!$H$3:$M$50,4,FALSE)</f>
        <v>$7.14 USD / day</v>
      </c>
      <c r="R1309" t="str">
        <f>VLOOKUP($N1309,'Design - US'!$H$3:$M$50,5,FALSE)</f>
        <v>Open access within label indication (use after failure of allopurinol or febuxostat)</v>
      </c>
      <c r="S1309" t="str">
        <f>VLOOKUP($N1309,'Design - US'!$H$3:$M$50,6,FALSE)</f>
        <v>Requires prior authorization</v>
      </c>
      <c r="T1309">
        <f t="shared" si="146"/>
        <v>400</v>
      </c>
      <c r="U1309">
        <f t="shared" si="140"/>
        <v>120</v>
      </c>
      <c r="V1309">
        <f t="shared" si="141"/>
        <v>120</v>
      </c>
      <c r="W1309">
        <f t="shared" si="142"/>
        <v>160</v>
      </c>
      <c r="X1309">
        <f t="shared" si="143"/>
        <v>0</v>
      </c>
    </row>
    <row r="1310" spans="1:24">
      <c r="A1310" s="2">
        <v>206</v>
      </c>
      <c r="B1310" s="1" t="s">
        <v>15</v>
      </c>
      <c r="C1310" s="1">
        <v>7</v>
      </c>
      <c r="D1310" s="1" t="s">
        <v>11</v>
      </c>
      <c r="E1310" s="1">
        <v>0.3</v>
      </c>
      <c r="F1310" s="1">
        <v>0.4</v>
      </c>
      <c r="G1310" s="1">
        <v>0.3</v>
      </c>
      <c r="H1310" s="1">
        <v>0</v>
      </c>
      <c r="I1310" s="1" t="s">
        <v>12</v>
      </c>
      <c r="J1310" s="1" t="s">
        <v>13</v>
      </c>
      <c r="K1310" s="1">
        <v>1600</v>
      </c>
      <c r="L1310" s="3">
        <v>400</v>
      </c>
      <c r="M1310" t="str">
        <f t="shared" si="144"/>
        <v>D</v>
      </c>
      <c r="N1310" t="str">
        <f t="shared" si="145"/>
        <v>D7</v>
      </c>
      <c r="O1310" t="str">
        <f>VLOOKUP(N1310,'Design - US'!$H$3:$M$50,2,FALSE)</f>
        <v>Profile B</v>
      </c>
      <c r="P1310" t="str">
        <f>VLOOKUP($N1310,'Design - US'!$H$3:$M$50,3,FALSE)</f>
        <v>$60 USD / mo (T3)</v>
      </c>
      <c r="Q1310" t="str">
        <f>VLOOKUP($N1310,'Design - US'!$H$3:$M$50,4,FALSE)</f>
        <v>$5.36 USD / day</v>
      </c>
      <c r="R1310" t="str">
        <f>VLOOKUP($N1310,'Design - US'!$H$3:$M$50,5,FALSE)</f>
        <v>Open access within label indication (use after failure of allopurinol or febuxostat)</v>
      </c>
      <c r="S1310" t="str">
        <f>VLOOKUP($N1310,'Design - US'!$H$3:$M$50,6,FALSE)</f>
        <v>Requires prior authorization</v>
      </c>
      <c r="T1310">
        <f t="shared" si="146"/>
        <v>1600</v>
      </c>
      <c r="U1310">
        <f t="shared" si="140"/>
        <v>480</v>
      </c>
      <c r="V1310">
        <f t="shared" si="141"/>
        <v>640</v>
      </c>
      <c r="W1310">
        <f t="shared" si="142"/>
        <v>480</v>
      </c>
      <c r="X1310">
        <f t="shared" si="143"/>
        <v>0</v>
      </c>
    </row>
    <row r="1311" spans="1:24">
      <c r="A1311" s="2">
        <v>206</v>
      </c>
      <c r="B1311" s="1" t="s">
        <v>15</v>
      </c>
      <c r="C1311" s="1">
        <v>7</v>
      </c>
      <c r="D1311" s="1" t="s">
        <v>14</v>
      </c>
      <c r="E1311" s="1">
        <v>0.3</v>
      </c>
      <c r="F1311" s="1">
        <v>0.4</v>
      </c>
      <c r="G1311" s="1">
        <v>0.3</v>
      </c>
      <c r="H1311" s="1">
        <v>0</v>
      </c>
      <c r="I1311" s="1" t="s">
        <v>12</v>
      </c>
      <c r="J1311" s="1" t="s">
        <v>13</v>
      </c>
      <c r="K1311" s="1">
        <v>1600</v>
      </c>
      <c r="L1311" s="3">
        <v>400</v>
      </c>
      <c r="M1311" t="str">
        <f t="shared" si="144"/>
        <v>D</v>
      </c>
      <c r="N1311" t="str">
        <f t="shared" si="145"/>
        <v>D7</v>
      </c>
      <c r="O1311" t="str">
        <f>VLOOKUP(N1311,'Design - US'!$H$3:$M$50,2,FALSE)</f>
        <v>Profile B</v>
      </c>
      <c r="P1311" t="str">
        <f>VLOOKUP($N1311,'Design - US'!$H$3:$M$50,3,FALSE)</f>
        <v>$60 USD / mo (T3)</v>
      </c>
      <c r="Q1311" t="str">
        <f>VLOOKUP($N1311,'Design - US'!$H$3:$M$50,4,FALSE)</f>
        <v>$5.36 USD / day</v>
      </c>
      <c r="R1311" t="str">
        <f>VLOOKUP($N1311,'Design - US'!$H$3:$M$50,5,FALSE)</f>
        <v>Open access within label indication (use after failure of allopurinol or febuxostat)</v>
      </c>
      <c r="S1311" t="str">
        <f>VLOOKUP($N1311,'Design - US'!$H$3:$M$50,6,FALSE)</f>
        <v>Requires prior authorization</v>
      </c>
      <c r="T1311">
        <f t="shared" si="146"/>
        <v>400</v>
      </c>
      <c r="U1311">
        <f t="shared" si="140"/>
        <v>120</v>
      </c>
      <c r="V1311">
        <f t="shared" si="141"/>
        <v>160</v>
      </c>
      <c r="W1311">
        <f t="shared" si="142"/>
        <v>120</v>
      </c>
      <c r="X1311">
        <f t="shared" si="143"/>
        <v>0</v>
      </c>
    </row>
    <row r="1312" spans="1:24">
      <c r="A1312" s="2">
        <v>206</v>
      </c>
      <c r="B1312" s="1" t="s">
        <v>15</v>
      </c>
      <c r="C1312" s="1">
        <v>8</v>
      </c>
      <c r="D1312" s="1" t="s">
        <v>11</v>
      </c>
      <c r="E1312" s="1">
        <v>0.7</v>
      </c>
      <c r="F1312" s="1">
        <v>0.2</v>
      </c>
      <c r="G1312" s="1">
        <v>0.1</v>
      </c>
      <c r="H1312" s="1">
        <v>0</v>
      </c>
      <c r="I1312" s="1" t="s">
        <v>12</v>
      </c>
      <c r="J1312" s="1" t="s">
        <v>13</v>
      </c>
      <c r="K1312" s="1">
        <v>1600</v>
      </c>
      <c r="L1312" s="3">
        <v>400</v>
      </c>
      <c r="M1312" t="str">
        <f t="shared" si="144"/>
        <v>D</v>
      </c>
      <c r="N1312" t="str">
        <f t="shared" si="145"/>
        <v>D8</v>
      </c>
      <c r="O1312" t="str">
        <f>VLOOKUP(N1312,'Design - US'!$H$3:$M$50,2,FALSE)</f>
        <v>Profile D</v>
      </c>
      <c r="P1312" t="str">
        <f>VLOOKUP($N1312,'Design - US'!$H$3:$M$50,3,FALSE)</f>
        <v>$30 USD / mo (T2)</v>
      </c>
      <c r="Q1312" t="str">
        <f>VLOOKUP($N1312,'Design - US'!$H$3:$M$50,4,FALSE)</f>
        <v>$7.14 USD / day</v>
      </c>
      <c r="R1312" t="str">
        <f>VLOOKUP($N1312,'Design - US'!$H$3:$M$50,5,FALSE)</f>
        <v>Open access within label indication (use after failure of allopurinol or febuxostat)</v>
      </c>
      <c r="S1312" t="str">
        <f>VLOOKUP($N1312,'Design - US'!$H$3:$M$50,6,FALSE)</f>
        <v>No prior authorization</v>
      </c>
      <c r="T1312">
        <f t="shared" si="146"/>
        <v>1600</v>
      </c>
      <c r="U1312">
        <f t="shared" si="140"/>
        <v>1120</v>
      </c>
      <c r="V1312">
        <f t="shared" si="141"/>
        <v>320</v>
      </c>
      <c r="W1312">
        <f t="shared" si="142"/>
        <v>160</v>
      </c>
      <c r="X1312">
        <f t="shared" si="143"/>
        <v>0</v>
      </c>
    </row>
    <row r="1313" spans="1:24">
      <c r="A1313" s="2">
        <v>206</v>
      </c>
      <c r="B1313" s="1" t="s">
        <v>15</v>
      </c>
      <c r="C1313" s="1">
        <v>8</v>
      </c>
      <c r="D1313" s="1" t="s">
        <v>14</v>
      </c>
      <c r="E1313" s="1">
        <v>0.7</v>
      </c>
      <c r="F1313" s="1">
        <v>0.2</v>
      </c>
      <c r="G1313" s="1">
        <v>0.1</v>
      </c>
      <c r="H1313" s="1">
        <v>0</v>
      </c>
      <c r="I1313" s="1" t="s">
        <v>12</v>
      </c>
      <c r="J1313" s="1" t="s">
        <v>13</v>
      </c>
      <c r="K1313" s="1">
        <v>1600</v>
      </c>
      <c r="L1313" s="3">
        <v>400</v>
      </c>
      <c r="M1313" t="str">
        <f t="shared" si="144"/>
        <v>D</v>
      </c>
      <c r="N1313" t="str">
        <f t="shared" si="145"/>
        <v>D8</v>
      </c>
      <c r="O1313" t="str">
        <f>VLOOKUP(N1313,'Design - US'!$H$3:$M$50,2,FALSE)</f>
        <v>Profile D</v>
      </c>
      <c r="P1313" t="str">
        <f>VLOOKUP($N1313,'Design - US'!$H$3:$M$50,3,FALSE)</f>
        <v>$30 USD / mo (T2)</v>
      </c>
      <c r="Q1313" t="str">
        <f>VLOOKUP($N1313,'Design - US'!$H$3:$M$50,4,FALSE)</f>
        <v>$7.14 USD / day</v>
      </c>
      <c r="R1313" t="str">
        <f>VLOOKUP($N1313,'Design - US'!$H$3:$M$50,5,FALSE)</f>
        <v>Open access within label indication (use after failure of allopurinol or febuxostat)</v>
      </c>
      <c r="S1313" t="str">
        <f>VLOOKUP($N1313,'Design - US'!$H$3:$M$50,6,FALSE)</f>
        <v>No prior authorization</v>
      </c>
      <c r="T1313">
        <f t="shared" si="146"/>
        <v>400</v>
      </c>
      <c r="U1313">
        <f t="shared" si="140"/>
        <v>280</v>
      </c>
      <c r="V1313">
        <f t="shared" si="141"/>
        <v>80</v>
      </c>
      <c r="W1313">
        <f t="shared" si="142"/>
        <v>40</v>
      </c>
      <c r="X1313">
        <f t="shared" si="143"/>
        <v>0</v>
      </c>
    </row>
    <row r="1314" spans="1:24">
      <c r="A1314" s="2">
        <v>206</v>
      </c>
      <c r="B1314" s="1" t="s">
        <v>15</v>
      </c>
      <c r="C1314" s="1">
        <v>9</v>
      </c>
      <c r="D1314" s="1" t="s">
        <v>11</v>
      </c>
      <c r="E1314" s="1">
        <v>0.4</v>
      </c>
      <c r="F1314" s="1">
        <v>0.4</v>
      </c>
      <c r="G1314" s="1">
        <v>0.2</v>
      </c>
      <c r="H1314" s="1">
        <v>0</v>
      </c>
      <c r="I1314" s="1" t="s">
        <v>12</v>
      </c>
      <c r="J1314" s="1" t="s">
        <v>13</v>
      </c>
      <c r="K1314" s="1">
        <v>1600</v>
      </c>
      <c r="L1314" s="3">
        <v>400</v>
      </c>
      <c r="M1314" t="str">
        <f t="shared" si="144"/>
        <v>D</v>
      </c>
      <c r="N1314" t="str">
        <f t="shared" si="145"/>
        <v>D9</v>
      </c>
      <c r="O1314" t="str">
        <f>VLOOKUP(N1314,'Design - US'!$H$3:$M$50,2,FALSE)</f>
        <v>Profile A</v>
      </c>
      <c r="P1314" t="str">
        <f>VLOOKUP($N1314,'Design - US'!$H$3:$M$50,3,FALSE)</f>
        <v>$60 USD / mo (T3)</v>
      </c>
      <c r="Q1314" t="str">
        <f>VLOOKUP($N1314,'Design - US'!$H$3:$M$50,4,FALSE)</f>
        <v>$12.06 USD / day</v>
      </c>
      <c r="R1314" t="str">
        <f>VLOOKUP($N1314,'Design - US'!$H$3:$M$50,5,FALSE)</f>
        <v>Open access within label indication (use after failure of allopurinol or febuxostat)</v>
      </c>
      <c r="S1314" t="str">
        <f>VLOOKUP($N1314,'Design - US'!$H$3:$M$50,6,FALSE)</f>
        <v>Requires prior authorization</v>
      </c>
      <c r="T1314">
        <f t="shared" si="146"/>
        <v>1600</v>
      </c>
      <c r="U1314">
        <f t="shared" si="140"/>
        <v>640</v>
      </c>
      <c r="V1314">
        <f t="shared" si="141"/>
        <v>640</v>
      </c>
      <c r="W1314">
        <f t="shared" si="142"/>
        <v>320</v>
      </c>
      <c r="X1314">
        <f t="shared" si="143"/>
        <v>0</v>
      </c>
    </row>
    <row r="1315" spans="1:24">
      <c r="A1315" s="2">
        <v>206</v>
      </c>
      <c r="B1315" s="1" t="s">
        <v>15</v>
      </c>
      <c r="C1315" s="1">
        <v>9</v>
      </c>
      <c r="D1315" s="1" t="s">
        <v>14</v>
      </c>
      <c r="E1315" s="1">
        <v>0.4</v>
      </c>
      <c r="F1315" s="1">
        <v>0.4</v>
      </c>
      <c r="G1315" s="1">
        <v>0.2</v>
      </c>
      <c r="H1315" s="1">
        <v>0</v>
      </c>
      <c r="I1315" s="1" t="s">
        <v>12</v>
      </c>
      <c r="J1315" s="1" t="s">
        <v>13</v>
      </c>
      <c r="K1315" s="1">
        <v>1600</v>
      </c>
      <c r="L1315" s="3">
        <v>400</v>
      </c>
      <c r="M1315" t="str">
        <f t="shared" si="144"/>
        <v>D</v>
      </c>
      <c r="N1315" t="str">
        <f t="shared" si="145"/>
        <v>D9</v>
      </c>
      <c r="O1315" t="str">
        <f>VLOOKUP(N1315,'Design - US'!$H$3:$M$50,2,FALSE)</f>
        <v>Profile A</v>
      </c>
      <c r="P1315" t="str">
        <f>VLOOKUP($N1315,'Design - US'!$H$3:$M$50,3,FALSE)</f>
        <v>$60 USD / mo (T3)</v>
      </c>
      <c r="Q1315" t="str">
        <f>VLOOKUP($N1315,'Design - US'!$H$3:$M$50,4,FALSE)</f>
        <v>$12.06 USD / day</v>
      </c>
      <c r="R1315" t="str">
        <f>VLOOKUP($N1315,'Design - US'!$H$3:$M$50,5,FALSE)</f>
        <v>Open access within label indication (use after failure of allopurinol or febuxostat)</v>
      </c>
      <c r="S1315" t="str">
        <f>VLOOKUP($N1315,'Design - US'!$H$3:$M$50,6,FALSE)</f>
        <v>Requires prior authorization</v>
      </c>
      <c r="T1315">
        <f t="shared" si="146"/>
        <v>400</v>
      </c>
      <c r="U1315">
        <f t="shared" si="140"/>
        <v>160</v>
      </c>
      <c r="V1315">
        <f t="shared" si="141"/>
        <v>160</v>
      </c>
      <c r="W1315">
        <f t="shared" si="142"/>
        <v>80</v>
      </c>
      <c r="X1315">
        <f t="shared" si="143"/>
        <v>0</v>
      </c>
    </row>
    <row r="1316" spans="1:24">
      <c r="A1316" s="2">
        <v>206</v>
      </c>
      <c r="B1316" s="1" t="s">
        <v>15</v>
      </c>
      <c r="C1316" s="1">
        <v>10</v>
      </c>
      <c r="D1316" s="1" t="s">
        <v>11</v>
      </c>
      <c r="E1316" s="1">
        <v>0.4</v>
      </c>
      <c r="F1316" s="1">
        <v>0.2</v>
      </c>
      <c r="G1316" s="1">
        <v>0.4</v>
      </c>
      <c r="H1316" s="1">
        <v>0</v>
      </c>
      <c r="I1316" s="1" t="s">
        <v>12</v>
      </c>
      <c r="J1316" s="1" t="s">
        <v>13</v>
      </c>
      <c r="K1316" s="1">
        <v>1600</v>
      </c>
      <c r="L1316" s="3">
        <v>400</v>
      </c>
      <c r="M1316" t="str">
        <f t="shared" si="144"/>
        <v>D</v>
      </c>
      <c r="N1316" t="str">
        <f t="shared" si="145"/>
        <v>D10</v>
      </c>
      <c r="O1316" t="str">
        <f>VLOOKUP(N1316,'Design - US'!$H$3:$M$50,2,FALSE)</f>
        <v>Profile B</v>
      </c>
      <c r="P1316" t="str">
        <f>VLOOKUP($N1316,'Design - US'!$H$3:$M$50,3,FALSE)</f>
        <v>$30 USD / mo (T2)</v>
      </c>
      <c r="Q1316" t="str">
        <f>VLOOKUP($N1316,'Design - US'!$H$3:$M$50,4,FALSE)</f>
        <v>$7.14 USD / day</v>
      </c>
      <c r="R1316" t="str">
        <f>VLOOKUP($N1316,'Design - US'!$H$3:$M$50,5,FALSE)</f>
        <v>Open access within label indication (use after failure of allopurinol or febuxostat)</v>
      </c>
      <c r="S1316" t="str">
        <f>VLOOKUP($N1316,'Design - US'!$H$3:$M$50,6,FALSE)</f>
        <v>Requires prior authorization</v>
      </c>
      <c r="T1316">
        <f t="shared" si="146"/>
        <v>1600</v>
      </c>
      <c r="U1316">
        <f t="shared" si="140"/>
        <v>640</v>
      </c>
      <c r="V1316">
        <f t="shared" si="141"/>
        <v>320</v>
      </c>
      <c r="W1316">
        <f t="shared" si="142"/>
        <v>640</v>
      </c>
      <c r="X1316">
        <f t="shared" si="143"/>
        <v>0</v>
      </c>
    </row>
    <row r="1317" spans="1:24">
      <c r="A1317" s="2">
        <v>206</v>
      </c>
      <c r="B1317" s="1" t="s">
        <v>15</v>
      </c>
      <c r="C1317" s="1">
        <v>10</v>
      </c>
      <c r="D1317" s="1" t="s">
        <v>14</v>
      </c>
      <c r="E1317" s="1">
        <v>0.4</v>
      </c>
      <c r="F1317" s="1">
        <v>0.2</v>
      </c>
      <c r="G1317" s="1">
        <v>0.4</v>
      </c>
      <c r="H1317" s="1">
        <v>0</v>
      </c>
      <c r="I1317" s="1" t="s">
        <v>12</v>
      </c>
      <c r="J1317" s="1" t="s">
        <v>13</v>
      </c>
      <c r="K1317" s="1">
        <v>1600</v>
      </c>
      <c r="L1317" s="3">
        <v>400</v>
      </c>
      <c r="M1317" t="str">
        <f t="shared" si="144"/>
        <v>D</v>
      </c>
      <c r="N1317" t="str">
        <f t="shared" si="145"/>
        <v>D10</v>
      </c>
      <c r="O1317" t="str">
        <f>VLOOKUP(N1317,'Design - US'!$H$3:$M$50,2,FALSE)</f>
        <v>Profile B</v>
      </c>
      <c r="P1317" t="str">
        <f>VLOOKUP($N1317,'Design - US'!$H$3:$M$50,3,FALSE)</f>
        <v>$30 USD / mo (T2)</v>
      </c>
      <c r="Q1317" t="str">
        <f>VLOOKUP($N1317,'Design - US'!$H$3:$M$50,4,FALSE)</f>
        <v>$7.14 USD / day</v>
      </c>
      <c r="R1317" t="str">
        <f>VLOOKUP($N1317,'Design - US'!$H$3:$M$50,5,FALSE)</f>
        <v>Open access within label indication (use after failure of allopurinol or febuxostat)</v>
      </c>
      <c r="S1317" t="str">
        <f>VLOOKUP($N1317,'Design - US'!$H$3:$M$50,6,FALSE)</f>
        <v>Requires prior authorization</v>
      </c>
      <c r="T1317">
        <f t="shared" si="146"/>
        <v>400</v>
      </c>
      <c r="U1317">
        <f t="shared" si="140"/>
        <v>160</v>
      </c>
      <c r="V1317">
        <f t="shared" si="141"/>
        <v>80</v>
      </c>
      <c r="W1317">
        <f t="shared" si="142"/>
        <v>160</v>
      </c>
      <c r="X1317">
        <f t="shared" si="143"/>
        <v>0</v>
      </c>
    </row>
    <row r="1318" spans="1:24">
      <c r="A1318" s="2">
        <v>206</v>
      </c>
      <c r="B1318" s="1" t="s">
        <v>15</v>
      </c>
      <c r="C1318" s="1">
        <v>11</v>
      </c>
      <c r="D1318" s="1" t="s">
        <v>11</v>
      </c>
      <c r="E1318" s="1">
        <v>0.6</v>
      </c>
      <c r="F1318" s="1">
        <v>0.2</v>
      </c>
      <c r="G1318" s="1">
        <v>0.2</v>
      </c>
      <c r="H1318" s="1">
        <v>0</v>
      </c>
      <c r="I1318" s="1" t="s">
        <v>12</v>
      </c>
      <c r="J1318" s="1" t="s">
        <v>13</v>
      </c>
      <c r="K1318" s="1">
        <v>1600</v>
      </c>
      <c r="L1318" s="3">
        <v>400</v>
      </c>
      <c r="M1318" t="str">
        <f t="shared" si="144"/>
        <v>D</v>
      </c>
      <c r="N1318" t="str">
        <f t="shared" si="145"/>
        <v>D11</v>
      </c>
      <c r="O1318" t="str">
        <f>VLOOKUP(N1318,'Design - US'!$H$3:$M$50,2,FALSE)</f>
        <v>Profile D</v>
      </c>
      <c r="P1318" t="str">
        <f>VLOOKUP($N1318,'Design - US'!$H$3:$M$50,3,FALSE)</f>
        <v>$60 USD / mo (T3)</v>
      </c>
      <c r="Q1318" t="str">
        <f>VLOOKUP($N1318,'Design - US'!$H$3:$M$50,4,FALSE)</f>
        <v>$12.06 USD / day</v>
      </c>
      <c r="R1318" t="str">
        <f>VLOOKUP($N1318,'Design - US'!$H$3:$M$50,5,FALSE)</f>
        <v>Access restricted beyond label indication (use only after failure of both allopurinol AND febuxostat)</v>
      </c>
      <c r="S1318" t="str">
        <f>VLOOKUP($N1318,'Design - US'!$H$3:$M$50,6,FALSE)</f>
        <v>Requires prior authorization</v>
      </c>
      <c r="T1318">
        <f t="shared" si="146"/>
        <v>1600</v>
      </c>
      <c r="U1318">
        <f t="shared" si="140"/>
        <v>960</v>
      </c>
      <c r="V1318">
        <f t="shared" si="141"/>
        <v>320</v>
      </c>
      <c r="W1318">
        <f t="shared" si="142"/>
        <v>320</v>
      </c>
      <c r="X1318">
        <f t="shared" si="143"/>
        <v>0</v>
      </c>
    </row>
    <row r="1319" spans="1:24">
      <c r="A1319" s="2">
        <v>206</v>
      </c>
      <c r="B1319" s="1" t="s">
        <v>15</v>
      </c>
      <c r="C1319" s="1">
        <v>11</v>
      </c>
      <c r="D1319" s="1" t="s">
        <v>14</v>
      </c>
      <c r="E1319" s="1">
        <v>0.6</v>
      </c>
      <c r="F1319" s="1">
        <v>0.2</v>
      </c>
      <c r="G1319" s="1">
        <v>0.2</v>
      </c>
      <c r="H1319" s="1">
        <v>0</v>
      </c>
      <c r="I1319" s="1" t="s">
        <v>12</v>
      </c>
      <c r="J1319" s="1" t="s">
        <v>13</v>
      </c>
      <c r="K1319" s="1">
        <v>1600</v>
      </c>
      <c r="L1319" s="3">
        <v>400</v>
      </c>
      <c r="M1319" t="str">
        <f t="shared" si="144"/>
        <v>D</v>
      </c>
      <c r="N1319" t="str">
        <f t="shared" si="145"/>
        <v>D11</v>
      </c>
      <c r="O1319" t="str">
        <f>VLOOKUP(N1319,'Design - US'!$H$3:$M$50,2,FALSE)</f>
        <v>Profile D</v>
      </c>
      <c r="P1319" t="str">
        <f>VLOOKUP($N1319,'Design - US'!$H$3:$M$50,3,FALSE)</f>
        <v>$60 USD / mo (T3)</v>
      </c>
      <c r="Q1319" t="str">
        <f>VLOOKUP($N1319,'Design - US'!$H$3:$M$50,4,FALSE)</f>
        <v>$12.06 USD / day</v>
      </c>
      <c r="R1319" t="str">
        <f>VLOOKUP($N1319,'Design - US'!$H$3:$M$50,5,FALSE)</f>
        <v>Access restricted beyond label indication (use only after failure of both allopurinol AND febuxostat)</v>
      </c>
      <c r="S1319" t="str">
        <f>VLOOKUP($N1319,'Design - US'!$H$3:$M$50,6,FALSE)</f>
        <v>Requires prior authorization</v>
      </c>
      <c r="T1319">
        <f t="shared" si="146"/>
        <v>400</v>
      </c>
      <c r="U1319">
        <f t="shared" si="140"/>
        <v>240</v>
      </c>
      <c r="V1319">
        <f t="shared" si="141"/>
        <v>80</v>
      </c>
      <c r="W1319">
        <f t="shared" si="142"/>
        <v>80</v>
      </c>
      <c r="X1319">
        <f t="shared" si="143"/>
        <v>0</v>
      </c>
    </row>
    <row r="1320" spans="1:24">
      <c r="A1320" s="2">
        <v>206</v>
      </c>
      <c r="B1320" s="1" t="s">
        <v>15</v>
      </c>
      <c r="C1320" s="1">
        <v>12</v>
      </c>
      <c r="D1320" s="1" t="s">
        <v>11</v>
      </c>
      <c r="E1320" s="1">
        <v>0.8</v>
      </c>
      <c r="F1320" s="1">
        <v>0.2</v>
      </c>
      <c r="G1320" s="1">
        <v>0</v>
      </c>
      <c r="H1320" s="1">
        <v>0</v>
      </c>
      <c r="I1320" s="1" t="s">
        <v>12</v>
      </c>
      <c r="J1320" s="1" t="s">
        <v>13</v>
      </c>
      <c r="K1320" s="1">
        <v>1600</v>
      </c>
      <c r="L1320" s="3">
        <v>400</v>
      </c>
      <c r="M1320" t="str">
        <f t="shared" si="144"/>
        <v>D</v>
      </c>
      <c r="N1320" t="str">
        <f t="shared" si="145"/>
        <v>D12</v>
      </c>
      <c r="O1320" t="str">
        <f>VLOOKUP(N1320,'Design - US'!$H$3:$M$50,2,FALSE)</f>
        <v>Profile D</v>
      </c>
      <c r="P1320" t="str">
        <f>VLOOKUP($N1320,'Design - US'!$H$3:$M$50,3,FALSE)</f>
        <v>$30 USD / mo (T2)</v>
      </c>
      <c r="Q1320" t="str">
        <f>VLOOKUP($N1320,'Design - US'!$H$3:$M$50,4,FALSE)</f>
        <v>$7.14 USD / day</v>
      </c>
      <c r="R1320" t="str">
        <f>VLOOKUP($N1320,'Design - US'!$H$3:$M$50,5,FALSE)</f>
        <v>Open access within label indication (use after failure of allopurinol or febuxostat)</v>
      </c>
      <c r="S1320" t="str">
        <f>VLOOKUP($N1320,'Design - US'!$H$3:$M$50,6,FALSE)</f>
        <v>Requires prior authorization</v>
      </c>
      <c r="T1320">
        <f t="shared" si="146"/>
        <v>1600</v>
      </c>
      <c r="U1320">
        <f t="shared" si="140"/>
        <v>1280</v>
      </c>
      <c r="V1320">
        <f t="shared" si="141"/>
        <v>320</v>
      </c>
      <c r="W1320">
        <f t="shared" si="142"/>
        <v>0</v>
      </c>
      <c r="X1320">
        <f t="shared" si="143"/>
        <v>0</v>
      </c>
    </row>
    <row r="1321" spans="1:24">
      <c r="A1321" s="2">
        <v>206</v>
      </c>
      <c r="B1321" s="1" t="s">
        <v>15</v>
      </c>
      <c r="C1321" s="1">
        <v>12</v>
      </c>
      <c r="D1321" s="1" t="s">
        <v>14</v>
      </c>
      <c r="E1321" s="1">
        <v>0.8</v>
      </c>
      <c r="F1321" s="1">
        <v>0.1</v>
      </c>
      <c r="G1321" s="1">
        <v>0.1</v>
      </c>
      <c r="H1321" s="1">
        <v>0</v>
      </c>
      <c r="I1321" s="1" t="s">
        <v>12</v>
      </c>
      <c r="J1321" s="1" t="s">
        <v>13</v>
      </c>
      <c r="K1321" s="1">
        <v>1600</v>
      </c>
      <c r="L1321" s="3">
        <v>400</v>
      </c>
      <c r="M1321" t="str">
        <f t="shared" si="144"/>
        <v>D</v>
      </c>
      <c r="N1321" t="str">
        <f t="shared" si="145"/>
        <v>D12</v>
      </c>
      <c r="O1321" t="str">
        <f>VLOOKUP(N1321,'Design - US'!$H$3:$M$50,2,FALSE)</f>
        <v>Profile D</v>
      </c>
      <c r="P1321" t="str">
        <f>VLOOKUP($N1321,'Design - US'!$H$3:$M$50,3,FALSE)</f>
        <v>$30 USD / mo (T2)</v>
      </c>
      <c r="Q1321" t="str">
        <f>VLOOKUP($N1321,'Design - US'!$H$3:$M$50,4,FALSE)</f>
        <v>$7.14 USD / day</v>
      </c>
      <c r="R1321" t="str">
        <f>VLOOKUP($N1321,'Design - US'!$H$3:$M$50,5,FALSE)</f>
        <v>Open access within label indication (use after failure of allopurinol or febuxostat)</v>
      </c>
      <c r="S1321" t="str">
        <f>VLOOKUP($N1321,'Design - US'!$H$3:$M$50,6,FALSE)</f>
        <v>Requires prior authorization</v>
      </c>
      <c r="T1321">
        <f t="shared" si="146"/>
        <v>400</v>
      </c>
      <c r="U1321">
        <f t="shared" si="140"/>
        <v>320</v>
      </c>
      <c r="V1321">
        <f t="shared" si="141"/>
        <v>40</v>
      </c>
      <c r="W1321">
        <f t="shared" si="142"/>
        <v>40</v>
      </c>
      <c r="X1321">
        <f t="shared" si="143"/>
        <v>0</v>
      </c>
    </row>
    <row r="1322" spans="1:24">
      <c r="A1322" s="2">
        <v>207</v>
      </c>
      <c r="B1322" s="1" t="s">
        <v>18</v>
      </c>
      <c r="C1322" s="1">
        <v>1</v>
      </c>
      <c r="D1322" s="1" t="s">
        <v>11</v>
      </c>
      <c r="E1322" s="1">
        <v>0.6</v>
      </c>
      <c r="F1322" s="1">
        <v>0.1</v>
      </c>
      <c r="G1322" s="1">
        <v>0.3</v>
      </c>
      <c r="H1322" s="1">
        <v>0</v>
      </c>
      <c r="I1322" s="1" t="s">
        <v>12</v>
      </c>
      <c r="J1322" s="1" t="s">
        <v>13</v>
      </c>
      <c r="K1322" s="1">
        <v>5000</v>
      </c>
      <c r="L1322" s="3">
        <v>10000</v>
      </c>
      <c r="M1322" t="str">
        <f t="shared" si="144"/>
        <v>C</v>
      </c>
      <c r="N1322" t="str">
        <f t="shared" si="145"/>
        <v>C1</v>
      </c>
      <c r="O1322" t="str">
        <f>VLOOKUP(N1322,'Design - US'!$H$3:$M$50,2,FALSE)</f>
        <v>Profile C</v>
      </c>
      <c r="P1322" t="str">
        <f>VLOOKUP($N1322,'Design - US'!$H$3:$M$50,3,FALSE)</f>
        <v>$30 USD / mo (T2)</v>
      </c>
      <c r="Q1322" t="str">
        <f>VLOOKUP($N1322,'Design - US'!$H$3:$M$50,4,FALSE)</f>
        <v>$7.14 USD / day</v>
      </c>
      <c r="R1322" t="str">
        <f>VLOOKUP($N1322,'Design - US'!$H$3:$M$50,5,FALSE)</f>
        <v>Open access within label indication (use after failure of allopurinol or febuxostat)</v>
      </c>
      <c r="S1322" t="str">
        <f>VLOOKUP($N1322,'Design - US'!$H$3:$M$50,6,FALSE)</f>
        <v>No prior authorization</v>
      </c>
      <c r="T1322">
        <f t="shared" si="146"/>
        <v>5000</v>
      </c>
      <c r="U1322">
        <f t="shared" si="140"/>
        <v>3000</v>
      </c>
      <c r="V1322">
        <f t="shared" si="141"/>
        <v>500</v>
      </c>
      <c r="W1322">
        <f t="shared" si="142"/>
        <v>1500</v>
      </c>
      <c r="X1322">
        <f t="shared" si="143"/>
        <v>0</v>
      </c>
    </row>
    <row r="1323" spans="1:24">
      <c r="A1323" s="2">
        <v>207</v>
      </c>
      <c r="B1323" s="1" t="s">
        <v>18</v>
      </c>
      <c r="C1323" s="1">
        <v>1</v>
      </c>
      <c r="D1323" s="1" t="s">
        <v>14</v>
      </c>
      <c r="E1323" s="1">
        <v>0.6</v>
      </c>
      <c r="F1323" s="1">
        <v>0.1</v>
      </c>
      <c r="G1323" s="1">
        <v>0.3</v>
      </c>
      <c r="H1323" s="1">
        <v>0</v>
      </c>
      <c r="I1323" s="1" t="s">
        <v>12</v>
      </c>
      <c r="J1323" s="1" t="s">
        <v>13</v>
      </c>
      <c r="K1323" s="1">
        <v>5000</v>
      </c>
      <c r="L1323" s="3">
        <v>10000</v>
      </c>
      <c r="M1323" t="str">
        <f t="shared" si="144"/>
        <v>C</v>
      </c>
      <c r="N1323" t="str">
        <f t="shared" si="145"/>
        <v>C1</v>
      </c>
      <c r="O1323" t="str">
        <f>VLOOKUP(N1323,'Design - US'!$H$3:$M$50,2,FALSE)</f>
        <v>Profile C</v>
      </c>
      <c r="P1323" t="str">
        <f>VLOOKUP($N1323,'Design - US'!$H$3:$M$50,3,FALSE)</f>
        <v>$30 USD / mo (T2)</v>
      </c>
      <c r="Q1323" t="str">
        <f>VLOOKUP($N1323,'Design - US'!$H$3:$M$50,4,FALSE)</f>
        <v>$7.14 USD / day</v>
      </c>
      <c r="R1323" t="str">
        <f>VLOOKUP($N1323,'Design - US'!$H$3:$M$50,5,FALSE)</f>
        <v>Open access within label indication (use after failure of allopurinol or febuxostat)</v>
      </c>
      <c r="S1323" t="str">
        <f>VLOOKUP($N1323,'Design - US'!$H$3:$M$50,6,FALSE)</f>
        <v>No prior authorization</v>
      </c>
      <c r="T1323">
        <f t="shared" si="146"/>
        <v>10000</v>
      </c>
      <c r="U1323">
        <f t="shared" si="140"/>
        <v>6000</v>
      </c>
      <c r="V1323">
        <f t="shared" si="141"/>
        <v>1000</v>
      </c>
      <c r="W1323">
        <f t="shared" si="142"/>
        <v>3000</v>
      </c>
      <c r="X1323">
        <f t="shared" si="143"/>
        <v>0</v>
      </c>
    </row>
    <row r="1324" spans="1:24">
      <c r="A1324" s="2">
        <v>207</v>
      </c>
      <c r="B1324" s="1" t="s">
        <v>18</v>
      </c>
      <c r="C1324" s="1">
        <v>2</v>
      </c>
      <c r="D1324" s="1" t="s">
        <v>11</v>
      </c>
      <c r="E1324" s="1">
        <v>0.8</v>
      </c>
      <c r="F1324" s="1">
        <v>0.1</v>
      </c>
      <c r="G1324" s="1">
        <v>0.1</v>
      </c>
      <c r="H1324" s="1">
        <v>0</v>
      </c>
      <c r="I1324" s="1" t="s">
        <v>12</v>
      </c>
      <c r="J1324" s="1" t="s">
        <v>13</v>
      </c>
      <c r="K1324" s="1">
        <v>5000</v>
      </c>
      <c r="L1324" s="3">
        <v>10000</v>
      </c>
      <c r="M1324" t="str">
        <f t="shared" si="144"/>
        <v>C</v>
      </c>
      <c r="N1324" t="str">
        <f t="shared" si="145"/>
        <v>C2</v>
      </c>
      <c r="O1324" t="str">
        <f>VLOOKUP(N1324,'Design - US'!$H$3:$M$50,2,FALSE)</f>
        <v>Profile C</v>
      </c>
      <c r="P1324" t="str">
        <f>VLOOKUP($N1324,'Design - US'!$H$3:$M$50,3,FALSE)</f>
        <v>$60 USD / mo (T3)</v>
      </c>
      <c r="Q1324" t="str">
        <f>VLOOKUP($N1324,'Design - US'!$H$3:$M$50,4,FALSE)</f>
        <v>$12.06 USD / day</v>
      </c>
      <c r="R1324" t="str">
        <f>VLOOKUP($N1324,'Design - US'!$H$3:$M$50,5,FALSE)</f>
        <v>Access restricted beyond label indication (use only after failure of both allopurinol AND febuxostat)</v>
      </c>
      <c r="S1324" t="str">
        <f>VLOOKUP($N1324,'Design - US'!$H$3:$M$50,6,FALSE)</f>
        <v>Requires prior authorization</v>
      </c>
      <c r="T1324">
        <f t="shared" si="146"/>
        <v>5000</v>
      </c>
      <c r="U1324">
        <f t="shared" si="140"/>
        <v>4000</v>
      </c>
      <c r="V1324">
        <f t="shared" si="141"/>
        <v>500</v>
      </c>
      <c r="W1324">
        <f t="shared" si="142"/>
        <v>500</v>
      </c>
      <c r="X1324">
        <f t="shared" si="143"/>
        <v>0</v>
      </c>
    </row>
    <row r="1325" spans="1:24">
      <c r="A1325" s="2">
        <v>207</v>
      </c>
      <c r="B1325" s="1" t="s">
        <v>18</v>
      </c>
      <c r="C1325" s="1">
        <v>2</v>
      </c>
      <c r="D1325" s="1" t="s">
        <v>14</v>
      </c>
      <c r="E1325" s="1">
        <v>0.8</v>
      </c>
      <c r="F1325" s="1">
        <v>0.1</v>
      </c>
      <c r="G1325" s="1">
        <v>0.1</v>
      </c>
      <c r="H1325" s="1">
        <v>0</v>
      </c>
      <c r="I1325" s="1" t="s">
        <v>12</v>
      </c>
      <c r="J1325" s="1" t="s">
        <v>13</v>
      </c>
      <c r="K1325" s="1">
        <v>5000</v>
      </c>
      <c r="L1325" s="3">
        <v>10000</v>
      </c>
      <c r="M1325" t="str">
        <f t="shared" si="144"/>
        <v>C</v>
      </c>
      <c r="N1325" t="str">
        <f t="shared" si="145"/>
        <v>C2</v>
      </c>
      <c r="O1325" t="str">
        <f>VLOOKUP(N1325,'Design - US'!$H$3:$M$50,2,FALSE)</f>
        <v>Profile C</v>
      </c>
      <c r="P1325" t="str">
        <f>VLOOKUP($N1325,'Design - US'!$H$3:$M$50,3,FALSE)</f>
        <v>$60 USD / mo (T3)</v>
      </c>
      <c r="Q1325" t="str">
        <f>VLOOKUP($N1325,'Design - US'!$H$3:$M$50,4,FALSE)</f>
        <v>$12.06 USD / day</v>
      </c>
      <c r="R1325" t="str">
        <f>VLOOKUP($N1325,'Design - US'!$H$3:$M$50,5,FALSE)</f>
        <v>Access restricted beyond label indication (use only after failure of both allopurinol AND febuxostat)</v>
      </c>
      <c r="S1325" t="str">
        <f>VLOOKUP($N1325,'Design - US'!$H$3:$M$50,6,FALSE)</f>
        <v>Requires prior authorization</v>
      </c>
      <c r="T1325">
        <f t="shared" si="146"/>
        <v>10000</v>
      </c>
      <c r="U1325">
        <f t="shared" si="140"/>
        <v>8000</v>
      </c>
      <c r="V1325">
        <f t="shared" si="141"/>
        <v>1000</v>
      </c>
      <c r="W1325">
        <f t="shared" si="142"/>
        <v>1000</v>
      </c>
      <c r="X1325">
        <f t="shared" si="143"/>
        <v>0</v>
      </c>
    </row>
    <row r="1326" spans="1:24">
      <c r="A1326" s="2">
        <v>207</v>
      </c>
      <c r="B1326" s="1" t="s">
        <v>18</v>
      </c>
      <c r="C1326" s="1">
        <v>3</v>
      </c>
      <c r="D1326" s="1" t="s">
        <v>11</v>
      </c>
      <c r="E1326" s="1">
        <v>0.6</v>
      </c>
      <c r="F1326" s="1">
        <v>0.1</v>
      </c>
      <c r="G1326" s="1">
        <v>0.3</v>
      </c>
      <c r="H1326" s="1">
        <v>0</v>
      </c>
      <c r="I1326" s="1" t="s">
        <v>12</v>
      </c>
      <c r="J1326" s="1" t="s">
        <v>13</v>
      </c>
      <c r="K1326" s="1">
        <v>5000</v>
      </c>
      <c r="L1326" s="3">
        <v>10000</v>
      </c>
      <c r="M1326" t="str">
        <f t="shared" si="144"/>
        <v>C</v>
      </c>
      <c r="N1326" t="str">
        <f t="shared" si="145"/>
        <v>C3</v>
      </c>
      <c r="O1326" t="str">
        <f>VLOOKUP(N1326,'Design - US'!$H$3:$M$50,2,FALSE)</f>
        <v>Profile A</v>
      </c>
      <c r="P1326" t="str">
        <f>VLOOKUP($N1326,'Design - US'!$H$3:$M$50,3,FALSE)</f>
        <v>$30 USD / mo (T2)</v>
      </c>
      <c r="Q1326" t="str">
        <f>VLOOKUP($N1326,'Design - US'!$H$3:$M$50,4,FALSE)</f>
        <v>$7.14 USD / day</v>
      </c>
      <c r="R1326" t="str">
        <f>VLOOKUP($N1326,'Design - US'!$H$3:$M$50,5,FALSE)</f>
        <v>Open access within label indication (use after failure of allopurinol or febuxostat)</v>
      </c>
      <c r="S1326" t="str">
        <f>VLOOKUP($N1326,'Design - US'!$H$3:$M$50,6,FALSE)</f>
        <v>No prior authorization</v>
      </c>
      <c r="T1326">
        <f t="shared" si="146"/>
        <v>5000</v>
      </c>
      <c r="U1326">
        <f t="shared" si="140"/>
        <v>3000</v>
      </c>
      <c r="V1326">
        <f t="shared" si="141"/>
        <v>500</v>
      </c>
      <c r="W1326">
        <f t="shared" si="142"/>
        <v>1500</v>
      </c>
      <c r="X1326">
        <f t="shared" si="143"/>
        <v>0</v>
      </c>
    </row>
    <row r="1327" spans="1:24">
      <c r="A1327" s="2">
        <v>207</v>
      </c>
      <c r="B1327" s="1" t="s">
        <v>18</v>
      </c>
      <c r="C1327" s="1">
        <v>3</v>
      </c>
      <c r="D1327" s="1" t="s">
        <v>14</v>
      </c>
      <c r="E1327" s="1">
        <v>0.6</v>
      </c>
      <c r="F1327" s="1">
        <v>0.1</v>
      </c>
      <c r="G1327" s="1">
        <v>0.3</v>
      </c>
      <c r="H1327" s="1">
        <v>0</v>
      </c>
      <c r="I1327" s="1" t="s">
        <v>12</v>
      </c>
      <c r="J1327" s="1" t="s">
        <v>13</v>
      </c>
      <c r="K1327" s="1">
        <v>5000</v>
      </c>
      <c r="L1327" s="3">
        <v>10000</v>
      </c>
      <c r="M1327" t="str">
        <f t="shared" si="144"/>
        <v>C</v>
      </c>
      <c r="N1327" t="str">
        <f t="shared" si="145"/>
        <v>C3</v>
      </c>
      <c r="O1327" t="str">
        <f>VLOOKUP(N1327,'Design - US'!$H$3:$M$50,2,FALSE)</f>
        <v>Profile A</v>
      </c>
      <c r="P1327" t="str">
        <f>VLOOKUP($N1327,'Design - US'!$H$3:$M$50,3,FALSE)</f>
        <v>$30 USD / mo (T2)</v>
      </c>
      <c r="Q1327" t="str">
        <f>VLOOKUP($N1327,'Design - US'!$H$3:$M$50,4,FALSE)</f>
        <v>$7.14 USD / day</v>
      </c>
      <c r="R1327" t="str">
        <f>VLOOKUP($N1327,'Design - US'!$H$3:$M$50,5,FALSE)</f>
        <v>Open access within label indication (use after failure of allopurinol or febuxostat)</v>
      </c>
      <c r="S1327" t="str">
        <f>VLOOKUP($N1327,'Design - US'!$H$3:$M$50,6,FALSE)</f>
        <v>No prior authorization</v>
      </c>
      <c r="T1327">
        <f t="shared" si="146"/>
        <v>10000</v>
      </c>
      <c r="U1327">
        <f t="shared" si="140"/>
        <v>6000</v>
      </c>
      <c r="V1327">
        <f t="shared" si="141"/>
        <v>1000</v>
      </c>
      <c r="W1327">
        <f t="shared" si="142"/>
        <v>3000</v>
      </c>
      <c r="X1327">
        <f t="shared" si="143"/>
        <v>0</v>
      </c>
    </row>
    <row r="1328" spans="1:24">
      <c r="A1328" s="2">
        <v>207</v>
      </c>
      <c r="B1328" s="1" t="s">
        <v>18</v>
      </c>
      <c r="C1328" s="1">
        <v>4</v>
      </c>
      <c r="D1328" s="1" t="s">
        <v>11</v>
      </c>
      <c r="E1328" s="1">
        <v>0.8</v>
      </c>
      <c r="F1328" s="1">
        <v>0.1</v>
      </c>
      <c r="G1328" s="1">
        <v>0.1</v>
      </c>
      <c r="H1328" s="1">
        <v>0</v>
      </c>
      <c r="I1328" s="1" t="s">
        <v>12</v>
      </c>
      <c r="J1328" s="1" t="s">
        <v>13</v>
      </c>
      <c r="K1328" s="1">
        <v>5000</v>
      </c>
      <c r="L1328" s="3">
        <v>10000</v>
      </c>
      <c r="M1328" t="str">
        <f t="shared" si="144"/>
        <v>C</v>
      </c>
      <c r="N1328" t="str">
        <f t="shared" si="145"/>
        <v>C4</v>
      </c>
      <c r="O1328" t="str">
        <f>VLOOKUP(N1328,'Design - US'!$H$3:$M$50,2,FALSE)</f>
        <v>Profile A</v>
      </c>
      <c r="P1328" t="str">
        <f>VLOOKUP($N1328,'Design - US'!$H$3:$M$50,3,FALSE)</f>
        <v>$60 USD / mo (T3)</v>
      </c>
      <c r="Q1328" t="str">
        <f>VLOOKUP($N1328,'Design - US'!$H$3:$M$50,4,FALSE)</f>
        <v>$5.36 USD / day</v>
      </c>
      <c r="R1328" t="str">
        <f>VLOOKUP($N1328,'Design - US'!$H$3:$M$50,5,FALSE)</f>
        <v>Open access within label indication (use after failure of allopurinol or febuxostat)</v>
      </c>
      <c r="S1328" t="str">
        <f>VLOOKUP($N1328,'Design - US'!$H$3:$M$50,6,FALSE)</f>
        <v>Requires prior authorization</v>
      </c>
      <c r="T1328">
        <f t="shared" si="146"/>
        <v>5000</v>
      </c>
      <c r="U1328">
        <f t="shared" si="140"/>
        <v>4000</v>
      </c>
      <c r="V1328">
        <f t="shared" si="141"/>
        <v>500</v>
      </c>
      <c r="W1328">
        <f t="shared" si="142"/>
        <v>500</v>
      </c>
      <c r="X1328">
        <f t="shared" si="143"/>
        <v>0</v>
      </c>
    </row>
    <row r="1329" spans="1:24">
      <c r="A1329" s="2">
        <v>207</v>
      </c>
      <c r="B1329" s="1" t="s">
        <v>18</v>
      </c>
      <c r="C1329" s="1">
        <v>4</v>
      </c>
      <c r="D1329" s="1" t="s">
        <v>14</v>
      </c>
      <c r="E1329" s="1">
        <v>0.8</v>
      </c>
      <c r="F1329" s="1">
        <v>0.1</v>
      </c>
      <c r="G1329" s="1">
        <v>0.1</v>
      </c>
      <c r="H1329" s="1">
        <v>0</v>
      </c>
      <c r="I1329" s="1" t="s">
        <v>12</v>
      </c>
      <c r="J1329" s="1" t="s">
        <v>13</v>
      </c>
      <c r="K1329" s="1">
        <v>5000</v>
      </c>
      <c r="L1329" s="3">
        <v>10000</v>
      </c>
      <c r="M1329" t="str">
        <f t="shared" si="144"/>
        <v>C</v>
      </c>
      <c r="N1329" t="str">
        <f t="shared" si="145"/>
        <v>C4</v>
      </c>
      <c r="O1329" t="str">
        <f>VLOOKUP(N1329,'Design - US'!$H$3:$M$50,2,FALSE)</f>
        <v>Profile A</v>
      </c>
      <c r="P1329" t="str">
        <f>VLOOKUP($N1329,'Design - US'!$H$3:$M$50,3,FALSE)</f>
        <v>$60 USD / mo (T3)</v>
      </c>
      <c r="Q1329" t="str">
        <f>VLOOKUP($N1329,'Design - US'!$H$3:$M$50,4,FALSE)</f>
        <v>$5.36 USD / day</v>
      </c>
      <c r="R1329" t="str">
        <f>VLOOKUP($N1329,'Design - US'!$H$3:$M$50,5,FALSE)</f>
        <v>Open access within label indication (use after failure of allopurinol or febuxostat)</v>
      </c>
      <c r="S1329" t="str">
        <f>VLOOKUP($N1329,'Design - US'!$H$3:$M$50,6,FALSE)</f>
        <v>Requires prior authorization</v>
      </c>
      <c r="T1329">
        <f t="shared" si="146"/>
        <v>10000</v>
      </c>
      <c r="U1329">
        <f t="shared" si="140"/>
        <v>8000</v>
      </c>
      <c r="V1329">
        <f t="shared" si="141"/>
        <v>1000</v>
      </c>
      <c r="W1329">
        <f t="shared" si="142"/>
        <v>1000</v>
      </c>
      <c r="X1329">
        <f t="shared" si="143"/>
        <v>0</v>
      </c>
    </row>
    <row r="1330" spans="1:24">
      <c r="A1330" s="2">
        <v>207</v>
      </c>
      <c r="B1330" s="1" t="s">
        <v>18</v>
      </c>
      <c r="C1330" s="1">
        <v>5</v>
      </c>
      <c r="D1330" s="1" t="s">
        <v>11</v>
      </c>
      <c r="E1330" s="1">
        <v>0.7</v>
      </c>
      <c r="F1330" s="1">
        <v>0.1</v>
      </c>
      <c r="G1330" s="1">
        <v>0.2</v>
      </c>
      <c r="H1330" s="1">
        <v>0</v>
      </c>
      <c r="I1330" s="1" t="s">
        <v>12</v>
      </c>
      <c r="J1330" s="1" t="s">
        <v>13</v>
      </c>
      <c r="K1330" s="1">
        <v>5000</v>
      </c>
      <c r="L1330" s="3">
        <v>10000</v>
      </c>
      <c r="M1330" t="str">
        <f t="shared" si="144"/>
        <v>C</v>
      </c>
      <c r="N1330" t="str">
        <f t="shared" si="145"/>
        <v>C5</v>
      </c>
      <c r="O1330" t="str">
        <f>VLOOKUP(N1330,'Design - US'!$H$3:$M$50,2,FALSE)</f>
        <v>Profile C</v>
      </c>
      <c r="P1330" t="str">
        <f>VLOOKUP($N1330,'Design - US'!$H$3:$M$50,3,FALSE)</f>
        <v>$30 USD / mo (T2)</v>
      </c>
      <c r="Q1330" t="str">
        <f>VLOOKUP($N1330,'Design - US'!$H$3:$M$50,4,FALSE)</f>
        <v>$7.14 USD / day</v>
      </c>
      <c r="R1330" t="str">
        <f>VLOOKUP($N1330,'Design - US'!$H$3:$M$50,5,FALSE)</f>
        <v>Open access within label indication (use after failure of allopurinol or febuxostat)</v>
      </c>
      <c r="S1330" t="str">
        <f>VLOOKUP($N1330,'Design - US'!$H$3:$M$50,6,FALSE)</f>
        <v>Requires prior authorization</v>
      </c>
      <c r="T1330">
        <f t="shared" si="146"/>
        <v>5000</v>
      </c>
      <c r="U1330">
        <f t="shared" si="140"/>
        <v>3500</v>
      </c>
      <c r="V1330">
        <f t="shared" si="141"/>
        <v>500</v>
      </c>
      <c r="W1330">
        <f t="shared" si="142"/>
        <v>1000</v>
      </c>
      <c r="X1330">
        <f t="shared" si="143"/>
        <v>0</v>
      </c>
    </row>
    <row r="1331" spans="1:24">
      <c r="A1331" s="2">
        <v>207</v>
      </c>
      <c r="B1331" s="1" t="s">
        <v>18</v>
      </c>
      <c r="C1331" s="1">
        <v>5</v>
      </c>
      <c r="D1331" s="1" t="s">
        <v>14</v>
      </c>
      <c r="E1331" s="1">
        <v>0.7</v>
      </c>
      <c r="F1331" s="1">
        <v>0.1</v>
      </c>
      <c r="G1331" s="1">
        <v>0.2</v>
      </c>
      <c r="H1331" s="1">
        <v>0</v>
      </c>
      <c r="I1331" s="1" t="s">
        <v>12</v>
      </c>
      <c r="J1331" s="1" t="s">
        <v>13</v>
      </c>
      <c r="K1331" s="1">
        <v>5000</v>
      </c>
      <c r="L1331" s="3">
        <v>10000</v>
      </c>
      <c r="M1331" t="str">
        <f t="shared" si="144"/>
        <v>C</v>
      </c>
      <c r="N1331" t="str">
        <f t="shared" si="145"/>
        <v>C5</v>
      </c>
      <c r="O1331" t="str">
        <f>VLOOKUP(N1331,'Design - US'!$H$3:$M$50,2,FALSE)</f>
        <v>Profile C</v>
      </c>
      <c r="P1331" t="str">
        <f>VLOOKUP($N1331,'Design - US'!$H$3:$M$50,3,FALSE)</f>
        <v>$30 USD / mo (T2)</v>
      </c>
      <c r="Q1331" t="str">
        <f>VLOOKUP($N1331,'Design - US'!$H$3:$M$50,4,FALSE)</f>
        <v>$7.14 USD / day</v>
      </c>
      <c r="R1331" t="str">
        <f>VLOOKUP($N1331,'Design - US'!$H$3:$M$50,5,FALSE)</f>
        <v>Open access within label indication (use after failure of allopurinol or febuxostat)</v>
      </c>
      <c r="S1331" t="str">
        <f>VLOOKUP($N1331,'Design - US'!$H$3:$M$50,6,FALSE)</f>
        <v>Requires prior authorization</v>
      </c>
      <c r="T1331">
        <f t="shared" si="146"/>
        <v>10000</v>
      </c>
      <c r="U1331">
        <f t="shared" si="140"/>
        <v>7000</v>
      </c>
      <c r="V1331">
        <f t="shared" si="141"/>
        <v>1000</v>
      </c>
      <c r="W1331">
        <f t="shared" si="142"/>
        <v>2000</v>
      </c>
      <c r="X1331">
        <f t="shared" si="143"/>
        <v>0</v>
      </c>
    </row>
    <row r="1332" spans="1:24">
      <c r="A1332" s="2">
        <v>207</v>
      </c>
      <c r="B1332" s="1" t="s">
        <v>18</v>
      </c>
      <c r="C1332" s="1">
        <v>6</v>
      </c>
      <c r="D1332" s="1" t="s">
        <v>11</v>
      </c>
      <c r="E1332" s="1">
        <v>0.8</v>
      </c>
      <c r="F1332" s="1">
        <v>0.1</v>
      </c>
      <c r="G1332" s="1">
        <v>0.1</v>
      </c>
      <c r="H1332" s="1">
        <v>0</v>
      </c>
      <c r="I1332" s="1" t="s">
        <v>12</v>
      </c>
      <c r="J1332" s="1" t="s">
        <v>13</v>
      </c>
      <c r="K1332" s="1">
        <v>5000</v>
      </c>
      <c r="L1332" s="3">
        <v>10000</v>
      </c>
      <c r="M1332" t="str">
        <f t="shared" si="144"/>
        <v>C</v>
      </c>
      <c r="N1332" t="str">
        <f t="shared" si="145"/>
        <v>C6</v>
      </c>
      <c r="O1332" t="str">
        <f>VLOOKUP(N1332,'Design - US'!$H$3:$M$50,2,FALSE)</f>
        <v>Profile A</v>
      </c>
      <c r="P1332" t="str">
        <f>VLOOKUP($N1332,'Design - US'!$H$3:$M$50,3,FALSE)</f>
        <v>$60 USD / mo (T3)</v>
      </c>
      <c r="Q1332" t="str">
        <f>VLOOKUP($N1332,'Design - US'!$H$3:$M$50,4,FALSE)</f>
        <v>$7.14 USD / day</v>
      </c>
      <c r="R1332" t="str">
        <f>VLOOKUP($N1332,'Design - US'!$H$3:$M$50,5,FALSE)</f>
        <v>Open access within label indication (use after failure of allopurinol or febuxostat)</v>
      </c>
      <c r="S1332" t="str">
        <f>VLOOKUP($N1332,'Design - US'!$H$3:$M$50,6,FALSE)</f>
        <v>Requires prior authorization</v>
      </c>
      <c r="T1332">
        <f t="shared" si="146"/>
        <v>5000</v>
      </c>
      <c r="U1332">
        <f t="shared" si="140"/>
        <v>4000</v>
      </c>
      <c r="V1332">
        <f t="shared" si="141"/>
        <v>500</v>
      </c>
      <c r="W1332">
        <f t="shared" si="142"/>
        <v>500</v>
      </c>
      <c r="X1332">
        <f t="shared" si="143"/>
        <v>0</v>
      </c>
    </row>
    <row r="1333" spans="1:24">
      <c r="A1333" s="2">
        <v>207</v>
      </c>
      <c r="B1333" s="1" t="s">
        <v>18</v>
      </c>
      <c r="C1333" s="1">
        <v>6</v>
      </c>
      <c r="D1333" s="1" t="s">
        <v>14</v>
      </c>
      <c r="E1333" s="1">
        <v>0.8</v>
      </c>
      <c r="F1333" s="1">
        <v>0.1</v>
      </c>
      <c r="G1333" s="1">
        <v>0.1</v>
      </c>
      <c r="H1333" s="1">
        <v>0</v>
      </c>
      <c r="I1333" s="1" t="s">
        <v>12</v>
      </c>
      <c r="J1333" s="1" t="s">
        <v>13</v>
      </c>
      <c r="K1333" s="1">
        <v>5000</v>
      </c>
      <c r="L1333" s="3">
        <v>10000</v>
      </c>
      <c r="M1333" t="str">
        <f t="shared" si="144"/>
        <v>C</v>
      </c>
      <c r="N1333" t="str">
        <f t="shared" si="145"/>
        <v>C6</v>
      </c>
      <c r="O1333" t="str">
        <f>VLOOKUP(N1333,'Design - US'!$H$3:$M$50,2,FALSE)</f>
        <v>Profile A</v>
      </c>
      <c r="P1333" t="str">
        <f>VLOOKUP($N1333,'Design - US'!$H$3:$M$50,3,FALSE)</f>
        <v>$60 USD / mo (T3)</v>
      </c>
      <c r="Q1333" t="str">
        <f>VLOOKUP($N1333,'Design - US'!$H$3:$M$50,4,FALSE)</f>
        <v>$7.14 USD / day</v>
      </c>
      <c r="R1333" t="str">
        <f>VLOOKUP($N1333,'Design - US'!$H$3:$M$50,5,FALSE)</f>
        <v>Open access within label indication (use after failure of allopurinol or febuxostat)</v>
      </c>
      <c r="S1333" t="str">
        <f>VLOOKUP($N1333,'Design - US'!$H$3:$M$50,6,FALSE)</f>
        <v>Requires prior authorization</v>
      </c>
      <c r="T1333">
        <f t="shared" si="146"/>
        <v>10000</v>
      </c>
      <c r="U1333">
        <f t="shared" si="140"/>
        <v>8000</v>
      </c>
      <c r="V1333">
        <f t="shared" si="141"/>
        <v>1000</v>
      </c>
      <c r="W1333">
        <f t="shared" si="142"/>
        <v>1000</v>
      </c>
      <c r="X1333">
        <f t="shared" si="143"/>
        <v>0</v>
      </c>
    </row>
    <row r="1334" spans="1:24">
      <c r="A1334" s="2">
        <v>207</v>
      </c>
      <c r="B1334" s="1" t="s">
        <v>18</v>
      </c>
      <c r="C1334" s="1">
        <v>7</v>
      </c>
      <c r="D1334" s="1" t="s">
        <v>11</v>
      </c>
      <c r="E1334" s="1">
        <v>0.8</v>
      </c>
      <c r="F1334" s="1">
        <v>0.1</v>
      </c>
      <c r="G1334" s="1">
        <v>0.1</v>
      </c>
      <c r="H1334" s="1">
        <v>0</v>
      </c>
      <c r="I1334" s="1" t="s">
        <v>12</v>
      </c>
      <c r="J1334" s="1" t="s">
        <v>13</v>
      </c>
      <c r="K1334" s="1">
        <v>5000</v>
      </c>
      <c r="L1334" s="3">
        <v>10000</v>
      </c>
      <c r="M1334" t="str">
        <f t="shared" si="144"/>
        <v>C</v>
      </c>
      <c r="N1334" t="str">
        <f t="shared" si="145"/>
        <v>C7</v>
      </c>
      <c r="O1334" t="str">
        <f>VLOOKUP(N1334,'Design - US'!$H$3:$M$50,2,FALSE)</f>
        <v>Profile D</v>
      </c>
      <c r="P1334" t="str">
        <f>VLOOKUP($N1334,'Design - US'!$H$3:$M$50,3,FALSE)</f>
        <v>$60 USD / mo (T3)</v>
      </c>
      <c r="Q1334" t="str">
        <f>VLOOKUP($N1334,'Design - US'!$H$3:$M$50,4,FALSE)</f>
        <v>$7.14 USD / day</v>
      </c>
      <c r="R1334" t="str">
        <f>VLOOKUP($N1334,'Design - US'!$H$3:$M$50,5,FALSE)</f>
        <v>Open access within label indication (use after failure of allopurinol or febuxostat)</v>
      </c>
      <c r="S1334" t="str">
        <f>VLOOKUP($N1334,'Design - US'!$H$3:$M$50,6,FALSE)</f>
        <v>Requires prior authorization</v>
      </c>
      <c r="T1334">
        <f t="shared" si="146"/>
        <v>5000</v>
      </c>
      <c r="U1334">
        <f t="shared" si="140"/>
        <v>4000</v>
      </c>
      <c r="V1334">
        <f t="shared" si="141"/>
        <v>500</v>
      </c>
      <c r="W1334">
        <f t="shared" si="142"/>
        <v>500</v>
      </c>
      <c r="X1334">
        <f t="shared" si="143"/>
        <v>0</v>
      </c>
    </row>
    <row r="1335" spans="1:24">
      <c r="A1335" s="2">
        <v>207</v>
      </c>
      <c r="B1335" s="1" t="s">
        <v>18</v>
      </c>
      <c r="C1335" s="1">
        <v>7</v>
      </c>
      <c r="D1335" s="1" t="s">
        <v>14</v>
      </c>
      <c r="E1335" s="1">
        <v>0.8</v>
      </c>
      <c r="F1335" s="1">
        <v>0.1</v>
      </c>
      <c r="G1335" s="1">
        <v>0.1</v>
      </c>
      <c r="H1335" s="1">
        <v>0</v>
      </c>
      <c r="I1335" s="1" t="s">
        <v>12</v>
      </c>
      <c r="J1335" s="1" t="s">
        <v>13</v>
      </c>
      <c r="K1335" s="1">
        <v>5000</v>
      </c>
      <c r="L1335" s="3">
        <v>10000</v>
      </c>
      <c r="M1335" t="str">
        <f t="shared" si="144"/>
        <v>C</v>
      </c>
      <c r="N1335" t="str">
        <f t="shared" si="145"/>
        <v>C7</v>
      </c>
      <c r="O1335" t="str">
        <f>VLOOKUP(N1335,'Design - US'!$H$3:$M$50,2,FALSE)</f>
        <v>Profile D</v>
      </c>
      <c r="P1335" t="str">
        <f>VLOOKUP($N1335,'Design - US'!$H$3:$M$50,3,FALSE)</f>
        <v>$60 USD / mo (T3)</v>
      </c>
      <c r="Q1335" t="str">
        <f>VLOOKUP($N1335,'Design - US'!$H$3:$M$50,4,FALSE)</f>
        <v>$7.14 USD / day</v>
      </c>
      <c r="R1335" t="str">
        <f>VLOOKUP($N1335,'Design - US'!$H$3:$M$50,5,FALSE)</f>
        <v>Open access within label indication (use after failure of allopurinol or febuxostat)</v>
      </c>
      <c r="S1335" t="str">
        <f>VLOOKUP($N1335,'Design - US'!$H$3:$M$50,6,FALSE)</f>
        <v>Requires prior authorization</v>
      </c>
      <c r="T1335">
        <f t="shared" si="146"/>
        <v>10000</v>
      </c>
      <c r="U1335">
        <f t="shared" si="140"/>
        <v>8000</v>
      </c>
      <c r="V1335">
        <f t="shared" si="141"/>
        <v>1000</v>
      </c>
      <c r="W1335">
        <f t="shared" si="142"/>
        <v>1000</v>
      </c>
      <c r="X1335">
        <f t="shared" si="143"/>
        <v>0</v>
      </c>
    </row>
    <row r="1336" spans="1:24">
      <c r="A1336" s="2">
        <v>207</v>
      </c>
      <c r="B1336" s="1" t="s">
        <v>18</v>
      </c>
      <c r="C1336" s="1">
        <v>8</v>
      </c>
      <c r="D1336" s="1" t="s">
        <v>11</v>
      </c>
      <c r="E1336" s="1">
        <v>0.8</v>
      </c>
      <c r="F1336" s="1">
        <v>0.1</v>
      </c>
      <c r="G1336" s="1">
        <v>0.1</v>
      </c>
      <c r="H1336" s="1">
        <v>0</v>
      </c>
      <c r="I1336" s="1" t="s">
        <v>12</v>
      </c>
      <c r="J1336" s="1" t="s">
        <v>13</v>
      </c>
      <c r="K1336" s="1">
        <v>5000</v>
      </c>
      <c r="L1336" s="3">
        <v>10000</v>
      </c>
      <c r="M1336" t="str">
        <f t="shared" si="144"/>
        <v>C</v>
      </c>
      <c r="N1336" t="str">
        <f t="shared" si="145"/>
        <v>C8</v>
      </c>
      <c r="O1336" t="str">
        <f>VLOOKUP(N1336,'Design - US'!$H$3:$M$50,2,FALSE)</f>
        <v>Profile B</v>
      </c>
      <c r="P1336" t="str">
        <f>VLOOKUP($N1336,'Design - US'!$H$3:$M$50,3,FALSE)</f>
        <v>$60 USD / mo (T3)</v>
      </c>
      <c r="Q1336" t="str">
        <f>VLOOKUP($N1336,'Design - US'!$H$3:$M$50,4,FALSE)</f>
        <v>$12.06 USD / day</v>
      </c>
      <c r="R1336" t="str">
        <f>VLOOKUP($N1336,'Design - US'!$H$3:$M$50,5,FALSE)</f>
        <v>Access restricted beyond label indication (use only after failure of both allopurinol AND febuxostat)</v>
      </c>
      <c r="S1336" t="str">
        <f>VLOOKUP($N1336,'Design - US'!$H$3:$M$50,6,FALSE)</f>
        <v>Requires prior authorization</v>
      </c>
      <c r="T1336">
        <f t="shared" si="146"/>
        <v>5000</v>
      </c>
      <c r="U1336">
        <f t="shared" si="140"/>
        <v>4000</v>
      </c>
      <c r="V1336">
        <f t="shared" si="141"/>
        <v>500</v>
      </c>
      <c r="W1336">
        <f t="shared" si="142"/>
        <v>500</v>
      </c>
      <c r="X1336">
        <f t="shared" si="143"/>
        <v>0</v>
      </c>
    </row>
    <row r="1337" spans="1:24">
      <c r="A1337" s="2">
        <v>207</v>
      </c>
      <c r="B1337" s="1" t="s">
        <v>18</v>
      </c>
      <c r="C1337" s="1">
        <v>8</v>
      </c>
      <c r="D1337" s="1" t="s">
        <v>14</v>
      </c>
      <c r="E1337" s="1">
        <v>0.8</v>
      </c>
      <c r="F1337" s="1">
        <v>0.1</v>
      </c>
      <c r="G1337" s="1">
        <v>0.1</v>
      </c>
      <c r="H1337" s="1">
        <v>0</v>
      </c>
      <c r="I1337" s="1" t="s">
        <v>12</v>
      </c>
      <c r="J1337" s="1" t="s">
        <v>13</v>
      </c>
      <c r="K1337" s="1">
        <v>5000</v>
      </c>
      <c r="L1337" s="3">
        <v>10000</v>
      </c>
      <c r="M1337" t="str">
        <f t="shared" si="144"/>
        <v>C</v>
      </c>
      <c r="N1337" t="str">
        <f t="shared" si="145"/>
        <v>C8</v>
      </c>
      <c r="O1337" t="str">
        <f>VLOOKUP(N1337,'Design - US'!$H$3:$M$50,2,FALSE)</f>
        <v>Profile B</v>
      </c>
      <c r="P1337" t="str">
        <f>VLOOKUP($N1337,'Design - US'!$H$3:$M$50,3,FALSE)</f>
        <v>$60 USD / mo (T3)</v>
      </c>
      <c r="Q1337" t="str">
        <f>VLOOKUP($N1337,'Design - US'!$H$3:$M$50,4,FALSE)</f>
        <v>$12.06 USD / day</v>
      </c>
      <c r="R1337" t="str">
        <f>VLOOKUP($N1337,'Design - US'!$H$3:$M$50,5,FALSE)</f>
        <v>Access restricted beyond label indication (use only after failure of both allopurinol AND febuxostat)</v>
      </c>
      <c r="S1337" t="str">
        <f>VLOOKUP($N1337,'Design - US'!$H$3:$M$50,6,FALSE)</f>
        <v>Requires prior authorization</v>
      </c>
      <c r="T1337">
        <f t="shared" si="146"/>
        <v>10000</v>
      </c>
      <c r="U1337">
        <f t="shared" si="140"/>
        <v>8000</v>
      </c>
      <c r="V1337">
        <f t="shared" si="141"/>
        <v>1000</v>
      </c>
      <c r="W1337">
        <f t="shared" si="142"/>
        <v>1000</v>
      </c>
      <c r="X1337">
        <f t="shared" si="143"/>
        <v>0</v>
      </c>
    </row>
    <row r="1338" spans="1:24">
      <c r="A1338" s="2">
        <v>207</v>
      </c>
      <c r="B1338" s="1" t="s">
        <v>18</v>
      </c>
      <c r="C1338" s="1">
        <v>9</v>
      </c>
      <c r="D1338" s="1" t="s">
        <v>11</v>
      </c>
      <c r="E1338" s="1">
        <v>0.8</v>
      </c>
      <c r="F1338" s="1">
        <v>0.1</v>
      </c>
      <c r="G1338" s="1">
        <v>0.1</v>
      </c>
      <c r="H1338" s="1">
        <v>0</v>
      </c>
      <c r="I1338" s="1" t="s">
        <v>12</v>
      </c>
      <c r="J1338" s="1" t="s">
        <v>13</v>
      </c>
      <c r="K1338" s="1">
        <v>5000</v>
      </c>
      <c r="L1338" s="3">
        <v>10000</v>
      </c>
      <c r="M1338" t="str">
        <f t="shared" si="144"/>
        <v>C</v>
      </c>
      <c r="N1338" t="str">
        <f t="shared" si="145"/>
        <v>C9</v>
      </c>
      <c r="O1338" t="str">
        <f>VLOOKUP(N1338,'Design - US'!$H$3:$M$50,2,FALSE)</f>
        <v>Profile D</v>
      </c>
      <c r="P1338" t="str">
        <f>VLOOKUP($N1338,'Design - US'!$H$3:$M$50,3,FALSE)</f>
        <v>$60 USD / mo (T3)</v>
      </c>
      <c r="Q1338" t="str">
        <f>VLOOKUP($N1338,'Design - US'!$H$3:$M$50,4,FALSE)</f>
        <v>$12.06 USD / day</v>
      </c>
      <c r="R1338" t="str">
        <f>VLOOKUP($N1338,'Design - US'!$H$3:$M$50,5,FALSE)</f>
        <v>Open access within label indication (use after failure of allopurinol or febuxostat)</v>
      </c>
      <c r="S1338" t="str">
        <f>VLOOKUP($N1338,'Design - US'!$H$3:$M$50,6,FALSE)</f>
        <v>No prior authorization</v>
      </c>
      <c r="T1338">
        <f t="shared" si="146"/>
        <v>5000</v>
      </c>
      <c r="U1338">
        <f t="shared" si="140"/>
        <v>4000</v>
      </c>
      <c r="V1338">
        <f t="shared" si="141"/>
        <v>500</v>
      </c>
      <c r="W1338">
        <f t="shared" si="142"/>
        <v>500</v>
      </c>
      <c r="X1338">
        <f t="shared" si="143"/>
        <v>0</v>
      </c>
    </row>
    <row r="1339" spans="1:24">
      <c r="A1339" s="2">
        <v>207</v>
      </c>
      <c r="B1339" s="1" t="s">
        <v>18</v>
      </c>
      <c r="C1339" s="1">
        <v>9</v>
      </c>
      <c r="D1339" s="1" t="s">
        <v>14</v>
      </c>
      <c r="E1339" s="1">
        <v>0.8</v>
      </c>
      <c r="F1339" s="1">
        <v>0.1</v>
      </c>
      <c r="G1339" s="1">
        <v>0.1</v>
      </c>
      <c r="H1339" s="1">
        <v>0</v>
      </c>
      <c r="I1339" s="1" t="s">
        <v>12</v>
      </c>
      <c r="J1339" s="1" t="s">
        <v>13</v>
      </c>
      <c r="K1339" s="1">
        <v>5000</v>
      </c>
      <c r="L1339" s="3">
        <v>10000</v>
      </c>
      <c r="M1339" t="str">
        <f t="shared" si="144"/>
        <v>C</v>
      </c>
      <c r="N1339" t="str">
        <f t="shared" si="145"/>
        <v>C9</v>
      </c>
      <c r="O1339" t="str">
        <f>VLOOKUP(N1339,'Design - US'!$H$3:$M$50,2,FALSE)</f>
        <v>Profile D</v>
      </c>
      <c r="P1339" t="str">
        <f>VLOOKUP($N1339,'Design - US'!$H$3:$M$50,3,FALSE)</f>
        <v>$60 USD / mo (T3)</v>
      </c>
      <c r="Q1339" t="str">
        <f>VLOOKUP($N1339,'Design - US'!$H$3:$M$50,4,FALSE)</f>
        <v>$12.06 USD / day</v>
      </c>
      <c r="R1339" t="str">
        <f>VLOOKUP($N1339,'Design - US'!$H$3:$M$50,5,FALSE)</f>
        <v>Open access within label indication (use after failure of allopurinol or febuxostat)</v>
      </c>
      <c r="S1339" t="str">
        <f>VLOOKUP($N1339,'Design - US'!$H$3:$M$50,6,FALSE)</f>
        <v>No prior authorization</v>
      </c>
      <c r="T1339">
        <f t="shared" si="146"/>
        <v>10000</v>
      </c>
      <c r="U1339">
        <f t="shared" si="140"/>
        <v>8000</v>
      </c>
      <c r="V1339">
        <f t="shared" si="141"/>
        <v>1000</v>
      </c>
      <c r="W1339">
        <f t="shared" si="142"/>
        <v>1000</v>
      </c>
      <c r="X1339">
        <f t="shared" si="143"/>
        <v>0</v>
      </c>
    </row>
    <row r="1340" spans="1:24">
      <c r="A1340" s="2">
        <v>207</v>
      </c>
      <c r="B1340" s="1" t="s">
        <v>18</v>
      </c>
      <c r="C1340" s="1">
        <v>10</v>
      </c>
      <c r="D1340" s="1" t="s">
        <v>11</v>
      </c>
      <c r="E1340" s="1">
        <v>0.8</v>
      </c>
      <c r="F1340" s="1">
        <v>0.1</v>
      </c>
      <c r="G1340" s="1">
        <v>0.1</v>
      </c>
      <c r="H1340" s="1">
        <v>0</v>
      </c>
      <c r="I1340" s="1" t="s">
        <v>12</v>
      </c>
      <c r="J1340" s="1" t="s">
        <v>13</v>
      </c>
      <c r="K1340" s="1">
        <v>5000</v>
      </c>
      <c r="L1340" s="3">
        <v>10000</v>
      </c>
      <c r="M1340" t="str">
        <f t="shared" si="144"/>
        <v>C</v>
      </c>
      <c r="N1340" t="str">
        <f t="shared" si="145"/>
        <v>C10</v>
      </c>
      <c r="O1340" t="str">
        <f>VLOOKUP(N1340,'Design - US'!$H$3:$M$50,2,FALSE)</f>
        <v>Profile A</v>
      </c>
      <c r="P1340" t="str">
        <f>VLOOKUP($N1340,'Design - US'!$H$3:$M$50,3,FALSE)</f>
        <v>$60 USD / mo (T3)</v>
      </c>
      <c r="Q1340" t="str">
        <f>VLOOKUP($N1340,'Design - US'!$H$3:$M$50,4,FALSE)</f>
        <v>$12.06 USD / day</v>
      </c>
      <c r="R1340" t="str">
        <f>VLOOKUP($N1340,'Design - US'!$H$3:$M$50,5,FALSE)</f>
        <v>Open access within label indication (use after failure of allopurinol or febuxostat)</v>
      </c>
      <c r="S1340" t="str">
        <f>VLOOKUP($N1340,'Design - US'!$H$3:$M$50,6,FALSE)</f>
        <v>No prior authorization</v>
      </c>
      <c r="T1340">
        <f t="shared" si="146"/>
        <v>5000</v>
      </c>
      <c r="U1340">
        <f t="shared" si="140"/>
        <v>4000</v>
      </c>
      <c r="V1340">
        <f t="shared" si="141"/>
        <v>500</v>
      </c>
      <c r="W1340">
        <f t="shared" si="142"/>
        <v>500</v>
      </c>
      <c r="X1340">
        <f t="shared" si="143"/>
        <v>0</v>
      </c>
    </row>
    <row r="1341" spans="1:24">
      <c r="A1341" s="2">
        <v>207</v>
      </c>
      <c r="B1341" s="1" t="s">
        <v>18</v>
      </c>
      <c r="C1341" s="1">
        <v>10</v>
      </c>
      <c r="D1341" s="1" t="s">
        <v>14</v>
      </c>
      <c r="E1341" s="1">
        <v>0.8</v>
      </c>
      <c r="F1341" s="1">
        <v>0.1</v>
      </c>
      <c r="G1341" s="1">
        <v>0.1</v>
      </c>
      <c r="H1341" s="1">
        <v>0</v>
      </c>
      <c r="I1341" s="1" t="s">
        <v>12</v>
      </c>
      <c r="J1341" s="1" t="s">
        <v>13</v>
      </c>
      <c r="K1341" s="1">
        <v>5000</v>
      </c>
      <c r="L1341" s="3">
        <v>10000</v>
      </c>
      <c r="M1341" t="str">
        <f t="shared" si="144"/>
        <v>C</v>
      </c>
      <c r="N1341" t="str">
        <f t="shared" si="145"/>
        <v>C10</v>
      </c>
      <c r="O1341" t="str">
        <f>VLOOKUP(N1341,'Design - US'!$H$3:$M$50,2,FALSE)</f>
        <v>Profile A</v>
      </c>
      <c r="P1341" t="str">
        <f>VLOOKUP($N1341,'Design - US'!$H$3:$M$50,3,FALSE)</f>
        <v>$60 USD / mo (T3)</v>
      </c>
      <c r="Q1341" t="str">
        <f>VLOOKUP($N1341,'Design - US'!$H$3:$M$50,4,FALSE)</f>
        <v>$12.06 USD / day</v>
      </c>
      <c r="R1341" t="str">
        <f>VLOOKUP($N1341,'Design - US'!$H$3:$M$50,5,FALSE)</f>
        <v>Open access within label indication (use after failure of allopurinol or febuxostat)</v>
      </c>
      <c r="S1341" t="str">
        <f>VLOOKUP($N1341,'Design - US'!$H$3:$M$50,6,FALSE)</f>
        <v>No prior authorization</v>
      </c>
      <c r="T1341">
        <f t="shared" si="146"/>
        <v>10000</v>
      </c>
      <c r="U1341">
        <f t="shared" si="140"/>
        <v>8000</v>
      </c>
      <c r="V1341">
        <f t="shared" si="141"/>
        <v>1000</v>
      </c>
      <c r="W1341">
        <f t="shared" si="142"/>
        <v>1000</v>
      </c>
      <c r="X1341">
        <f t="shared" si="143"/>
        <v>0</v>
      </c>
    </row>
    <row r="1342" spans="1:24">
      <c r="A1342" s="2">
        <v>207</v>
      </c>
      <c r="B1342" s="1" t="s">
        <v>18</v>
      </c>
      <c r="C1342" s="1">
        <v>11</v>
      </c>
      <c r="D1342" s="1" t="s">
        <v>11</v>
      </c>
      <c r="E1342" s="1">
        <v>0.8</v>
      </c>
      <c r="F1342" s="1">
        <v>0.1</v>
      </c>
      <c r="G1342" s="1">
        <v>0.1</v>
      </c>
      <c r="H1342" s="1">
        <v>0</v>
      </c>
      <c r="I1342" s="1" t="s">
        <v>12</v>
      </c>
      <c r="J1342" s="1" t="s">
        <v>13</v>
      </c>
      <c r="K1342" s="1">
        <v>5000</v>
      </c>
      <c r="L1342" s="3">
        <v>10000</v>
      </c>
      <c r="M1342" t="str">
        <f t="shared" si="144"/>
        <v>C</v>
      </c>
      <c r="N1342" t="str">
        <f t="shared" si="145"/>
        <v>C11</v>
      </c>
      <c r="O1342" t="str">
        <f>VLOOKUP(N1342,'Design - US'!$H$3:$M$50,2,FALSE)</f>
        <v>Profile B</v>
      </c>
      <c r="P1342" t="str">
        <f>VLOOKUP($N1342,'Design - US'!$H$3:$M$50,3,FALSE)</f>
        <v>$60 USD / mo (T3)</v>
      </c>
      <c r="Q1342" t="str">
        <f>VLOOKUP($N1342,'Design - US'!$H$3:$M$50,4,FALSE)</f>
        <v>$12.06 USD / day</v>
      </c>
      <c r="R1342" t="str">
        <f>VLOOKUP($N1342,'Design - US'!$H$3:$M$50,5,FALSE)</f>
        <v>Open access within label indication (use after failure of allopurinol or febuxostat)</v>
      </c>
      <c r="S1342" t="str">
        <f>VLOOKUP($N1342,'Design - US'!$H$3:$M$50,6,FALSE)</f>
        <v>No prior authorization</v>
      </c>
      <c r="T1342">
        <f t="shared" si="146"/>
        <v>5000</v>
      </c>
      <c r="U1342">
        <f t="shared" si="140"/>
        <v>4000</v>
      </c>
      <c r="V1342">
        <f t="shared" si="141"/>
        <v>500</v>
      </c>
      <c r="W1342">
        <f t="shared" si="142"/>
        <v>500</v>
      </c>
      <c r="X1342">
        <f t="shared" si="143"/>
        <v>0</v>
      </c>
    </row>
    <row r="1343" spans="1:24">
      <c r="A1343" s="2">
        <v>207</v>
      </c>
      <c r="B1343" s="1" t="s">
        <v>18</v>
      </c>
      <c r="C1343" s="1">
        <v>11</v>
      </c>
      <c r="D1343" s="1" t="s">
        <v>14</v>
      </c>
      <c r="E1343" s="1">
        <v>0.8</v>
      </c>
      <c r="F1343" s="1">
        <v>0.1</v>
      </c>
      <c r="G1343" s="1">
        <v>0.1</v>
      </c>
      <c r="H1343" s="1">
        <v>0</v>
      </c>
      <c r="I1343" s="1" t="s">
        <v>12</v>
      </c>
      <c r="J1343" s="1" t="s">
        <v>13</v>
      </c>
      <c r="K1343" s="1">
        <v>5000</v>
      </c>
      <c r="L1343" s="3">
        <v>10000</v>
      </c>
      <c r="M1343" t="str">
        <f t="shared" si="144"/>
        <v>C</v>
      </c>
      <c r="N1343" t="str">
        <f t="shared" si="145"/>
        <v>C11</v>
      </c>
      <c r="O1343" t="str">
        <f>VLOOKUP(N1343,'Design - US'!$H$3:$M$50,2,FALSE)</f>
        <v>Profile B</v>
      </c>
      <c r="P1343" t="str">
        <f>VLOOKUP($N1343,'Design - US'!$H$3:$M$50,3,FALSE)</f>
        <v>$60 USD / mo (T3)</v>
      </c>
      <c r="Q1343" t="str">
        <f>VLOOKUP($N1343,'Design - US'!$H$3:$M$50,4,FALSE)</f>
        <v>$12.06 USD / day</v>
      </c>
      <c r="R1343" t="str">
        <f>VLOOKUP($N1343,'Design - US'!$H$3:$M$50,5,FALSE)</f>
        <v>Open access within label indication (use after failure of allopurinol or febuxostat)</v>
      </c>
      <c r="S1343" t="str">
        <f>VLOOKUP($N1343,'Design - US'!$H$3:$M$50,6,FALSE)</f>
        <v>No prior authorization</v>
      </c>
      <c r="T1343">
        <f t="shared" si="146"/>
        <v>10000</v>
      </c>
      <c r="U1343">
        <f t="shared" si="140"/>
        <v>8000</v>
      </c>
      <c r="V1343">
        <f t="shared" si="141"/>
        <v>1000</v>
      </c>
      <c r="W1343">
        <f t="shared" si="142"/>
        <v>1000</v>
      </c>
      <c r="X1343">
        <f t="shared" si="143"/>
        <v>0</v>
      </c>
    </row>
    <row r="1344" spans="1:24">
      <c r="A1344" s="2">
        <v>207</v>
      </c>
      <c r="B1344" s="1" t="s">
        <v>18</v>
      </c>
      <c r="C1344" s="1">
        <v>12</v>
      </c>
      <c r="D1344" s="1" t="s">
        <v>11</v>
      </c>
      <c r="E1344" s="1">
        <v>0.6</v>
      </c>
      <c r="F1344" s="1">
        <v>0.1</v>
      </c>
      <c r="G1344" s="1">
        <v>0.3</v>
      </c>
      <c r="H1344" s="1">
        <v>0</v>
      </c>
      <c r="I1344" s="1" t="s">
        <v>12</v>
      </c>
      <c r="J1344" s="1" t="s">
        <v>13</v>
      </c>
      <c r="K1344" s="1">
        <v>5000</v>
      </c>
      <c r="L1344" s="3">
        <v>10000</v>
      </c>
      <c r="M1344" t="str">
        <f t="shared" si="144"/>
        <v>C</v>
      </c>
      <c r="N1344" t="str">
        <f t="shared" si="145"/>
        <v>C12</v>
      </c>
      <c r="O1344" t="str">
        <f>VLOOKUP(N1344,'Design - US'!$H$3:$M$50,2,FALSE)</f>
        <v>Profile C</v>
      </c>
      <c r="P1344" t="str">
        <f>VLOOKUP($N1344,'Design - US'!$H$3:$M$50,3,FALSE)</f>
        <v>$60 USD / mo (T3)</v>
      </c>
      <c r="Q1344" t="str">
        <f>VLOOKUP($N1344,'Design - US'!$H$3:$M$50,4,FALSE)</f>
        <v>$5.36 USD / day</v>
      </c>
      <c r="R1344" t="str">
        <f>VLOOKUP($N1344,'Design - US'!$H$3:$M$50,5,FALSE)</f>
        <v>Open access within label indication (use after failure of allopurinol or febuxostat)</v>
      </c>
      <c r="S1344" t="str">
        <f>VLOOKUP($N1344,'Design - US'!$H$3:$M$50,6,FALSE)</f>
        <v>No prior authorization</v>
      </c>
      <c r="T1344">
        <f t="shared" si="146"/>
        <v>5000</v>
      </c>
      <c r="U1344">
        <f t="shared" si="140"/>
        <v>3000</v>
      </c>
      <c r="V1344">
        <f t="shared" si="141"/>
        <v>500</v>
      </c>
      <c r="W1344">
        <f t="shared" si="142"/>
        <v>1500</v>
      </c>
      <c r="X1344">
        <f t="shared" si="143"/>
        <v>0</v>
      </c>
    </row>
    <row r="1345" spans="1:24">
      <c r="A1345" s="2">
        <v>207</v>
      </c>
      <c r="B1345" s="1" t="s">
        <v>18</v>
      </c>
      <c r="C1345" s="1">
        <v>12</v>
      </c>
      <c r="D1345" s="1" t="s">
        <v>14</v>
      </c>
      <c r="E1345" s="1">
        <v>0.6</v>
      </c>
      <c r="F1345" s="1">
        <v>0.1</v>
      </c>
      <c r="G1345" s="1">
        <v>0.3</v>
      </c>
      <c r="H1345" s="1">
        <v>0</v>
      </c>
      <c r="I1345" s="1" t="s">
        <v>12</v>
      </c>
      <c r="J1345" s="1" t="s">
        <v>13</v>
      </c>
      <c r="K1345" s="1">
        <v>5000</v>
      </c>
      <c r="L1345" s="3">
        <v>10000</v>
      </c>
      <c r="M1345" t="str">
        <f t="shared" si="144"/>
        <v>C</v>
      </c>
      <c r="N1345" t="str">
        <f t="shared" si="145"/>
        <v>C12</v>
      </c>
      <c r="O1345" t="str">
        <f>VLOOKUP(N1345,'Design - US'!$H$3:$M$50,2,FALSE)</f>
        <v>Profile C</v>
      </c>
      <c r="P1345" t="str">
        <f>VLOOKUP($N1345,'Design - US'!$H$3:$M$50,3,FALSE)</f>
        <v>$60 USD / mo (T3)</v>
      </c>
      <c r="Q1345" t="str">
        <f>VLOOKUP($N1345,'Design - US'!$H$3:$M$50,4,FALSE)</f>
        <v>$5.36 USD / day</v>
      </c>
      <c r="R1345" t="str">
        <f>VLOOKUP($N1345,'Design - US'!$H$3:$M$50,5,FALSE)</f>
        <v>Open access within label indication (use after failure of allopurinol or febuxostat)</v>
      </c>
      <c r="S1345" t="str">
        <f>VLOOKUP($N1345,'Design - US'!$H$3:$M$50,6,FALSE)</f>
        <v>No prior authorization</v>
      </c>
      <c r="T1345">
        <f t="shared" si="146"/>
        <v>10000</v>
      </c>
      <c r="U1345">
        <f t="shared" si="140"/>
        <v>6000</v>
      </c>
      <c r="V1345">
        <f t="shared" si="141"/>
        <v>1000</v>
      </c>
      <c r="W1345">
        <f t="shared" si="142"/>
        <v>3000</v>
      </c>
      <c r="X1345">
        <f t="shared" si="143"/>
        <v>0</v>
      </c>
    </row>
    <row r="1346" spans="1:24">
      <c r="A1346" s="2">
        <v>213</v>
      </c>
      <c r="B1346" s="1" t="s">
        <v>17</v>
      </c>
      <c r="C1346" s="1">
        <v>1</v>
      </c>
      <c r="D1346" s="1" t="s">
        <v>11</v>
      </c>
      <c r="E1346" s="1">
        <v>0.2</v>
      </c>
      <c r="F1346" s="1">
        <v>0.4</v>
      </c>
      <c r="G1346" s="1">
        <v>0.4</v>
      </c>
      <c r="H1346" s="1">
        <v>0</v>
      </c>
      <c r="I1346" s="1" t="s">
        <v>12</v>
      </c>
      <c r="J1346" s="1" t="s">
        <v>16</v>
      </c>
      <c r="K1346" s="1">
        <v>1960</v>
      </c>
      <c r="L1346" s="3">
        <v>1400</v>
      </c>
      <c r="M1346" t="str">
        <f t="shared" si="144"/>
        <v>B</v>
      </c>
      <c r="N1346" t="str">
        <f t="shared" si="145"/>
        <v>B1</v>
      </c>
      <c r="O1346" t="str">
        <f>VLOOKUP(N1346,'Design - US'!$H$3:$M$50,2,FALSE)</f>
        <v>Profile B</v>
      </c>
      <c r="P1346" t="str">
        <f>VLOOKUP($N1346,'Design - US'!$H$3:$M$50,3,FALSE)</f>
        <v>$60 USD / mo (T3)</v>
      </c>
      <c r="Q1346" t="str">
        <f>VLOOKUP($N1346,'Design - US'!$H$3:$M$50,4,FALSE)</f>
        <v>$7.14 USD / day</v>
      </c>
      <c r="R1346" t="str">
        <f>VLOOKUP($N1346,'Design - US'!$H$3:$M$50,5,FALSE)</f>
        <v>Open access within label indication (use after failure of allopurinol or febuxostat)</v>
      </c>
      <c r="S1346" t="str">
        <f>VLOOKUP($N1346,'Design - US'!$H$3:$M$50,6,FALSE)</f>
        <v>Requires prior authorization</v>
      </c>
      <c r="T1346">
        <f t="shared" si="146"/>
        <v>1960</v>
      </c>
      <c r="U1346">
        <f t="shared" ref="U1346:U1409" si="147">$T1346*E1346</f>
        <v>392</v>
      </c>
      <c r="V1346">
        <f t="shared" ref="V1346:V1409" si="148">$T1346*F1346</f>
        <v>784</v>
      </c>
      <c r="W1346">
        <f t="shared" ref="W1346:W1409" si="149">$T1346*G1346</f>
        <v>784</v>
      </c>
      <c r="X1346">
        <f t="shared" ref="X1346:X1409" si="150">$T1346*H1346</f>
        <v>0</v>
      </c>
    </row>
    <row r="1347" spans="1:24">
      <c r="A1347" s="2">
        <v>213</v>
      </c>
      <c r="B1347" s="1" t="s">
        <v>17</v>
      </c>
      <c r="C1347" s="1">
        <v>1</v>
      </c>
      <c r="D1347" s="1" t="s">
        <v>14</v>
      </c>
      <c r="E1347" s="1">
        <v>0.3</v>
      </c>
      <c r="F1347" s="1">
        <v>0.4</v>
      </c>
      <c r="G1347" s="1">
        <v>0.3</v>
      </c>
      <c r="H1347" s="1">
        <v>0</v>
      </c>
      <c r="I1347" s="1" t="s">
        <v>12</v>
      </c>
      <c r="J1347" s="1" t="s">
        <v>16</v>
      </c>
      <c r="K1347" s="1">
        <v>1960</v>
      </c>
      <c r="L1347" s="3">
        <v>1400</v>
      </c>
      <c r="M1347" t="str">
        <f t="shared" ref="M1347:M1410" si="151">RIGHT(B1347,1)</f>
        <v>B</v>
      </c>
      <c r="N1347" t="str">
        <f t="shared" ref="N1347:N1410" si="152">M1347&amp;C1347</f>
        <v>B1</v>
      </c>
      <c r="O1347" t="str">
        <f>VLOOKUP(N1347,'Design - US'!$H$3:$M$50,2,FALSE)</f>
        <v>Profile B</v>
      </c>
      <c r="P1347" t="str">
        <f>VLOOKUP($N1347,'Design - US'!$H$3:$M$50,3,FALSE)</f>
        <v>$60 USD / mo (T3)</v>
      </c>
      <c r="Q1347" t="str">
        <f>VLOOKUP($N1347,'Design - US'!$H$3:$M$50,4,FALSE)</f>
        <v>$7.14 USD / day</v>
      </c>
      <c r="R1347" t="str">
        <f>VLOOKUP($N1347,'Design - US'!$H$3:$M$50,5,FALSE)</f>
        <v>Open access within label indication (use after failure of allopurinol or febuxostat)</v>
      </c>
      <c r="S1347" t="str">
        <f>VLOOKUP($N1347,'Design - US'!$H$3:$M$50,6,FALSE)</f>
        <v>Requires prior authorization</v>
      </c>
      <c r="T1347">
        <f t="shared" ref="T1347:T1410" si="153">IF(D1347="A",K1347,L1347)</f>
        <v>1400</v>
      </c>
      <c r="U1347">
        <f t="shared" si="147"/>
        <v>420</v>
      </c>
      <c r="V1347">
        <f t="shared" si="148"/>
        <v>560</v>
      </c>
      <c r="W1347">
        <f t="shared" si="149"/>
        <v>420</v>
      </c>
      <c r="X1347">
        <f t="shared" si="150"/>
        <v>0</v>
      </c>
    </row>
    <row r="1348" spans="1:24">
      <c r="A1348" s="2">
        <v>213</v>
      </c>
      <c r="B1348" s="1" t="s">
        <v>17</v>
      </c>
      <c r="C1348" s="1">
        <v>2</v>
      </c>
      <c r="D1348" s="1" t="s">
        <v>11</v>
      </c>
      <c r="E1348" s="1">
        <v>0.4</v>
      </c>
      <c r="F1348" s="1">
        <v>0.4</v>
      </c>
      <c r="G1348" s="1">
        <v>0.2</v>
      </c>
      <c r="H1348" s="1">
        <v>0</v>
      </c>
      <c r="I1348" s="1" t="s">
        <v>12</v>
      </c>
      <c r="J1348" s="1" t="s">
        <v>16</v>
      </c>
      <c r="K1348" s="1">
        <v>1960</v>
      </c>
      <c r="L1348" s="3">
        <v>1400</v>
      </c>
      <c r="M1348" t="str">
        <f t="shared" si="151"/>
        <v>B</v>
      </c>
      <c r="N1348" t="str">
        <f t="shared" si="152"/>
        <v>B2</v>
      </c>
      <c r="O1348" t="str">
        <f>VLOOKUP(N1348,'Design - US'!$H$3:$M$50,2,FALSE)</f>
        <v>Profile D</v>
      </c>
      <c r="P1348" t="str">
        <f>VLOOKUP($N1348,'Design - US'!$H$3:$M$50,3,FALSE)</f>
        <v>$60 USD / mo (T3)</v>
      </c>
      <c r="Q1348" t="str">
        <f>VLOOKUP($N1348,'Design - US'!$H$3:$M$50,4,FALSE)</f>
        <v>$5.36 USD / day</v>
      </c>
      <c r="R1348" t="str">
        <f>VLOOKUP($N1348,'Design - US'!$H$3:$M$50,5,FALSE)</f>
        <v>Open access within label indication (use after failure of allopurinol or febuxostat)</v>
      </c>
      <c r="S1348" t="str">
        <f>VLOOKUP($N1348,'Design - US'!$H$3:$M$50,6,FALSE)</f>
        <v>Requires prior authorization</v>
      </c>
      <c r="T1348">
        <f t="shared" si="153"/>
        <v>1960</v>
      </c>
      <c r="U1348">
        <f t="shared" si="147"/>
        <v>784</v>
      </c>
      <c r="V1348">
        <f t="shared" si="148"/>
        <v>784</v>
      </c>
      <c r="W1348">
        <f t="shared" si="149"/>
        <v>392</v>
      </c>
      <c r="X1348">
        <f t="shared" si="150"/>
        <v>0</v>
      </c>
    </row>
    <row r="1349" spans="1:24">
      <c r="A1349" s="2">
        <v>213</v>
      </c>
      <c r="B1349" s="1" t="s">
        <v>17</v>
      </c>
      <c r="C1349" s="1">
        <v>2</v>
      </c>
      <c r="D1349" s="1" t="s">
        <v>14</v>
      </c>
      <c r="E1349" s="1">
        <v>0.3</v>
      </c>
      <c r="F1349" s="1">
        <v>0.2</v>
      </c>
      <c r="G1349" s="1">
        <v>0.5</v>
      </c>
      <c r="H1349" s="1">
        <v>0</v>
      </c>
      <c r="I1349" s="1" t="s">
        <v>12</v>
      </c>
      <c r="J1349" s="1" t="s">
        <v>16</v>
      </c>
      <c r="K1349" s="1">
        <v>1960</v>
      </c>
      <c r="L1349" s="3">
        <v>1400</v>
      </c>
      <c r="M1349" t="str">
        <f t="shared" si="151"/>
        <v>B</v>
      </c>
      <c r="N1349" t="str">
        <f t="shared" si="152"/>
        <v>B2</v>
      </c>
      <c r="O1349" t="str">
        <f>VLOOKUP(N1349,'Design - US'!$H$3:$M$50,2,FALSE)</f>
        <v>Profile D</v>
      </c>
      <c r="P1349" t="str">
        <f>VLOOKUP($N1349,'Design - US'!$H$3:$M$50,3,FALSE)</f>
        <v>$60 USD / mo (T3)</v>
      </c>
      <c r="Q1349" t="str">
        <f>VLOOKUP($N1349,'Design - US'!$H$3:$M$50,4,FALSE)</f>
        <v>$5.36 USD / day</v>
      </c>
      <c r="R1349" t="str">
        <f>VLOOKUP($N1349,'Design - US'!$H$3:$M$50,5,FALSE)</f>
        <v>Open access within label indication (use after failure of allopurinol or febuxostat)</v>
      </c>
      <c r="S1349" t="str">
        <f>VLOOKUP($N1349,'Design - US'!$H$3:$M$50,6,FALSE)</f>
        <v>Requires prior authorization</v>
      </c>
      <c r="T1349">
        <f t="shared" si="153"/>
        <v>1400</v>
      </c>
      <c r="U1349">
        <f t="shared" si="147"/>
        <v>420</v>
      </c>
      <c r="V1349">
        <f t="shared" si="148"/>
        <v>280</v>
      </c>
      <c r="W1349">
        <f t="shared" si="149"/>
        <v>700</v>
      </c>
      <c r="X1349">
        <f t="shared" si="150"/>
        <v>0</v>
      </c>
    </row>
    <row r="1350" spans="1:24">
      <c r="A1350" s="2">
        <v>213</v>
      </c>
      <c r="B1350" s="1" t="s">
        <v>17</v>
      </c>
      <c r="C1350" s="1">
        <v>3</v>
      </c>
      <c r="D1350" s="1" t="s">
        <v>11</v>
      </c>
      <c r="E1350" s="1">
        <v>0.3</v>
      </c>
      <c r="F1350" s="1">
        <v>0.5</v>
      </c>
      <c r="G1350" s="1">
        <v>0.2</v>
      </c>
      <c r="H1350" s="1">
        <v>0</v>
      </c>
      <c r="I1350" s="1" t="s">
        <v>12</v>
      </c>
      <c r="J1350" s="1" t="s">
        <v>16</v>
      </c>
      <c r="K1350" s="1">
        <v>1960</v>
      </c>
      <c r="L1350" s="3">
        <v>1400</v>
      </c>
      <c r="M1350" t="str">
        <f t="shared" si="151"/>
        <v>B</v>
      </c>
      <c r="N1350" t="str">
        <f t="shared" si="152"/>
        <v>B3</v>
      </c>
      <c r="O1350" t="str">
        <f>VLOOKUP(N1350,'Design - US'!$H$3:$M$50,2,FALSE)</f>
        <v>Profile C</v>
      </c>
      <c r="P1350" t="str">
        <f>VLOOKUP($N1350,'Design - US'!$H$3:$M$50,3,FALSE)</f>
        <v>$60 USD / mo (T3)</v>
      </c>
      <c r="Q1350" t="str">
        <f>VLOOKUP($N1350,'Design - US'!$H$3:$M$50,4,FALSE)</f>
        <v>$12.06 USD / day</v>
      </c>
      <c r="R1350" t="str">
        <f>VLOOKUP($N1350,'Design - US'!$H$3:$M$50,5,FALSE)</f>
        <v>Open access within label indication (use after failure of allopurinol or febuxostat)</v>
      </c>
      <c r="S1350" t="str">
        <f>VLOOKUP($N1350,'Design - US'!$H$3:$M$50,6,FALSE)</f>
        <v>Requires prior authorization</v>
      </c>
      <c r="T1350">
        <f t="shared" si="153"/>
        <v>1960</v>
      </c>
      <c r="U1350">
        <f t="shared" si="147"/>
        <v>588</v>
      </c>
      <c r="V1350">
        <f t="shared" si="148"/>
        <v>980</v>
      </c>
      <c r="W1350">
        <f t="shared" si="149"/>
        <v>392</v>
      </c>
      <c r="X1350">
        <f t="shared" si="150"/>
        <v>0</v>
      </c>
    </row>
    <row r="1351" spans="1:24">
      <c r="A1351" s="2">
        <v>213</v>
      </c>
      <c r="B1351" s="1" t="s">
        <v>17</v>
      </c>
      <c r="C1351" s="1">
        <v>3</v>
      </c>
      <c r="D1351" s="1" t="s">
        <v>14</v>
      </c>
      <c r="E1351" s="1">
        <v>0.4</v>
      </c>
      <c r="F1351" s="1">
        <v>0.4</v>
      </c>
      <c r="G1351" s="1">
        <v>0.2</v>
      </c>
      <c r="H1351" s="1">
        <v>0</v>
      </c>
      <c r="I1351" s="1" t="s">
        <v>12</v>
      </c>
      <c r="J1351" s="1" t="s">
        <v>16</v>
      </c>
      <c r="K1351" s="1">
        <v>1960</v>
      </c>
      <c r="L1351" s="3">
        <v>1400</v>
      </c>
      <c r="M1351" t="str">
        <f t="shared" si="151"/>
        <v>B</v>
      </c>
      <c r="N1351" t="str">
        <f t="shared" si="152"/>
        <v>B3</v>
      </c>
      <c r="O1351" t="str">
        <f>VLOOKUP(N1351,'Design - US'!$H$3:$M$50,2,FALSE)</f>
        <v>Profile C</v>
      </c>
      <c r="P1351" t="str">
        <f>VLOOKUP($N1351,'Design - US'!$H$3:$M$50,3,FALSE)</f>
        <v>$60 USD / mo (T3)</v>
      </c>
      <c r="Q1351" t="str">
        <f>VLOOKUP($N1351,'Design - US'!$H$3:$M$50,4,FALSE)</f>
        <v>$12.06 USD / day</v>
      </c>
      <c r="R1351" t="str">
        <f>VLOOKUP($N1351,'Design - US'!$H$3:$M$50,5,FALSE)</f>
        <v>Open access within label indication (use after failure of allopurinol or febuxostat)</v>
      </c>
      <c r="S1351" t="str">
        <f>VLOOKUP($N1351,'Design - US'!$H$3:$M$50,6,FALSE)</f>
        <v>Requires prior authorization</v>
      </c>
      <c r="T1351">
        <f t="shared" si="153"/>
        <v>1400</v>
      </c>
      <c r="U1351">
        <f t="shared" si="147"/>
        <v>560</v>
      </c>
      <c r="V1351">
        <f t="shared" si="148"/>
        <v>560</v>
      </c>
      <c r="W1351">
        <f t="shared" si="149"/>
        <v>280</v>
      </c>
      <c r="X1351">
        <f t="shared" si="150"/>
        <v>0</v>
      </c>
    </row>
    <row r="1352" spans="1:24">
      <c r="A1352" s="2">
        <v>213</v>
      </c>
      <c r="B1352" s="1" t="s">
        <v>17</v>
      </c>
      <c r="C1352" s="1">
        <v>4</v>
      </c>
      <c r="D1352" s="1" t="s">
        <v>11</v>
      </c>
      <c r="E1352" s="1">
        <v>0.3</v>
      </c>
      <c r="F1352" s="1">
        <v>0.2</v>
      </c>
      <c r="G1352" s="1">
        <v>0.5</v>
      </c>
      <c r="H1352" s="1">
        <v>0</v>
      </c>
      <c r="I1352" s="1" t="s">
        <v>12</v>
      </c>
      <c r="J1352" s="1" t="s">
        <v>16</v>
      </c>
      <c r="K1352" s="1">
        <v>1960</v>
      </c>
      <c r="L1352" s="3">
        <v>1400</v>
      </c>
      <c r="M1352" t="str">
        <f t="shared" si="151"/>
        <v>B</v>
      </c>
      <c r="N1352" t="str">
        <f t="shared" si="152"/>
        <v>B4</v>
      </c>
      <c r="O1352" t="str">
        <f>VLOOKUP(N1352,'Design - US'!$H$3:$M$50,2,FALSE)</f>
        <v>Profile B</v>
      </c>
      <c r="P1352" t="str">
        <f>VLOOKUP($N1352,'Design - US'!$H$3:$M$50,3,FALSE)</f>
        <v>$60 USD / mo (T3)</v>
      </c>
      <c r="Q1352" t="str">
        <f>VLOOKUP($N1352,'Design - US'!$H$3:$M$50,4,FALSE)</f>
        <v>$5.36 USD / day</v>
      </c>
      <c r="R1352" t="str">
        <f>VLOOKUP($N1352,'Design - US'!$H$3:$M$50,5,FALSE)</f>
        <v>Open access within label indication (use after failure of allopurinol or febuxostat)</v>
      </c>
      <c r="S1352" t="str">
        <f>VLOOKUP($N1352,'Design - US'!$H$3:$M$50,6,FALSE)</f>
        <v>No prior authorization</v>
      </c>
      <c r="T1352">
        <f t="shared" si="153"/>
        <v>1960</v>
      </c>
      <c r="U1352">
        <f t="shared" si="147"/>
        <v>588</v>
      </c>
      <c r="V1352">
        <f t="shared" si="148"/>
        <v>392</v>
      </c>
      <c r="W1352">
        <f t="shared" si="149"/>
        <v>980</v>
      </c>
      <c r="X1352">
        <f t="shared" si="150"/>
        <v>0</v>
      </c>
    </row>
    <row r="1353" spans="1:24">
      <c r="A1353" s="2">
        <v>213</v>
      </c>
      <c r="B1353" s="1" t="s">
        <v>17</v>
      </c>
      <c r="C1353" s="1">
        <v>4</v>
      </c>
      <c r="D1353" s="1" t="s">
        <v>14</v>
      </c>
      <c r="E1353" s="1">
        <v>0.4</v>
      </c>
      <c r="F1353" s="1">
        <v>0.3</v>
      </c>
      <c r="G1353" s="1">
        <v>0.3</v>
      </c>
      <c r="H1353" s="1">
        <v>0</v>
      </c>
      <c r="I1353" s="1" t="s">
        <v>12</v>
      </c>
      <c r="J1353" s="1" t="s">
        <v>16</v>
      </c>
      <c r="K1353" s="1">
        <v>1960</v>
      </c>
      <c r="L1353" s="3">
        <v>1400</v>
      </c>
      <c r="M1353" t="str">
        <f t="shared" si="151"/>
        <v>B</v>
      </c>
      <c r="N1353" t="str">
        <f t="shared" si="152"/>
        <v>B4</v>
      </c>
      <c r="O1353" t="str">
        <f>VLOOKUP(N1353,'Design - US'!$H$3:$M$50,2,FALSE)</f>
        <v>Profile B</v>
      </c>
      <c r="P1353" t="str">
        <f>VLOOKUP($N1353,'Design - US'!$H$3:$M$50,3,FALSE)</f>
        <v>$60 USD / mo (T3)</v>
      </c>
      <c r="Q1353" t="str">
        <f>VLOOKUP($N1353,'Design - US'!$H$3:$M$50,4,FALSE)</f>
        <v>$5.36 USD / day</v>
      </c>
      <c r="R1353" t="str">
        <f>VLOOKUP($N1353,'Design - US'!$H$3:$M$50,5,FALSE)</f>
        <v>Open access within label indication (use after failure of allopurinol or febuxostat)</v>
      </c>
      <c r="S1353" t="str">
        <f>VLOOKUP($N1353,'Design - US'!$H$3:$M$50,6,FALSE)</f>
        <v>No prior authorization</v>
      </c>
      <c r="T1353">
        <f t="shared" si="153"/>
        <v>1400</v>
      </c>
      <c r="U1353">
        <f t="shared" si="147"/>
        <v>560</v>
      </c>
      <c r="V1353">
        <f t="shared" si="148"/>
        <v>420</v>
      </c>
      <c r="W1353">
        <f t="shared" si="149"/>
        <v>420</v>
      </c>
      <c r="X1353">
        <f t="shared" si="150"/>
        <v>0</v>
      </c>
    </row>
    <row r="1354" spans="1:24">
      <c r="A1354" s="2">
        <v>213</v>
      </c>
      <c r="B1354" s="1" t="s">
        <v>17</v>
      </c>
      <c r="C1354" s="1">
        <v>5</v>
      </c>
      <c r="D1354" s="1" t="s">
        <v>11</v>
      </c>
      <c r="E1354" s="1">
        <v>0.3</v>
      </c>
      <c r="F1354" s="1">
        <v>0.5</v>
      </c>
      <c r="G1354" s="1">
        <v>0.2</v>
      </c>
      <c r="H1354" s="1">
        <v>0</v>
      </c>
      <c r="I1354" s="1" t="s">
        <v>12</v>
      </c>
      <c r="J1354" s="1" t="s">
        <v>16</v>
      </c>
      <c r="K1354" s="1">
        <v>1960</v>
      </c>
      <c r="L1354" s="3">
        <v>1400</v>
      </c>
      <c r="M1354" t="str">
        <f t="shared" si="151"/>
        <v>B</v>
      </c>
      <c r="N1354" t="str">
        <f t="shared" si="152"/>
        <v>B5</v>
      </c>
      <c r="O1354" t="str">
        <f>VLOOKUP(N1354,'Design - US'!$H$3:$M$50,2,FALSE)</f>
        <v>Profile D</v>
      </c>
      <c r="P1354" t="str">
        <f>VLOOKUP($N1354,'Design - US'!$H$3:$M$50,3,FALSE)</f>
        <v>$60 USD / mo (T3)</v>
      </c>
      <c r="Q1354" t="str">
        <f>VLOOKUP($N1354,'Design - US'!$H$3:$M$50,4,FALSE)</f>
        <v>$5.36 USD / day</v>
      </c>
      <c r="R1354" t="str">
        <f>VLOOKUP($N1354,'Design - US'!$H$3:$M$50,5,FALSE)</f>
        <v>Open access within label indication (use after failure of allopurinol or febuxostat)</v>
      </c>
      <c r="S1354" t="str">
        <f>VLOOKUP($N1354,'Design - US'!$H$3:$M$50,6,FALSE)</f>
        <v>No prior authorization</v>
      </c>
      <c r="T1354">
        <f t="shared" si="153"/>
        <v>1960</v>
      </c>
      <c r="U1354">
        <f t="shared" si="147"/>
        <v>588</v>
      </c>
      <c r="V1354">
        <f t="shared" si="148"/>
        <v>980</v>
      </c>
      <c r="W1354">
        <f t="shared" si="149"/>
        <v>392</v>
      </c>
      <c r="X1354">
        <f t="shared" si="150"/>
        <v>0</v>
      </c>
    </row>
    <row r="1355" spans="1:24">
      <c r="A1355" s="2">
        <v>213</v>
      </c>
      <c r="B1355" s="1" t="s">
        <v>17</v>
      </c>
      <c r="C1355" s="1">
        <v>5</v>
      </c>
      <c r="D1355" s="1" t="s">
        <v>14</v>
      </c>
      <c r="E1355" s="1">
        <v>0.4</v>
      </c>
      <c r="F1355" s="1">
        <v>0.3</v>
      </c>
      <c r="G1355" s="1">
        <v>0.3</v>
      </c>
      <c r="H1355" s="1">
        <v>0</v>
      </c>
      <c r="I1355" s="1" t="s">
        <v>12</v>
      </c>
      <c r="J1355" s="1" t="s">
        <v>16</v>
      </c>
      <c r="K1355" s="1">
        <v>1960</v>
      </c>
      <c r="L1355" s="3">
        <v>1400</v>
      </c>
      <c r="M1355" t="str">
        <f t="shared" si="151"/>
        <v>B</v>
      </c>
      <c r="N1355" t="str">
        <f t="shared" si="152"/>
        <v>B5</v>
      </c>
      <c r="O1355" t="str">
        <f>VLOOKUP(N1355,'Design - US'!$H$3:$M$50,2,FALSE)</f>
        <v>Profile D</v>
      </c>
      <c r="P1355" t="str">
        <f>VLOOKUP($N1355,'Design - US'!$H$3:$M$50,3,FALSE)</f>
        <v>$60 USD / mo (T3)</v>
      </c>
      <c r="Q1355" t="str">
        <f>VLOOKUP($N1355,'Design - US'!$H$3:$M$50,4,FALSE)</f>
        <v>$5.36 USD / day</v>
      </c>
      <c r="R1355" t="str">
        <f>VLOOKUP($N1355,'Design - US'!$H$3:$M$50,5,FALSE)</f>
        <v>Open access within label indication (use after failure of allopurinol or febuxostat)</v>
      </c>
      <c r="S1355" t="str">
        <f>VLOOKUP($N1355,'Design - US'!$H$3:$M$50,6,FALSE)</f>
        <v>No prior authorization</v>
      </c>
      <c r="T1355">
        <f t="shared" si="153"/>
        <v>1400</v>
      </c>
      <c r="U1355">
        <f t="shared" si="147"/>
        <v>560</v>
      </c>
      <c r="V1355">
        <f t="shared" si="148"/>
        <v>420</v>
      </c>
      <c r="W1355">
        <f t="shared" si="149"/>
        <v>420</v>
      </c>
      <c r="X1355">
        <f t="shared" si="150"/>
        <v>0</v>
      </c>
    </row>
    <row r="1356" spans="1:24">
      <c r="A1356" s="2">
        <v>213</v>
      </c>
      <c r="B1356" s="1" t="s">
        <v>17</v>
      </c>
      <c r="C1356" s="1">
        <v>6</v>
      </c>
      <c r="D1356" s="1" t="s">
        <v>11</v>
      </c>
      <c r="E1356" s="1">
        <v>0.4</v>
      </c>
      <c r="F1356" s="1">
        <v>0.2</v>
      </c>
      <c r="G1356" s="1">
        <v>0.4</v>
      </c>
      <c r="H1356" s="1">
        <v>0</v>
      </c>
      <c r="I1356" s="1" t="s">
        <v>12</v>
      </c>
      <c r="J1356" s="1" t="s">
        <v>16</v>
      </c>
      <c r="K1356" s="1">
        <v>1960</v>
      </c>
      <c r="L1356" s="3">
        <v>1400</v>
      </c>
      <c r="M1356" t="str">
        <f t="shared" si="151"/>
        <v>B</v>
      </c>
      <c r="N1356" t="str">
        <f t="shared" si="152"/>
        <v>B6</v>
      </c>
      <c r="O1356" t="str">
        <f>VLOOKUP(N1356,'Design - US'!$H$3:$M$50,2,FALSE)</f>
        <v>Profile D</v>
      </c>
      <c r="P1356" t="str">
        <f>VLOOKUP($N1356,'Design - US'!$H$3:$M$50,3,FALSE)</f>
        <v>$60 USD / mo (T3)</v>
      </c>
      <c r="Q1356" t="str">
        <f>VLOOKUP($N1356,'Design - US'!$H$3:$M$50,4,FALSE)</f>
        <v>$7.14 USD / day</v>
      </c>
      <c r="R1356" t="str">
        <f>VLOOKUP($N1356,'Design - US'!$H$3:$M$50,5,FALSE)</f>
        <v>Open access within label indication (use after failure of allopurinol or febuxostat)</v>
      </c>
      <c r="S1356" t="str">
        <f>VLOOKUP($N1356,'Design - US'!$H$3:$M$50,6,FALSE)</f>
        <v>No prior authorization</v>
      </c>
      <c r="T1356">
        <f t="shared" si="153"/>
        <v>1960</v>
      </c>
      <c r="U1356">
        <f t="shared" si="147"/>
        <v>784</v>
      </c>
      <c r="V1356">
        <f t="shared" si="148"/>
        <v>392</v>
      </c>
      <c r="W1356">
        <f t="shared" si="149"/>
        <v>784</v>
      </c>
      <c r="X1356">
        <f t="shared" si="150"/>
        <v>0</v>
      </c>
    </row>
    <row r="1357" spans="1:24">
      <c r="A1357" s="2">
        <v>213</v>
      </c>
      <c r="B1357" s="1" t="s">
        <v>17</v>
      </c>
      <c r="C1357" s="1">
        <v>6</v>
      </c>
      <c r="D1357" s="1" t="s">
        <v>14</v>
      </c>
      <c r="E1357" s="1">
        <v>0.3</v>
      </c>
      <c r="F1357" s="1">
        <v>0.5</v>
      </c>
      <c r="G1357" s="1">
        <v>0.2</v>
      </c>
      <c r="H1357" s="1">
        <v>0</v>
      </c>
      <c r="I1357" s="1" t="s">
        <v>12</v>
      </c>
      <c r="J1357" s="1" t="s">
        <v>16</v>
      </c>
      <c r="K1357" s="1">
        <v>1960</v>
      </c>
      <c r="L1357" s="3">
        <v>1400</v>
      </c>
      <c r="M1357" t="str">
        <f t="shared" si="151"/>
        <v>B</v>
      </c>
      <c r="N1357" t="str">
        <f t="shared" si="152"/>
        <v>B6</v>
      </c>
      <c r="O1357" t="str">
        <f>VLOOKUP(N1357,'Design - US'!$H$3:$M$50,2,FALSE)</f>
        <v>Profile D</v>
      </c>
      <c r="P1357" t="str">
        <f>VLOOKUP($N1357,'Design - US'!$H$3:$M$50,3,FALSE)</f>
        <v>$60 USD / mo (T3)</v>
      </c>
      <c r="Q1357" t="str">
        <f>VLOOKUP($N1357,'Design - US'!$H$3:$M$50,4,FALSE)</f>
        <v>$7.14 USD / day</v>
      </c>
      <c r="R1357" t="str">
        <f>VLOOKUP($N1357,'Design - US'!$H$3:$M$50,5,FALSE)</f>
        <v>Open access within label indication (use after failure of allopurinol or febuxostat)</v>
      </c>
      <c r="S1357" t="str">
        <f>VLOOKUP($N1357,'Design - US'!$H$3:$M$50,6,FALSE)</f>
        <v>No prior authorization</v>
      </c>
      <c r="T1357">
        <f t="shared" si="153"/>
        <v>1400</v>
      </c>
      <c r="U1357">
        <f t="shared" si="147"/>
        <v>420</v>
      </c>
      <c r="V1357">
        <f t="shared" si="148"/>
        <v>700</v>
      </c>
      <c r="W1357">
        <f t="shared" si="149"/>
        <v>280</v>
      </c>
      <c r="X1357">
        <f t="shared" si="150"/>
        <v>0</v>
      </c>
    </row>
    <row r="1358" spans="1:24">
      <c r="A1358" s="2">
        <v>213</v>
      </c>
      <c r="B1358" s="1" t="s">
        <v>17</v>
      </c>
      <c r="C1358" s="1">
        <v>7</v>
      </c>
      <c r="D1358" s="1" t="s">
        <v>11</v>
      </c>
      <c r="E1358" s="1">
        <v>0.2</v>
      </c>
      <c r="F1358" s="1">
        <v>0.3</v>
      </c>
      <c r="G1358" s="1">
        <v>0.5</v>
      </c>
      <c r="H1358" s="1">
        <v>0</v>
      </c>
      <c r="I1358" s="1" t="s">
        <v>12</v>
      </c>
      <c r="J1358" s="1" t="s">
        <v>16</v>
      </c>
      <c r="K1358" s="1">
        <v>1960</v>
      </c>
      <c r="L1358" s="3">
        <v>1400</v>
      </c>
      <c r="M1358" t="str">
        <f t="shared" si="151"/>
        <v>B</v>
      </c>
      <c r="N1358" t="str">
        <f t="shared" si="152"/>
        <v>B7</v>
      </c>
      <c r="O1358" t="str">
        <f>VLOOKUP(N1358,'Design - US'!$H$3:$M$50,2,FALSE)</f>
        <v>Profile D</v>
      </c>
      <c r="P1358" t="str">
        <f>VLOOKUP($N1358,'Design - US'!$H$3:$M$50,3,FALSE)</f>
        <v>$60 USD / mo (T3)</v>
      </c>
      <c r="Q1358" t="str">
        <f>VLOOKUP($N1358,'Design - US'!$H$3:$M$50,4,FALSE)</f>
        <v>$12.06 USD / day</v>
      </c>
      <c r="R1358" t="str">
        <f>VLOOKUP($N1358,'Design - US'!$H$3:$M$50,5,FALSE)</f>
        <v>Open access within label indication (use after failure of allopurinol or febuxostat)</v>
      </c>
      <c r="S1358" t="str">
        <f>VLOOKUP($N1358,'Design - US'!$H$3:$M$50,6,FALSE)</f>
        <v>Requires prior authorization</v>
      </c>
      <c r="T1358">
        <f t="shared" si="153"/>
        <v>1960</v>
      </c>
      <c r="U1358">
        <f t="shared" si="147"/>
        <v>392</v>
      </c>
      <c r="V1358">
        <f t="shared" si="148"/>
        <v>588</v>
      </c>
      <c r="W1358">
        <f t="shared" si="149"/>
        <v>980</v>
      </c>
      <c r="X1358">
        <f t="shared" si="150"/>
        <v>0</v>
      </c>
    </row>
    <row r="1359" spans="1:24">
      <c r="A1359" s="2">
        <v>213</v>
      </c>
      <c r="B1359" s="1" t="s">
        <v>17</v>
      </c>
      <c r="C1359" s="1">
        <v>7</v>
      </c>
      <c r="D1359" s="1" t="s">
        <v>14</v>
      </c>
      <c r="E1359" s="1">
        <v>0.4</v>
      </c>
      <c r="F1359" s="1">
        <v>0.4</v>
      </c>
      <c r="G1359" s="1">
        <v>0.2</v>
      </c>
      <c r="H1359" s="1">
        <v>0</v>
      </c>
      <c r="I1359" s="1" t="s">
        <v>12</v>
      </c>
      <c r="J1359" s="1" t="s">
        <v>16</v>
      </c>
      <c r="K1359" s="1">
        <v>1960</v>
      </c>
      <c r="L1359" s="3">
        <v>1400</v>
      </c>
      <c r="M1359" t="str">
        <f t="shared" si="151"/>
        <v>B</v>
      </c>
      <c r="N1359" t="str">
        <f t="shared" si="152"/>
        <v>B7</v>
      </c>
      <c r="O1359" t="str">
        <f>VLOOKUP(N1359,'Design - US'!$H$3:$M$50,2,FALSE)</f>
        <v>Profile D</v>
      </c>
      <c r="P1359" t="str">
        <f>VLOOKUP($N1359,'Design - US'!$H$3:$M$50,3,FALSE)</f>
        <v>$60 USD / mo (T3)</v>
      </c>
      <c r="Q1359" t="str">
        <f>VLOOKUP($N1359,'Design - US'!$H$3:$M$50,4,FALSE)</f>
        <v>$12.06 USD / day</v>
      </c>
      <c r="R1359" t="str">
        <f>VLOOKUP($N1359,'Design - US'!$H$3:$M$50,5,FALSE)</f>
        <v>Open access within label indication (use after failure of allopurinol or febuxostat)</v>
      </c>
      <c r="S1359" t="str">
        <f>VLOOKUP($N1359,'Design - US'!$H$3:$M$50,6,FALSE)</f>
        <v>Requires prior authorization</v>
      </c>
      <c r="T1359">
        <f t="shared" si="153"/>
        <v>1400</v>
      </c>
      <c r="U1359">
        <f t="shared" si="147"/>
        <v>560</v>
      </c>
      <c r="V1359">
        <f t="shared" si="148"/>
        <v>560</v>
      </c>
      <c r="W1359">
        <f t="shared" si="149"/>
        <v>280</v>
      </c>
      <c r="X1359">
        <f t="shared" si="150"/>
        <v>0</v>
      </c>
    </row>
    <row r="1360" spans="1:24">
      <c r="A1360" s="2">
        <v>213</v>
      </c>
      <c r="B1360" s="1" t="s">
        <v>17</v>
      </c>
      <c r="C1360" s="1">
        <v>8</v>
      </c>
      <c r="D1360" s="1" t="s">
        <v>11</v>
      </c>
      <c r="E1360" s="1">
        <v>0.3</v>
      </c>
      <c r="F1360" s="1">
        <v>0.2</v>
      </c>
      <c r="G1360" s="1">
        <v>0.5</v>
      </c>
      <c r="H1360" s="1">
        <v>0</v>
      </c>
      <c r="I1360" s="1" t="s">
        <v>12</v>
      </c>
      <c r="J1360" s="1" t="s">
        <v>16</v>
      </c>
      <c r="K1360" s="1">
        <v>1960</v>
      </c>
      <c r="L1360" s="3">
        <v>1400</v>
      </c>
      <c r="M1360" t="str">
        <f t="shared" si="151"/>
        <v>B</v>
      </c>
      <c r="N1360" t="str">
        <f t="shared" si="152"/>
        <v>B8</v>
      </c>
      <c r="O1360" t="str">
        <f>VLOOKUP(N1360,'Design - US'!$H$3:$M$50,2,FALSE)</f>
        <v>Profile C</v>
      </c>
      <c r="P1360" t="str">
        <f>VLOOKUP($N1360,'Design - US'!$H$3:$M$50,3,FALSE)</f>
        <v>$60 USD / mo (T3)</v>
      </c>
      <c r="Q1360" t="str">
        <f>VLOOKUP($N1360,'Design - US'!$H$3:$M$50,4,FALSE)</f>
        <v>$7.14 USD / day</v>
      </c>
      <c r="R1360" t="str">
        <f>VLOOKUP($N1360,'Design - US'!$H$3:$M$50,5,FALSE)</f>
        <v>Open access within label indication (use after failure of allopurinol or febuxostat)</v>
      </c>
      <c r="S1360" t="str">
        <f>VLOOKUP($N1360,'Design - US'!$H$3:$M$50,6,FALSE)</f>
        <v>No prior authorization</v>
      </c>
      <c r="T1360">
        <f t="shared" si="153"/>
        <v>1960</v>
      </c>
      <c r="U1360">
        <f t="shared" si="147"/>
        <v>588</v>
      </c>
      <c r="V1360">
        <f t="shared" si="148"/>
        <v>392</v>
      </c>
      <c r="W1360">
        <f t="shared" si="149"/>
        <v>980</v>
      </c>
      <c r="X1360">
        <f t="shared" si="150"/>
        <v>0</v>
      </c>
    </row>
    <row r="1361" spans="1:24">
      <c r="A1361" s="2">
        <v>213</v>
      </c>
      <c r="B1361" s="1" t="s">
        <v>17</v>
      </c>
      <c r="C1361" s="1">
        <v>8</v>
      </c>
      <c r="D1361" s="1" t="s">
        <v>14</v>
      </c>
      <c r="E1361" s="1">
        <v>0.4</v>
      </c>
      <c r="F1361" s="1">
        <v>0.5</v>
      </c>
      <c r="G1361" s="1">
        <v>0.1</v>
      </c>
      <c r="H1361" s="1">
        <v>0</v>
      </c>
      <c r="I1361" s="1" t="s">
        <v>12</v>
      </c>
      <c r="J1361" s="1" t="s">
        <v>16</v>
      </c>
      <c r="K1361" s="1">
        <v>1960</v>
      </c>
      <c r="L1361" s="3">
        <v>1400</v>
      </c>
      <c r="M1361" t="str">
        <f t="shared" si="151"/>
        <v>B</v>
      </c>
      <c r="N1361" t="str">
        <f t="shared" si="152"/>
        <v>B8</v>
      </c>
      <c r="O1361" t="str">
        <f>VLOOKUP(N1361,'Design - US'!$H$3:$M$50,2,FALSE)</f>
        <v>Profile C</v>
      </c>
      <c r="P1361" t="str">
        <f>VLOOKUP($N1361,'Design - US'!$H$3:$M$50,3,FALSE)</f>
        <v>$60 USD / mo (T3)</v>
      </c>
      <c r="Q1361" t="str">
        <f>VLOOKUP($N1361,'Design - US'!$H$3:$M$50,4,FALSE)</f>
        <v>$7.14 USD / day</v>
      </c>
      <c r="R1361" t="str">
        <f>VLOOKUP($N1361,'Design - US'!$H$3:$M$50,5,FALSE)</f>
        <v>Open access within label indication (use after failure of allopurinol or febuxostat)</v>
      </c>
      <c r="S1361" t="str">
        <f>VLOOKUP($N1361,'Design - US'!$H$3:$M$50,6,FALSE)</f>
        <v>No prior authorization</v>
      </c>
      <c r="T1361">
        <f t="shared" si="153"/>
        <v>1400</v>
      </c>
      <c r="U1361">
        <f t="shared" si="147"/>
        <v>560</v>
      </c>
      <c r="V1361">
        <f t="shared" si="148"/>
        <v>700</v>
      </c>
      <c r="W1361">
        <f t="shared" si="149"/>
        <v>140</v>
      </c>
      <c r="X1361">
        <f t="shared" si="150"/>
        <v>0</v>
      </c>
    </row>
    <row r="1362" spans="1:24">
      <c r="A1362" s="2">
        <v>213</v>
      </c>
      <c r="B1362" s="1" t="s">
        <v>17</v>
      </c>
      <c r="C1362" s="1">
        <v>9</v>
      </c>
      <c r="D1362" s="1" t="s">
        <v>11</v>
      </c>
      <c r="E1362" s="1">
        <v>0.3</v>
      </c>
      <c r="F1362" s="1">
        <v>0.4</v>
      </c>
      <c r="G1362" s="1">
        <v>0.3</v>
      </c>
      <c r="H1362" s="1">
        <v>0</v>
      </c>
      <c r="I1362" s="1" t="s">
        <v>12</v>
      </c>
      <c r="J1362" s="1" t="s">
        <v>16</v>
      </c>
      <c r="K1362" s="1">
        <v>1960</v>
      </c>
      <c r="L1362" s="3">
        <v>1400</v>
      </c>
      <c r="M1362" t="str">
        <f t="shared" si="151"/>
        <v>B</v>
      </c>
      <c r="N1362" t="str">
        <f t="shared" si="152"/>
        <v>B9</v>
      </c>
      <c r="O1362" t="str">
        <f>VLOOKUP(N1362,'Design - US'!$H$3:$M$50,2,FALSE)</f>
        <v>Profile B</v>
      </c>
      <c r="P1362" t="str">
        <f>VLOOKUP($N1362,'Design - US'!$H$3:$M$50,3,FALSE)</f>
        <v>$60 USD / mo (T3)</v>
      </c>
      <c r="Q1362" t="str">
        <f>VLOOKUP($N1362,'Design - US'!$H$3:$M$50,4,FALSE)</f>
        <v>$12.06 USD / day</v>
      </c>
      <c r="R1362" t="str">
        <f>VLOOKUP($N1362,'Design - US'!$H$3:$M$50,5,FALSE)</f>
        <v>Open access within label indication (use after failure of allopurinol or febuxostat)</v>
      </c>
      <c r="S1362" t="str">
        <f>VLOOKUP($N1362,'Design - US'!$H$3:$M$50,6,FALSE)</f>
        <v>Requires prior authorization</v>
      </c>
      <c r="T1362">
        <f t="shared" si="153"/>
        <v>1960</v>
      </c>
      <c r="U1362">
        <f t="shared" si="147"/>
        <v>588</v>
      </c>
      <c r="V1362">
        <f t="shared" si="148"/>
        <v>784</v>
      </c>
      <c r="W1362">
        <f t="shared" si="149"/>
        <v>588</v>
      </c>
      <c r="X1362">
        <f t="shared" si="150"/>
        <v>0</v>
      </c>
    </row>
    <row r="1363" spans="1:24">
      <c r="A1363" s="2">
        <v>213</v>
      </c>
      <c r="B1363" s="1" t="s">
        <v>17</v>
      </c>
      <c r="C1363" s="1">
        <v>9</v>
      </c>
      <c r="D1363" s="1" t="s">
        <v>14</v>
      </c>
      <c r="E1363" s="1">
        <v>0.2</v>
      </c>
      <c r="F1363" s="1">
        <v>0.5</v>
      </c>
      <c r="G1363" s="1">
        <v>0.3</v>
      </c>
      <c r="H1363" s="1">
        <v>0</v>
      </c>
      <c r="I1363" s="1" t="s">
        <v>12</v>
      </c>
      <c r="J1363" s="1" t="s">
        <v>16</v>
      </c>
      <c r="K1363" s="1">
        <v>1960</v>
      </c>
      <c r="L1363" s="3">
        <v>1400</v>
      </c>
      <c r="M1363" t="str">
        <f t="shared" si="151"/>
        <v>B</v>
      </c>
      <c r="N1363" t="str">
        <f t="shared" si="152"/>
        <v>B9</v>
      </c>
      <c r="O1363" t="str">
        <f>VLOOKUP(N1363,'Design - US'!$H$3:$M$50,2,FALSE)</f>
        <v>Profile B</v>
      </c>
      <c r="P1363" t="str">
        <f>VLOOKUP($N1363,'Design - US'!$H$3:$M$50,3,FALSE)</f>
        <v>$60 USD / mo (T3)</v>
      </c>
      <c r="Q1363" t="str">
        <f>VLOOKUP($N1363,'Design - US'!$H$3:$M$50,4,FALSE)</f>
        <v>$12.06 USD / day</v>
      </c>
      <c r="R1363" t="str">
        <f>VLOOKUP($N1363,'Design - US'!$H$3:$M$50,5,FALSE)</f>
        <v>Open access within label indication (use after failure of allopurinol or febuxostat)</v>
      </c>
      <c r="S1363" t="str">
        <f>VLOOKUP($N1363,'Design - US'!$H$3:$M$50,6,FALSE)</f>
        <v>Requires prior authorization</v>
      </c>
      <c r="T1363">
        <f t="shared" si="153"/>
        <v>1400</v>
      </c>
      <c r="U1363">
        <f t="shared" si="147"/>
        <v>280</v>
      </c>
      <c r="V1363">
        <f t="shared" si="148"/>
        <v>700</v>
      </c>
      <c r="W1363">
        <f t="shared" si="149"/>
        <v>420</v>
      </c>
      <c r="X1363">
        <f t="shared" si="150"/>
        <v>0</v>
      </c>
    </row>
    <row r="1364" spans="1:24">
      <c r="A1364" s="2">
        <v>213</v>
      </c>
      <c r="B1364" s="1" t="s">
        <v>17</v>
      </c>
      <c r="C1364" s="1">
        <v>10</v>
      </c>
      <c r="D1364" s="1" t="s">
        <v>11</v>
      </c>
      <c r="E1364" s="1">
        <v>0.3</v>
      </c>
      <c r="F1364" s="1">
        <v>0.3</v>
      </c>
      <c r="G1364" s="1">
        <v>0.4</v>
      </c>
      <c r="H1364" s="1">
        <v>0</v>
      </c>
      <c r="I1364" s="1" t="s">
        <v>12</v>
      </c>
      <c r="J1364" s="1" t="s">
        <v>16</v>
      </c>
      <c r="K1364" s="1">
        <v>1960</v>
      </c>
      <c r="L1364" s="3">
        <v>1400</v>
      </c>
      <c r="M1364" t="str">
        <f t="shared" si="151"/>
        <v>B</v>
      </c>
      <c r="N1364" t="str">
        <f t="shared" si="152"/>
        <v>B10</v>
      </c>
      <c r="O1364" t="str">
        <f>VLOOKUP(N1364,'Design - US'!$H$3:$M$50,2,FALSE)</f>
        <v>Profile D</v>
      </c>
      <c r="P1364" t="str">
        <f>VLOOKUP($N1364,'Design - US'!$H$3:$M$50,3,FALSE)</f>
        <v>$60 USD / mo (T3)</v>
      </c>
      <c r="Q1364" t="str">
        <f>VLOOKUP($N1364,'Design - US'!$H$3:$M$50,4,FALSE)</f>
        <v>$12.06 USD / day</v>
      </c>
      <c r="R1364" t="str">
        <f>VLOOKUP($N1364,'Design - US'!$H$3:$M$50,5,FALSE)</f>
        <v>Access restricted beyond label indication (use only after failure of both allopurinol AND febuxostat)</v>
      </c>
      <c r="S1364" t="str">
        <f>VLOOKUP($N1364,'Design - US'!$H$3:$M$50,6,FALSE)</f>
        <v>No prior authorization</v>
      </c>
      <c r="T1364">
        <f t="shared" si="153"/>
        <v>1960</v>
      </c>
      <c r="U1364">
        <f t="shared" si="147"/>
        <v>588</v>
      </c>
      <c r="V1364">
        <f t="shared" si="148"/>
        <v>588</v>
      </c>
      <c r="W1364">
        <f t="shared" si="149"/>
        <v>784</v>
      </c>
      <c r="X1364">
        <f t="shared" si="150"/>
        <v>0</v>
      </c>
    </row>
    <row r="1365" spans="1:24">
      <c r="A1365" s="2">
        <v>213</v>
      </c>
      <c r="B1365" s="1" t="s">
        <v>17</v>
      </c>
      <c r="C1365" s="1">
        <v>10</v>
      </c>
      <c r="D1365" s="1" t="s">
        <v>14</v>
      </c>
      <c r="E1365" s="1">
        <v>0.4</v>
      </c>
      <c r="F1365" s="1">
        <v>0.3</v>
      </c>
      <c r="G1365" s="1">
        <v>0.3</v>
      </c>
      <c r="H1365" s="1">
        <v>0</v>
      </c>
      <c r="I1365" s="1" t="s">
        <v>12</v>
      </c>
      <c r="J1365" s="1" t="s">
        <v>16</v>
      </c>
      <c r="K1365" s="1">
        <v>1960</v>
      </c>
      <c r="L1365" s="3">
        <v>1400</v>
      </c>
      <c r="M1365" t="str">
        <f t="shared" si="151"/>
        <v>B</v>
      </c>
      <c r="N1365" t="str">
        <f t="shared" si="152"/>
        <v>B10</v>
      </c>
      <c r="O1365" t="str">
        <f>VLOOKUP(N1365,'Design - US'!$H$3:$M$50,2,FALSE)</f>
        <v>Profile D</v>
      </c>
      <c r="P1365" t="str">
        <f>VLOOKUP($N1365,'Design - US'!$H$3:$M$50,3,FALSE)</f>
        <v>$60 USD / mo (T3)</v>
      </c>
      <c r="Q1365" t="str">
        <f>VLOOKUP($N1365,'Design - US'!$H$3:$M$50,4,FALSE)</f>
        <v>$12.06 USD / day</v>
      </c>
      <c r="R1365" t="str">
        <f>VLOOKUP($N1365,'Design - US'!$H$3:$M$50,5,FALSE)</f>
        <v>Access restricted beyond label indication (use only after failure of both allopurinol AND febuxostat)</v>
      </c>
      <c r="S1365" t="str">
        <f>VLOOKUP($N1365,'Design - US'!$H$3:$M$50,6,FALSE)</f>
        <v>No prior authorization</v>
      </c>
      <c r="T1365">
        <f t="shared" si="153"/>
        <v>1400</v>
      </c>
      <c r="U1365">
        <f t="shared" si="147"/>
        <v>560</v>
      </c>
      <c r="V1365">
        <f t="shared" si="148"/>
        <v>420</v>
      </c>
      <c r="W1365">
        <f t="shared" si="149"/>
        <v>420</v>
      </c>
      <c r="X1365">
        <f t="shared" si="150"/>
        <v>0</v>
      </c>
    </row>
    <row r="1366" spans="1:24">
      <c r="A1366" s="2">
        <v>213</v>
      </c>
      <c r="B1366" s="1" t="s">
        <v>17</v>
      </c>
      <c r="C1366" s="1">
        <v>11</v>
      </c>
      <c r="D1366" s="1" t="s">
        <v>11</v>
      </c>
      <c r="E1366" s="1">
        <v>0.2</v>
      </c>
      <c r="F1366" s="1">
        <v>0.3</v>
      </c>
      <c r="G1366" s="1">
        <v>0.5</v>
      </c>
      <c r="H1366" s="1">
        <v>0</v>
      </c>
      <c r="I1366" s="1" t="s">
        <v>12</v>
      </c>
      <c r="J1366" s="1" t="s">
        <v>16</v>
      </c>
      <c r="K1366" s="1">
        <v>1960</v>
      </c>
      <c r="L1366" s="3">
        <v>1400</v>
      </c>
      <c r="M1366" t="str">
        <f t="shared" si="151"/>
        <v>B</v>
      </c>
      <c r="N1366" t="str">
        <f t="shared" si="152"/>
        <v>B11</v>
      </c>
      <c r="O1366" t="str">
        <f>VLOOKUP(N1366,'Design - US'!$H$3:$M$50,2,FALSE)</f>
        <v>Profile A</v>
      </c>
      <c r="P1366" t="str">
        <f>VLOOKUP($N1366,'Design - US'!$H$3:$M$50,3,FALSE)</f>
        <v>$60 USD / mo (T3)</v>
      </c>
      <c r="Q1366" t="str">
        <f>VLOOKUP($N1366,'Design - US'!$H$3:$M$50,4,FALSE)</f>
        <v>$12.06 USD / day</v>
      </c>
      <c r="R1366" t="str">
        <f>VLOOKUP($N1366,'Design - US'!$H$3:$M$50,5,FALSE)</f>
        <v>Access restricted beyond label indication (use only after failure of both allopurinol AND febuxostat)</v>
      </c>
      <c r="S1366" t="str">
        <f>VLOOKUP($N1366,'Design - US'!$H$3:$M$50,6,FALSE)</f>
        <v>Requires prior authorization</v>
      </c>
      <c r="T1366">
        <f t="shared" si="153"/>
        <v>1960</v>
      </c>
      <c r="U1366">
        <f t="shared" si="147"/>
        <v>392</v>
      </c>
      <c r="V1366">
        <f t="shared" si="148"/>
        <v>588</v>
      </c>
      <c r="W1366">
        <f t="shared" si="149"/>
        <v>980</v>
      </c>
      <c r="X1366">
        <f t="shared" si="150"/>
        <v>0</v>
      </c>
    </row>
    <row r="1367" spans="1:24">
      <c r="A1367" s="2">
        <v>213</v>
      </c>
      <c r="B1367" s="1" t="s">
        <v>17</v>
      </c>
      <c r="C1367" s="1">
        <v>11</v>
      </c>
      <c r="D1367" s="1" t="s">
        <v>14</v>
      </c>
      <c r="E1367" s="1">
        <v>0.4</v>
      </c>
      <c r="F1367" s="1">
        <v>0.4</v>
      </c>
      <c r="G1367" s="1">
        <v>0.2</v>
      </c>
      <c r="H1367" s="1">
        <v>0</v>
      </c>
      <c r="I1367" s="1" t="s">
        <v>12</v>
      </c>
      <c r="J1367" s="1" t="s">
        <v>16</v>
      </c>
      <c r="K1367" s="1">
        <v>1960</v>
      </c>
      <c r="L1367" s="3">
        <v>1400</v>
      </c>
      <c r="M1367" t="str">
        <f t="shared" si="151"/>
        <v>B</v>
      </c>
      <c r="N1367" t="str">
        <f t="shared" si="152"/>
        <v>B11</v>
      </c>
      <c r="O1367" t="str">
        <f>VLOOKUP(N1367,'Design - US'!$H$3:$M$50,2,FALSE)</f>
        <v>Profile A</v>
      </c>
      <c r="P1367" t="str">
        <f>VLOOKUP($N1367,'Design - US'!$H$3:$M$50,3,FALSE)</f>
        <v>$60 USD / mo (T3)</v>
      </c>
      <c r="Q1367" t="str">
        <f>VLOOKUP($N1367,'Design - US'!$H$3:$M$50,4,FALSE)</f>
        <v>$12.06 USD / day</v>
      </c>
      <c r="R1367" t="str">
        <f>VLOOKUP($N1367,'Design - US'!$H$3:$M$50,5,FALSE)</f>
        <v>Access restricted beyond label indication (use only after failure of both allopurinol AND febuxostat)</v>
      </c>
      <c r="S1367" t="str">
        <f>VLOOKUP($N1367,'Design - US'!$H$3:$M$50,6,FALSE)</f>
        <v>Requires prior authorization</v>
      </c>
      <c r="T1367">
        <f t="shared" si="153"/>
        <v>1400</v>
      </c>
      <c r="U1367">
        <f t="shared" si="147"/>
        <v>560</v>
      </c>
      <c r="V1367">
        <f t="shared" si="148"/>
        <v>560</v>
      </c>
      <c r="W1367">
        <f t="shared" si="149"/>
        <v>280</v>
      </c>
      <c r="X1367">
        <f t="shared" si="150"/>
        <v>0</v>
      </c>
    </row>
    <row r="1368" spans="1:24">
      <c r="A1368" s="2">
        <v>213</v>
      </c>
      <c r="B1368" s="1" t="s">
        <v>17</v>
      </c>
      <c r="C1368" s="1">
        <v>12</v>
      </c>
      <c r="D1368" s="1" t="s">
        <v>11</v>
      </c>
      <c r="E1368" s="1">
        <v>0.3</v>
      </c>
      <c r="F1368" s="1">
        <v>0.2</v>
      </c>
      <c r="G1368" s="1">
        <v>0.5</v>
      </c>
      <c r="H1368" s="1">
        <v>0</v>
      </c>
      <c r="I1368" s="1" t="s">
        <v>12</v>
      </c>
      <c r="J1368" s="1" t="s">
        <v>16</v>
      </c>
      <c r="K1368" s="1">
        <v>1960</v>
      </c>
      <c r="L1368" s="3">
        <v>1400</v>
      </c>
      <c r="M1368" t="str">
        <f t="shared" si="151"/>
        <v>B</v>
      </c>
      <c r="N1368" t="str">
        <f t="shared" si="152"/>
        <v>B12</v>
      </c>
      <c r="O1368" t="str">
        <f>VLOOKUP(N1368,'Design - US'!$H$3:$M$50,2,FALSE)</f>
        <v>Profile A</v>
      </c>
      <c r="P1368" t="str">
        <f>VLOOKUP($N1368,'Design - US'!$H$3:$M$50,3,FALSE)</f>
        <v>$60 USD / mo (T3)</v>
      </c>
      <c r="Q1368" t="str">
        <f>VLOOKUP($N1368,'Design - US'!$H$3:$M$50,4,FALSE)</f>
        <v>$7.14 USD / day</v>
      </c>
      <c r="R1368" t="str">
        <f>VLOOKUP($N1368,'Design - US'!$H$3:$M$50,5,FALSE)</f>
        <v>Open access within label indication (use after failure of allopurinol or febuxostat)</v>
      </c>
      <c r="S1368" t="str">
        <f>VLOOKUP($N1368,'Design - US'!$H$3:$M$50,6,FALSE)</f>
        <v>No prior authorization</v>
      </c>
      <c r="T1368">
        <f t="shared" si="153"/>
        <v>1960</v>
      </c>
      <c r="U1368">
        <f t="shared" si="147"/>
        <v>588</v>
      </c>
      <c r="V1368">
        <f t="shared" si="148"/>
        <v>392</v>
      </c>
      <c r="W1368">
        <f t="shared" si="149"/>
        <v>980</v>
      </c>
      <c r="X1368">
        <f t="shared" si="150"/>
        <v>0</v>
      </c>
    </row>
    <row r="1369" spans="1:24">
      <c r="A1369" s="2">
        <v>213</v>
      </c>
      <c r="B1369" s="1" t="s">
        <v>17</v>
      </c>
      <c r="C1369" s="1">
        <v>12</v>
      </c>
      <c r="D1369" s="1" t="s">
        <v>14</v>
      </c>
      <c r="E1369" s="1">
        <v>0.4</v>
      </c>
      <c r="F1369" s="1">
        <v>0.4</v>
      </c>
      <c r="G1369" s="1">
        <v>0.2</v>
      </c>
      <c r="H1369" s="1">
        <v>0</v>
      </c>
      <c r="I1369" s="1" t="s">
        <v>12</v>
      </c>
      <c r="J1369" s="1" t="s">
        <v>16</v>
      </c>
      <c r="K1369" s="1">
        <v>1960</v>
      </c>
      <c r="L1369" s="3">
        <v>1400</v>
      </c>
      <c r="M1369" t="str">
        <f t="shared" si="151"/>
        <v>B</v>
      </c>
      <c r="N1369" t="str">
        <f t="shared" si="152"/>
        <v>B12</v>
      </c>
      <c r="O1369" t="str">
        <f>VLOOKUP(N1369,'Design - US'!$H$3:$M$50,2,FALSE)</f>
        <v>Profile A</v>
      </c>
      <c r="P1369" t="str">
        <f>VLOOKUP($N1369,'Design - US'!$H$3:$M$50,3,FALSE)</f>
        <v>$60 USD / mo (T3)</v>
      </c>
      <c r="Q1369" t="str">
        <f>VLOOKUP($N1369,'Design - US'!$H$3:$M$50,4,FALSE)</f>
        <v>$7.14 USD / day</v>
      </c>
      <c r="R1369" t="str">
        <f>VLOOKUP($N1369,'Design - US'!$H$3:$M$50,5,FALSE)</f>
        <v>Open access within label indication (use after failure of allopurinol or febuxostat)</v>
      </c>
      <c r="S1369" t="str">
        <f>VLOOKUP($N1369,'Design - US'!$H$3:$M$50,6,FALSE)</f>
        <v>No prior authorization</v>
      </c>
      <c r="T1369">
        <f t="shared" si="153"/>
        <v>1400</v>
      </c>
      <c r="U1369">
        <f t="shared" si="147"/>
        <v>560</v>
      </c>
      <c r="V1369">
        <f t="shared" si="148"/>
        <v>560</v>
      </c>
      <c r="W1369">
        <f t="shared" si="149"/>
        <v>280</v>
      </c>
      <c r="X1369">
        <f t="shared" si="150"/>
        <v>0</v>
      </c>
    </row>
    <row r="1370" spans="1:24">
      <c r="A1370" s="2">
        <v>226</v>
      </c>
      <c r="B1370" s="1" t="s">
        <v>17</v>
      </c>
      <c r="C1370" s="1">
        <v>1</v>
      </c>
      <c r="D1370" s="1" t="s">
        <v>11</v>
      </c>
      <c r="E1370" s="1">
        <v>0.3</v>
      </c>
      <c r="F1370" s="1">
        <v>0.4</v>
      </c>
      <c r="G1370" s="1">
        <v>0.3</v>
      </c>
      <c r="H1370" s="1">
        <v>0</v>
      </c>
      <c r="I1370" s="1" t="s">
        <v>12</v>
      </c>
      <c r="J1370" s="1" t="s">
        <v>16</v>
      </c>
      <c r="K1370" s="1">
        <v>15000</v>
      </c>
      <c r="L1370" s="3">
        <v>15000</v>
      </c>
      <c r="M1370" t="str">
        <f t="shared" si="151"/>
        <v>B</v>
      </c>
      <c r="N1370" t="str">
        <f t="shared" si="152"/>
        <v>B1</v>
      </c>
      <c r="O1370" t="str">
        <f>VLOOKUP(N1370,'Design - US'!$H$3:$M$50,2,FALSE)</f>
        <v>Profile B</v>
      </c>
      <c r="P1370" t="str">
        <f>VLOOKUP($N1370,'Design - US'!$H$3:$M$50,3,FALSE)</f>
        <v>$60 USD / mo (T3)</v>
      </c>
      <c r="Q1370" t="str">
        <f>VLOOKUP($N1370,'Design - US'!$H$3:$M$50,4,FALSE)</f>
        <v>$7.14 USD / day</v>
      </c>
      <c r="R1370" t="str">
        <f>VLOOKUP($N1370,'Design - US'!$H$3:$M$50,5,FALSE)</f>
        <v>Open access within label indication (use after failure of allopurinol or febuxostat)</v>
      </c>
      <c r="S1370" t="str">
        <f>VLOOKUP($N1370,'Design - US'!$H$3:$M$50,6,FALSE)</f>
        <v>Requires prior authorization</v>
      </c>
      <c r="T1370">
        <f t="shared" si="153"/>
        <v>15000</v>
      </c>
      <c r="U1370">
        <f t="shared" si="147"/>
        <v>4500</v>
      </c>
      <c r="V1370">
        <f t="shared" si="148"/>
        <v>6000</v>
      </c>
      <c r="W1370">
        <f t="shared" si="149"/>
        <v>4500</v>
      </c>
      <c r="X1370">
        <f t="shared" si="150"/>
        <v>0</v>
      </c>
    </row>
    <row r="1371" spans="1:24">
      <c r="A1371" s="2">
        <v>226</v>
      </c>
      <c r="B1371" s="1" t="s">
        <v>17</v>
      </c>
      <c r="C1371" s="1">
        <v>1</v>
      </c>
      <c r="D1371" s="1" t="s">
        <v>14</v>
      </c>
      <c r="E1371" s="1">
        <v>0.2</v>
      </c>
      <c r="F1371" s="1">
        <v>0.1</v>
      </c>
      <c r="G1371" s="1">
        <v>0.7</v>
      </c>
      <c r="H1371" s="1">
        <v>0</v>
      </c>
      <c r="I1371" s="1" t="s">
        <v>12</v>
      </c>
      <c r="J1371" s="1" t="s">
        <v>16</v>
      </c>
      <c r="K1371" s="1">
        <v>15000</v>
      </c>
      <c r="L1371" s="3">
        <v>15000</v>
      </c>
      <c r="M1371" t="str">
        <f t="shared" si="151"/>
        <v>B</v>
      </c>
      <c r="N1371" t="str">
        <f t="shared" si="152"/>
        <v>B1</v>
      </c>
      <c r="O1371" t="str">
        <f>VLOOKUP(N1371,'Design - US'!$H$3:$M$50,2,FALSE)</f>
        <v>Profile B</v>
      </c>
      <c r="P1371" t="str">
        <f>VLOOKUP($N1371,'Design - US'!$H$3:$M$50,3,FALSE)</f>
        <v>$60 USD / mo (T3)</v>
      </c>
      <c r="Q1371" t="str">
        <f>VLOOKUP($N1371,'Design - US'!$H$3:$M$50,4,FALSE)</f>
        <v>$7.14 USD / day</v>
      </c>
      <c r="R1371" t="str">
        <f>VLOOKUP($N1371,'Design - US'!$H$3:$M$50,5,FALSE)</f>
        <v>Open access within label indication (use after failure of allopurinol or febuxostat)</v>
      </c>
      <c r="S1371" t="str">
        <f>VLOOKUP($N1371,'Design - US'!$H$3:$M$50,6,FALSE)</f>
        <v>Requires prior authorization</v>
      </c>
      <c r="T1371">
        <f t="shared" si="153"/>
        <v>15000</v>
      </c>
      <c r="U1371">
        <f t="shared" si="147"/>
        <v>3000</v>
      </c>
      <c r="V1371">
        <f t="shared" si="148"/>
        <v>1500</v>
      </c>
      <c r="W1371">
        <f t="shared" si="149"/>
        <v>10500</v>
      </c>
      <c r="X1371">
        <f t="shared" si="150"/>
        <v>0</v>
      </c>
    </row>
    <row r="1372" spans="1:24">
      <c r="A1372" s="2">
        <v>226</v>
      </c>
      <c r="B1372" s="1" t="s">
        <v>17</v>
      </c>
      <c r="C1372" s="1">
        <v>2</v>
      </c>
      <c r="D1372" s="1" t="s">
        <v>11</v>
      </c>
      <c r="E1372" s="1">
        <v>0.4</v>
      </c>
      <c r="F1372" s="1">
        <v>0.3</v>
      </c>
      <c r="G1372" s="1">
        <v>0.3</v>
      </c>
      <c r="H1372" s="1">
        <v>0</v>
      </c>
      <c r="I1372" s="1" t="s">
        <v>12</v>
      </c>
      <c r="J1372" s="1" t="s">
        <v>16</v>
      </c>
      <c r="K1372" s="1">
        <v>15000</v>
      </c>
      <c r="L1372" s="3">
        <v>15000</v>
      </c>
      <c r="M1372" t="str">
        <f t="shared" si="151"/>
        <v>B</v>
      </c>
      <c r="N1372" t="str">
        <f t="shared" si="152"/>
        <v>B2</v>
      </c>
      <c r="O1372" t="str">
        <f>VLOOKUP(N1372,'Design - US'!$H$3:$M$50,2,FALSE)</f>
        <v>Profile D</v>
      </c>
      <c r="P1372" t="str">
        <f>VLOOKUP($N1372,'Design - US'!$H$3:$M$50,3,FALSE)</f>
        <v>$60 USD / mo (T3)</v>
      </c>
      <c r="Q1372" t="str">
        <f>VLOOKUP($N1372,'Design - US'!$H$3:$M$50,4,FALSE)</f>
        <v>$5.36 USD / day</v>
      </c>
      <c r="R1372" t="str">
        <f>VLOOKUP($N1372,'Design - US'!$H$3:$M$50,5,FALSE)</f>
        <v>Open access within label indication (use after failure of allopurinol or febuxostat)</v>
      </c>
      <c r="S1372" t="str">
        <f>VLOOKUP($N1372,'Design - US'!$H$3:$M$50,6,FALSE)</f>
        <v>Requires prior authorization</v>
      </c>
      <c r="T1372">
        <f t="shared" si="153"/>
        <v>15000</v>
      </c>
      <c r="U1372">
        <f t="shared" si="147"/>
        <v>6000</v>
      </c>
      <c r="V1372">
        <f t="shared" si="148"/>
        <v>4500</v>
      </c>
      <c r="W1372">
        <f t="shared" si="149"/>
        <v>4500</v>
      </c>
      <c r="X1372">
        <f t="shared" si="150"/>
        <v>0</v>
      </c>
    </row>
    <row r="1373" spans="1:24">
      <c r="A1373" s="2">
        <v>226</v>
      </c>
      <c r="B1373" s="1" t="s">
        <v>17</v>
      </c>
      <c r="C1373" s="1">
        <v>2</v>
      </c>
      <c r="D1373" s="1" t="s">
        <v>14</v>
      </c>
      <c r="E1373" s="1">
        <v>0.5</v>
      </c>
      <c r="F1373" s="1">
        <v>0.2</v>
      </c>
      <c r="G1373" s="1">
        <v>0.3</v>
      </c>
      <c r="H1373" s="1">
        <v>0</v>
      </c>
      <c r="I1373" s="1" t="s">
        <v>12</v>
      </c>
      <c r="J1373" s="1" t="s">
        <v>16</v>
      </c>
      <c r="K1373" s="1">
        <v>15000</v>
      </c>
      <c r="L1373" s="3">
        <v>15000</v>
      </c>
      <c r="M1373" t="str">
        <f t="shared" si="151"/>
        <v>B</v>
      </c>
      <c r="N1373" t="str">
        <f t="shared" si="152"/>
        <v>B2</v>
      </c>
      <c r="O1373" t="str">
        <f>VLOOKUP(N1373,'Design - US'!$H$3:$M$50,2,FALSE)</f>
        <v>Profile D</v>
      </c>
      <c r="P1373" t="str">
        <f>VLOOKUP($N1373,'Design - US'!$H$3:$M$50,3,FALSE)</f>
        <v>$60 USD / mo (T3)</v>
      </c>
      <c r="Q1373" t="str">
        <f>VLOOKUP($N1373,'Design - US'!$H$3:$M$50,4,FALSE)</f>
        <v>$5.36 USD / day</v>
      </c>
      <c r="R1373" t="str">
        <f>VLOOKUP($N1373,'Design - US'!$H$3:$M$50,5,FALSE)</f>
        <v>Open access within label indication (use after failure of allopurinol or febuxostat)</v>
      </c>
      <c r="S1373" t="str">
        <f>VLOOKUP($N1373,'Design - US'!$H$3:$M$50,6,FALSE)</f>
        <v>Requires prior authorization</v>
      </c>
      <c r="T1373">
        <f t="shared" si="153"/>
        <v>15000</v>
      </c>
      <c r="U1373">
        <f t="shared" si="147"/>
        <v>7500</v>
      </c>
      <c r="V1373">
        <f t="shared" si="148"/>
        <v>3000</v>
      </c>
      <c r="W1373">
        <f t="shared" si="149"/>
        <v>4500</v>
      </c>
      <c r="X1373">
        <f t="shared" si="150"/>
        <v>0</v>
      </c>
    </row>
    <row r="1374" spans="1:24">
      <c r="A1374" s="2">
        <v>226</v>
      </c>
      <c r="B1374" s="1" t="s">
        <v>17</v>
      </c>
      <c r="C1374" s="1">
        <v>3</v>
      </c>
      <c r="D1374" s="1" t="s">
        <v>11</v>
      </c>
      <c r="E1374" s="1">
        <v>0.4</v>
      </c>
      <c r="F1374" s="1">
        <v>0.2</v>
      </c>
      <c r="G1374" s="1">
        <v>0.4</v>
      </c>
      <c r="H1374" s="1">
        <v>0</v>
      </c>
      <c r="I1374" s="1" t="s">
        <v>12</v>
      </c>
      <c r="J1374" s="1" t="s">
        <v>16</v>
      </c>
      <c r="K1374" s="1">
        <v>15000</v>
      </c>
      <c r="L1374" s="3">
        <v>15000</v>
      </c>
      <c r="M1374" t="str">
        <f t="shared" si="151"/>
        <v>B</v>
      </c>
      <c r="N1374" t="str">
        <f t="shared" si="152"/>
        <v>B3</v>
      </c>
      <c r="O1374" t="str">
        <f>VLOOKUP(N1374,'Design - US'!$H$3:$M$50,2,FALSE)</f>
        <v>Profile C</v>
      </c>
      <c r="P1374" t="str">
        <f>VLOOKUP($N1374,'Design - US'!$H$3:$M$50,3,FALSE)</f>
        <v>$60 USD / mo (T3)</v>
      </c>
      <c r="Q1374" t="str">
        <f>VLOOKUP($N1374,'Design - US'!$H$3:$M$50,4,FALSE)</f>
        <v>$12.06 USD / day</v>
      </c>
      <c r="R1374" t="str">
        <f>VLOOKUP($N1374,'Design - US'!$H$3:$M$50,5,FALSE)</f>
        <v>Open access within label indication (use after failure of allopurinol or febuxostat)</v>
      </c>
      <c r="S1374" t="str">
        <f>VLOOKUP($N1374,'Design - US'!$H$3:$M$50,6,FALSE)</f>
        <v>Requires prior authorization</v>
      </c>
      <c r="T1374">
        <f t="shared" si="153"/>
        <v>15000</v>
      </c>
      <c r="U1374">
        <f t="shared" si="147"/>
        <v>6000</v>
      </c>
      <c r="V1374">
        <f t="shared" si="148"/>
        <v>3000</v>
      </c>
      <c r="W1374">
        <f t="shared" si="149"/>
        <v>6000</v>
      </c>
      <c r="X1374">
        <f t="shared" si="150"/>
        <v>0</v>
      </c>
    </row>
    <row r="1375" spans="1:24">
      <c r="A1375" s="2">
        <v>226</v>
      </c>
      <c r="B1375" s="1" t="s">
        <v>17</v>
      </c>
      <c r="C1375" s="1">
        <v>3</v>
      </c>
      <c r="D1375" s="1" t="s">
        <v>14</v>
      </c>
      <c r="E1375" s="1">
        <v>0.1</v>
      </c>
      <c r="F1375" s="1">
        <v>0.3</v>
      </c>
      <c r="G1375" s="1">
        <v>0.6</v>
      </c>
      <c r="H1375" s="1">
        <v>0</v>
      </c>
      <c r="I1375" s="1" t="s">
        <v>12</v>
      </c>
      <c r="J1375" s="1" t="s">
        <v>16</v>
      </c>
      <c r="K1375" s="1">
        <v>15000</v>
      </c>
      <c r="L1375" s="3">
        <v>15000</v>
      </c>
      <c r="M1375" t="str">
        <f t="shared" si="151"/>
        <v>B</v>
      </c>
      <c r="N1375" t="str">
        <f t="shared" si="152"/>
        <v>B3</v>
      </c>
      <c r="O1375" t="str">
        <f>VLOOKUP(N1375,'Design - US'!$H$3:$M$50,2,FALSE)</f>
        <v>Profile C</v>
      </c>
      <c r="P1375" t="str">
        <f>VLOOKUP($N1375,'Design - US'!$H$3:$M$50,3,FALSE)</f>
        <v>$60 USD / mo (T3)</v>
      </c>
      <c r="Q1375" t="str">
        <f>VLOOKUP($N1375,'Design - US'!$H$3:$M$50,4,FALSE)</f>
        <v>$12.06 USD / day</v>
      </c>
      <c r="R1375" t="str">
        <f>VLOOKUP($N1375,'Design - US'!$H$3:$M$50,5,FALSE)</f>
        <v>Open access within label indication (use after failure of allopurinol or febuxostat)</v>
      </c>
      <c r="S1375" t="str">
        <f>VLOOKUP($N1375,'Design - US'!$H$3:$M$50,6,FALSE)</f>
        <v>Requires prior authorization</v>
      </c>
      <c r="T1375">
        <f t="shared" si="153"/>
        <v>15000</v>
      </c>
      <c r="U1375">
        <f t="shared" si="147"/>
        <v>1500</v>
      </c>
      <c r="V1375">
        <f t="shared" si="148"/>
        <v>4500</v>
      </c>
      <c r="W1375">
        <f t="shared" si="149"/>
        <v>9000</v>
      </c>
      <c r="X1375">
        <f t="shared" si="150"/>
        <v>0</v>
      </c>
    </row>
    <row r="1376" spans="1:24">
      <c r="A1376" s="2">
        <v>226</v>
      </c>
      <c r="B1376" s="1" t="s">
        <v>17</v>
      </c>
      <c r="C1376" s="1">
        <v>4</v>
      </c>
      <c r="D1376" s="1" t="s">
        <v>11</v>
      </c>
      <c r="E1376" s="1">
        <v>0.5</v>
      </c>
      <c r="F1376" s="1">
        <v>0.4</v>
      </c>
      <c r="G1376" s="1">
        <v>0.1</v>
      </c>
      <c r="H1376" s="1">
        <v>0</v>
      </c>
      <c r="I1376" s="1" t="s">
        <v>12</v>
      </c>
      <c r="J1376" s="1" t="s">
        <v>16</v>
      </c>
      <c r="K1376" s="1">
        <v>15000</v>
      </c>
      <c r="L1376" s="3">
        <v>15000</v>
      </c>
      <c r="M1376" t="str">
        <f t="shared" si="151"/>
        <v>B</v>
      </c>
      <c r="N1376" t="str">
        <f t="shared" si="152"/>
        <v>B4</v>
      </c>
      <c r="O1376" t="str">
        <f>VLOOKUP(N1376,'Design - US'!$H$3:$M$50,2,FALSE)</f>
        <v>Profile B</v>
      </c>
      <c r="P1376" t="str">
        <f>VLOOKUP($N1376,'Design - US'!$H$3:$M$50,3,FALSE)</f>
        <v>$60 USD / mo (T3)</v>
      </c>
      <c r="Q1376" t="str">
        <f>VLOOKUP($N1376,'Design - US'!$H$3:$M$50,4,FALSE)</f>
        <v>$5.36 USD / day</v>
      </c>
      <c r="R1376" t="str">
        <f>VLOOKUP($N1376,'Design - US'!$H$3:$M$50,5,FALSE)</f>
        <v>Open access within label indication (use after failure of allopurinol or febuxostat)</v>
      </c>
      <c r="S1376" t="str">
        <f>VLOOKUP($N1376,'Design - US'!$H$3:$M$50,6,FALSE)</f>
        <v>No prior authorization</v>
      </c>
      <c r="T1376">
        <f t="shared" si="153"/>
        <v>15000</v>
      </c>
      <c r="U1376">
        <f t="shared" si="147"/>
        <v>7500</v>
      </c>
      <c r="V1376">
        <f t="shared" si="148"/>
        <v>6000</v>
      </c>
      <c r="W1376">
        <f t="shared" si="149"/>
        <v>1500</v>
      </c>
      <c r="X1376">
        <f t="shared" si="150"/>
        <v>0</v>
      </c>
    </row>
    <row r="1377" spans="1:24">
      <c r="A1377" s="2">
        <v>226</v>
      </c>
      <c r="B1377" s="1" t="s">
        <v>17</v>
      </c>
      <c r="C1377" s="1">
        <v>4</v>
      </c>
      <c r="D1377" s="1" t="s">
        <v>14</v>
      </c>
      <c r="E1377" s="1">
        <v>0.1</v>
      </c>
      <c r="F1377" s="1">
        <v>0.3</v>
      </c>
      <c r="G1377" s="1">
        <v>0.6</v>
      </c>
      <c r="H1377" s="1">
        <v>0</v>
      </c>
      <c r="I1377" s="1" t="s">
        <v>12</v>
      </c>
      <c r="J1377" s="1" t="s">
        <v>16</v>
      </c>
      <c r="K1377" s="1">
        <v>15000</v>
      </c>
      <c r="L1377" s="3">
        <v>15000</v>
      </c>
      <c r="M1377" t="str">
        <f t="shared" si="151"/>
        <v>B</v>
      </c>
      <c r="N1377" t="str">
        <f t="shared" si="152"/>
        <v>B4</v>
      </c>
      <c r="O1377" t="str">
        <f>VLOOKUP(N1377,'Design - US'!$H$3:$M$50,2,FALSE)</f>
        <v>Profile B</v>
      </c>
      <c r="P1377" t="str">
        <f>VLOOKUP($N1377,'Design - US'!$H$3:$M$50,3,FALSE)</f>
        <v>$60 USD / mo (T3)</v>
      </c>
      <c r="Q1377" t="str">
        <f>VLOOKUP($N1377,'Design - US'!$H$3:$M$50,4,FALSE)</f>
        <v>$5.36 USD / day</v>
      </c>
      <c r="R1377" t="str">
        <f>VLOOKUP($N1377,'Design - US'!$H$3:$M$50,5,FALSE)</f>
        <v>Open access within label indication (use after failure of allopurinol or febuxostat)</v>
      </c>
      <c r="S1377" t="str">
        <f>VLOOKUP($N1377,'Design - US'!$H$3:$M$50,6,FALSE)</f>
        <v>No prior authorization</v>
      </c>
      <c r="T1377">
        <f t="shared" si="153"/>
        <v>15000</v>
      </c>
      <c r="U1377">
        <f t="shared" si="147"/>
        <v>1500</v>
      </c>
      <c r="V1377">
        <f t="shared" si="148"/>
        <v>4500</v>
      </c>
      <c r="W1377">
        <f t="shared" si="149"/>
        <v>9000</v>
      </c>
      <c r="X1377">
        <f t="shared" si="150"/>
        <v>0</v>
      </c>
    </row>
    <row r="1378" spans="1:24">
      <c r="A1378" s="2">
        <v>226</v>
      </c>
      <c r="B1378" s="1" t="s">
        <v>17</v>
      </c>
      <c r="C1378" s="1">
        <v>5</v>
      </c>
      <c r="D1378" s="1" t="s">
        <v>11</v>
      </c>
      <c r="E1378" s="1">
        <v>0.5</v>
      </c>
      <c r="F1378" s="1">
        <v>0.3</v>
      </c>
      <c r="G1378" s="1">
        <v>0.2</v>
      </c>
      <c r="H1378" s="1">
        <v>0</v>
      </c>
      <c r="I1378" s="1" t="s">
        <v>12</v>
      </c>
      <c r="J1378" s="1" t="s">
        <v>16</v>
      </c>
      <c r="K1378" s="1">
        <v>15000</v>
      </c>
      <c r="L1378" s="3">
        <v>15000</v>
      </c>
      <c r="M1378" t="str">
        <f t="shared" si="151"/>
        <v>B</v>
      </c>
      <c r="N1378" t="str">
        <f t="shared" si="152"/>
        <v>B5</v>
      </c>
      <c r="O1378" t="str">
        <f>VLOOKUP(N1378,'Design - US'!$H$3:$M$50,2,FALSE)</f>
        <v>Profile D</v>
      </c>
      <c r="P1378" t="str">
        <f>VLOOKUP($N1378,'Design - US'!$H$3:$M$50,3,FALSE)</f>
        <v>$60 USD / mo (T3)</v>
      </c>
      <c r="Q1378" t="str">
        <f>VLOOKUP($N1378,'Design - US'!$H$3:$M$50,4,FALSE)</f>
        <v>$5.36 USD / day</v>
      </c>
      <c r="R1378" t="str">
        <f>VLOOKUP($N1378,'Design - US'!$H$3:$M$50,5,FALSE)</f>
        <v>Open access within label indication (use after failure of allopurinol or febuxostat)</v>
      </c>
      <c r="S1378" t="str">
        <f>VLOOKUP($N1378,'Design - US'!$H$3:$M$50,6,FALSE)</f>
        <v>No prior authorization</v>
      </c>
      <c r="T1378">
        <f t="shared" si="153"/>
        <v>15000</v>
      </c>
      <c r="U1378">
        <f t="shared" si="147"/>
        <v>7500</v>
      </c>
      <c r="V1378">
        <f t="shared" si="148"/>
        <v>4500</v>
      </c>
      <c r="W1378">
        <f t="shared" si="149"/>
        <v>3000</v>
      </c>
      <c r="X1378">
        <f t="shared" si="150"/>
        <v>0</v>
      </c>
    </row>
    <row r="1379" spans="1:24">
      <c r="A1379" s="2">
        <v>226</v>
      </c>
      <c r="B1379" s="1" t="s">
        <v>17</v>
      </c>
      <c r="C1379" s="1">
        <v>5</v>
      </c>
      <c r="D1379" s="1" t="s">
        <v>14</v>
      </c>
      <c r="E1379" s="1">
        <v>0.4</v>
      </c>
      <c r="F1379" s="1">
        <v>0.1</v>
      </c>
      <c r="G1379" s="1">
        <v>0.5</v>
      </c>
      <c r="H1379" s="1">
        <v>0</v>
      </c>
      <c r="I1379" s="1" t="s">
        <v>12</v>
      </c>
      <c r="J1379" s="1" t="s">
        <v>16</v>
      </c>
      <c r="K1379" s="1">
        <v>15000</v>
      </c>
      <c r="L1379" s="3">
        <v>15000</v>
      </c>
      <c r="M1379" t="str">
        <f t="shared" si="151"/>
        <v>B</v>
      </c>
      <c r="N1379" t="str">
        <f t="shared" si="152"/>
        <v>B5</v>
      </c>
      <c r="O1379" t="str">
        <f>VLOOKUP(N1379,'Design - US'!$H$3:$M$50,2,FALSE)</f>
        <v>Profile D</v>
      </c>
      <c r="P1379" t="str">
        <f>VLOOKUP($N1379,'Design - US'!$H$3:$M$50,3,FALSE)</f>
        <v>$60 USD / mo (T3)</v>
      </c>
      <c r="Q1379" t="str">
        <f>VLOOKUP($N1379,'Design - US'!$H$3:$M$50,4,FALSE)</f>
        <v>$5.36 USD / day</v>
      </c>
      <c r="R1379" t="str">
        <f>VLOOKUP($N1379,'Design - US'!$H$3:$M$50,5,FALSE)</f>
        <v>Open access within label indication (use after failure of allopurinol or febuxostat)</v>
      </c>
      <c r="S1379" t="str">
        <f>VLOOKUP($N1379,'Design - US'!$H$3:$M$50,6,FALSE)</f>
        <v>No prior authorization</v>
      </c>
      <c r="T1379">
        <f t="shared" si="153"/>
        <v>15000</v>
      </c>
      <c r="U1379">
        <f t="shared" si="147"/>
        <v>6000</v>
      </c>
      <c r="V1379">
        <f t="shared" si="148"/>
        <v>1500</v>
      </c>
      <c r="W1379">
        <f t="shared" si="149"/>
        <v>7500</v>
      </c>
      <c r="X1379">
        <f t="shared" si="150"/>
        <v>0</v>
      </c>
    </row>
    <row r="1380" spans="1:24">
      <c r="A1380" s="2">
        <v>226</v>
      </c>
      <c r="B1380" s="1" t="s">
        <v>17</v>
      </c>
      <c r="C1380" s="1">
        <v>6</v>
      </c>
      <c r="D1380" s="1" t="s">
        <v>11</v>
      </c>
      <c r="E1380" s="1">
        <v>0.4</v>
      </c>
      <c r="F1380" s="1">
        <v>0.4</v>
      </c>
      <c r="G1380" s="1">
        <v>0.2</v>
      </c>
      <c r="H1380" s="1">
        <v>0</v>
      </c>
      <c r="I1380" s="1" t="s">
        <v>12</v>
      </c>
      <c r="J1380" s="1" t="s">
        <v>16</v>
      </c>
      <c r="K1380" s="1">
        <v>15000</v>
      </c>
      <c r="L1380" s="3">
        <v>15000</v>
      </c>
      <c r="M1380" t="str">
        <f t="shared" si="151"/>
        <v>B</v>
      </c>
      <c r="N1380" t="str">
        <f t="shared" si="152"/>
        <v>B6</v>
      </c>
      <c r="O1380" t="str">
        <f>VLOOKUP(N1380,'Design - US'!$H$3:$M$50,2,FALSE)</f>
        <v>Profile D</v>
      </c>
      <c r="P1380" t="str">
        <f>VLOOKUP($N1380,'Design - US'!$H$3:$M$50,3,FALSE)</f>
        <v>$60 USD / mo (T3)</v>
      </c>
      <c r="Q1380" t="str">
        <f>VLOOKUP($N1380,'Design - US'!$H$3:$M$50,4,FALSE)</f>
        <v>$7.14 USD / day</v>
      </c>
      <c r="R1380" t="str">
        <f>VLOOKUP($N1380,'Design - US'!$H$3:$M$50,5,FALSE)</f>
        <v>Open access within label indication (use after failure of allopurinol or febuxostat)</v>
      </c>
      <c r="S1380" t="str">
        <f>VLOOKUP($N1380,'Design - US'!$H$3:$M$50,6,FALSE)</f>
        <v>No prior authorization</v>
      </c>
      <c r="T1380">
        <f t="shared" si="153"/>
        <v>15000</v>
      </c>
      <c r="U1380">
        <f t="shared" si="147"/>
        <v>6000</v>
      </c>
      <c r="V1380">
        <f t="shared" si="148"/>
        <v>6000</v>
      </c>
      <c r="W1380">
        <f t="shared" si="149"/>
        <v>3000</v>
      </c>
      <c r="X1380">
        <f t="shared" si="150"/>
        <v>0</v>
      </c>
    </row>
    <row r="1381" spans="1:24">
      <c r="A1381" s="2">
        <v>226</v>
      </c>
      <c r="B1381" s="1" t="s">
        <v>17</v>
      </c>
      <c r="C1381" s="1">
        <v>6</v>
      </c>
      <c r="D1381" s="1" t="s">
        <v>14</v>
      </c>
      <c r="E1381" s="1">
        <v>0.5</v>
      </c>
      <c r="F1381" s="1">
        <v>0.3</v>
      </c>
      <c r="G1381" s="1">
        <v>0.2</v>
      </c>
      <c r="H1381" s="1">
        <v>0</v>
      </c>
      <c r="I1381" s="1" t="s">
        <v>12</v>
      </c>
      <c r="J1381" s="1" t="s">
        <v>16</v>
      </c>
      <c r="K1381" s="1">
        <v>15000</v>
      </c>
      <c r="L1381" s="3">
        <v>15000</v>
      </c>
      <c r="M1381" t="str">
        <f t="shared" si="151"/>
        <v>B</v>
      </c>
      <c r="N1381" t="str">
        <f t="shared" si="152"/>
        <v>B6</v>
      </c>
      <c r="O1381" t="str">
        <f>VLOOKUP(N1381,'Design - US'!$H$3:$M$50,2,FALSE)</f>
        <v>Profile D</v>
      </c>
      <c r="P1381" t="str">
        <f>VLOOKUP($N1381,'Design - US'!$H$3:$M$50,3,FALSE)</f>
        <v>$60 USD / mo (T3)</v>
      </c>
      <c r="Q1381" t="str">
        <f>VLOOKUP($N1381,'Design - US'!$H$3:$M$50,4,FALSE)</f>
        <v>$7.14 USD / day</v>
      </c>
      <c r="R1381" t="str">
        <f>VLOOKUP($N1381,'Design - US'!$H$3:$M$50,5,FALSE)</f>
        <v>Open access within label indication (use after failure of allopurinol or febuxostat)</v>
      </c>
      <c r="S1381" t="str">
        <f>VLOOKUP($N1381,'Design - US'!$H$3:$M$50,6,FALSE)</f>
        <v>No prior authorization</v>
      </c>
      <c r="T1381">
        <f t="shared" si="153"/>
        <v>15000</v>
      </c>
      <c r="U1381">
        <f t="shared" si="147"/>
        <v>7500</v>
      </c>
      <c r="V1381">
        <f t="shared" si="148"/>
        <v>4500</v>
      </c>
      <c r="W1381">
        <f t="shared" si="149"/>
        <v>3000</v>
      </c>
      <c r="X1381">
        <f t="shared" si="150"/>
        <v>0</v>
      </c>
    </row>
    <row r="1382" spans="1:24">
      <c r="A1382" s="2">
        <v>226</v>
      </c>
      <c r="B1382" s="1" t="s">
        <v>17</v>
      </c>
      <c r="C1382" s="1">
        <v>7</v>
      </c>
      <c r="D1382" s="1" t="s">
        <v>11</v>
      </c>
      <c r="E1382" s="1">
        <v>0.4</v>
      </c>
      <c r="F1382" s="1">
        <v>0.2</v>
      </c>
      <c r="G1382" s="1">
        <v>0.4</v>
      </c>
      <c r="H1382" s="1">
        <v>0</v>
      </c>
      <c r="I1382" s="1" t="s">
        <v>12</v>
      </c>
      <c r="J1382" s="1" t="s">
        <v>16</v>
      </c>
      <c r="K1382" s="1">
        <v>15000</v>
      </c>
      <c r="L1382" s="3">
        <v>15000</v>
      </c>
      <c r="M1382" t="str">
        <f t="shared" si="151"/>
        <v>B</v>
      </c>
      <c r="N1382" t="str">
        <f t="shared" si="152"/>
        <v>B7</v>
      </c>
      <c r="O1382" t="str">
        <f>VLOOKUP(N1382,'Design - US'!$H$3:$M$50,2,FALSE)</f>
        <v>Profile D</v>
      </c>
      <c r="P1382" t="str">
        <f>VLOOKUP($N1382,'Design - US'!$H$3:$M$50,3,FALSE)</f>
        <v>$60 USD / mo (T3)</v>
      </c>
      <c r="Q1382" t="str">
        <f>VLOOKUP($N1382,'Design - US'!$H$3:$M$50,4,FALSE)</f>
        <v>$12.06 USD / day</v>
      </c>
      <c r="R1382" t="str">
        <f>VLOOKUP($N1382,'Design - US'!$H$3:$M$50,5,FALSE)</f>
        <v>Open access within label indication (use after failure of allopurinol or febuxostat)</v>
      </c>
      <c r="S1382" t="str">
        <f>VLOOKUP($N1382,'Design - US'!$H$3:$M$50,6,FALSE)</f>
        <v>Requires prior authorization</v>
      </c>
      <c r="T1382">
        <f t="shared" si="153"/>
        <v>15000</v>
      </c>
      <c r="U1382">
        <f t="shared" si="147"/>
        <v>6000</v>
      </c>
      <c r="V1382">
        <f t="shared" si="148"/>
        <v>3000</v>
      </c>
      <c r="W1382">
        <f t="shared" si="149"/>
        <v>6000</v>
      </c>
      <c r="X1382">
        <f t="shared" si="150"/>
        <v>0</v>
      </c>
    </row>
    <row r="1383" spans="1:24">
      <c r="A1383" s="2">
        <v>226</v>
      </c>
      <c r="B1383" s="1" t="s">
        <v>17</v>
      </c>
      <c r="C1383" s="1">
        <v>7</v>
      </c>
      <c r="D1383" s="1" t="s">
        <v>14</v>
      </c>
      <c r="E1383" s="1">
        <v>0.6</v>
      </c>
      <c r="F1383" s="1">
        <v>0.3</v>
      </c>
      <c r="G1383" s="1">
        <v>0.1</v>
      </c>
      <c r="H1383" s="1">
        <v>0</v>
      </c>
      <c r="I1383" s="1" t="s">
        <v>12</v>
      </c>
      <c r="J1383" s="1" t="s">
        <v>16</v>
      </c>
      <c r="K1383" s="1">
        <v>15000</v>
      </c>
      <c r="L1383" s="3">
        <v>15000</v>
      </c>
      <c r="M1383" t="str">
        <f t="shared" si="151"/>
        <v>B</v>
      </c>
      <c r="N1383" t="str">
        <f t="shared" si="152"/>
        <v>B7</v>
      </c>
      <c r="O1383" t="str">
        <f>VLOOKUP(N1383,'Design - US'!$H$3:$M$50,2,FALSE)</f>
        <v>Profile D</v>
      </c>
      <c r="P1383" t="str">
        <f>VLOOKUP($N1383,'Design - US'!$H$3:$M$50,3,FALSE)</f>
        <v>$60 USD / mo (T3)</v>
      </c>
      <c r="Q1383" t="str">
        <f>VLOOKUP($N1383,'Design - US'!$H$3:$M$50,4,FALSE)</f>
        <v>$12.06 USD / day</v>
      </c>
      <c r="R1383" t="str">
        <f>VLOOKUP($N1383,'Design - US'!$H$3:$M$50,5,FALSE)</f>
        <v>Open access within label indication (use after failure of allopurinol or febuxostat)</v>
      </c>
      <c r="S1383" t="str">
        <f>VLOOKUP($N1383,'Design - US'!$H$3:$M$50,6,FALSE)</f>
        <v>Requires prior authorization</v>
      </c>
      <c r="T1383">
        <f t="shared" si="153"/>
        <v>15000</v>
      </c>
      <c r="U1383">
        <f t="shared" si="147"/>
        <v>9000</v>
      </c>
      <c r="V1383">
        <f t="shared" si="148"/>
        <v>4500</v>
      </c>
      <c r="W1383">
        <f t="shared" si="149"/>
        <v>1500</v>
      </c>
      <c r="X1383">
        <f t="shared" si="150"/>
        <v>0</v>
      </c>
    </row>
    <row r="1384" spans="1:24">
      <c r="A1384" s="2">
        <v>226</v>
      </c>
      <c r="B1384" s="1" t="s">
        <v>17</v>
      </c>
      <c r="C1384" s="1">
        <v>8</v>
      </c>
      <c r="D1384" s="1" t="s">
        <v>11</v>
      </c>
      <c r="E1384" s="1">
        <v>0.5</v>
      </c>
      <c r="F1384" s="1">
        <v>0.3</v>
      </c>
      <c r="G1384" s="1">
        <v>0.2</v>
      </c>
      <c r="H1384" s="1">
        <v>0</v>
      </c>
      <c r="I1384" s="1" t="s">
        <v>12</v>
      </c>
      <c r="J1384" s="1" t="s">
        <v>16</v>
      </c>
      <c r="K1384" s="1">
        <v>15000</v>
      </c>
      <c r="L1384" s="3">
        <v>15000</v>
      </c>
      <c r="M1384" t="str">
        <f t="shared" si="151"/>
        <v>B</v>
      </c>
      <c r="N1384" t="str">
        <f t="shared" si="152"/>
        <v>B8</v>
      </c>
      <c r="O1384" t="str">
        <f>VLOOKUP(N1384,'Design - US'!$H$3:$M$50,2,FALSE)</f>
        <v>Profile C</v>
      </c>
      <c r="P1384" t="str">
        <f>VLOOKUP($N1384,'Design - US'!$H$3:$M$50,3,FALSE)</f>
        <v>$60 USD / mo (T3)</v>
      </c>
      <c r="Q1384" t="str">
        <f>VLOOKUP($N1384,'Design - US'!$H$3:$M$50,4,FALSE)</f>
        <v>$7.14 USD / day</v>
      </c>
      <c r="R1384" t="str">
        <f>VLOOKUP($N1384,'Design - US'!$H$3:$M$50,5,FALSE)</f>
        <v>Open access within label indication (use after failure of allopurinol or febuxostat)</v>
      </c>
      <c r="S1384" t="str">
        <f>VLOOKUP($N1384,'Design - US'!$H$3:$M$50,6,FALSE)</f>
        <v>No prior authorization</v>
      </c>
      <c r="T1384">
        <f t="shared" si="153"/>
        <v>15000</v>
      </c>
      <c r="U1384">
        <f t="shared" si="147"/>
        <v>7500</v>
      </c>
      <c r="V1384">
        <f t="shared" si="148"/>
        <v>4500</v>
      </c>
      <c r="W1384">
        <f t="shared" si="149"/>
        <v>3000</v>
      </c>
      <c r="X1384">
        <f t="shared" si="150"/>
        <v>0</v>
      </c>
    </row>
    <row r="1385" spans="1:24">
      <c r="A1385" s="2">
        <v>226</v>
      </c>
      <c r="B1385" s="1" t="s">
        <v>17</v>
      </c>
      <c r="C1385" s="1">
        <v>8</v>
      </c>
      <c r="D1385" s="1" t="s">
        <v>14</v>
      </c>
      <c r="E1385" s="1">
        <v>0.1</v>
      </c>
      <c r="F1385" s="1">
        <v>0.2</v>
      </c>
      <c r="G1385" s="1">
        <v>0.7</v>
      </c>
      <c r="H1385" s="1">
        <v>0</v>
      </c>
      <c r="I1385" s="1" t="s">
        <v>12</v>
      </c>
      <c r="J1385" s="1" t="s">
        <v>16</v>
      </c>
      <c r="K1385" s="1">
        <v>15000</v>
      </c>
      <c r="L1385" s="3">
        <v>15000</v>
      </c>
      <c r="M1385" t="str">
        <f t="shared" si="151"/>
        <v>B</v>
      </c>
      <c r="N1385" t="str">
        <f t="shared" si="152"/>
        <v>B8</v>
      </c>
      <c r="O1385" t="str">
        <f>VLOOKUP(N1385,'Design - US'!$H$3:$M$50,2,FALSE)</f>
        <v>Profile C</v>
      </c>
      <c r="P1385" t="str">
        <f>VLOOKUP($N1385,'Design - US'!$H$3:$M$50,3,FALSE)</f>
        <v>$60 USD / mo (T3)</v>
      </c>
      <c r="Q1385" t="str">
        <f>VLOOKUP($N1385,'Design - US'!$H$3:$M$50,4,FALSE)</f>
        <v>$7.14 USD / day</v>
      </c>
      <c r="R1385" t="str">
        <f>VLOOKUP($N1385,'Design - US'!$H$3:$M$50,5,FALSE)</f>
        <v>Open access within label indication (use after failure of allopurinol or febuxostat)</v>
      </c>
      <c r="S1385" t="str">
        <f>VLOOKUP($N1385,'Design - US'!$H$3:$M$50,6,FALSE)</f>
        <v>No prior authorization</v>
      </c>
      <c r="T1385">
        <f t="shared" si="153"/>
        <v>15000</v>
      </c>
      <c r="U1385">
        <f t="shared" si="147"/>
        <v>1500</v>
      </c>
      <c r="V1385">
        <f t="shared" si="148"/>
        <v>3000</v>
      </c>
      <c r="W1385">
        <f t="shared" si="149"/>
        <v>10500</v>
      </c>
      <c r="X1385">
        <f t="shared" si="150"/>
        <v>0</v>
      </c>
    </row>
    <row r="1386" spans="1:24">
      <c r="A1386" s="2">
        <v>226</v>
      </c>
      <c r="B1386" s="1" t="s">
        <v>17</v>
      </c>
      <c r="C1386" s="1">
        <v>9</v>
      </c>
      <c r="D1386" s="1" t="s">
        <v>11</v>
      </c>
      <c r="E1386" s="1">
        <v>0.4</v>
      </c>
      <c r="F1386" s="1">
        <v>0.2</v>
      </c>
      <c r="G1386" s="1">
        <v>0.4</v>
      </c>
      <c r="H1386" s="1">
        <v>0</v>
      </c>
      <c r="I1386" s="1" t="s">
        <v>12</v>
      </c>
      <c r="J1386" s="1" t="s">
        <v>16</v>
      </c>
      <c r="K1386" s="1">
        <v>15000</v>
      </c>
      <c r="L1386" s="3">
        <v>15000</v>
      </c>
      <c r="M1386" t="str">
        <f t="shared" si="151"/>
        <v>B</v>
      </c>
      <c r="N1386" t="str">
        <f t="shared" si="152"/>
        <v>B9</v>
      </c>
      <c r="O1386" t="str">
        <f>VLOOKUP(N1386,'Design - US'!$H$3:$M$50,2,FALSE)</f>
        <v>Profile B</v>
      </c>
      <c r="P1386" t="str">
        <f>VLOOKUP($N1386,'Design - US'!$H$3:$M$50,3,FALSE)</f>
        <v>$60 USD / mo (T3)</v>
      </c>
      <c r="Q1386" t="str">
        <f>VLOOKUP($N1386,'Design - US'!$H$3:$M$50,4,FALSE)</f>
        <v>$12.06 USD / day</v>
      </c>
      <c r="R1386" t="str">
        <f>VLOOKUP($N1386,'Design - US'!$H$3:$M$50,5,FALSE)</f>
        <v>Open access within label indication (use after failure of allopurinol or febuxostat)</v>
      </c>
      <c r="S1386" t="str">
        <f>VLOOKUP($N1386,'Design - US'!$H$3:$M$50,6,FALSE)</f>
        <v>Requires prior authorization</v>
      </c>
      <c r="T1386">
        <f t="shared" si="153"/>
        <v>15000</v>
      </c>
      <c r="U1386">
        <f t="shared" si="147"/>
        <v>6000</v>
      </c>
      <c r="V1386">
        <f t="shared" si="148"/>
        <v>3000</v>
      </c>
      <c r="W1386">
        <f t="shared" si="149"/>
        <v>6000</v>
      </c>
      <c r="X1386">
        <f t="shared" si="150"/>
        <v>0</v>
      </c>
    </row>
    <row r="1387" spans="1:24">
      <c r="A1387" s="2">
        <v>226</v>
      </c>
      <c r="B1387" s="1" t="s">
        <v>17</v>
      </c>
      <c r="C1387" s="1">
        <v>9</v>
      </c>
      <c r="D1387" s="1" t="s">
        <v>14</v>
      </c>
      <c r="E1387" s="1">
        <v>0.3</v>
      </c>
      <c r="F1387" s="1">
        <v>0.1</v>
      </c>
      <c r="G1387" s="1">
        <v>0.6</v>
      </c>
      <c r="H1387" s="1">
        <v>0</v>
      </c>
      <c r="I1387" s="1" t="s">
        <v>12</v>
      </c>
      <c r="J1387" s="1" t="s">
        <v>16</v>
      </c>
      <c r="K1387" s="1">
        <v>15000</v>
      </c>
      <c r="L1387" s="3">
        <v>15000</v>
      </c>
      <c r="M1387" t="str">
        <f t="shared" si="151"/>
        <v>B</v>
      </c>
      <c r="N1387" t="str">
        <f t="shared" si="152"/>
        <v>B9</v>
      </c>
      <c r="O1387" t="str">
        <f>VLOOKUP(N1387,'Design - US'!$H$3:$M$50,2,FALSE)</f>
        <v>Profile B</v>
      </c>
      <c r="P1387" t="str">
        <f>VLOOKUP($N1387,'Design - US'!$H$3:$M$50,3,FALSE)</f>
        <v>$60 USD / mo (T3)</v>
      </c>
      <c r="Q1387" t="str">
        <f>VLOOKUP($N1387,'Design - US'!$H$3:$M$50,4,FALSE)</f>
        <v>$12.06 USD / day</v>
      </c>
      <c r="R1387" t="str">
        <f>VLOOKUP($N1387,'Design - US'!$H$3:$M$50,5,FALSE)</f>
        <v>Open access within label indication (use after failure of allopurinol or febuxostat)</v>
      </c>
      <c r="S1387" t="str">
        <f>VLOOKUP($N1387,'Design - US'!$H$3:$M$50,6,FALSE)</f>
        <v>Requires prior authorization</v>
      </c>
      <c r="T1387">
        <f t="shared" si="153"/>
        <v>15000</v>
      </c>
      <c r="U1387">
        <f t="shared" si="147"/>
        <v>4500</v>
      </c>
      <c r="V1387">
        <f t="shared" si="148"/>
        <v>1500</v>
      </c>
      <c r="W1387">
        <f t="shared" si="149"/>
        <v>9000</v>
      </c>
      <c r="X1387">
        <f t="shared" si="150"/>
        <v>0</v>
      </c>
    </row>
    <row r="1388" spans="1:24">
      <c r="A1388" s="2">
        <v>226</v>
      </c>
      <c r="B1388" s="1" t="s">
        <v>17</v>
      </c>
      <c r="C1388" s="1">
        <v>10</v>
      </c>
      <c r="D1388" s="1" t="s">
        <v>11</v>
      </c>
      <c r="E1388" s="1">
        <v>0.5</v>
      </c>
      <c r="F1388" s="1">
        <v>0.3</v>
      </c>
      <c r="G1388" s="1">
        <v>0.2</v>
      </c>
      <c r="H1388" s="1">
        <v>0</v>
      </c>
      <c r="I1388" s="1" t="s">
        <v>12</v>
      </c>
      <c r="J1388" s="1" t="s">
        <v>16</v>
      </c>
      <c r="K1388" s="1">
        <v>15000</v>
      </c>
      <c r="L1388" s="3">
        <v>15000</v>
      </c>
      <c r="M1388" t="str">
        <f t="shared" si="151"/>
        <v>B</v>
      </c>
      <c r="N1388" t="str">
        <f t="shared" si="152"/>
        <v>B10</v>
      </c>
      <c r="O1388" t="str">
        <f>VLOOKUP(N1388,'Design - US'!$H$3:$M$50,2,FALSE)</f>
        <v>Profile D</v>
      </c>
      <c r="P1388" t="str">
        <f>VLOOKUP($N1388,'Design - US'!$H$3:$M$50,3,FALSE)</f>
        <v>$60 USD / mo (T3)</v>
      </c>
      <c r="Q1388" t="str">
        <f>VLOOKUP($N1388,'Design - US'!$H$3:$M$50,4,FALSE)</f>
        <v>$12.06 USD / day</v>
      </c>
      <c r="R1388" t="str">
        <f>VLOOKUP($N1388,'Design - US'!$H$3:$M$50,5,FALSE)</f>
        <v>Access restricted beyond label indication (use only after failure of both allopurinol AND febuxostat)</v>
      </c>
      <c r="S1388" t="str">
        <f>VLOOKUP($N1388,'Design - US'!$H$3:$M$50,6,FALSE)</f>
        <v>No prior authorization</v>
      </c>
      <c r="T1388">
        <f t="shared" si="153"/>
        <v>15000</v>
      </c>
      <c r="U1388">
        <f t="shared" si="147"/>
        <v>7500</v>
      </c>
      <c r="V1388">
        <f t="shared" si="148"/>
        <v>4500</v>
      </c>
      <c r="W1388">
        <f t="shared" si="149"/>
        <v>3000</v>
      </c>
      <c r="X1388">
        <f t="shared" si="150"/>
        <v>0</v>
      </c>
    </row>
    <row r="1389" spans="1:24">
      <c r="A1389" s="2">
        <v>226</v>
      </c>
      <c r="B1389" s="1" t="s">
        <v>17</v>
      </c>
      <c r="C1389" s="1">
        <v>10</v>
      </c>
      <c r="D1389" s="1" t="s">
        <v>14</v>
      </c>
      <c r="E1389" s="1">
        <v>0.5</v>
      </c>
      <c r="F1389" s="1">
        <v>0.2</v>
      </c>
      <c r="G1389" s="1">
        <v>0.3</v>
      </c>
      <c r="H1389" s="1">
        <v>0</v>
      </c>
      <c r="I1389" s="1" t="s">
        <v>12</v>
      </c>
      <c r="J1389" s="1" t="s">
        <v>16</v>
      </c>
      <c r="K1389" s="1">
        <v>15000</v>
      </c>
      <c r="L1389" s="3">
        <v>15000</v>
      </c>
      <c r="M1389" t="str">
        <f t="shared" si="151"/>
        <v>B</v>
      </c>
      <c r="N1389" t="str">
        <f t="shared" si="152"/>
        <v>B10</v>
      </c>
      <c r="O1389" t="str">
        <f>VLOOKUP(N1389,'Design - US'!$H$3:$M$50,2,FALSE)</f>
        <v>Profile D</v>
      </c>
      <c r="P1389" t="str">
        <f>VLOOKUP($N1389,'Design - US'!$H$3:$M$50,3,FALSE)</f>
        <v>$60 USD / mo (T3)</v>
      </c>
      <c r="Q1389" t="str">
        <f>VLOOKUP($N1389,'Design - US'!$H$3:$M$50,4,FALSE)</f>
        <v>$12.06 USD / day</v>
      </c>
      <c r="R1389" t="str">
        <f>VLOOKUP($N1389,'Design - US'!$H$3:$M$50,5,FALSE)</f>
        <v>Access restricted beyond label indication (use only after failure of both allopurinol AND febuxostat)</v>
      </c>
      <c r="S1389" t="str">
        <f>VLOOKUP($N1389,'Design - US'!$H$3:$M$50,6,FALSE)</f>
        <v>No prior authorization</v>
      </c>
      <c r="T1389">
        <f t="shared" si="153"/>
        <v>15000</v>
      </c>
      <c r="U1389">
        <f t="shared" si="147"/>
        <v>7500</v>
      </c>
      <c r="V1389">
        <f t="shared" si="148"/>
        <v>3000</v>
      </c>
      <c r="W1389">
        <f t="shared" si="149"/>
        <v>4500</v>
      </c>
      <c r="X1389">
        <f t="shared" si="150"/>
        <v>0</v>
      </c>
    </row>
    <row r="1390" spans="1:24">
      <c r="A1390" s="2">
        <v>226</v>
      </c>
      <c r="B1390" s="1" t="s">
        <v>17</v>
      </c>
      <c r="C1390" s="1">
        <v>11</v>
      </c>
      <c r="D1390" s="1" t="s">
        <v>11</v>
      </c>
      <c r="E1390" s="1">
        <v>0.3</v>
      </c>
      <c r="F1390" s="1">
        <v>0.1</v>
      </c>
      <c r="G1390" s="1">
        <v>0.6</v>
      </c>
      <c r="H1390" s="1">
        <v>0</v>
      </c>
      <c r="I1390" s="1" t="s">
        <v>12</v>
      </c>
      <c r="J1390" s="1" t="s">
        <v>16</v>
      </c>
      <c r="K1390" s="1">
        <v>15000</v>
      </c>
      <c r="L1390" s="3">
        <v>15000</v>
      </c>
      <c r="M1390" t="str">
        <f t="shared" si="151"/>
        <v>B</v>
      </c>
      <c r="N1390" t="str">
        <f t="shared" si="152"/>
        <v>B11</v>
      </c>
      <c r="O1390" t="str">
        <f>VLOOKUP(N1390,'Design - US'!$H$3:$M$50,2,FALSE)</f>
        <v>Profile A</v>
      </c>
      <c r="P1390" t="str">
        <f>VLOOKUP($N1390,'Design - US'!$H$3:$M$50,3,FALSE)</f>
        <v>$60 USD / mo (T3)</v>
      </c>
      <c r="Q1390" t="str">
        <f>VLOOKUP($N1390,'Design - US'!$H$3:$M$50,4,FALSE)</f>
        <v>$12.06 USD / day</v>
      </c>
      <c r="R1390" t="str">
        <f>VLOOKUP($N1390,'Design - US'!$H$3:$M$50,5,FALSE)</f>
        <v>Access restricted beyond label indication (use only after failure of both allopurinol AND febuxostat)</v>
      </c>
      <c r="S1390" t="str">
        <f>VLOOKUP($N1390,'Design - US'!$H$3:$M$50,6,FALSE)</f>
        <v>Requires prior authorization</v>
      </c>
      <c r="T1390">
        <f t="shared" si="153"/>
        <v>15000</v>
      </c>
      <c r="U1390">
        <f t="shared" si="147"/>
        <v>4500</v>
      </c>
      <c r="V1390">
        <f t="shared" si="148"/>
        <v>1500</v>
      </c>
      <c r="W1390">
        <f t="shared" si="149"/>
        <v>9000</v>
      </c>
      <c r="X1390">
        <f t="shared" si="150"/>
        <v>0</v>
      </c>
    </row>
    <row r="1391" spans="1:24">
      <c r="A1391" s="2">
        <v>226</v>
      </c>
      <c r="B1391" s="1" t="s">
        <v>17</v>
      </c>
      <c r="C1391" s="1">
        <v>11</v>
      </c>
      <c r="D1391" s="1" t="s">
        <v>14</v>
      </c>
      <c r="E1391" s="1">
        <v>0.2</v>
      </c>
      <c r="F1391" s="1">
        <v>0.5</v>
      </c>
      <c r="G1391" s="1">
        <v>0.3</v>
      </c>
      <c r="H1391" s="1">
        <v>0</v>
      </c>
      <c r="I1391" s="1" t="s">
        <v>12</v>
      </c>
      <c r="J1391" s="1" t="s">
        <v>16</v>
      </c>
      <c r="K1391" s="1">
        <v>15000</v>
      </c>
      <c r="L1391" s="3">
        <v>15000</v>
      </c>
      <c r="M1391" t="str">
        <f t="shared" si="151"/>
        <v>B</v>
      </c>
      <c r="N1391" t="str">
        <f t="shared" si="152"/>
        <v>B11</v>
      </c>
      <c r="O1391" t="str">
        <f>VLOOKUP(N1391,'Design - US'!$H$3:$M$50,2,FALSE)</f>
        <v>Profile A</v>
      </c>
      <c r="P1391" t="str">
        <f>VLOOKUP($N1391,'Design - US'!$H$3:$M$50,3,FALSE)</f>
        <v>$60 USD / mo (T3)</v>
      </c>
      <c r="Q1391" t="str">
        <f>VLOOKUP($N1391,'Design - US'!$H$3:$M$50,4,FALSE)</f>
        <v>$12.06 USD / day</v>
      </c>
      <c r="R1391" t="str">
        <f>VLOOKUP($N1391,'Design - US'!$H$3:$M$50,5,FALSE)</f>
        <v>Access restricted beyond label indication (use only after failure of both allopurinol AND febuxostat)</v>
      </c>
      <c r="S1391" t="str">
        <f>VLOOKUP($N1391,'Design - US'!$H$3:$M$50,6,FALSE)</f>
        <v>Requires prior authorization</v>
      </c>
      <c r="T1391">
        <f t="shared" si="153"/>
        <v>15000</v>
      </c>
      <c r="U1391">
        <f t="shared" si="147"/>
        <v>3000</v>
      </c>
      <c r="V1391">
        <f t="shared" si="148"/>
        <v>7500</v>
      </c>
      <c r="W1391">
        <f t="shared" si="149"/>
        <v>4500</v>
      </c>
      <c r="X1391">
        <f t="shared" si="150"/>
        <v>0</v>
      </c>
    </row>
    <row r="1392" spans="1:24">
      <c r="A1392" s="2">
        <v>226</v>
      </c>
      <c r="B1392" s="1" t="s">
        <v>17</v>
      </c>
      <c r="C1392" s="1">
        <v>12</v>
      </c>
      <c r="D1392" s="1" t="s">
        <v>11</v>
      </c>
      <c r="E1392" s="1">
        <v>0.2</v>
      </c>
      <c r="F1392" s="1">
        <v>0.5</v>
      </c>
      <c r="G1392" s="1">
        <v>0.3</v>
      </c>
      <c r="H1392" s="1">
        <v>0</v>
      </c>
      <c r="I1392" s="1" t="s">
        <v>12</v>
      </c>
      <c r="J1392" s="1" t="s">
        <v>16</v>
      </c>
      <c r="K1392" s="1">
        <v>15000</v>
      </c>
      <c r="L1392" s="3">
        <v>15000</v>
      </c>
      <c r="M1392" t="str">
        <f t="shared" si="151"/>
        <v>B</v>
      </c>
      <c r="N1392" t="str">
        <f t="shared" si="152"/>
        <v>B12</v>
      </c>
      <c r="O1392" t="str">
        <f>VLOOKUP(N1392,'Design - US'!$H$3:$M$50,2,FALSE)</f>
        <v>Profile A</v>
      </c>
      <c r="P1392" t="str">
        <f>VLOOKUP($N1392,'Design - US'!$H$3:$M$50,3,FALSE)</f>
        <v>$60 USD / mo (T3)</v>
      </c>
      <c r="Q1392" t="str">
        <f>VLOOKUP($N1392,'Design - US'!$H$3:$M$50,4,FALSE)</f>
        <v>$7.14 USD / day</v>
      </c>
      <c r="R1392" t="str">
        <f>VLOOKUP($N1392,'Design - US'!$H$3:$M$50,5,FALSE)</f>
        <v>Open access within label indication (use after failure of allopurinol or febuxostat)</v>
      </c>
      <c r="S1392" t="str">
        <f>VLOOKUP($N1392,'Design - US'!$H$3:$M$50,6,FALSE)</f>
        <v>No prior authorization</v>
      </c>
      <c r="T1392">
        <f t="shared" si="153"/>
        <v>15000</v>
      </c>
      <c r="U1392">
        <f t="shared" si="147"/>
        <v>3000</v>
      </c>
      <c r="V1392">
        <f t="shared" si="148"/>
        <v>7500</v>
      </c>
      <c r="W1392">
        <f t="shared" si="149"/>
        <v>4500</v>
      </c>
      <c r="X1392">
        <f t="shared" si="150"/>
        <v>0</v>
      </c>
    </row>
    <row r="1393" spans="1:24">
      <c r="A1393" s="2">
        <v>226</v>
      </c>
      <c r="B1393" s="1" t="s">
        <v>17</v>
      </c>
      <c r="C1393" s="1">
        <v>12</v>
      </c>
      <c r="D1393" s="1" t="s">
        <v>14</v>
      </c>
      <c r="E1393" s="1">
        <v>0.5</v>
      </c>
      <c r="F1393" s="1">
        <v>0.3</v>
      </c>
      <c r="G1393" s="1">
        <v>0.2</v>
      </c>
      <c r="H1393" s="1">
        <v>0</v>
      </c>
      <c r="I1393" s="1" t="s">
        <v>12</v>
      </c>
      <c r="J1393" s="1" t="s">
        <v>16</v>
      </c>
      <c r="K1393" s="1">
        <v>15000</v>
      </c>
      <c r="L1393" s="3">
        <v>15000</v>
      </c>
      <c r="M1393" t="str">
        <f t="shared" si="151"/>
        <v>B</v>
      </c>
      <c r="N1393" t="str">
        <f t="shared" si="152"/>
        <v>B12</v>
      </c>
      <c r="O1393" t="str">
        <f>VLOOKUP(N1393,'Design - US'!$H$3:$M$50,2,FALSE)</f>
        <v>Profile A</v>
      </c>
      <c r="P1393" t="str">
        <f>VLOOKUP($N1393,'Design - US'!$H$3:$M$50,3,FALSE)</f>
        <v>$60 USD / mo (T3)</v>
      </c>
      <c r="Q1393" t="str">
        <f>VLOOKUP($N1393,'Design - US'!$H$3:$M$50,4,FALSE)</f>
        <v>$7.14 USD / day</v>
      </c>
      <c r="R1393" t="str">
        <f>VLOOKUP($N1393,'Design - US'!$H$3:$M$50,5,FALSE)</f>
        <v>Open access within label indication (use after failure of allopurinol or febuxostat)</v>
      </c>
      <c r="S1393" t="str">
        <f>VLOOKUP($N1393,'Design - US'!$H$3:$M$50,6,FALSE)</f>
        <v>No prior authorization</v>
      </c>
      <c r="T1393">
        <f t="shared" si="153"/>
        <v>15000</v>
      </c>
      <c r="U1393">
        <f t="shared" si="147"/>
        <v>7500</v>
      </c>
      <c r="V1393">
        <f t="shared" si="148"/>
        <v>4500</v>
      </c>
      <c r="W1393">
        <f t="shared" si="149"/>
        <v>3000</v>
      </c>
      <c r="X1393">
        <f t="shared" si="150"/>
        <v>0</v>
      </c>
    </row>
    <row r="1394" spans="1:24">
      <c r="A1394" s="2">
        <v>233</v>
      </c>
      <c r="B1394" s="1" t="s">
        <v>18</v>
      </c>
      <c r="C1394" s="1">
        <v>1</v>
      </c>
      <c r="D1394" s="1" t="s">
        <v>11</v>
      </c>
      <c r="E1394" s="1">
        <v>0.3</v>
      </c>
      <c r="F1394" s="1">
        <v>0</v>
      </c>
      <c r="G1394" s="1">
        <v>0.7</v>
      </c>
      <c r="H1394" s="1">
        <v>0</v>
      </c>
      <c r="I1394" s="1" t="s">
        <v>12</v>
      </c>
      <c r="J1394" s="1" t="s">
        <v>16</v>
      </c>
      <c r="K1394" s="1">
        <v>6000</v>
      </c>
      <c r="L1394" s="3">
        <v>0</v>
      </c>
      <c r="M1394" t="str">
        <f t="shared" si="151"/>
        <v>C</v>
      </c>
      <c r="N1394" t="str">
        <f t="shared" si="152"/>
        <v>C1</v>
      </c>
      <c r="O1394" t="str">
        <f>VLOOKUP(N1394,'Design - US'!$H$3:$M$50,2,FALSE)</f>
        <v>Profile C</v>
      </c>
      <c r="P1394" t="str">
        <f>VLOOKUP($N1394,'Design - US'!$H$3:$M$50,3,FALSE)</f>
        <v>$30 USD / mo (T2)</v>
      </c>
      <c r="Q1394" t="str">
        <f>VLOOKUP($N1394,'Design - US'!$H$3:$M$50,4,FALSE)</f>
        <v>$7.14 USD / day</v>
      </c>
      <c r="R1394" t="str">
        <f>VLOOKUP($N1394,'Design - US'!$H$3:$M$50,5,FALSE)</f>
        <v>Open access within label indication (use after failure of allopurinol or febuxostat)</v>
      </c>
      <c r="S1394" t="str">
        <f>VLOOKUP($N1394,'Design - US'!$H$3:$M$50,6,FALSE)</f>
        <v>No prior authorization</v>
      </c>
      <c r="T1394">
        <f t="shared" si="153"/>
        <v>6000</v>
      </c>
      <c r="U1394">
        <f t="shared" si="147"/>
        <v>1800</v>
      </c>
      <c r="V1394">
        <f t="shared" si="148"/>
        <v>0</v>
      </c>
      <c r="W1394">
        <f t="shared" si="149"/>
        <v>4200</v>
      </c>
      <c r="X1394">
        <f t="shared" si="150"/>
        <v>0</v>
      </c>
    </row>
    <row r="1395" spans="1:24">
      <c r="A1395" s="2">
        <v>233</v>
      </c>
      <c r="B1395" s="1" t="s">
        <v>18</v>
      </c>
      <c r="C1395" s="1">
        <v>1</v>
      </c>
      <c r="D1395" s="1" t="s">
        <v>14</v>
      </c>
      <c r="E1395" s="1">
        <v>0.2</v>
      </c>
      <c r="F1395" s="1">
        <v>0</v>
      </c>
      <c r="G1395" s="1">
        <v>0.8</v>
      </c>
      <c r="H1395" s="1">
        <v>0</v>
      </c>
      <c r="I1395" s="1" t="s">
        <v>12</v>
      </c>
      <c r="J1395" s="1" t="s">
        <v>16</v>
      </c>
      <c r="K1395" s="1">
        <v>6000</v>
      </c>
      <c r="L1395" s="3">
        <v>0</v>
      </c>
      <c r="M1395" t="str">
        <f t="shared" si="151"/>
        <v>C</v>
      </c>
      <c r="N1395" t="str">
        <f t="shared" si="152"/>
        <v>C1</v>
      </c>
      <c r="O1395" t="str">
        <f>VLOOKUP(N1395,'Design - US'!$H$3:$M$50,2,FALSE)</f>
        <v>Profile C</v>
      </c>
      <c r="P1395" t="str">
        <f>VLOOKUP($N1395,'Design - US'!$H$3:$M$50,3,FALSE)</f>
        <v>$30 USD / mo (T2)</v>
      </c>
      <c r="Q1395" t="str">
        <f>VLOOKUP($N1395,'Design - US'!$H$3:$M$50,4,FALSE)</f>
        <v>$7.14 USD / day</v>
      </c>
      <c r="R1395" t="str">
        <f>VLOOKUP($N1395,'Design - US'!$H$3:$M$50,5,FALSE)</f>
        <v>Open access within label indication (use after failure of allopurinol or febuxostat)</v>
      </c>
      <c r="S1395" t="str">
        <f>VLOOKUP($N1395,'Design - US'!$H$3:$M$50,6,FALSE)</f>
        <v>No prior authorization</v>
      </c>
      <c r="T1395">
        <f t="shared" si="153"/>
        <v>0</v>
      </c>
      <c r="U1395">
        <f t="shared" si="147"/>
        <v>0</v>
      </c>
      <c r="V1395">
        <f t="shared" si="148"/>
        <v>0</v>
      </c>
      <c r="W1395">
        <f t="shared" si="149"/>
        <v>0</v>
      </c>
      <c r="X1395">
        <f t="shared" si="150"/>
        <v>0</v>
      </c>
    </row>
    <row r="1396" spans="1:24">
      <c r="A1396" s="2">
        <v>233</v>
      </c>
      <c r="B1396" s="1" t="s">
        <v>18</v>
      </c>
      <c r="C1396" s="1">
        <v>2</v>
      </c>
      <c r="D1396" s="1" t="s">
        <v>11</v>
      </c>
      <c r="E1396" s="1">
        <v>1</v>
      </c>
      <c r="F1396" s="1">
        <v>0</v>
      </c>
      <c r="G1396" s="1">
        <v>0</v>
      </c>
      <c r="H1396" s="1">
        <v>0</v>
      </c>
      <c r="I1396" s="1" t="s">
        <v>12</v>
      </c>
      <c r="J1396" s="1" t="s">
        <v>16</v>
      </c>
      <c r="K1396" s="1">
        <v>6000</v>
      </c>
      <c r="L1396" s="3">
        <v>0</v>
      </c>
      <c r="M1396" t="str">
        <f t="shared" si="151"/>
        <v>C</v>
      </c>
      <c r="N1396" t="str">
        <f t="shared" si="152"/>
        <v>C2</v>
      </c>
      <c r="O1396" t="str">
        <f>VLOOKUP(N1396,'Design - US'!$H$3:$M$50,2,FALSE)</f>
        <v>Profile C</v>
      </c>
      <c r="P1396" t="str">
        <f>VLOOKUP($N1396,'Design - US'!$H$3:$M$50,3,FALSE)</f>
        <v>$60 USD / mo (T3)</v>
      </c>
      <c r="Q1396" t="str">
        <f>VLOOKUP($N1396,'Design - US'!$H$3:$M$50,4,FALSE)</f>
        <v>$12.06 USD / day</v>
      </c>
      <c r="R1396" t="str">
        <f>VLOOKUP($N1396,'Design - US'!$H$3:$M$50,5,FALSE)</f>
        <v>Access restricted beyond label indication (use only after failure of both allopurinol AND febuxostat)</v>
      </c>
      <c r="S1396" t="str">
        <f>VLOOKUP($N1396,'Design - US'!$H$3:$M$50,6,FALSE)</f>
        <v>Requires prior authorization</v>
      </c>
      <c r="T1396">
        <f t="shared" si="153"/>
        <v>6000</v>
      </c>
      <c r="U1396">
        <f t="shared" si="147"/>
        <v>6000</v>
      </c>
      <c r="V1396">
        <f t="shared" si="148"/>
        <v>0</v>
      </c>
      <c r="W1396">
        <f t="shared" si="149"/>
        <v>0</v>
      </c>
      <c r="X1396">
        <f t="shared" si="150"/>
        <v>0</v>
      </c>
    </row>
    <row r="1397" spans="1:24">
      <c r="A1397" s="2">
        <v>233</v>
      </c>
      <c r="B1397" s="1" t="s">
        <v>18</v>
      </c>
      <c r="C1397" s="1">
        <v>2</v>
      </c>
      <c r="D1397" s="1" t="s">
        <v>14</v>
      </c>
      <c r="E1397" s="1">
        <v>1</v>
      </c>
      <c r="F1397" s="1">
        <v>0</v>
      </c>
      <c r="G1397" s="1">
        <v>0</v>
      </c>
      <c r="H1397" s="1">
        <v>0</v>
      </c>
      <c r="I1397" s="1" t="s">
        <v>12</v>
      </c>
      <c r="J1397" s="1" t="s">
        <v>16</v>
      </c>
      <c r="K1397" s="1">
        <v>6000</v>
      </c>
      <c r="L1397" s="3">
        <v>0</v>
      </c>
      <c r="M1397" t="str">
        <f t="shared" si="151"/>
        <v>C</v>
      </c>
      <c r="N1397" t="str">
        <f t="shared" si="152"/>
        <v>C2</v>
      </c>
      <c r="O1397" t="str">
        <f>VLOOKUP(N1397,'Design - US'!$H$3:$M$50,2,FALSE)</f>
        <v>Profile C</v>
      </c>
      <c r="P1397" t="str">
        <f>VLOOKUP($N1397,'Design - US'!$H$3:$M$50,3,FALSE)</f>
        <v>$60 USD / mo (T3)</v>
      </c>
      <c r="Q1397" t="str">
        <f>VLOOKUP($N1397,'Design - US'!$H$3:$M$50,4,FALSE)</f>
        <v>$12.06 USD / day</v>
      </c>
      <c r="R1397" t="str">
        <f>VLOOKUP($N1397,'Design - US'!$H$3:$M$50,5,FALSE)</f>
        <v>Access restricted beyond label indication (use only after failure of both allopurinol AND febuxostat)</v>
      </c>
      <c r="S1397" t="str">
        <f>VLOOKUP($N1397,'Design - US'!$H$3:$M$50,6,FALSE)</f>
        <v>Requires prior authorization</v>
      </c>
      <c r="T1397">
        <f t="shared" si="153"/>
        <v>0</v>
      </c>
      <c r="U1397">
        <f t="shared" si="147"/>
        <v>0</v>
      </c>
      <c r="V1397">
        <f t="shared" si="148"/>
        <v>0</v>
      </c>
      <c r="W1397">
        <f t="shared" si="149"/>
        <v>0</v>
      </c>
      <c r="X1397">
        <f t="shared" si="150"/>
        <v>0</v>
      </c>
    </row>
    <row r="1398" spans="1:24">
      <c r="A1398" s="2">
        <v>233</v>
      </c>
      <c r="B1398" s="1" t="s">
        <v>18</v>
      </c>
      <c r="C1398" s="1">
        <v>3</v>
      </c>
      <c r="D1398" s="1" t="s">
        <v>11</v>
      </c>
      <c r="E1398" s="1">
        <v>0.4</v>
      </c>
      <c r="F1398" s="1">
        <v>0</v>
      </c>
      <c r="G1398" s="1">
        <v>0.6</v>
      </c>
      <c r="H1398" s="1">
        <v>0</v>
      </c>
      <c r="I1398" s="1" t="s">
        <v>12</v>
      </c>
      <c r="J1398" s="1" t="s">
        <v>16</v>
      </c>
      <c r="K1398" s="1">
        <v>6000</v>
      </c>
      <c r="L1398" s="3">
        <v>0</v>
      </c>
      <c r="M1398" t="str">
        <f t="shared" si="151"/>
        <v>C</v>
      </c>
      <c r="N1398" t="str">
        <f t="shared" si="152"/>
        <v>C3</v>
      </c>
      <c r="O1398" t="str">
        <f>VLOOKUP(N1398,'Design - US'!$H$3:$M$50,2,FALSE)</f>
        <v>Profile A</v>
      </c>
      <c r="P1398" t="str">
        <f>VLOOKUP($N1398,'Design - US'!$H$3:$M$50,3,FALSE)</f>
        <v>$30 USD / mo (T2)</v>
      </c>
      <c r="Q1398" t="str">
        <f>VLOOKUP($N1398,'Design - US'!$H$3:$M$50,4,FALSE)</f>
        <v>$7.14 USD / day</v>
      </c>
      <c r="R1398" t="str">
        <f>VLOOKUP($N1398,'Design - US'!$H$3:$M$50,5,FALSE)</f>
        <v>Open access within label indication (use after failure of allopurinol or febuxostat)</v>
      </c>
      <c r="S1398" t="str">
        <f>VLOOKUP($N1398,'Design - US'!$H$3:$M$50,6,FALSE)</f>
        <v>No prior authorization</v>
      </c>
      <c r="T1398">
        <f t="shared" si="153"/>
        <v>6000</v>
      </c>
      <c r="U1398">
        <f t="shared" si="147"/>
        <v>2400</v>
      </c>
      <c r="V1398">
        <f t="shared" si="148"/>
        <v>0</v>
      </c>
      <c r="W1398">
        <f t="shared" si="149"/>
        <v>3600</v>
      </c>
      <c r="X1398">
        <f t="shared" si="150"/>
        <v>0</v>
      </c>
    </row>
    <row r="1399" spans="1:24">
      <c r="A1399" s="2">
        <v>233</v>
      </c>
      <c r="B1399" s="1" t="s">
        <v>18</v>
      </c>
      <c r="C1399" s="1">
        <v>3</v>
      </c>
      <c r="D1399" s="1" t="s">
        <v>14</v>
      </c>
      <c r="E1399" s="1">
        <v>0.4</v>
      </c>
      <c r="F1399" s="1">
        <v>0</v>
      </c>
      <c r="G1399" s="1">
        <v>0.6</v>
      </c>
      <c r="H1399" s="1">
        <v>0</v>
      </c>
      <c r="I1399" s="1" t="s">
        <v>12</v>
      </c>
      <c r="J1399" s="1" t="s">
        <v>16</v>
      </c>
      <c r="K1399" s="1">
        <v>6000</v>
      </c>
      <c r="L1399" s="3">
        <v>0</v>
      </c>
      <c r="M1399" t="str">
        <f t="shared" si="151"/>
        <v>C</v>
      </c>
      <c r="N1399" t="str">
        <f t="shared" si="152"/>
        <v>C3</v>
      </c>
      <c r="O1399" t="str">
        <f>VLOOKUP(N1399,'Design - US'!$H$3:$M$50,2,FALSE)</f>
        <v>Profile A</v>
      </c>
      <c r="P1399" t="str">
        <f>VLOOKUP($N1399,'Design - US'!$H$3:$M$50,3,FALSE)</f>
        <v>$30 USD / mo (T2)</v>
      </c>
      <c r="Q1399" t="str">
        <f>VLOOKUP($N1399,'Design - US'!$H$3:$M$50,4,FALSE)</f>
        <v>$7.14 USD / day</v>
      </c>
      <c r="R1399" t="str">
        <f>VLOOKUP($N1399,'Design - US'!$H$3:$M$50,5,FALSE)</f>
        <v>Open access within label indication (use after failure of allopurinol or febuxostat)</v>
      </c>
      <c r="S1399" t="str">
        <f>VLOOKUP($N1399,'Design - US'!$H$3:$M$50,6,FALSE)</f>
        <v>No prior authorization</v>
      </c>
      <c r="T1399">
        <f t="shared" si="153"/>
        <v>0</v>
      </c>
      <c r="U1399">
        <f t="shared" si="147"/>
        <v>0</v>
      </c>
      <c r="V1399">
        <f t="shared" si="148"/>
        <v>0</v>
      </c>
      <c r="W1399">
        <f t="shared" si="149"/>
        <v>0</v>
      </c>
      <c r="X1399">
        <f t="shared" si="150"/>
        <v>0</v>
      </c>
    </row>
    <row r="1400" spans="1:24">
      <c r="A1400" s="2">
        <v>233</v>
      </c>
      <c r="B1400" s="1" t="s">
        <v>18</v>
      </c>
      <c r="C1400" s="1">
        <v>4</v>
      </c>
      <c r="D1400" s="1" t="s">
        <v>11</v>
      </c>
      <c r="E1400" s="1">
        <v>1</v>
      </c>
      <c r="F1400" s="1">
        <v>0</v>
      </c>
      <c r="G1400" s="1">
        <v>0</v>
      </c>
      <c r="H1400" s="1">
        <v>0</v>
      </c>
      <c r="I1400" s="1" t="s">
        <v>12</v>
      </c>
      <c r="J1400" s="1" t="s">
        <v>16</v>
      </c>
      <c r="K1400" s="1">
        <v>6000</v>
      </c>
      <c r="L1400" s="3">
        <v>0</v>
      </c>
      <c r="M1400" t="str">
        <f t="shared" si="151"/>
        <v>C</v>
      </c>
      <c r="N1400" t="str">
        <f t="shared" si="152"/>
        <v>C4</v>
      </c>
      <c r="O1400" t="str">
        <f>VLOOKUP(N1400,'Design - US'!$H$3:$M$50,2,FALSE)</f>
        <v>Profile A</v>
      </c>
      <c r="P1400" t="str">
        <f>VLOOKUP($N1400,'Design - US'!$H$3:$M$50,3,FALSE)</f>
        <v>$60 USD / mo (T3)</v>
      </c>
      <c r="Q1400" t="str">
        <f>VLOOKUP($N1400,'Design - US'!$H$3:$M$50,4,FALSE)</f>
        <v>$5.36 USD / day</v>
      </c>
      <c r="R1400" t="str">
        <f>VLOOKUP($N1400,'Design - US'!$H$3:$M$50,5,FALSE)</f>
        <v>Open access within label indication (use after failure of allopurinol or febuxostat)</v>
      </c>
      <c r="S1400" t="str">
        <f>VLOOKUP($N1400,'Design - US'!$H$3:$M$50,6,FALSE)</f>
        <v>Requires prior authorization</v>
      </c>
      <c r="T1400">
        <f t="shared" si="153"/>
        <v>6000</v>
      </c>
      <c r="U1400">
        <f t="shared" si="147"/>
        <v>6000</v>
      </c>
      <c r="V1400">
        <f t="shared" si="148"/>
        <v>0</v>
      </c>
      <c r="W1400">
        <f t="shared" si="149"/>
        <v>0</v>
      </c>
      <c r="X1400">
        <f t="shared" si="150"/>
        <v>0</v>
      </c>
    </row>
    <row r="1401" spans="1:24">
      <c r="A1401" s="2">
        <v>233</v>
      </c>
      <c r="B1401" s="1" t="s">
        <v>18</v>
      </c>
      <c r="C1401" s="1">
        <v>4</v>
      </c>
      <c r="D1401" s="1" t="s">
        <v>14</v>
      </c>
      <c r="E1401" s="1">
        <v>1</v>
      </c>
      <c r="F1401" s="1">
        <v>0</v>
      </c>
      <c r="G1401" s="1">
        <v>0</v>
      </c>
      <c r="H1401" s="1">
        <v>0</v>
      </c>
      <c r="I1401" s="1" t="s">
        <v>12</v>
      </c>
      <c r="J1401" s="1" t="s">
        <v>16</v>
      </c>
      <c r="K1401" s="1">
        <v>6000</v>
      </c>
      <c r="L1401" s="3">
        <v>0</v>
      </c>
      <c r="M1401" t="str">
        <f t="shared" si="151"/>
        <v>C</v>
      </c>
      <c r="N1401" t="str">
        <f t="shared" si="152"/>
        <v>C4</v>
      </c>
      <c r="O1401" t="str">
        <f>VLOOKUP(N1401,'Design - US'!$H$3:$M$50,2,FALSE)</f>
        <v>Profile A</v>
      </c>
      <c r="P1401" t="str">
        <f>VLOOKUP($N1401,'Design - US'!$H$3:$M$50,3,FALSE)</f>
        <v>$60 USD / mo (T3)</v>
      </c>
      <c r="Q1401" t="str">
        <f>VLOOKUP($N1401,'Design - US'!$H$3:$M$50,4,FALSE)</f>
        <v>$5.36 USD / day</v>
      </c>
      <c r="R1401" t="str">
        <f>VLOOKUP($N1401,'Design - US'!$H$3:$M$50,5,FALSE)</f>
        <v>Open access within label indication (use after failure of allopurinol or febuxostat)</v>
      </c>
      <c r="S1401" t="str">
        <f>VLOOKUP($N1401,'Design - US'!$H$3:$M$50,6,FALSE)</f>
        <v>Requires prior authorization</v>
      </c>
      <c r="T1401">
        <f t="shared" si="153"/>
        <v>0</v>
      </c>
      <c r="U1401">
        <f t="shared" si="147"/>
        <v>0</v>
      </c>
      <c r="V1401">
        <f t="shared" si="148"/>
        <v>0</v>
      </c>
      <c r="W1401">
        <f t="shared" si="149"/>
        <v>0</v>
      </c>
      <c r="X1401">
        <f t="shared" si="150"/>
        <v>0</v>
      </c>
    </row>
    <row r="1402" spans="1:24">
      <c r="A1402" s="2">
        <v>233</v>
      </c>
      <c r="B1402" s="1" t="s">
        <v>18</v>
      </c>
      <c r="C1402" s="1">
        <v>5</v>
      </c>
      <c r="D1402" s="1" t="s">
        <v>11</v>
      </c>
      <c r="E1402" s="1">
        <v>0.4</v>
      </c>
      <c r="F1402" s="1">
        <v>0</v>
      </c>
      <c r="G1402" s="1">
        <v>0.6</v>
      </c>
      <c r="H1402" s="1">
        <v>0</v>
      </c>
      <c r="I1402" s="1" t="s">
        <v>12</v>
      </c>
      <c r="J1402" s="1" t="s">
        <v>16</v>
      </c>
      <c r="K1402" s="1">
        <v>6000</v>
      </c>
      <c r="L1402" s="3">
        <v>0</v>
      </c>
      <c r="M1402" t="str">
        <f t="shared" si="151"/>
        <v>C</v>
      </c>
      <c r="N1402" t="str">
        <f t="shared" si="152"/>
        <v>C5</v>
      </c>
      <c r="O1402" t="str">
        <f>VLOOKUP(N1402,'Design - US'!$H$3:$M$50,2,FALSE)</f>
        <v>Profile C</v>
      </c>
      <c r="P1402" t="str">
        <f>VLOOKUP($N1402,'Design - US'!$H$3:$M$50,3,FALSE)</f>
        <v>$30 USD / mo (T2)</v>
      </c>
      <c r="Q1402" t="str">
        <f>VLOOKUP($N1402,'Design - US'!$H$3:$M$50,4,FALSE)</f>
        <v>$7.14 USD / day</v>
      </c>
      <c r="R1402" t="str">
        <f>VLOOKUP($N1402,'Design - US'!$H$3:$M$50,5,FALSE)</f>
        <v>Open access within label indication (use after failure of allopurinol or febuxostat)</v>
      </c>
      <c r="S1402" t="str">
        <f>VLOOKUP($N1402,'Design - US'!$H$3:$M$50,6,FALSE)</f>
        <v>Requires prior authorization</v>
      </c>
      <c r="T1402">
        <f t="shared" si="153"/>
        <v>6000</v>
      </c>
      <c r="U1402">
        <f t="shared" si="147"/>
        <v>2400</v>
      </c>
      <c r="V1402">
        <f t="shared" si="148"/>
        <v>0</v>
      </c>
      <c r="W1402">
        <f t="shared" si="149"/>
        <v>3600</v>
      </c>
      <c r="X1402">
        <f t="shared" si="150"/>
        <v>0</v>
      </c>
    </row>
    <row r="1403" spans="1:24">
      <c r="A1403" s="2">
        <v>233</v>
      </c>
      <c r="B1403" s="1" t="s">
        <v>18</v>
      </c>
      <c r="C1403" s="1">
        <v>5</v>
      </c>
      <c r="D1403" s="1" t="s">
        <v>14</v>
      </c>
      <c r="E1403" s="1">
        <v>0.3</v>
      </c>
      <c r="F1403" s="1">
        <v>0</v>
      </c>
      <c r="G1403" s="1">
        <v>0.7</v>
      </c>
      <c r="H1403" s="1">
        <v>0</v>
      </c>
      <c r="I1403" s="1" t="s">
        <v>12</v>
      </c>
      <c r="J1403" s="1" t="s">
        <v>16</v>
      </c>
      <c r="K1403" s="1">
        <v>6000</v>
      </c>
      <c r="L1403" s="3">
        <v>0</v>
      </c>
      <c r="M1403" t="str">
        <f t="shared" si="151"/>
        <v>C</v>
      </c>
      <c r="N1403" t="str">
        <f t="shared" si="152"/>
        <v>C5</v>
      </c>
      <c r="O1403" t="str">
        <f>VLOOKUP(N1403,'Design - US'!$H$3:$M$50,2,FALSE)</f>
        <v>Profile C</v>
      </c>
      <c r="P1403" t="str">
        <f>VLOOKUP($N1403,'Design - US'!$H$3:$M$50,3,FALSE)</f>
        <v>$30 USD / mo (T2)</v>
      </c>
      <c r="Q1403" t="str">
        <f>VLOOKUP($N1403,'Design - US'!$H$3:$M$50,4,FALSE)</f>
        <v>$7.14 USD / day</v>
      </c>
      <c r="R1403" t="str">
        <f>VLOOKUP($N1403,'Design - US'!$H$3:$M$50,5,FALSE)</f>
        <v>Open access within label indication (use after failure of allopurinol or febuxostat)</v>
      </c>
      <c r="S1403" t="str">
        <f>VLOOKUP($N1403,'Design - US'!$H$3:$M$50,6,FALSE)</f>
        <v>Requires prior authorization</v>
      </c>
      <c r="T1403">
        <f t="shared" si="153"/>
        <v>0</v>
      </c>
      <c r="U1403">
        <f t="shared" si="147"/>
        <v>0</v>
      </c>
      <c r="V1403">
        <f t="shared" si="148"/>
        <v>0</v>
      </c>
      <c r="W1403">
        <f t="shared" si="149"/>
        <v>0</v>
      </c>
      <c r="X1403">
        <f t="shared" si="150"/>
        <v>0</v>
      </c>
    </row>
    <row r="1404" spans="1:24">
      <c r="A1404" s="2">
        <v>233</v>
      </c>
      <c r="B1404" s="1" t="s">
        <v>18</v>
      </c>
      <c r="C1404" s="1">
        <v>6</v>
      </c>
      <c r="D1404" s="1" t="s">
        <v>11</v>
      </c>
      <c r="E1404" s="1">
        <v>1</v>
      </c>
      <c r="F1404" s="1">
        <v>0</v>
      </c>
      <c r="G1404" s="1">
        <v>0</v>
      </c>
      <c r="H1404" s="1">
        <v>0</v>
      </c>
      <c r="I1404" s="1" t="s">
        <v>12</v>
      </c>
      <c r="J1404" s="1" t="s">
        <v>16</v>
      </c>
      <c r="K1404" s="1">
        <v>6000</v>
      </c>
      <c r="L1404" s="3">
        <v>0</v>
      </c>
      <c r="M1404" t="str">
        <f t="shared" si="151"/>
        <v>C</v>
      </c>
      <c r="N1404" t="str">
        <f t="shared" si="152"/>
        <v>C6</v>
      </c>
      <c r="O1404" t="str">
        <f>VLOOKUP(N1404,'Design - US'!$H$3:$M$50,2,FALSE)</f>
        <v>Profile A</v>
      </c>
      <c r="P1404" t="str">
        <f>VLOOKUP($N1404,'Design - US'!$H$3:$M$50,3,FALSE)</f>
        <v>$60 USD / mo (T3)</v>
      </c>
      <c r="Q1404" t="str">
        <f>VLOOKUP($N1404,'Design - US'!$H$3:$M$50,4,FALSE)</f>
        <v>$7.14 USD / day</v>
      </c>
      <c r="R1404" t="str">
        <f>VLOOKUP($N1404,'Design - US'!$H$3:$M$50,5,FALSE)</f>
        <v>Open access within label indication (use after failure of allopurinol or febuxostat)</v>
      </c>
      <c r="S1404" t="str">
        <f>VLOOKUP($N1404,'Design - US'!$H$3:$M$50,6,FALSE)</f>
        <v>Requires prior authorization</v>
      </c>
      <c r="T1404">
        <f t="shared" si="153"/>
        <v>6000</v>
      </c>
      <c r="U1404">
        <f t="shared" si="147"/>
        <v>6000</v>
      </c>
      <c r="V1404">
        <f t="shared" si="148"/>
        <v>0</v>
      </c>
      <c r="W1404">
        <f t="shared" si="149"/>
        <v>0</v>
      </c>
      <c r="X1404">
        <f t="shared" si="150"/>
        <v>0</v>
      </c>
    </row>
    <row r="1405" spans="1:24">
      <c r="A1405" s="2">
        <v>233</v>
      </c>
      <c r="B1405" s="1" t="s">
        <v>18</v>
      </c>
      <c r="C1405" s="1">
        <v>6</v>
      </c>
      <c r="D1405" s="1" t="s">
        <v>14</v>
      </c>
      <c r="E1405" s="1">
        <v>1</v>
      </c>
      <c r="F1405" s="1">
        <v>0</v>
      </c>
      <c r="G1405" s="1">
        <v>0</v>
      </c>
      <c r="H1405" s="1">
        <v>0</v>
      </c>
      <c r="I1405" s="1" t="s">
        <v>12</v>
      </c>
      <c r="J1405" s="1" t="s">
        <v>16</v>
      </c>
      <c r="K1405" s="1">
        <v>6000</v>
      </c>
      <c r="L1405" s="3">
        <v>0</v>
      </c>
      <c r="M1405" t="str">
        <f t="shared" si="151"/>
        <v>C</v>
      </c>
      <c r="N1405" t="str">
        <f t="shared" si="152"/>
        <v>C6</v>
      </c>
      <c r="O1405" t="str">
        <f>VLOOKUP(N1405,'Design - US'!$H$3:$M$50,2,FALSE)</f>
        <v>Profile A</v>
      </c>
      <c r="P1405" t="str">
        <f>VLOOKUP($N1405,'Design - US'!$H$3:$M$50,3,FALSE)</f>
        <v>$60 USD / mo (T3)</v>
      </c>
      <c r="Q1405" t="str">
        <f>VLOOKUP($N1405,'Design - US'!$H$3:$M$50,4,FALSE)</f>
        <v>$7.14 USD / day</v>
      </c>
      <c r="R1405" t="str">
        <f>VLOOKUP($N1405,'Design - US'!$H$3:$M$50,5,FALSE)</f>
        <v>Open access within label indication (use after failure of allopurinol or febuxostat)</v>
      </c>
      <c r="S1405" t="str">
        <f>VLOOKUP($N1405,'Design - US'!$H$3:$M$50,6,FALSE)</f>
        <v>Requires prior authorization</v>
      </c>
      <c r="T1405">
        <f t="shared" si="153"/>
        <v>0</v>
      </c>
      <c r="U1405">
        <f t="shared" si="147"/>
        <v>0</v>
      </c>
      <c r="V1405">
        <f t="shared" si="148"/>
        <v>0</v>
      </c>
      <c r="W1405">
        <f t="shared" si="149"/>
        <v>0</v>
      </c>
      <c r="X1405">
        <f t="shared" si="150"/>
        <v>0</v>
      </c>
    </row>
    <row r="1406" spans="1:24">
      <c r="A1406" s="2">
        <v>233</v>
      </c>
      <c r="B1406" s="1" t="s">
        <v>18</v>
      </c>
      <c r="C1406" s="1">
        <v>7</v>
      </c>
      <c r="D1406" s="1" t="s">
        <v>11</v>
      </c>
      <c r="E1406" s="1">
        <v>1</v>
      </c>
      <c r="F1406" s="1">
        <v>0</v>
      </c>
      <c r="G1406" s="1">
        <v>0</v>
      </c>
      <c r="H1406" s="1">
        <v>0</v>
      </c>
      <c r="I1406" s="1" t="s">
        <v>12</v>
      </c>
      <c r="J1406" s="1" t="s">
        <v>16</v>
      </c>
      <c r="K1406" s="1">
        <v>6000</v>
      </c>
      <c r="L1406" s="3">
        <v>0</v>
      </c>
      <c r="M1406" t="str">
        <f t="shared" si="151"/>
        <v>C</v>
      </c>
      <c r="N1406" t="str">
        <f t="shared" si="152"/>
        <v>C7</v>
      </c>
      <c r="O1406" t="str">
        <f>VLOOKUP(N1406,'Design - US'!$H$3:$M$50,2,FALSE)</f>
        <v>Profile D</v>
      </c>
      <c r="P1406" t="str">
        <f>VLOOKUP($N1406,'Design - US'!$H$3:$M$50,3,FALSE)</f>
        <v>$60 USD / mo (T3)</v>
      </c>
      <c r="Q1406" t="str">
        <f>VLOOKUP($N1406,'Design - US'!$H$3:$M$50,4,FALSE)</f>
        <v>$7.14 USD / day</v>
      </c>
      <c r="R1406" t="str">
        <f>VLOOKUP($N1406,'Design - US'!$H$3:$M$50,5,FALSE)</f>
        <v>Open access within label indication (use after failure of allopurinol or febuxostat)</v>
      </c>
      <c r="S1406" t="str">
        <f>VLOOKUP($N1406,'Design - US'!$H$3:$M$50,6,FALSE)</f>
        <v>Requires prior authorization</v>
      </c>
      <c r="T1406">
        <f t="shared" si="153"/>
        <v>6000</v>
      </c>
      <c r="U1406">
        <f t="shared" si="147"/>
        <v>6000</v>
      </c>
      <c r="V1406">
        <f t="shared" si="148"/>
        <v>0</v>
      </c>
      <c r="W1406">
        <f t="shared" si="149"/>
        <v>0</v>
      </c>
      <c r="X1406">
        <f t="shared" si="150"/>
        <v>0</v>
      </c>
    </row>
    <row r="1407" spans="1:24">
      <c r="A1407" s="2">
        <v>233</v>
      </c>
      <c r="B1407" s="1" t="s">
        <v>18</v>
      </c>
      <c r="C1407" s="1">
        <v>7</v>
      </c>
      <c r="D1407" s="1" t="s">
        <v>14</v>
      </c>
      <c r="E1407" s="1">
        <v>1</v>
      </c>
      <c r="F1407" s="1">
        <v>0</v>
      </c>
      <c r="G1407" s="1">
        <v>0</v>
      </c>
      <c r="H1407" s="1">
        <v>0</v>
      </c>
      <c r="I1407" s="1" t="s">
        <v>12</v>
      </c>
      <c r="J1407" s="1" t="s">
        <v>16</v>
      </c>
      <c r="K1407" s="1">
        <v>6000</v>
      </c>
      <c r="L1407" s="3">
        <v>0</v>
      </c>
      <c r="M1407" t="str">
        <f t="shared" si="151"/>
        <v>C</v>
      </c>
      <c r="N1407" t="str">
        <f t="shared" si="152"/>
        <v>C7</v>
      </c>
      <c r="O1407" t="str">
        <f>VLOOKUP(N1407,'Design - US'!$H$3:$M$50,2,FALSE)</f>
        <v>Profile D</v>
      </c>
      <c r="P1407" t="str">
        <f>VLOOKUP($N1407,'Design - US'!$H$3:$M$50,3,FALSE)</f>
        <v>$60 USD / mo (T3)</v>
      </c>
      <c r="Q1407" t="str">
        <f>VLOOKUP($N1407,'Design - US'!$H$3:$M$50,4,FALSE)</f>
        <v>$7.14 USD / day</v>
      </c>
      <c r="R1407" t="str">
        <f>VLOOKUP($N1407,'Design - US'!$H$3:$M$50,5,FALSE)</f>
        <v>Open access within label indication (use after failure of allopurinol or febuxostat)</v>
      </c>
      <c r="S1407" t="str">
        <f>VLOOKUP($N1407,'Design - US'!$H$3:$M$50,6,FALSE)</f>
        <v>Requires prior authorization</v>
      </c>
      <c r="T1407">
        <f t="shared" si="153"/>
        <v>0</v>
      </c>
      <c r="U1407">
        <f t="shared" si="147"/>
        <v>0</v>
      </c>
      <c r="V1407">
        <f t="shared" si="148"/>
        <v>0</v>
      </c>
      <c r="W1407">
        <f t="shared" si="149"/>
        <v>0</v>
      </c>
      <c r="X1407">
        <f t="shared" si="150"/>
        <v>0</v>
      </c>
    </row>
    <row r="1408" spans="1:24">
      <c r="A1408" s="2">
        <v>233</v>
      </c>
      <c r="B1408" s="1" t="s">
        <v>18</v>
      </c>
      <c r="C1408" s="1">
        <v>8</v>
      </c>
      <c r="D1408" s="1" t="s">
        <v>11</v>
      </c>
      <c r="E1408" s="1">
        <v>1</v>
      </c>
      <c r="F1408" s="1">
        <v>0</v>
      </c>
      <c r="G1408" s="1">
        <v>0</v>
      </c>
      <c r="H1408" s="1">
        <v>0</v>
      </c>
      <c r="I1408" s="1" t="s">
        <v>12</v>
      </c>
      <c r="J1408" s="1" t="s">
        <v>16</v>
      </c>
      <c r="K1408" s="1">
        <v>6000</v>
      </c>
      <c r="L1408" s="3">
        <v>0</v>
      </c>
      <c r="M1408" t="str">
        <f t="shared" si="151"/>
        <v>C</v>
      </c>
      <c r="N1408" t="str">
        <f t="shared" si="152"/>
        <v>C8</v>
      </c>
      <c r="O1408" t="str">
        <f>VLOOKUP(N1408,'Design - US'!$H$3:$M$50,2,FALSE)</f>
        <v>Profile B</v>
      </c>
      <c r="P1408" t="str">
        <f>VLOOKUP($N1408,'Design - US'!$H$3:$M$50,3,FALSE)</f>
        <v>$60 USD / mo (T3)</v>
      </c>
      <c r="Q1408" t="str">
        <f>VLOOKUP($N1408,'Design - US'!$H$3:$M$50,4,FALSE)</f>
        <v>$12.06 USD / day</v>
      </c>
      <c r="R1408" t="str">
        <f>VLOOKUP($N1408,'Design - US'!$H$3:$M$50,5,FALSE)</f>
        <v>Access restricted beyond label indication (use only after failure of both allopurinol AND febuxostat)</v>
      </c>
      <c r="S1408" t="str">
        <f>VLOOKUP($N1408,'Design - US'!$H$3:$M$50,6,FALSE)</f>
        <v>Requires prior authorization</v>
      </c>
      <c r="T1408">
        <f t="shared" si="153"/>
        <v>6000</v>
      </c>
      <c r="U1408">
        <f t="shared" si="147"/>
        <v>6000</v>
      </c>
      <c r="V1408">
        <f t="shared" si="148"/>
        <v>0</v>
      </c>
      <c r="W1408">
        <f t="shared" si="149"/>
        <v>0</v>
      </c>
      <c r="X1408">
        <f t="shared" si="150"/>
        <v>0</v>
      </c>
    </row>
    <row r="1409" spans="1:24">
      <c r="A1409" s="2">
        <v>233</v>
      </c>
      <c r="B1409" s="1" t="s">
        <v>18</v>
      </c>
      <c r="C1409" s="1">
        <v>8</v>
      </c>
      <c r="D1409" s="1" t="s">
        <v>14</v>
      </c>
      <c r="E1409" s="1">
        <v>1</v>
      </c>
      <c r="F1409" s="1">
        <v>0</v>
      </c>
      <c r="G1409" s="1">
        <v>0</v>
      </c>
      <c r="H1409" s="1">
        <v>0</v>
      </c>
      <c r="I1409" s="1" t="s">
        <v>12</v>
      </c>
      <c r="J1409" s="1" t="s">
        <v>16</v>
      </c>
      <c r="K1409" s="1">
        <v>6000</v>
      </c>
      <c r="L1409" s="3">
        <v>0</v>
      </c>
      <c r="M1409" t="str">
        <f t="shared" si="151"/>
        <v>C</v>
      </c>
      <c r="N1409" t="str">
        <f t="shared" si="152"/>
        <v>C8</v>
      </c>
      <c r="O1409" t="str">
        <f>VLOOKUP(N1409,'Design - US'!$H$3:$M$50,2,FALSE)</f>
        <v>Profile B</v>
      </c>
      <c r="P1409" t="str">
        <f>VLOOKUP($N1409,'Design - US'!$H$3:$M$50,3,FALSE)</f>
        <v>$60 USD / mo (T3)</v>
      </c>
      <c r="Q1409" t="str">
        <f>VLOOKUP($N1409,'Design - US'!$H$3:$M$50,4,FALSE)</f>
        <v>$12.06 USD / day</v>
      </c>
      <c r="R1409" t="str">
        <f>VLOOKUP($N1409,'Design - US'!$H$3:$M$50,5,FALSE)</f>
        <v>Access restricted beyond label indication (use only after failure of both allopurinol AND febuxostat)</v>
      </c>
      <c r="S1409" t="str">
        <f>VLOOKUP($N1409,'Design - US'!$H$3:$M$50,6,FALSE)</f>
        <v>Requires prior authorization</v>
      </c>
      <c r="T1409">
        <f t="shared" si="153"/>
        <v>0</v>
      </c>
      <c r="U1409">
        <f t="shared" si="147"/>
        <v>0</v>
      </c>
      <c r="V1409">
        <f t="shared" si="148"/>
        <v>0</v>
      </c>
      <c r="W1409">
        <f t="shared" si="149"/>
        <v>0</v>
      </c>
      <c r="X1409">
        <f t="shared" si="150"/>
        <v>0</v>
      </c>
    </row>
    <row r="1410" spans="1:24">
      <c r="A1410" s="2">
        <v>233</v>
      </c>
      <c r="B1410" s="1" t="s">
        <v>18</v>
      </c>
      <c r="C1410" s="1">
        <v>9</v>
      </c>
      <c r="D1410" s="1" t="s">
        <v>11</v>
      </c>
      <c r="E1410" s="1">
        <v>1</v>
      </c>
      <c r="F1410" s="1">
        <v>0</v>
      </c>
      <c r="G1410" s="1">
        <v>0</v>
      </c>
      <c r="H1410" s="1">
        <v>0</v>
      </c>
      <c r="I1410" s="1" t="s">
        <v>12</v>
      </c>
      <c r="J1410" s="1" t="s">
        <v>16</v>
      </c>
      <c r="K1410" s="1">
        <v>6000</v>
      </c>
      <c r="L1410" s="3">
        <v>0</v>
      </c>
      <c r="M1410" t="str">
        <f t="shared" si="151"/>
        <v>C</v>
      </c>
      <c r="N1410" t="str">
        <f t="shared" si="152"/>
        <v>C9</v>
      </c>
      <c r="O1410" t="str">
        <f>VLOOKUP(N1410,'Design - US'!$H$3:$M$50,2,FALSE)</f>
        <v>Profile D</v>
      </c>
      <c r="P1410" t="str">
        <f>VLOOKUP($N1410,'Design - US'!$H$3:$M$50,3,FALSE)</f>
        <v>$60 USD / mo (T3)</v>
      </c>
      <c r="Q1410" t="str">
        <f>VLOOKUP($N1410,'Design - US'!$H$3:$M$50,4,FALSE)</f>
        <v>$12.06 USD / day</v>
      </c>
      <c r="R1410" t="str">
        <f>VLOOKUP($N1410,'Design - US'!$H$3:$M$50,5,FALSE)</f>
        <v>Open access within label indication (use after failure of allopurinol or febuxostat)</v>
      </c>
      <c r="S1410" t="str">
        <f>VLOOKUP($N1410,'Design - US'!$H$3:$M$50,6,FALSE)</f>
        <v>No prior authorization</v>
      </c>
      <c r="T1410">
        <f t="shared" si="153"/>
        <v>6000</v>
      </c>
      <c r="U1410">
        <f t="shared" ref="U1410:U1473" si="154">$T1410*E1410</f>
        <v>6000</v>
      </c>
      <c r="V1410">
        <f t="shared" ref="V1410:V1473" si="155">$T1410*F1410</f>
        <v>0</v>
      </c>
      <c r="W1410">
        <f t="shared" ref="W1410:W1473" si="156">$T1410*G1410</f>
        <v>0</v>
      </c>
      <c r="X1410">
        <f t="shared" ref="X1410:X1473" si="157">$T1410*H1410</f>
        <v>0</v>
      </c>
    </row>
    <row r="1411" spans="1:24">
      <c r="A1411" s="2">
        <v>233</v>
      </c>
      <c r="B1411" s="1" t="s">
        <v>18</v>
      </c>
      <c r="C1411" s="1">
        <v>9</v>
      </c>
      <c r="D1411" s="1" t="s">
        <v>14</v>
      </c>
      <c r="E1411" s="1">
        <v>1</v>
      </c>
      <c r="F1411" s="1">
        <v>0</v>
      </c>
      <c r="G1411" s="1">
        <v>0</v>
      </c>
      <c r="H1411" s="1">
        <v>0</v>
      </c>
      <c r="I1411" s="1" t="s">
        <v>12</v>
      </c>
      <c r="J1411" s="1" t="s">
        <v>16</v>
      </c>
      <c r="K1411" s="1">
        <v>6000</v>
      </c>
      <c r="L1411" s="3">
        <v>0</v>
      </c>
      <c r="M1411" t="str">
        <f t="shared" ref="M1411:M1474" si="158">RIGHT(B1411,1)</f>
        <v>C</v>
      </c>
      <c r="N1411" t="str">
        <f t="shared" ref="N1411:N1474" si="159">M1411&amp;C1411</f>
        <v>C9</v>
      </c>
      <c r="O1411" t="str">
        <f>VLOOKUP(N1411,'Design - US'!$H$3:$M$50,2,FALSE)</f>
        <v>Profile D</v>
      </c>
      <c r="P1411" t="str">
        <f>VLOOKUP($N1411,'Design - US'!$H$3:$M$50,3,FALSE)</f>
        <v>$60 USD / mo (T3)</v>
      </c>
      <c r="Q1411" t="str">
        <f>VLOOKUP($N1411,'Design - US'!$H$3:$M$50,4,FALSE)</f>
        <v>$12.06 USD / day</v>
      </c>
      <c r="R1411" t="str">
        <f>VLOOKUP($N1411,'Design - US'!$H$3:$M$50,5,FALSE)</f>
        <v>Open access within label indication (use after failure of allopurinol or febuxostat)</v>
      </c>
      <c r="S1411" t="str">
        <f>VLOOKUP($N1411,'Design - US'!$H$3:$M$50,6,FALSE)</f>
        <v>No prior authorization</v>
      </c>
      <c r="T1411">
        <f t="shared" ref="T1411:T1474" si="160">IF(D1411="A",K1411,L1411)</f>
        <v>0</v>
      </c>
      <c r="U1411">
        <f t="shared" si="154"/>
        <v>0</v>
      </c>
      <c r="V1411">
        <f t="shared" si="155"/>
        <v>0</v>
      </c>
      <c r="W1411">
        <f t="shared" si="156"/>
        <v>0</v>
      </c>
      <c r="X1411">
        <f t="shared" si="157"/>
        <v>0</v>
      </c>
    </row>
    <row r="1412" spans="1:24">
      <c r="A1412" s="2">
        <v>233</v>
      </c>
      <c r="B1412" s="1" t="s">
        <v>18</v>
      </c>
      <c r="C1412" s="1">
        <v>10</v>
      </c>
      <c r="D1412" s="1" t="s">
        <v>11</v>
      </c>
      <c r="E1412" s="1">
        <v>1</v>
      </c>
      <c r="F1412" s="1">
        <v>0</v>
      </c>
      <c r="G1412" s="1">
        <v>0</v>
      </c>
      <c r="H1412" s="1">
        <v>0</v>
      </c>
      <c r="I1412" s="1" t="s">
        <v>12</v>
      </c>
      <c r="J1412" s="1" t="s">
        <v>16</v>
      </c>
      <c r="K1412" s="1">
        <v>6000</v>
      </c>
      <c r="L1412" s="3">
        <v>0</v>
      </c>
      <c r="M1412" t="str">
        <f t="shared" si="158"/>
        <v>C</v>
      </c>
      <c r="N1412" t="str">
        <f t="shared" si="159"/>
        <v>C10</v>
      </c>
      <c r="O1412" t="str">
        <f>VLOOKUP(N1412,'Design - US'!$H$3:$M$50,2,FALSE)</f>
        <v>Profile A</v>
      </c>
      <c r="P1412" t="str">
        <f>VLOOKUP($N1412,'Design - US'!$H$3:$M$50,3,FALSE)</f>
        <v>$60 USD / mo (T3)</v>
      </c>
      <c r="Q1412" t="str">
        <f>VLOOKUP($N1412,'Design - US'!$H$3:$M$50,4,FALSE)</f>
        <v>$12.06 USD / day</v>
      </c>
      <c r="R1412" t="str">
        <f>VLOOKUP($N1412,'Design - US'!$H$3:$M$50,5,FALSE)</f>
        <v>Open access within label indication (use after failure of allopurinol or febuxostat)</v>
      </c>
      <c r="S1412" t="str">
        <f>VLOOKUP($N1412,'Design - US'!$H$3:$M$50,6,FALSE)</f>
        <v>No prior authorization</v>
      </c>
      <c r="T1412">
        <f t="shared" si="160"/>
        <v>6000</v>
      </c>
      <c r="U1412">
        <f t="shared" si="154"/>
        <v>6000</v>
      </c>
      <c r="V1412">
        <f t="shared" si="155"/>
        <v>0</v>
      </c>
      <c r="W1412">
        <f t="shared" si="156"/>
        <v>0</v>
      </c>
      <c r="X1412">
        <f t="shared" si="157"/>
        <v>0</v>
      </c>
    </row>
    <row r="1413" spans="1:24">
      <c r="A1413" s="2">
        <v>233</v>
      </c>
      <c r="B1413" s="1" t="s">
        <v>18</v>
      </c>
      <c r="C1413" s="1">
        <v>10</v>
      </c>
      <c r="D1413" s="1" t="s">
        <v>14</v>
      </c>
      <c r="E1413" s="1">
        <v>1</v>
      </c>
      <c r="F1413" s="1">
        <v>0</v>
      </c>
      <c r="G1413" s="1">
        <v>0</v>
      </c>
      <c r="H1413" s="1">
        <v>0</v>
      </c>
      <c r="I1413" s="1" t="s">
        <v>12</v>
      </c>
      <c r="J1413" s="1" t="s">
        <v>16</v>
      </c>
      <c r="K1413" s="1">
        <v>6000</v>
      </c>
      <c r="L1413" s="3">
        <v>0</v>
      </c>
      <c r="M1413" t="str">
        <f t="shared" si="158"/>
        <v>C</v>
      </c>
      <c r="N1413" t="str">
        <f t="shared" si="159"/>
        <v>C10</v>
      </c>
      <c r="O1413" t="str">
        <f>VLOOKUP(N1413,'Design - US'!$H$3:$M$50,2,FALSE)</f>
        <v>Profile A</v>
      </c>
      <c r="P1413" t="str">
        <f>VLOOKUP($N1413,'Design - US'!$H$3:$M$50,3,FALSE)</f>
        <v>$60 USD / mo (T3)</v>
      </c>
      <c r="Q1413" t="str">
        <f>VLOOKUP($N1413,'Design - US'!$H$3:$M$50,4,FALSE)</f>
        <v>$12.06 USD / day</v>
      </c>
      <c r="R1413" t="str">
        <f>VLOOKUP($N1413,'Design - US'!$H$3:$M$50,5,FALSE)</f>
        <v>Open access within label indication (use after failure of allopurinol or febuxostat)</v>
      </c>
      <c r="S1413" t="str">
        <f>VLOOKUP($N1413,'Design - US'!$H$3:$M$50,6,FALSE)</f>
        <v>No prior authorization</v>
      </c>
      <c r="T1413">
        <f t="shared" si="160"/>
        <v>0</v>
      </c>
      <c r="U1413">
        <f t="shared" si="154"/>
        <v>0</v>
      </c>
      <c r="V1413">
        <f t="shared" si="155"/>
        <v>0</v>
      </c>
      <c r="W1413">
        <f t="shared" si="156"/>
        <v>0</v>
      </c>
      <c r="X1413">
        <f t="shared" si="157"/>
        <v>0</v>
      </c>
    </row>
    <row r="1414" spans="1:24">
      <c r="A1414" s="2">
        <v>233</v>
      </c>
      <c r="B1414" s="1" t="s">
        <v>18</v>
      </c>
      <c r="C1414" s="1">
        <v>11</v>
      </c>
      <c r="D1414" s="1" t="s">
        <v>11</v>
      </c>
      <c r="E1414" s="1">
        <v>1</v>
      </c>
      <c r="F1414" s="1">
        <v>0</v>
      </c>
      <c r="G1414" s="1">
        <v>0</v>
      </c>
      <c r="H1414" s="1">
        <v>0</v>
      </c>
      <c r="I1414" s="1" t="s">
        <v>12</v>
      </c>
      <c r="J1414" s="1" t="s">
        <v>16</v>
      </c>
      <c r="K1414" s="1">
        <v>6000</v>
      </c>
      <c r="L1414" s="3">
        <v>0</v>
      </c>
      <c r="M1414" t="str">
        <f t="shared" si="158"/>
        <v>C</v>
      </c>
      <c r="N1414" t="str">
        <f t="shared" si="159"/>
        <v>C11</v>
      </c>
      <c r="O1414" t="str">
        <f>VLOOKUP(N1414,'Design - US'!$H$3:$M$50,2,FALSE)</f>
        <v>Profile B</v>
      </c>
      <c r="P1414" t="str">
        <f>VLOOKUP($N1414,'Design - US'!$H$3:$M$50,3,FALSE)</f>
        <v>$60 USD / mo (T3)</v>
      </c>
      <c r="Q1414" t="str">
        <f>VLOOKUP($N1414,'Design - US'!$H$3:$M$50,4,FALSE)</f>
        <v>$12.06 USD / day</v>
      </c>
      <c r="R1414" t="str">
        <f>VLOOKUP($N1414,'Design - US'!$H$3:$M$50,5,FALSE)</f>
        <v>Open access within label indication (use after failure of allopurinol or febuxostat)</v>
      </c>
      <c r="S1414" t="str">
        <f>VLOOKUP($N1414,'Design - US'!$H$3:$M$50,6,FALSE)</f>
        <v>No prior authorization</v>
      </c>
      <c r="T1414">
        <f t="shared" si="160"/>
        <v>6000</v>
      </c>
      <c r="U1414">
        <f t="shared" si="154"/>
        <v>6000</v>
      </c>
      <c r="V1414">
        <f t="shared" si="155"/>
        <v>0</v>
      </c>
      <c r="W1414">
        <f t="shared" si="156"/>
        <v>0</v>
      </c>
      <c r="X1414">
        <f t="shared" si="157"/>
        <v>0</v>
      </c>
    </row>
    <row r="1415" spans="1:24">
      <c r="A1415" s="2">
        <v>233</v>
      </c>
      <c r="B1415" s="1" t="s">
        <v>18</v>
      </c>
      <c r="C1415" s="1">
        <v>11</v>
      </c>
      <c r="D1415" s="1" t="s">
        <v>14</v>
      </c>
      <c r="E1415" s="1">
        <v>1</v>
      </c>
      <c r="F1415" s="1">
        <v>0</v>
      </c>
      <c r="G1415" s="1">
        <v>0</v>
      </c>
      <c r="H1415" s="1">
        <v>0</v>
      </c>
      <c r="I1415" s="1" t="s">
        <v>12</v>
      </c>
      <c r="J1415" s="1" t="s">
        <v>16</v>
      </c>
      <c r="K1415" s="1">
        <v>6000</v>
      </c>
      <c r="L1415" s="3">
        <v>0</v>
      </c>
      <c r="M1415" t="str">
        <f t="shared" si="158"/>
        <v>C</v>
      </c>
      <c r="N1415" t="str">
        <f t="shared" si="159"/>
        <v>C11</v>
      </c>
      <c r="O1415" t="str">
        <f>VLOOKUP(N1415,'Design - US'!$H$3:$M$50,2,FALSE)</f>
        <v>Profile B</v>
      </c>
      <c r="P1415" t="str">
        <f>VLOOKUP($N1415,'Design - US'!$H$3:$M$50,3,FALSE)</f>
        <v>$60 USD / mo (T3)</v>
      </c>
      <c r="Q1415" t="str">
        <f>VLOOKUP($N1415,'Design - US'!$H$3:$M$50,4,FALSE)</f>
        <v>$12.06 USD / day</v>
      </c>
      <c r="R1415" t="str">
        <f>VLOOKUP($N1415,'Design - US'!$H$3:$M$50,5,FALSE)</f>
        <v>Open access within label indication (use after failure of allopurinol or febuxostat)</v>
      </c>
      <c r="S1415" t="str">
        <f>VLOOKUP($N1415,'Design - US'!$H$3:$M$50,6,FALSE)</f>
        <v>No prior authorization</v>
      </c>
      <c r="T1415">
        <f t="shared" si="160"/>
        <v>0</v>
      </c>
      <c r="U1415">
        <f t="shared" si="154"/>
        <v>0</v>
      </c>
      <c r="V1415">
        <f t="shared" si="155"/>
        <v>0</v>
      </c>
      <c r="W1415">
        <f t="shared" si="156"/>
        <v>0</v>
      </c>
      <c r="X1415">
        <f t="shared" si="157"/>
        <v>0</v>
      </c>
    </row>
    <row r="1416" spans="1:24">
      <c r="A1416" s="2">
        <v>233</v>
      </c>
      <c r="B1416" s="1" t="s">
        <v>18</v>
      </c>
      <c r="C1416" s="1">
        <v>12</v>
      </c>
      <c r="D1416" s="1" t="s">
        <v>11</v>
      </c>
      <c r="E1416" s="1">
        <v>1</v>
      </c>
      <c r="F1416" s="1">
        <v>0</v>
      </c>
      <c r="G1416" s="1">
        <v>0</v>
      </c>
      <c r="H1416" s="1">
        <v>0</v>
      </c>
      <c r="I1416" s="1" t="s">
        <v>12</v>
      </c>
      <c r="J1416" s="1" t="s">
        <v>16</v>
      </c>
      <c r="K1416" s="1">
        <v>6000</v>
      </c>
      <c r="L1416" s="3">
        <v>0</v>
      </c>
      <c r="M1416" t="str">
        <f t="shared" si="158"/>
        <v>C</v>
      </c>
      <c r="N1416" t="str">
        <f t="shared" si="159"/>
        <v>C12</v>
      </c>
      <c r="O1416" t="str">
        <f>VLOOKUP(N1416,'Design - US'!$H$3:$M$50,2,FALSE)</f>
        <v>Profile C</v>
      </c>
      <c r="P1416" t="str">
        <f>VLOOKUP($N1416,'Design - US'!$H$3:$M$50,3,FALSE)</f>
        <v>$60 USD / mo (T3)</v>
      </c>
      <c r="Q1416" t="str">
        <f>VLOOKUP($N1416,'Design - US'!$H$3:$M$50,4,FALSE)</f>
        <v>$5.36 USD / day</v>
      </c>
      <c r="R1416" t="str">
        <f>VLOOKUP($N1416,'Design - US'!$H$3:$M$50,5,FALSE)</f>
        <v>Open access within label indication (use after failure of allopurinol or febuxostat)</v>
      </c>
      <c r="S1416" t="str">
        <f>VLOOKUP($N1416,'Design - US'!$H$3:$M$50,6,FALSE)</f>
        <v>No prior authorization</v>
      </c>
      <c r="T1416">
        <f t="shared" si="160"/>
        <v>6000</v>
      </c>
      <c r="U1416">
        <f t="shared" si="154"/>
        <v>6000</v>
      </c>
      <c r="V1416">
        <f t="shared" si="155"/>
        <v>0</v>
      </c>
      <c r="W1416">
        <f t="shared" si="156"/>
        <v>0</v>
      </c>
      <c r="X1416">
        <f t="shared" si="157"/>
        <v>0</v>
      </c>
    </row>
    <row r="1417" spans="1:24">
      <c r="A1417" s="2">
        <v>233</v>
      </c>
      <c r="B1417" s="1" t="s">
        <v>18</v>
      </c>
      <c r="C1417" s="1">
        <v>12</v>
      </c>
      <c r="D1417" s="1" t="s">
        <v>14</v>
      </c>
      <c r="E1417" s="1">
        <v>1</v>
      </c>
      <c r="F1417" s="1">
        <v>0</v>
      </c>
      <c r="G1417" s="1">
        <v>0</v>
      </c>
      <c r="H1417" s="1">
        <v>0</v>
      </c>
      <c r="I1417" s="1" t="s">
        <v>12</v>
      </c>
      <c r="J1417" s="1" t="s">
        <v>16</v>
      </c>
      <c r="K1417" s="1">
        <v>6000</v>
      </c>
      <c r="L1417" s="3">
        <v>0</v>
      </c>
      <c r="M1417" t="str">
        <f t="shared" si="158"/>
        <v>C</v>
      </c>
      <c r="N1417" t="str">
        <f t="shared" si="159"/>
        <v>C12</v>
      </c>
      <c r="O1417" t="str">
        <f>VLOOKUP(N1417,'Design - US'!$H$3:$M$50,2,FALSE)</f>
        <v>Profile C</v>
      </c>
      <c r="P1417" t="str">
        <f>VLOOKUP($N1417,'Design - US'!$H$3:$M$50,3,FALSE)</f>
        <v>$60 USD / mo (T3)</v>
      </c>
      <c r="Q1417" t="str">
        <f>VLOOKUP($N1417,'Design - US'!$H$3:$M$50,4,FALSE)</f>
        <v>$5.36 USD / day</v>
      </c>
      <c r="R1417" t="str">
        <f>VLOOKUP($N1417,'Design - US'!$H$3:$M$50,5,FALSE)</f>
        <v>Open access within label indication (use after failure of allopurinol or febuxostat)</v>
      </c>
      <c r="S1417" t="str">
        <f>VLOOKUP($N1417,'Design - US'!$H$3:$M$50,6,FALSE)</f>
        <v>No prior authorization</v>
      </c>
      <c r="T1417">
        <f t="shared" si="160"/>
        <v>0</v>
      </c>
      <c r="U1417">
        <f t="shared" si="154"/>
        <v>0</v>
      </c>
      <c r="V1417">
        <f t="shared" si="155"/>
        <v>0</v>
      </c>
      <c r="W1417">
        <f t="shared" si="156"/>
        <v>0</v>
      </c>
      <c r="X1417">
        <f t="shared" si="157"/>
        <v>0</v>
      </c>
    </row>
    <row r="1418" spans="1:24">
      <c r="A1418" s="2">
        <v>234</v>
      </c>
      <c r="B1418" s="1" t="s">
        <v>18</v>
      </c>
      <c r="C1418" s="1">
        <v>1</v>
      </c>
      <c r="D1418" s="1" t="s">
        <v>11</v>
      </c>
      <c r="E1418" s="1">
        <v>0.4</v>
      </c>
      <c r="F1418" s="1">
        <v>0.3</v>
      </c>
      <c r="G1418" s="1">
        <v>0.3</v>
      </c>
      <c r="H1418" s="1">
        <v>0</v>
      </c>
      <c r="I1418" s="1" t="s">
        <v>12</v>
      </c>
      <c r="J1418" s="1" t="s">
        <v>16</v>
      </c>
      <c r="K1418" s="1">
        <v>10000</v>
      </c>
      <c r="L1418" s="3">
        <v>6000</v>
      </c>
      <c r="M1418" t="str">
        <f t="shared" si="158"/>
        <v>C</v>
      </c>
      <c r="N1418" t="str">
        <f t="shared" si="159"/>
        <v>C1</v>
      </c>
      <c r="O1418" t="str">
        <f>VLOOKUP(N1418,'Design - US'!$H$3:$M$50,2,FALSE)</f>
        <v>Profile C</v>
      </c>
      <c r="P1418" t="str">
        <f>VLOOKUP($N1418,'Design - US'!$H$3:$M$50,3,FALSE)</f>
        <v>$30 USD / mo (T2)</v>
      </c>
      <c r="Q1418" t="str">
        <f>VLOOKUP($N1418,'Design - US'!$H$3:$M$50,4,FALSE)</f>
        <v>$7.14 USD / day</v>
      </c>
      <c r="R1418" t="str">
        <f>VLOOKUP($N1418,'Design - US'!$H$3:$M$50,5,FALSE)</f>
        <v>Open access within label indication (use after failure of allopurinol or febuxostat)</v>
      </c>
      <c r="S1418" t="str">
        <f>VLOOKUP($N1418,'Design - US'!$H$3:$M$50,6,FALSE)</f>
        <v>No prior authorization</v>
      </c>
      <c r="T1418">
        <f t="shared" si="160"/>
        <v>10000</v>
      </c>
      <c r="U1418">
        <f t="shared" si="154"/>
        <v>4000</v>
      </c>
      <c r="V1418">
        <f t="shared" si="155"/>
        <v>3000</v>
      </c>
      <c r="W1418">
        <f t="shared" si="156"/>
        <v>3000</v>
      </c>
      <c r="X1418">
        <f t="shared" si="157"/>
        <v>0</v>
      </c>
    </row>
    <row r="1419" spans="1:24">
      <c r="A1419" s="2">
        <v>234</v>
      </c>
      <c r="B1419" s="1" t="s">
        <v>18</v>
      </c>
      <c r="C1419" s="1">
        <v>1</v>
      </c>
      <c r="D1419" s="1" t="s">
        <v>14</v>
      </c>
      <c r="E1419" s="1">
        <v>0.3</v>
      </c>
      <c r="F1419" s="1">
        <v>0.5</v>
      </c>
      <c r="G1419" s="1">
        <v>0.2</v>
      </c>
      <c r="H1419" s="1">
        <v>0</v>
      </c>
      <c r="I1419" s="1" t="s">
        <v>12</v>
      </c>
      <c r="J1419" s="1" t="s">
        <v>16</v>
      </c>
      <c r="K1419" s="1">
        <v>10000</v>
      </c>
      <c r="L1419" s="3">
        <v>6000</v>
      </c>
      <c r="M1419" t="str">
        <f t="shared" si="158"/>
        <v>C</v>
      </c>
      <c r="N1419" t="str">
        <f t="shared" si="159"/>
        <v>C1</v>
      </c>
      <c r="O1419" t="str">
        <f>VLOOKUP(N1419,'Design - US'!$H$3:$M$50,2,FALSE)</f>
        <v>Profile C</v>
      </c>
      <c r="P1419" t="str">
        <f>VLOOKUP($N1419,'Design - US'!$H$3:$M$50,3,FALSE)</f>
        <v>$30 USD / mo (T2)</v>
      </c>
      <c r="Q1419" t="str">
        <f>VLOOKUP($N1419,'Design - US'!$H$3:$M$50,4,FALSE)</f>
        <v>$7.14 USD / day</v>
      </c>
      <c r="R1419" t="str">
        <f>VLOOKUP($N1419,'Design - US'!$H$3:$M$50,5,FALSE)</f>
        <v>Open access within label indication (use after failure of allopurinol or febuxostat)</v>
      </c>
      <c r="S1419" t="str">
        <f>VLOOKUP($N1419,'Design - US'!$H$3:$M$50,6,FALSE)</f>
        <v>No prior authorization</v>
      </c>
      <c r="T1419">
        <f t="shared" si="160"/>
        <v>6000</v>
      </c>
      <c r="U1419">
        <f t="shared" si="154"/>
        <v>1800</v>
      </c>
      <c r="V1419">
        <f t="shared" si="155"/>
        <v>3000</v>
      </c>
      <c r="W1419">
        <f t="shared" si="156"/>
        <v>1200</v>
      </c>
      <c r="X1419">
        <f t="shared" si="157"/>
        <v>0</v>
      </c>
    </row>
    <row r="1420" spans="1:24">
      <c r="A1420" s="2">
        <v>234</v>
      </c>
      <c r="B1420" s="1" t="s">
        <v>18</v>
      </c>
      <c r="C1420" s="1">
        <v>2</v>
      </c>
      <c r="D1420" s="1" t="s">
        <v>11</v>
      </c>
      <c r="E1420" s="1">
        <v>0.3</v>
      </c>
      <c r="F1420" s="1">
        <v>0.4</v>
      </c>
      <c r="G1420" s="1">
        <v>0.3</v>
      </c>
      <c r="H1420" s="1">
        <v>0</v>
      </c>
      <c r="I1420" s="1" t="s">
        <v>12</v>
      </c>
      <c r="J1420" s="1" t="s">
        <v>16</v>
      </c>
      <c r="K1420" s="1">
        <v>10000</v>
      </c>
      <c r="L1420" s="3">
        <v>6000</v>
      </c>
      <c r="M1420" t="str">
        <f t="shared" si="158"/>
        <v>C</v>
      </c>
      <c r="N1420" t="str">
        <f t="shared" si="159"/>
        <v>C2</v>
      </c>
      <c r="O1420" t="str">
        <f>VLOOKUP(N1420,'Design - US'!$H$3:$M$50,2,FALSE)</f>
        <v>Profile C</v>
      </c>
      <c r="P1420" t="str">
        <f>VLOOKUP($N1420,'Design - US'!$H$3:$M$50,3,FALSE)</f>
        <v>$60 USD / mo (T3)</v>
      </c>
      <c r="Q1420" t="str">
        <f>VLOOKUP($N1420,'Design - US'!$H$3:$M$50,4,FALSE)</f>
        <v>$12.06 USD / day</v>
      </c>
      <c r="R1420" t="str">
        <f>VLOOKUP($N1420,'Design - US'!$H$3:$M$50,5,FALSE)</f>
        <v>Access restricted beyond label indication (use only after failure of both allopurinol AND febuxostat)</v>
      </c>
      <c r="S1420" t="str">
        <f>VLOOKUP($N1420,'Design - US'!$H$3:$M$50,6,FALSE)</f>
        <v>Requires prior authorization</v>
      </c>
      <c r="T1420">
        <f t="shared" si="160"/>
        <v>10000</v>
      </c>
      <c r="U1420">
        <f t="shared" si="154"/>
        <v>3000</v>
      </c>
      <c r="V1420">
        <f t="shared" si="155"/>
        <v>4000</v>
      </c>
      <c r="W1420">
        <f t="shared" si="156"/>
        <v>3000</v>
      </c>
      <c r="X1420">
        <f t="shared" si="157"/>
        <v>0</v>
      </c>
    </row>
    <row r="1421" spans="1:24">
      <c r="A1421" s="2">
        <v>234</v>
      </c>
      <c r="B1421" s="1" t="s">
        <v>18</v>
      </c>
      <c r="C1421" s="1">
        <v>2</v>
      </c>
      <c r="D1421" s="1" t="s">
        <v>14</v>
      </c>
      <c r="E1421" s="1">
        <v>0.4</v>
      </c>
      <c r="F1421" s="1">
        <v>0.5</v>
      </c>
      <c r="G1421" s="1">
        <v>0.1</v>
      </c>
      <c r="H1421" s="1">
        <v>0</v>
      </c>
      <c r="I1421" s="1" t="s">
        <v>12</v>
      </c>
      <c r="J1421" s="1" t="s">
        <v>16</v>
      </c>
      <c r="K1421" s="1">
        <v>10000</v>
      </c>
      <c r="L1421" s="3">
        <v>6000</v>
      </c>
      <c r="M1421" t="str">
        <f t="shared" si="158"/>
        <v>C</v>
      </c>
      <c r="N1421" t="str">
        <f t="shared" si="159"/>
        <v>C2</v>
      </c>
      <c r="O1421" t="str">
        <f>VLOOKUP(N1421,'Design - US'!$H$3:$M$50,2,FALSE)</f>
        <v>Profile C</v>
      </c>
      <c r="P1421" t="str">
        <f>VLOOKUP($N1421,'Design - US'!$H$3:$M$50,3,FALSE)</f>
        <v>$60 USD / mo (T3)</v>
      </c>
      <c r="Q1421" t="str">
        <f>VLOOKUP($N1421,'Design - US'!$H$3:$M$50,4,FALSE)</f>
        <v>$12.06 USD / day</v>
      </c>
      <c r="R1421" t="str">
        <f>VLOOKUP($N1421,'Design - US'!$H$3:$M$50,5,FALSE)</f>
        <v>Access restricted beyond label indication (use only after failure of both allopurinol AND febuxostat)</v>
      </c>
      <c r="S1421" t="str">
        <f>VLOOKUP($N1421,'Design - US'!$H$3:$M$50,6,FALSE)</f>
        <v>Requires prior authorization</v>
      </c>
      <c r="T1421">
        <f t="shared" si="160"/>
        <v>6000</v>
      </c>
      <c r="U1421">
        <f t="shared" si="154"/>
        <v>2400</v>
      </c>
      <c r="V1421">
        <f t="shared" si="155"/>
        <v>3000</v>
      </c>
      <c r="W1421">
        <f t="shared" si="156"/>
        <v>600</v>
      </c>
      <c r="X1421">
        <f t="shared" si="157"/>
        <v>0</v>
      </c>
    </row>
    <row r="1422" spans="1:24">
      <c r="A1422" s="2">
        <v>234</v>
      </c>
      <c r="B1422" s="1" t="s">
        <v>18</v>
      </c>
      <c r="C1422" s="1">
        <v>3</v>
      </c>
      <c r="D1422" s="1" t="s">
        <v>11</v>
      </c>
      <c r="E1422" s="1">
        <v>0.2</v>
      </c>
      <c r="F1422" s="1">
        <v>0.3</v>
      </c>
      <c r="G1422" s="1">
        <v>0.5</v>
      </c>
      <c r="H1422" s="1">
        <v>0</v>
      </c>
      <c r="I1422" s="1" t="s">
        <v>12</v>
      </c>
      <c r="J1422" s="1" t="s">
        <v>16</v>
      </c>
      <c r="K1422" s="1">
        <v>10000</v>
      </c>
      <c r="L1422" s="3">
        <v>6000</v>
      </c>
      <c r="M1422" t="str">
        <f t="shared" si="158"/>
        <v>C</v>
      </c>
      <c r="N1422" t="str">
        <f t="shared" si="159"/>
        <v>C3</v>
      </c>
      <c r="O1422" t="str">
        <f>VLOOKUP(N1422,'Design - US'!$H$3:$M$50,2,FALSE)</f>
        <v>Profile A</v>
      </c>
      <c r="P1422" t="str">
        <f>VLOOKUP($N1422,'Design - US'!$H$3:$M$50,3,FALSE)</f>
        <v>$30 USD / mo (T2)</v>
      </c>
      <c r="Q1422" t="str">
        <f>VLOOKUP($N1422,'Design - US'!$H$3:$M$50,4,FALSE)</f>
        <v>$7.14 USD / day</v>
      </c>
      <c r="R1422" t="str">
        <f>VLOOKUP($N1422,'Design - US'!$H$3:$M$50,5,FALSE)</f>
        <v>Open access within label indication (use after failure of allopurinol or febuxostat)</v>
      </c>
      <c r="S1422" t="str">
        <f>VLOOKUP($N1422,'Design - US'!$H$3:$M$50,6,FALSE)</f>
        <v>No prior authorization</v>
      </c>
      <c r="T1422">
        <f t="shared" si="160"/>
        <v>10000</v>
      </c>
      <c r="U1422">
        <f t="shared" si="154"/>
        <v>2000</v>
      </c>
      <c r="V1422">
        <f t="shared" si="155"/>
        <v>3000</v>
      </c>
      <c r="W1422">
        <f t="shared" si="156"/>
        <v>5000</v>
      </c>
      <c r="X1422">
        <f t="shared" si="157"/>
        <v>0</v>
      </c>
    </row>
    <row r="1423" spans="1:24">
      <c r="A1423" s="2">
        <v>234</v>
      </c>
      <c r="B1423" s="1" t="s">
        <v>18</v>
      </c>
      <c r="C1423" s="1">
        <v>3</v>
      </c>
      <c r="D1423" s="1" t="s">
        <v>14</v>
      </c>
      <c r="E1423" s="1">
        <v>0.4</v>
      </c>
      <c r="F1423" s="1">
        <v>0.3</v>
      </c>
      <c r="G1423" s="1">
        <v>0.3</v>
      </c>
      <c r="H1423" s="1">
        <v>0</v>
      </c>
      <c r="I1423" s="1" t="s">
        <v>12</v>
      </c>
      <c r="J1423" s="1" t="s">
        <v>16</v>
      </c>
      <c r="K1423" s="1">
        <v>10000</v>
      </c>
      <c r="L1423" s="3">
        <v>6000</v>
      </c>
      <c r="M1423" t="str">
        <f t="shared" si="158"/>
        <v>C</v>
      </c>
      <c r="N1423" t="str">
        <f t="shared" si="159"/>
        <v>C3</v>
      </c>
      <c r="O1423" t="str">
        <f>VLOOKUP(N1423,'Design - US'!$H$3:$M$50,2,FALSE)</f>
        <v>Profile A</v>
      </c>
      <c r="P1423" t="str">
        <f>VLOOKUP($N1423,'Design - US'!$H$3:$M$50,3,FALSE)</f>
        <v>$30 USD / mo (T2)</v>
      </c>
      <c r="Q1423" t="str">
        <f>VLOOKUP($N1423,'Design - US'!$H$3:$M$50,4,FALSE)</f>
        <v>$7.14 USD / day</v>
      </c>
      <c r="R1423" t="str">
        <f>VLOOKUP($N1423,'Design - US'!$H$3:$M$50,5,FALSE)</f>
        <v>Open access within label indication (use after failure of allopurinol or febuxostat)</v>
      </c>
      <c r="S1423" t="str">
        <f>VLOOKUP($N1423,'Design - US'!$H$3:$M$50,6,FALSE)</f>
        <v>No prior authorization</v>
      </c>
      <c r="T1423">
        <f t="shared" si="160"/>
        <v>6000</v>
      </c>
      <c r="U1423">
        <f t="shared" si="154"/>
        <v>2400</v>
      </c>
      <c r="V1423">
        <f t="shared" si="155"/>
        <v>1800</v>
      </c>
      <c r="W1423">
        <f t="shared" si="156"/>
        <v>1800</v>
      </c>
      <c r="X1423">
        <f t="shared" si="157"/>
        <v>0</v>
      </c>
    </row>
    <row r="1424" spans="1:24">
      <c r="A1424" s="2">
        <v>234</v>
      </c>
      <c r="B1424" s="1" t="s">
        <v>18</v>
      </c>
      <c r="C1424" s="1">
        <v>4</v>
      </c>
      <c r="D1424" s="1" t="s">
        <v>11</v>
      </c>
      <c r="E1424" s="1">
        <v>0.2</v>
      </c>
      <c r="F1424" s="1">
        <v>0.3</v>
      </c>
      <c r="G1424" s="1">
        <v>0.5</v>
      </c>
      <c r="H1424" s="1">
        <v>0</v>
      </c>
      <c r="I1424" s="1" t="s">
        <v>12</v>
      </c>
      <c r="J1424" s="1" t="s">
        <v>16</v>
      </c>
      <c r="K1424" s="1">
        <v>10000</v>
      </c>
      <c r="L1424" s="3">
        <v>6000</v>
      </c>
      <c r="M1424" t="str">
        <f t="shared" si="158"/>
        <v>C</v>
      </c>
      <c r="N1424" t="str">
        <f t="shared" si="159"/>
        <v>C4</v>
      </c>
      <c r="O1424" t="str">
        <f>VLOOKUP(N1424,'Design - US'!$H$3:$M$50,2,FALSE)</f>
        <v>Profile A</v>
      </c>
      <c r="P1424" t="str">
        <f>VLOOKUP($N1424,'Design - US'!$H$3:$M$50,3,FALSE)</f>
        <v>$60 USD / mo (T3)</v>
      </c>
      <c r="Q1424" t="str">
        <f>VLOOKUP($N1424,'Design - US'!$H$3:$M$50,4,FALSE)</f>
        <v>$5.36 USD / day</v>
      </c>
      <c r="R1424" t="str">
        <f>VLOOKUP($N1424,'Design - US'!$H$3:$M$50,5,FALSE)</f>
        <v>Open access within label indication (use after failure of allopurinol or febuxostat)</v>
      </c>
      <c r="S1424" t="str">
        <f>VLOOKUP($N1424,'Design - US'!$H$3:$M$50,6,FALSE)</f>
        <v>Requires prior authorization</v>
      </c>
      <c r="T1424">
        <f t="shared" si="160"/>
        <v>10000</v>
      </c>
      <c r="U1424">
        <f t="shared" si="154"/>
        <v>2000</v>
      </c>
      <c r="V1424">
        <f t="shared" si="155"/>
        <v>3000</v>
      </c>
      <c r="W1424">
        <f t="shared" si="156"/>
        <v>5000</v>
      </c>
      <c r="X1424">
        <f t="shared" si="157"/>
        <v>0</v>
      </c>
    </row>
    <row r="1425" spans="1:24">
      <c r="A1425" s="2">
        <v>234</v>
      </c>
      <c r="B1425" s="1" t="s">
        <v>18</v>
      </c>
      <c r="C1425" s="1">
        <v>4</v>
      </c>
      <c r="D1425" s="1" t="s">
        <v>14</v>
      </c>
      <c r="E1425" s="1">
        <v>0.5</v>
      </c>
      <c r="F1425" s="1">
        <v>0.3</v>
      </c>
      <c r="G1425" s="1">
        <v>0.2</v>
      </c>
      <c r="H1425" s="1">
        <v>0</v>
      </c>
      <c r="I1425" s="1" t="s">
        <v>12</v>
      </c>
      <c r="J1425" s="1" t="s">
        <v>16</v>
      </c>
      <c r="K1425" s="1">
        <v>10000</v>
      </c>
      <c r="L1425" s="3">
        <v>6000</v>
      </c>
      <c r="M1425" t="str">
        <f t="shared" si="158"/>
        <v>C</v>
      </c>
      <c r="N1425" t="str">
        <f t="shared" si="159"/>
        <v>C4</v>
      </c>
      <c r="O1425" t="str">
        <f>VLOOKUP(N1425,'Design - US'!$H$3:$M$50,2,FALSE)</f>
        <v>Profile A</v>
      </c>
      <c r="P1425" t="str">
        <f>VLOOKUP($N1425,'Design - US'!$H$3:$M$50,3,FALSE)</f>
        <v>$60 USD / mo (T3)</v>
      </c>
      <c r="Q1425" t="str">
        <f>VLOOKUP($N1425,'Design - US'!$H$3:$M$50,4,FALSE)</f>
        <v>$5.36 USD / day</v>
      </c>
      <c r="R1425" t="str">
        <f>VLOOKUP($N1425,'Design - US'!$H$3:$M$50,5,FALSE)</f>
        <v>Open access within label indication (use after failure of allopurinol or febuxostat)</v>
      </c>
      <c r="S1425" t="str">
        <f>VLOOKUP($N1425,'Design - US'!$H$3:$M$50,6,FALSE)</f>
        <v>Requires prior authorization</v>
      </c>
      <c r="T1425">
        <f t="shared" si="160"/>
        <v>6000</v>
      </c>
      <c r="U1425">
        <f t="shared" si="154"/>
        <v>3000</v>
      </c>
      <c r="V1425">
        <f t="shared" si="155"/>
        <v>1800</v>
      </c>
      <c r="W1425">
        <f t="shared" si="156"/>
        <v>1200</v>
      </c>
      <c r="X1425">
        <f t="shared" si="157"/>
        <v>0</v>
      </c>
    </row>
    <row r="1426" spans="1:24">
      <c r="A1426" s="2">
        <v>234</v>
      </c>
      <c r="B1426" s="1" t="s">
        <v>18</v>
      </c>
      <c r="C1426" s="1">
        <v>5</v>
      </c>
      <c r="D1426" s="1" t="s">
        <v>11</v>
      </c>
      <c r="E1426" s="1">
        <v>0.3</v>
      </c>
      <c r="F1426" s="1">
        <v>0.3</v>
      </c>
      <c r="G1426" s="1">
        <v>0.4</v>
      </c>
      <c r="H1426" s="1">
        <v>0</v>
      </c>
      <c r="I1426" s="1" t="s">
        <v>12</v>
      </c>
      <c r="J1426" s="1" t="s">
        <v>16</v>
      </c>
      <c r="K1426" s="1">
        <v>10000</v>
      </c>
      <c r="L1426" s="3">
        <v>6000</v>
      </c>
      <c r="M1426" t="str">
        <f t="shared" si="158"/>
        <v>C</v>
      </c>
      <c r="N1426" t="str">
        <f t="shared" si="159"/>
        <v>C5</v>
      </c>
      <c r="O1426" t="str">
        <f>VLOOKUP(N1426,'Design - US'!$H$3:$M$50,2,FALSE)</f>
        <v>Profile C</v>
      </c>
      <c r="P1426" t="str">
        <f>VLOOKUP($N1426,'Design - US'!$H$3:$M$50,3,FALSE)</f>
        <v>$30 USD / mo (T2)</v>
      </c>
      <c r="Q1426" t="str">
        <f>VLOOKUP($N1426,'Design - US'!$H$3:$M$50,4,FALSE)</f>
        <v>$7.14 USD / day</v>
      </c>
      <c r="R1426" t="str">
        <f>VLOOKUP($N1426,'Design - US'!$H$3:$M$50,5,FALSE)</f>
        <v>Open access within label indication (use after failure of allopurinol or febuxostat)</v>
      </c>
      <c r="S1426" t="str">
        <f>VLOOKUP($N1426,'Design - US'!$H$3:$M$50,6,FALSE)</f>
        <v>Requires prior authorization</v>
      </c>
      <c r="T1426">
        <f t="shared" si="160"/>
        <v>10000</v>
      </c>
      <c r="U1426">
        <f t="shared" si="154"/>
        <v>3000</v>
      </c>
      <c r="V1426">
        <f t="shared" si="155"/>
        <v>3000</v>
      </c>
      <c r="W1426">
        <f t="shared" si="156"/>
        <v>4000</v>
      </c>
      <c r="X1426">
        <f t="shared" si="157"/>
        <v>0</v>
      </c>
    </row>
    <row r="1427" spans="1:24">
      <c r="A1427" s="2">
        <v>234</v>
      </c>
      <c r="B1427" s="1" t="s">
        <v>18</v>
      </c>
      <c r="C1427" s="1">
        <v>5</v>
      </c>
      <c r="D1427" s="1" t="s">
        <v>14</v>
      </c>
      <c r="E1427" s="1">
        <v>0.3</v>
      </c>
      <c r="F1427" s="1">
        <v>0.3</v>
      </c>
      <c r="G1427" s="1">
        <v>0.4</v>
      </c>
      <c r="H1427" s="1">
        <v>0</v>
      </c>
      <c r="I1427" s="1" t="s">
        <v>12</v>
      </c>
      <c r="J1427" s="1" t="s">
        <v>16</v>
      </c>
      <c r="K1427" s="1">
        <v>10000</v>
      </c>
      <c r="L1427" s="3">
        <v>6000</v>
      </c>
      <c r="M1427" t="str">
        <f t="shared" si="158"/>
        <v>C</v>
      </c>
      <c r="N1427" t="str">
        <f t="shared" si="159"/>
        <v>C5</v>
      </c>
      <c r="O1427" t="str">
        <f>VLOOKUP(N1427,'Design - US'!$H$3:$M$50,2,FALSE)</f>
        <v>Profile C</v>
      </c>
      <c r="P1427" t="str">
        <f>VLOOKUP($N1427,'Design - US'!$H$3:$M$50,3,FALSE)</f>
        <v>$30 USD / mo (T2)</v>
      </c>
      <c r="Q1427" t="str">
        <f>VLOOKUP($N1427,'Design - US'!$H$3:$M$50,4,FALSE)</f>
        <v>$7.14 USD / day</v>
      </c>
      <c r="R1427" t="str">
        <f>VLOOKUP($N1427,'Design - US'!$H$3:$M$50,5,FALSE)</f>
        <v>Open access within label indication (use after failure of allopurinol or febuxostat)</v>
      </c>
      <c r="S1427" t="str">
        <f>VLOOKUP($N1427,'Design - US'!$H$3:$M$50,6,FALSE)</f>
        <v>Requires prior authorization</v>
      </c>
      <c r="T1427">
        <f t="shared" si="160"/>
        <v>6000</v>
      </c>
      <c r="U1427">
        <f t="shared" si="154"/>
        <v>1800</v>
      </c>
      <c r="V1427">
        <f t="shared" si="155"/>
        <v>1800</v>
      </c>
      <c r="W1427">
        <f t="shared" si="156"/>
        <v>2400</v>
      </c>
      <c r="X1427">
        <f t="shared" si="157"/>
        <v>0</v>
      </c>
    </row>
    <row r="1428" spans="1:24">
      <c r="A1428" s="2">
        <v>234</v>
      </c>
      <c r="B1428" s="1" t="s">
        <v>18</v>
      </c>
      <c r="C1428" s="1">
        <v>6</v>
      </c>
      <c r="D1428" s="1" t="s">
        <v>11</v>
      </c>
      <c r="E1428" s="1">
        <v>0.4</v>
      </c>
      <c r="F1428" s="1">
        <v>0.3</v>
      </c>
      <c r="G1428" s="1">
        <v>0.3</v>
      </c>
      <c r="H1428" s="1">
        <v>0</v>
      </c>
      <c r="I1428" s="1" t="s">
        <v>12</v>
      </c>
      <c r="J1428" s="1" t="s">
        <v>16</v>
      </c>
      <c r="K1428" s="1">
        <v>10000</v>
      </c>
      <c r="L1428" s="3">
        <v>6000</v>
      </c>
      <c r="M1428" t="str">
        <f t="shared" si="158"/>
        <v>C</v>
      </c>
      <c r="N1428" t="str">
        <f t="shared" si="159"/>
        <v>C6</v>
      </c>
      <c r="O1428" t="str">
        <f>VLOOKUP(N1428,'Design - US'!$H$3:$M$50,2,FALSE)</f>
        <v>Profile A</v>
      </c>
      <c r="P1428" t="str">
        <f>VLOOKUP($N1428,'Design - US'!$H$3:$M$50,3,FALSE)</f>
        <v>$60 USD / mo (T3)</v>
      </c>
      <c r="Q1428" t="str">
        <f>VLOOKUP($N1428,'Design - US'!$H$3:$M$50,4,FALSE)</f>
        <v>$7.14 USD / day</v>
      </c>
      <c r="R1428" t="str">
        <f>VLOOKUP($N1428,'Design - US'!$H$3:$M$50,5,FALSE)</f>
        <v>Open access within label indication (use after failure of allopurinol or febuxostat)</v>
      </c>
      <c r="S1428" t="str">
        <f>VLOOKUP($N1428,'Design - US'!$H$3:$M$50,6,FALSE)</f>
        <v>Requires prior authorization</v>
      </c>
      <c r="T1428">
        <f t="shared" si="160"/>
        <v>10000</v>
      </c>
      <c r="U1428">
        <f t="shared" si="154"/>
        <v>4000</v>
      </c>
      <c r="V1428">
        <f t="shared" si="155"/>
        <v>3000</v>
      </c>
      <c r="W1428">
        <f t="shared" si="156"/>
        <v>3000</v>
      </c>
      <c r="X1428">
        <f t="shared" si="157"/>
        <v>0</v>
      </c>
    </row>
    <row r="1429" spans="1:24">
      <c r="A1429" s="2">
        <v>234</v>
      </c>
      <c r="B1429" s="1" t="s">
        <v>18</v>
      </c>
      <c r="C1429" s="1">
        <v>6</v>
      </c>
      <c r="D1429" s="1" t="s">
        <v>14</v>
      </c>
      <c r="E1429" s="1">
        <v>0.3</v>
      </c>
      <c r="F1429" s="1">
        <v>0.4</v>
      </c>
      <c r="G1429" s="1">
        <v>0.3</v>
      </c>
      <c r="H1429" s="1">
        <v>0</v>
      </c>
      <c r="I1429" s="1" t="s">
        <v>12</v>
      </c>
      <c r="J1429" s="1" t="s">
        <v>16</v>
      </c>
      <c r="K1429" s="1">
        <v>10000</v>
      </c>
      <c r="L1429" s="3">
        <v>6000</v>
      </c>
      <c r="M1429" t="str">
        <f t="shared" si="158"/>
        <v>C</v>
      </c>
      <c r="N1429" t="str">
        <f t="shared" si="159"/>
        <v>C6</v>
      </c>
      <c r="O1429" t="str">
        <f>VLOOKUP(N1429,'Design - US'!$H$3:$M$50,2,FALSE)</f>
        <v>Profile A</v>
      </c>
      <c r="P1429" t="str">
        <f>VLOOKUP($N1429,'Design - US'!$H$3:$M$50,3,FALSE)</f>
        <v>$60 USD / mo (T3)</v>
      </c>
      <c r="Q1429" t="str">
        <f>VLOOKUP($N1429,'Design - US'!$H$3:$M$50,4,FALSE)</f>
        <v>$7.14 USD / day</v>
      </c>
      <c r="R1429" t="str">
        <f>VLOOKUP($N1429,'Design - US'!$H$3:$M$50,5,FALSE)</f>
        <v>Open access within label indication (use after failure of allopurinol or febuxostat)</v>
      </c>
      <c r="S1429" t="str">
        <f>VLOOKUP($N1429,'Design - US'!$H$3:$M$50,6,FALSE)</f>
        <v>Requires prior authorization</v>
      </c>
      <c r="T1429">
        <f t="shared" si="160"/>
        <v>6000</v>
      </c>
      <c r="U1429">
        <f t="shared" si="154"/>
        <v>1800</v>
      </c>
      <c r="V1429">
        <f t="shared" si="155"/>
        <v>2400</v>
      </c>
      <c r="W1429">
        <f t="shared" si="156"/>
        <v>1800</v>
      </c>
      <c r="X1429">
        <f t="shared" si="157"/>
        <v>0</v>
      </c>
    </row>
    <row r="1430" spans="1:24">
      <c r="A1430" s="2">
        <v>234</v>
      </c>
      <c r="B1430" s="1" t="s">
        <v>18</v>
      </c>
      <c r="C1430" s="1">
        <v>7</v>
      </c>
      <c r="D1430" s="1" t="s">
        <v>11</v>
      </c>
      <c r="E1430" s="1">
        <v>0.3</v>
      </c>
      <c r="F1430" s="1">
        <v>0.4</v>
      </c>
      <c r="G1430" s="1">
        <v>0.3</v>
      </c>
      <c r="H1430" s="1">
        <v>0</v>
      </c>
      <c r="I1430" s="1" t="s">
        <v>12</v>
      </c>
      <c r="J1430" s="1" t="s">
        <v>16</v>
      </c>
      <c r="K1430" s="1">
        <v>10000</v>
      </c>
      <c r="L1430" s="3">
        <v>6000</v>
      </c>
      <c r="M1430" t="str">
        <f t="shared" si="158"/>
        <v>C</v>
      </c>
      <c r="N1430" t="str">
        <f t="shared" si="159"/>
        <v>C7</v>
      </c>
      <c r="O1430" t="str">
        <f>VLOOKUP(N1430,'Design - US'!$H$3:$M$50,2,FALSE)</f>
        <v>Profile D</v>
      </c>
      <c r="P1430" t="str">
        <f>VLOOKUP($N1430,'Design - US'!$H$3:$M$50,3,FALSE)</f>
        <v>$60 USD / mo (T3)</v>
      </c>
      <c r="Q1430" t="str">
        <f>VLOOKUP($N1430,'Design - US'!$H$3:$M$50,4,FALSE)</f>
        <v>$7.14 USD / day</v>
      </c>
      <c r="R1430" t="str">
        <f>VLOOKUP($N1430,'Design - US'!$H$3:$M$50,5,FALSE)</f>
        <v>Open access within label indication (use after failure of allopurinol or febuxostat)</v>
      </c>
      <c r="S1430" t="str">
        <f>VLOOKUP($N1430,'Design - US'!$H$3:$M$50,6,FALSE)</f>
        <v>Requires prior authorization</v>
      </c>
      <c r="T1430">
        <f t="shared" si="160"/>
        <v>10000</v>
      </c>
      <c r="U1430">
        <f t="shared" si="154"/>
        <v>3000</v>
      </c>
      <c r="V1430">
        <f t="shared" si="155"/>
        <v>4000</v>
      </c>
      <c r="W1430">
        <f t="shared" si="156"/>
        <v>3000</v>
      </c>
      <c r="X1430">
        <f t="shared" si="157"/>
        <v>0</v>
      </c>
    </row>
    <row r="1431" spans="1:24">
      <c r="A1431" s="2">
        <v>234</v>
      </c>
      <c r="B1431" s="1" t="s">
        <v>18</v>
      </c>
      <c r="C1431" s="1">
        <v>7</v>
      </c>
      <c r="D1431" s="1" t="s">
        <v>14</v>
      </c>
      <c r="E1431" s="1">
        <v>0.4</v>
      </c>
      <c r="F1431" s="1">
        <v>0.4</v>
      </c>
      <c r="G1431" s="1">
        <v>0.2</v>
      </c>
      <c r="H1431" s="1">
        <v>0</v>
      </c>
      <c r="I1431" s="1" t="s">
        <v>12</v>
      </c>
      <c r="J1431" s="1" t="s">
        <v>16</v>
      </c>
      <c r="K1431" s="1">
        <v>10000</v>
      </c>
      <c r="L1431" s="3">
        <v>6000</v>
      </c>
      <c r="M1431" t="str">
        <f t="shared" si="158"/>
        <v>C</v>
      </c>
      <c r="N1431" t="str">
        <f t="shared" si="159"/>
        <v>C7</v>
      </c>
      <c r="O1431" t="str">
        <f>VLOOKUP(N1431,'Design - US'!$H$3:$M$50,2,FALSE)</f>
        <v>Profile D</v>
      </c>
      <c r="P1431" t="str">
        <f>VLOOKUP($N1431,'Design - US'!$H$3:$M$50,3,FALSE)</f>
        <v>$60 USD / mo (T3)</v>
      </c>
      <c r="Q1431" t="str">
        <f>VLOOKUP($N1431,'Design - US'!$H$3:$M$50,4,FALSE)</f>
        <v>$7.14 USD / day</v>
      </c>
      <c r="R1431" t="str">
        <f>VLOOKUP($N1431,'Design - US'!$H$3:$M$50,5,FALSE)</f>
        <v>Open access within label indication (use after failure of allopurinol or febuxostat)</v>
      </c>
      <c r="S1431" t="str">
        <f>VLOOKUP($N1431,'Design - US'!$H$3:$M$50,6,FALSE)</f>
        <v>Requires prior authorization</v>
      </c>
      <c r="T1431">
        <f t="shared" si="160"/>
        <v>6000</v>
      </c>
      <c r="U1431">
        <f t="shared" si="154"/>
        <v>2400</v>
      </c>
      <c r="V1431">
        <f t="shared" si="155"/>
        <v>2400</v>
      </c>
      <c r="W1431">
        <f t="shared" si="156"/>
        <v>1200</v>
      </c>
      <c r="X1431">
        <f t="shared" si="157"/>
        <v>0</v>
      </c>
    </row>
    <row r="1432" spans="1:24">
      <c r="A1432" s="2">
        <v>234</v>
      </c>
      <c r="B1432" s="1" t="s">
        <v>18</v>
      </c>
      <c r="C1432" s="1">
        <v>8</v>
      </c>
      <c r="D1432" s="1" t="s">
        <v>11</v>
      </c>
      <c r="E1432" s="1">
        <v>0.3</v>
      </c>
      <c r="F1432" s="1">
        <v>0.4</v>
      </c>
      <c r="G1432" s="1">
        <v>0.3</v>
      </c>
      <c r="H1432" s="1">
        <v>0</v>
      </c>
      <c r="I1432" s="1" t="s">
        <v>12</v>
      </c>
      <c r="J1432" s="1" t="s">
        <v>16</v>
      </c>
      <c r="K1432" s="1">
        <v>10000</v>
      </c>
      <c r="L1432" s="3">
        <v>6000</v>
      </c>
      <c r="M1432" t="str">
        <f t="shared" si="158"/>
        <v>C</v>
      </c>
      <c r="N1432" t="str">
        <f t="shared" si="159"/>
        <v>C8</v>
      </c>
      <c r="O1432" t="str">
        <f>VLOOKUP(N1432,'Design - US'!$H$3:$M$50,2,FALSE)</f>
        <v>Profile B</v>
      </c>
      <c r="P1432" t="str">
        <f>VLOOKUP($N1432,'Design - US'!$H$3:$M$50,3,FALSE)</f>
        <v>$60 USD / mo (T3)</v>
      </c>
      <c r="Q1432" t="str">
        <f>VLOOKUP($N1432,'Design - US'!$H$3:$M$50,4,FALSE)</f>
        <v>$12.06 USD / day</v>
      </c>
      <c r="R1432" t="str">
        <f>VLOOKUP($N1432,'Design - US'!$H$3:$M$50,5,FALSE)</f>
        <v>Access restricted beyond label indication (use only after failure of both allopurinol AND febuxostat)</v>
      </c>
      <c r="S1432" t="str">
        <f>VLOOKUP($N1432,'Design - US'!$H$3:$M$50,6,FALSE)</f>
        <v>Requires prior authorization</v>
      </c>
      <c r="T1432">
        <f t="shared" si="160"/>
        <v>10000</v>
      </c>
      <c r="U1432">
        <f t="shared" si="154"/>
        <v>3000</v>
      </c>
      <c r="V1432">
        <f t="shared" si="155"/>
        <v>4000</v>
      </c>
      <c r="W1432">
        <f t="shared" si="156"/>
        <v>3000</v>
      </c>
      <c r="X1432">
        <f t="shared" si="157"/>
        <v>0</v>
      </c>
    </row>
    <row r="1433" spans="1:24">
      <c r="A1433" s="2">
        <v>234</v>
      </c>
      <c r="B1433" s="1" t="s">
        <v>18</v>
      </c>
      <c r="C1433" s="1">
        <v>8</v>
      </c>
      <c r="D1433" s="1" t="s">
        <v>14</v>
      </c>
      <c r="E1433" s="1">
        <v>0.2</v>
      </c>
      <c r="F1433" s="1">
        <v>0.5</v>
      </c>
      <c r="G1433" s="1">
        <v>0.3</v>
      </c>
      <c r="H1433" s="1">
        <v>0</v>
      </c>
      <c r="I1433" s="1" t="s">
        <v>12</v>
      </c>
      <c r="J1433" s="1" t="s">
        <v>16</v>
      </c>
      <c r="K1433" s="1">
        <v>10000</v>
      </c>
      <c r="L1433" s="3">
        <v>6000</v>
      </c>
      <c r="M1433" t="str">
        <f t="shared" si="158"/>
        <v>C</v>
      </c>
      <c r="N1433" t="str">
        <f t="shared" si="159"/>
        <v>C8</v>
      </c>
      <c r="O1433" t="str">
        <f>VLOOKUP(N1433,'Design - US'!$H$3:$M$50,2,FALSE)</f>
        <v>Profile B</v>
      </c>
      <c r="P1433" t="str">
        <f>VLOOKUP($N1433,'Design - US'!$H$3:$M$50,3,FALSE)</f>
        <v>$60 USD / mo (T3)</v>
      </c>
      <c r="Q1433" t="str">
        <f>VLOOKUP($N1433,'Design - US'!$H$3:$M$50,4,FALSE)</f>
        <v>$12.06 USD / day</v>
      </c>
      <c r="R1433" t="str">
        <f>VLOOKUP($N1433,'Design - US'!$H$3:$M$50,5,FALSE)</f>
        <v>Access restricted beyond label indication (use only after failure of both allopurinol AND febuxostat)</v>
      </c>
      <c r="S1433" t="str">
        <f>VLOOKUP($N1433,'Design - US'!$H$3:$M$50,6,FALSE)</f>
        <v>Requires prior authorization</v>
      </c>
      <c r="T1433">
        <f t="shared" si="160"/>
        <v>6000</v>
      </c>
      <c r="U1433">
        <f t="shared" si="154"/>
        <v>1200</v>
      </c>
      <c r="V1433">
        <f t="shared" si="155"/>
        <v>3000</v>
      </c>
      <c r="W1433">
        <f t="shared" si="156"/>
        <v>1800</v>
      </c>
      <c r="X1433">
        <f t="shared" si="157"/>
        <v>0</v>
      </c>
    </row>
    <row r="1434" spans="1:24">
      <c r="A1434" s="2">
        <v>234</v>
      </c>
      <c r="B1434" s="1" t="s">
        <v>18</v>
      </c>
      <c r="C1434" s="1">
        <v>9</v>
      </c>
      <c r="D1434" s="1" t="s">
        <v>11</v>
      </c>
      <c r="E1434" s="1">
        <v>0.3</v>
      </c>
      <c r="F1434" s="1">
        <v>0.3</v>
      </c>
      <c r="G1434" s="1">
        <v>0.4</v>
      </c>
      <c r="H1434" s="1">
        <v>0</v>
      </c>
      <c r="I1434" s="1" t="s">
        <v>12</v>
      </c>
      <c r="J1434" s="1" t="s">
        <v>16</v>
      </c>
      <c r="K1434" s="1">
        <v>10000</v>
      </c>
      <c r="L1434" s="3">
        <v>6000</v>
      </c>
      <c r="M1434" t="str">
        <f t="shared" si="158"/>
        <v>C</v>
      </c>
      <c r="N1434" t="str">
        <f t="shared" si="159"/>
        <v>C9</v>
      </c>
      <c r="O1434" t="str">
        <f>VLOOKUP(N1434,'Design - US'!$H$3:$M$50,2,FALSE)</f>
        <v>Profile D</v>
      </c>
      <c r="P1434" t="str">
        <f>VLOOKUP($N1434,'Design - US'!$H$3:$M$50,3,FALSE)</f>
        <v>$60 USD / mo (T3)</v>
      </c>
      <c r="Q1434" t="str">
        <f>VLOOKUP($N1434,'Design - US'!$H$3:$M$50,4,FALSE)</f>
        <v>$12.06 USD / day</v>
      </c>
      <c r="R1434" t="str">
        <f>VLOOKUP($N1434,'Design - US'!$H$3:$M$50,5,FALSE)</f>
        <v>Open access within label indication (use after failure of allopurinol or febuxostat)</v>
      </c>
      <c r="S1434" t="str">
        <f>VLOOKUP($N1434,'Design - US'!$H$3:$M$50,6,FALSE)</f>
        <v>No prior authorization</v>
      </c>
      <c r="T1434">
        <f t="shared" si="160"/>
        <v>10000</v>
      </c>
      <c r="U1434">
        <f t="shared" si="154"/>
        <v>3000</v>
      </c>
      <c r="V1434">
        <f t="shared" si="155"/>
        <v>3000</v>
      </c>
      <c r="W1434">
        <f t="shared" si="156"/>
        <v>4000</v>
      </c>
      <c r="X1434">
        <f t="shared" si="157"/>
        <v>0</v>
      </c>
    </row>
    <row r="1435" spans="1:24">
      <c r="A1435" s="2">
        <v>234</v>
      </c>
      <c r="B1435" s="1" t="s">
        <v>18</v>
      </c>
      <c r="C1435" s="1">
        <v>9</v>
      </c>
      <c r="D1435" s="1" t="s">
        <v>14</v>
      </c>
      <c r="E1435" s="1">
        <v>0.4</v>
      </c>
      <c r="F1435" s="1">
        <v>0.4</v>
      </c>
      <c r="G1435" s="1">
        <v>0.2</v>
      </c>
      <c r="H1435" s="1">
        <v>0</v>
      </c>
      <c r="I1435" s="1" t="s">
        <v>12</v>
      </c>
      <c r="J1435" s="1" t="s">
        <v>16</v>
      </c>
      <c r="K1435" s="1">
        <v>10000</v>
      </c>
      <c r="L1435" s="3">
        <v>6000</v>
      </c>
      <c r="M1435" t="str">
        <f t="shared" si="158"/>
        <v>C</v>
      </c>
      <c r="N1435" t="str">
        <f t="shared" si="159"/>
        <v>C9</v>
      </c>
      <c r="O1435" t="str">
        <f>VLOOKUP(N1435,'Design - US'!$H$3:$M$50,2,FALSE)</f>
        <v>Profile D</v>
      </c>
      <c r="P1435" t="str">
        <f>VLOOKUP($N1435,'Design - US'!$H$3:$M$50,3,FALSE)</f>
        <v>$60 USD / mo (T3)</v>
      </c>
      <c r="Q1435" t="str">
        <f>VLOOKUP($N1435,'Design - US'!$H$3:$M$50,4,FALSE)</f>
        <v>$12.06 USD / day</v>
      </c>
      <c r="R1435" t="str">
        <f>VLOOKUP($N1435,'Design - US'!$H$3:$M$50,5,FALSE)</f>
        <v>Open access within label indication (use after failure of allopurinol or febuxostat)</v>
      </c>
      <c r="S1435" t="str">
        <f>VLOOKUP($N1435,'Design - US'!$H$3:$M$50,6,FALSE)</f>
        <v>No prior authorization</v>
      </c>
      <c r="T1435">
        <f t="shared" si="160"/>
        <v>6000</v>
      </c>
      <c r="U1435">
        <f t="shared" si="154"/>
        <v>2400</v>
      </c>
      <c r="V1435">
        <f t="shared" si="155"/>
        <v>2400</v>
      </c>
      <c r="W1435">
        <f t="shared" si="156"/>
        <v>1200</v>
      </c>
      <c r="X1435">
        <f t="shared" si="157"/>
        <v>0</v>
      </c>
    </row>
    <row r="1436" spans="1:24">
      <c r="A1436" s="2">
        <v>234</v>
      </c>
      <c r="B1436" s="1" t="s">
        <v>18</v>
      </c>
      <c r="C1436" s="1">
        <v>10</v>
      </c>
      <c r="D1436" s="1" t="s">
        <v>11</v>
      </c>
      <c r="E1436" s="1">
        <v>0.2</v>
      </c>
      <c r="F1436" s="1">
        <v>0.3</v>
      </c>
      <c r="G1436" s="1">
        <v>0.5</v>
      </c>
      <c r="H1436" s="1">
        <v>0</v>
      </c>
      <c r="I1436" s="1" t="s">
        <v>12</v>
      </c>
      <c r="J1436" s="1" t="s">
        <v>16</v>
      </c>
      <c r="K1436" s="1">
        <v>10000</v>
      </c>
      <c r="L1436" s="3">
        <v>6000</v>
      </c>
      <c r="M1436" t="str">
        <f t="shared" si="158"/>
        <v>C</v>
      </c>
      <c r="N1436" t="str">
        <f t="shared" si="159"/>
        <v>C10</v>
      </c>
      <c r="O1436" t="str">
        <f>VLOOKUP(N1436,'Design - US'!$H$3:$M$50,2,FALSE)</f>
        <v>Profile A</v>
      </c>
      <c r="P1436" t="str">
        <f>VLOOKUP($N1436,'Design - US'!$H$3:$M$50,3,FALSE)</f>
        <v>$60 USD / mo (T3)</v>
      </c>
      <c r="Q1436" t="str">
        <f>VLOOKUP($N1436,'Design - US'!$H$3:$M$50,4,FALSE)</f>
        <v>$12.06 USD / day</v>
      </c>
      <c r="R1436" t="str">
        <f>VLOOKUP($N1436,'Design - US'!$H$3:$M$50,5,FALSE)</f>
        <v>Open access within label indication (use after failure of allopurinol or febuxostat)</v>
      </c>
      <c r="S1436" t="str">
        <f>VLOOKUP($N1436,'Design - US'!$H$3:$M$50,6,FALSE)</f>
        <v>No prior authorization</v>
      </c>
      <c r="T1436">
        <f t="shared" si="160"/>
        <v>10000</v>
      </c>
      <c r="U1436">
        <f t="shared" si="154"/>
        <v>2000</v>
      </c>
      <c r="V1436">
        <f t="shared" si="155"/>
        <v>3000</v>
      </c>
      <c r="W1436">
        <f t="shared" si="156"/>
        <v>5000</v>
      </c>
      <c r="X1436">
        <f t="shared" si="157"/>
        <v>0</v>
      </c>
    </row>
    <row r="1437" spans="1:24">
      <c r="A1437" s="2">
        <v>234</v>
      </c>
      <c r="B1437" s="1" t="s">
        <v>18</v>
      </c>
      <c r="C1437" s="1">
        <v>10</v>
      </c>
      <c r="D1437" s="1" t="s">
        <v>14</v>
      </c>
      <c r="E1437" s="1">
        <v>0.4</v>
      </c>
      <c r="F1437" s="1">
        <v>0.5</v>
      </c>
      <c r="G1437" s="1">
        <v>0.1</v>
      </c>
      <c r="H1437" s="1">
        <v>0</v>
      </c>
      <c r="I1437" s="1" t="s">
        <v>12</v>
      </c>
      <c r="J1437" s="1" t="s">
        <v>16</v>
      </c>
      <c r="K1437" s="1">
        <v>10000</v>
      </c>
      <c r="L1437" s="3">
        <v>6000</v>
      </c>
      <c r="M1437" t="str">
        <f t="shared" si="158"/>
        <v>C</v>
      </c>
      <c r="N1437" t="str">
        <f t="shared" si="159"/>
        <v>C10</v>
      </c>
      <c r="O1437" t="str">
        <f>VLOOKUP(N1437,'Design - US'!$H$3:$M$50,2,FALSE)</f>
        <v>Profile A</v>
      </c>
      <c r="P1437" t="str">
        <f>VLOOKUP($N1437,'Design - US'!$H$3:$M$50,3,FALSE)</f>
        <v>$60 USD / mo (T3)</v>
      </c>
      <c r="Q1437" t="str">
        <f>VLOOKUP($N1437,'Design - US'!$H$3:$M$50,4,FALSE)</f>
        <v>$12.06 USD / day</v>
      </c>
      <c r="R1437" t="str">
        <f>VLOOKUP($N1437,'Design - US'!$H$3:$M$50,5,FALSE)</f>
        <v>Open access within label indication (use after failure of allopurinol or febuxostat)</v>
      </c>
      <c r="S1437" t="str">
        <f>VLOOKUP($N1437,'Design - US'!$H$3:$M$50,6,FALSE)</f>
        <v>No prior authorization</v>
      </c>
      <c r="T1437">
        <f t="shared" si="160"/>
        <v>6000</v>
      </c>
      <c r="U1437">
        <f t="shared" si="154"/>
        <v>2400</v>
      </c>
      <c r="V1437">
        <f t="shared" si="155"/>
        <v>3000</v>
      </c>
      <c r="W1437">
        <f t="shared" si="156"/>
        <v>600</v>
      </c>
      <c r="X1437">
        <f t="shared" si="157"/>
        <v>0</v>
      </c>
    </row>
    <row r="1438" spans="1:24">
      <c r="A1438" s="2">
        <v>234</v>
      </c>
      <c r="B1438" s="1" t="s">
        <v>18</v>
      </c>
      <c r="C1438" s="1">
        <v>11</v>
      </c>
      <c r="D1438" s="1" t="s">
        <v>11</v>
      </c>
      <c r="E1438" s="1">
        <v>0.5</v>
      </c>
      <c r="F1438" s="1">
        <v>0.3</v>
      </c>
      <c r="G1438" s="1">
        <v>0.2</v>
      </c>
      <c r="H1438" s="1">
        <v>0</v>
      </c>
      <c r="I1438" s="1" t="s">
        <v>12</v>
      </c>
      <c r="J1438" s="1" t="s">
        <v>16</v>
      </c>
      <c r="K1438" s="1">
        <v>10000</v>
      </c>
      <c r="L1438" s="3">
        <v>6000</v>
      </c>
      <c r="M1438" t="str">
        <f t="shared" si="158"/>
        <v>C</v>
      </c>
      <c r="N1438" t="str">
        <f t="shared" si="159"/>
        <v>C11</v>
      </c>
      <c r="O1438" t="str">
        <f>VLOOKUP(N1438,'Design - US'!$H$3:$M$50,2,FALSE)</f>
        <v>Profile B</v>
      </c>
      <c r="P1438" t="str">
        <f>VLOOKUP($N1438,'Design - US'!$H$3:$M$50,3,FALSE)</f>
        <v>$60 USD / mo (T3)</v>
      </c>
      <c r="Q1438" t="str">
        <f>VLOOKUP($N1438,'Design - US'!$H$3:$M$50,4,FALSE)</f>
        <v>$12.06 USD / day</v>
      </c>
      <c r="R1438" t="str">
        <f>VLOOKUP($N1438,'Design - US'!$H$3:$M$50,5,FALSE)</f>
        <v>Open access within label indication (use after failure of allopurinol or febuxostat)</v>
      </c>
      <c r="S1438" t="str">
        <f>VLOOKUP($N1438,'Design - US'!$H$3:$M$50,6,FALSE)</f>
        <v>No prior authorization</v>
      </c>
      <c r="T1438">
        <f t="shared" si="160"/>
        <v>10000</v>
      </c>
      <c r="U1438">
        <f t="shared" si="154"/>
        <v>5000</v>
      </c>
      <c r="V1438">
        <f t="shared" si="155"/>
        <v>3000</v>
      </c>
      <c r="W1438">
        <f t="shared" si="156"/>
        <v>2000</v>
      </c>
      <c r="X1438">
        <f t="shared" si="157"/>
        <v>0</v>
      </c>
    </row>
    <row r="1439" spans="1:24">
      <c r="A1439" s="2">
        <v>234</v>
      </c>
      <c r="B1439" s="1" t="s">
        <v>18</v>
      </c>
      <c r="C1439" s="1">
        <v>11</v>
      </c>
      <c r="D1439" s="1" t="s">
        <v>14</v>
      </c>
      <c r="E1439" s="1">
        <v>0.3</v>
      </c>
      <c r="F1439" s="1">
        <v>0.4</v>
      </c>
      <c r="G1439" s="1">
        <v>0.3</v>
      </c>
      <c r="H1439" s="1">
        <v>0</v>
      </c>
      <c r="I1439" s="1" t="s">
        <v>12</v>
      </c>
      <c r="J1439" s="1" t="s">
        <v>16</v>
      </c>
      <c r="K1439" s="1">
        <v>10000</v>
      </c>
      <c r="L1439" s="3">
        <v>6000</v>
      </c>
      <c r="M1439" t="str">
        <f t="shared" si="158"/>
        <v>C</v>
      </c>
      <c r="N1439" t="str">
        <f t="shared" si="159"/>
        <v>C11</v>
      </c>
      <c r="O1439" t="str">
        <f>VLOOKUP(N1439,'Design - US'!$H$3:$M$50,2,FALSE)</f>
        <v>Profile B</v>
      </c>
      <c r="P1439" t="str">
        <f>VLOOKUP($N1439,'Design - US'!$H$3:$M$50,3,FALSE)</f>
        <v>$60 USD / mo (T3)</v>
      </c>
      <c r="Q1439" t="str">
        <f>VLOOKUP($N1439,'Design - US'!$H$3:$M$50,4,FALSE)</f>
        <v>$12.06 USD / day</v>
      </c>
      <c r="R1439" t="str">
        <f>VLOOKUP($N1439,'Design - US'!$H$3:$M$50,5,FALSE)</f>
        <v>Open access within label indication (use after failure of allopurinol or febuxostat)</v>
      </c>
      <c r="S1439" t="str">
        <f>VLOOKUP($N1439,'Design - US'!$H$3:$M$50,6,FALSE)</f>
        <v>No prior authorization</v>
      </c>
      <c r="T1439">
        <f t="shared" si="160"/>
        <v>6000</v>
      </c>
      <c r="U1439">
        <f t="shared" si="154"/>
        <v>1800</v>
      </c>
      <c r="V1439">
        <f t="shared" si="155"/>
        <v>2400</v>
      </c>
      <c r="W1439">
        <f t="shared" si="156"/>
        <v>1800</v>
      </c>
      <c r="X1439">
        <f t="shared" si="157"/>
        <v>0</v>
      </c>
    </row>
    <row r="1440" spans="1:24">
      <c r="A1440" s="2">
        <v>234</v>
      </c>
      <c r="B1440" s="1" t="s">
        <v>18</v>
      </c>
      <c r="C1440" s="1">
        <v>12</v>
      </c>
      <c r="D1440" s="1" t="s">
        <v>11</v>
      </c>
      <c r="E1440" s="1">
        <v>0.5</v>
      </c>
      <c r="F1440" s="1">
        <v>0.3</v>
      </c>
      <c r="G1440" s="1">
        <v>0.2</v>
      </c>
      <c r="H1440" s="1">
        <v>0</v>
      </c>
      <c r="I1440" s="1" t="s">
        <v>12</v>
      </c>
      <c r="J1440" s="1" t="s">
        <v>16</v>
      </c>
      <c r="K1440" s="1">
        <v>10000</v>
      </c>
      <c r="L1440" s="3">
        <v>6000</v>
      </c>
      <c r="M1440" t="str">
        <f t="shared" si="158"/>
        <v>C</v>
      </c>
      <c r="N1440" t="str">
        <f t="shared" si="159"/>
        <v>C12</v>
      </c>
      <c r="O1440" t="str">
        <f>VLOOKUP(N1440,'Design - US'!$H$3:$M$50,2,FALSE)</f>
        <v>Profile C</v>
      </c>
      <c r="P1440" t="str">
        <f>VLOOKUP($N1440,'Design - US'!$H$3:$M$50,3,FALSE)</f>
        <v>$60 USD / mo (T3)</v>
      </c>
      <c r="Q1440" t="str">
        <f>VLOOKUP($N1440,'Design - US'!$H$3:$M$50,4,FALSE)</f>
        <v>$5.36 USD / day</v>
      </c>
      <c r="R1440" t="str">
        <f>VLOOKUP($N1440,'Design - US'!$H$3:$M$50,5,FALSE)</f>
        <v>Open access within label indication (use after failure of allopurinol or febuxostat)</v>
      </c>
      <c r="S1440" t="str">
        <f>VLOOKUP($N1440,'Design - US'!$H$3:$M$50,6,FALSE)</f>
        <v>No prior authorization</v>
      </c>
      <c r="T1440">
        <f t="shared" si="160"/>
        <v>10000</v>
      </c>
      <c r="U1440">
        <f t="shared" si="154"/>
        <v>5000</v>
      </c>
      <c r="V1440">
        <f t="shared" si="155"/>
        <v>3000</v>
      </c>
      <c r="W1440">
        <f t="shared" si="156"/>
        <v>2000</v>
      </c>
      <c r="X1440">
        <f t="shared" si="157"/>
        <v>0</v>
      </c>
    </row>
    <row r="1441" spans="1:24">
      <c r="A1441" s="2">
        <v>234</v>
      </c>
      <c r="B1441" s="1" t="s">
        <v>18</v>
      </c>
      <c r="C1441" s="1">
        <v>12</v>
      </c>
      <c r="D1441" s="1" t="s">
        <v>14</v>
      </c>
      <c r="E1441" s="1">
        <v>0.4</v>
      </c>
      <c r="F1441" s="1">
        <v>0.4</v>
      </c>
      <c r="G1441" s="1">
        <v>0.2</v>
      </c>
      <c r="H1441" s="1">
        <v>0</v>
      </c>
      <c r="I1441" s="1" t="s">
        <v>12</v>
      </c>
      <c r="J1441" s="1" t="s">
        <v>16</v>
      </c>
      <c r="K1441" s="1">
        <v>10000</v>
      </c>
      <c r="L1441" s="3">
        <v>6000</v>
      </c>
      <c r="M1441" t="str">
        <f t="shared" si="158"/>
        <v>C</v>
      </c>
      <c r="N1441" t="str">
        <f t="shared" si="159"/>
        <v>C12</v>
      </c>
      <c r="O1441" t="str">
        <f>VLOOKUP(N1441,'Design - US'!$H$3:$M$50,2,FALSE)</f>
        <v>Profile C</v>
      </c>
      <c r="P1441" t="str">
        <f>VLOOKUP($N1441,'Design - US'!$H$3:$M$50,3,FALSE)</f>
        <v>$60 USD / mo (T3)</v>
      </c>
      <c r="Q1441" t="str">
        <f>VLOOKUP($N1441,'Design - US'!$H$3:$M$50,4,FALSE)</f>
        <v>$5.36 USD / day</v>
      </c>
      <c r="R1441" t="str">
        <f>VLOOKUP($N1441,'Design - US'!$H$3:$M$50,5,FALSE)</f>
        <v>Open access within label indication (use after failure of allopurinol or febuxostat)</v>
      </c>
      <c r="S1441" t="str">
        <f>VLOOKUP($N1441,'Design - US'!$H$3:$M$50,6,FALSE)</f>
        <v>No prior authorization</v>
      </c>
      <c r="T1441">
        <f t="shared" si="160"/>
        <v>6000</v>
      </c>
      <c r="U1441">
        <f t="shared" si="154"/>
        <v>2400</v>
      </c>
      <c r="V1441">
        <f t="shared" si="155"/>
        <v>2400</v>
      </c>
      <c r="W1441">
        <f t="shared" si="156"/>
        <v>1200</v>
      </c>
      <c r="X1441">
        <f t="shared" si="157"/>
        <v>0</v>
      </c>
    </row>
    <row r="1442" spans="1:24">
      <c r="A1442" s="2">
        <v>242</v>
      </c>
      <c r="B1442" s="1" t="s">
        <v>15</v>
      </c>
      <c r="C1442" s="1">
        <v>1</v>
      </c>
      <c r="D1442" s="1" t="s">
        <v>11</v>
      </c>
      <c r="E1442" s="1">
        <v>0.3</v>
      </c>
      <c r="F1442" s="1">
        <v>0.5</v>
      </c>
      <c r="G1442" s="1">
        <v>0.2</v>
      </c>
      <c r="H1442" s="1">
        <v>0</v>
      </c>
      <c r="I1442" s="1" t="s">
        <v>12</v>
      </c>
      <c r="J1442" s="1" t="s">
        <v>16</v>
      </c>
      <c r="K1442" s="1">
        <v>3000</v>
      </c>
      <c r="L1442" s="3">
        <v>500</v>
      </c>
      <c r="M1442" t="str">
        <f t="shared" si="158"/>
        <v>D</v>
      </c>
      <c r="N1442" t="str">
        <f t="shared" si="159"/>
        <v>D1</v>
      </c>
      <c r="O1442" t="str">
        <f>VLOOKUP(N1442,'Design - US'!$H$3:$M$50,2,FALSE)</f>
        <v>Profile C</v>
      </c>
      <c r="P1442" t="str">
        <f>VLOOKUP($N1442,'Design - US'!$H$3:$M$50,3,FALSE)</f>
        <v>$30 USD / mo (T2)</v>
      </c>
      <c r="Q1442" t="str">
        <f>VLOOKUP($N1442,'Design - US'!$H$3:$M$50,4,FALSE)</f>
        <v>$5.36 USD / day</v>
      </c>
      <c r="R1442" t="str">
        <f>VLOOKUP($N1442,'Design - US'!$H$3:$M$50,5,FALSE)</f>
        <v>Open access within label indication (use after failure of allopurinol or febuxostat)</v>
      </c>
      <c r="S1442" t="str">
        <f>VLOOKUP($N1442,'Design - US'!$H$3:$M$50,6,FALSE)</f>
        <v>Requires prior authorization</v>
      </c>
      <c r="T1442">
        <f t="shared" si="160"/>
        <v>3000</v>
      </c>
      <c r="U1442">
        <f t="shared" si="154"/>
        <v>900</v>
      </c>
      <c r="V1442">
        <f t="shared" si="155"/>
        <v>1500</v>
      </c>
      <c r="W1442">
        <f t="shared" si="156"/>
        <v>600</v>
      </c>
      <c r="X1442">
        <f t="shared" si="157"/>
        <v>0</v>
      </c>
    </row>
    <row r="1443" spans="1:24">
      <c r="A1443" s="2">
        <v>242</v>
      </c>
      <c r="B1443" s="1" t="s">
        <v>15</v>
      </c>
      <c r="C1443" s="1">
        <v>1</v>
      </c>
      <c r="D1443" s="1" t="s">
        <v>14</v>
      </c>
      <c r="E1443" s="1">
        <v>0.3</v>
      </c>
      <c r="F1443" s="1">
        <v>0.5</v>
      </c>
      <c r="G1443" s="1">
        <v>0.2</v>
      </c>
      <c r="H1443" s="1">
        <v>0</v>
      </c>
      <c r="I1443" s="1" t="s">
        <v>12</v>
      </c>
      <c r="J1443" s="1" t="s">
        <v>16</v>
      </c>
      <c r="K1443" s="1">
        <v>3000</v>
      </c>
      <c r="L1443" s="3">
        <v>500</v>
      </c>
      <c r="M1443" t="str">
        <f t="shared" si="158"/>
        <v>D</v>
      </c>
      <c r="N1443" t="str">
        <f t="shared" si="159"/>
        <v>D1</v>
      </c>
      <c r="O1443" t="str">
        <f>VLOOKUP(N1443,'Design - US'!$H$3:$M$50,2,FALSE)</f>
        <v>Profile C</v>
      </c>
      <c r="P1443" t="str">
        <f>VLOOKUP($N1443,'Design - US'!$H$3:$M$50,3,FALSE)</f>
        <v>$30 USD / mo (T2)</v>
      </c>
      <c r="Q1443" t="str">
        <f>VLOOKUP($N1443,'Design - US'!$H$3:$M$50,4,FALSE)</f>
        <v>$5.36 USD / day</v>
      </c>
      <c r="R1443" t="str">
        <f>VLOOKUP($N1443,'Design - US'!$H$3:$M$50,5,FALSE)</f>
        <v>Open access within label indication (use after failure of allopurinol or febuxostat)</v>
      </c>
      <c r="S1443" t="str">
        <f>VLOOKUP($N1443,'Design - US'!$H$3:$M$50,6,FALSE)</f>
        <v>Requires prior authorization</v>
      </c>
      <c r="T1443">
        <f t="shared" si="160"/>
        <v>500</v>
      </c>
      <c r="U1443">
        <f t="shared" si="154"/>
        <v>150</v>
      </c>
      <c r="V1443">
        <f t="shared" si="155"/>
        <v>250</v>
      </c>
      <c r="W1443">
        <f t="shared" si="156"/>
        <v>100</v>
      </c>
      <c r="X1443">
        <f t="shared" si="157"/>
        <v>0</v>
      </c>
    </row>
    <row r="1444" spans="1:24">
      <c r="A1444" s="2">
        <v>242</v>
      </c>
      <c r="B1444" s="1" t="s">
        <v>15</v>
      </c>
      <c r="C1444" s="1">
        <v>2</v>
      </c>
      <c r="D1444" s="1" t="s">
        <v>11</v>
      </c>
      <c r="E1444" s="1">
        <v>0.4</v>
      </c>
      <c r="F1444" s="1">
        <v>0</v>
      </c>
      <c r="G1444" s="1">
        <v>0.6</v>
      </c>
      <c r="H1444" s="1">
        <v>0</v>
      </c>
      <c r="I1444" s="1" t="s">
        <v>12</v>
      </c>
      <c r="J1444" s="1" t="s">
        <v>16</v>
      </c>
      <c r="K1444" s="1">
        <v>3000</v>
      </c>
      <c r="L1444" s="3">
        <v>500</v>
      </c>
      <c r="M1444" t="str">
        <f t="shared" si="158"/>
        <v>D</v>
      </c>
      <c r="N1444" t="str">
        <f t="shared" si="159"/>
        <v>D2</v>
      </c>
      <c r="O1444" t="str">
        <f>VLOOKUP(N1444,'Design - US'!$H$3:$M$50,2,FALSE)</f>
        <v>Profile B</v>
      </c>
      <c r="P1444" t="str">
        <f>VLOOKUP($N1444,'Design - US'!$H$3:$M$50,3,FALSE)</f>
        <v>$30 USD / mo (T2)</v>
      </c>
      <c r="Q1444" t="str">
        <f>VLOOKUP($N1444,'Design - US'!$H$3:$M$50,4,FALSE)</f>
        <v>$7.14 USD / day</v>
      </c>
      <c r="R1444" t="str">
        <f>VLOOKUP($N1444,'Design - US'!$H$3:$M$50,5,FALSE)</f>
        <v>Open access within label indication (use after failure of allopurinol or febuxostat)</v>
      </c>
      <c r="S1444" t="str">
        <f>VLOOKUP($N1444,'Design - US'!$H$3:$M$50,6,FALSE)</f>
        <v>No prior authorization</v>
      </c>
      <c r="T1444">
        <f t="shared" si="160"/>
        <v>3000</v>
      </c>
      <c r="U1444">
        <f t="shared" si="154"/>
        <v>1200</v>
      </c>
      <c r="V1444">
        <f t="shared" si="155"/>
        <v>0</v>
      </c>
      <c r="W1444">
        <f t="shared" si="156"/>
        <v>1800</v>
      </c>
      <c r="X1444">
        <f t="shared" si="157"/>
        <v>0</v>
      </c>
    </row>
    <row r="1445" spans="1:24">
      <c r="A1445" s="2">
        <v>242</v>
      </c>
      <c r="B1445" s="1" t="s">
        <v>15</v>
      </c>
      <c r="C1445" s="1">
        <v>2</v>
      </c>
      <c r="D1445" s="1" t="s">
        <v>14</v>
      </c>
      <c r="E1445" s="1">
        <v>0.3</v>
      </c>
      <c r="F1445" s="1">
        <v>0</v>
      </c>
      <c r="G1445" s="1">
        <v>0.7</v>
      </c>
      <c r="H1445" s="1">
        <v>0</v>
      </c>
      <c r="I1445" s="1" t="s">
        <v>12</v>
      </c>
      <c r="J1445" s="1" t="s">
        <v>16</v>
      </c>
      <c r="K1445" s="1">
        <v>3000</v>
      </c>
      <c r="L1445" s="3">
        <v>500</v>
      </c>
      <c r="M1445" t="str">
        <f t="shared" si="158"/>
        <v>D</v>
      </c>
      <c r="N1445" t="str">
        <f t="shared" si="159"/>
        <v>D2</v>
      </c>
      <c r="O1445" t="str">
        <f>VLOOKUP(N1445,'Design - US'!$H$3:$M$50,2,FALSE)</f>
        <v>Profile B</v>
      </c>
      <c r="P1445" t="str">
        <f>VLOOKUP($N1445,'Design - US'!$H$3:$M$50,3,FALSE)</f>
        <v>$30 USD / mo (T2)</v>
      </c>
      <c r="Q1445" t="str">
        <f>VLOOKUP($N1445,'Design - US'!$H$3:$M$50,4,FALSE)</f>
        <v>$7.14 USD / day</v>
      </c>
      <c r="R1445" t="str">
        <f>VLOOKUP($N1445,'Design - US'!$H$3:$M$50,5,FALSE)</f>
        <v>Open access within label indication (use after failure of allopurinol or febuxostat)</v>
      </c>
      <c r="S1445" t="str">
        <f>VLOOKUP($N1445,'Design - US'!$H$3:$M$50,6,FALSE)</f>
        <v>No prior authorization</v>
      </c>
      <c r="T1445">
        <f t="shared" si="160"/>
        <v>500</v>
      </c>
      <c r="U1445">
        <f t="shared" si="154"/>
        <v>150</v>
      </c>
      <c r="V1445">
        <f t="shared" si="155"/>
        <v>0</v>
      </c>
      <c r="W1445">
        <f t="shared" si="156"/>
        <v>350</v>
      </c>
      <c r="X1445">
        <f t="shared" si="157"/>
        <v>0</v>
      </c>
    </row>
    <row r="1446" spans="1:24">
      <c r="A1446" s="2">
        <v>242</v>
      </c>
      <c r="B1446" s="1" t="s">
        <v>15</v>
      </c>
      <c r="C1446" s="1">
        <v>3</v>
      </c>
      <c r="D1446" s="1" t="s">
        <v>11</v>
      </c>
      <c r="E1446" s="1">
        <v>0.4</v>
      </c>
      <c r="F1446" s="1">
        <v>0.4</v>
      </c>
      <c r="G1446" s="1">
        <v>0.2</v>
      </c>
      <c r="H1446" s="1">
        <v>0</v>
      </c>
      <c r="I1446" s="1" t="s">
        <v>12</v>
      </c>
      <c r="J1446" s="1" t="s">
        <v>16</v>
      </c>
      <c r="K1446" s="1">
        <v>3000</v>
      </c>
      <c r="L1446" s="3">
        <v>500</v>
      </c>
      <c r="M1446" t="str">
        <f t="shared" si="158"/>
        <v>D</v>
      </c>
      <c r="N1446" t="str">
        <f t="shared" si="159"/>
        <v>D3</v>
      </c>
      <c r="O1446" t="str">
        <f>VLOOKUP(N1446,'Design - US'!$H$3:$M$50,2,FALSE)</f>
        <v>Profile A</v>
      </c>
      <c r="P1446" t="str">
        <f>VLOOKUP($N1446,'Design - US'!$H$3:$M$50,3,FALSE)</f>
        <v>$30 USD / mo (T2)</v>
      </c>
      <c r="Q1446" t="str">
        <f>VLOOKUP($N1446,'Design - US'!$H$3:$M$50,4,FALSE)</f>
        <v>$7.14 USD / day</v>
      </c>
      <c r="R1446" t="str">
        <f>VLOOKUP($N1446,'Design - US'!$H$3:$M$50,5,FALSE)</f>
        <v>Open access within label indication (use after failure of allopurinol or febuxostat)</v>
      </c>
      <c r="S1446" t="str">
        <f>VLOOKUP($N1446,'Design - US'!$H$3:$M$50,6,FALSE)</f>
        <v>Requires prior authorization</v>
      </c>
      <c r="T1446">
        <f t="shared" si="160"/>
        <v>3000</v>
      </c>
      <c r="U1446">
        <f t="shared" si="154"/>
        <v>1200</v>
      </c>
      <c r="V1446">
        <f t="shared" si="155"/>
        <v>1200</v>
      </c>
      <c r="W1446">
        <f t="shared" si="156"/>
        <v>600</v>
      </c>
      <c r="X1446">
        <f t="shared" si="157"/>
        <v>0</v>
      </c>
    </row>
    <row r="1447" spans="1:24">
      <c r="A1447" s="2">
        <v>242</v>
      </c>
      <c r="B1447" s="1" t="s">
        <v>15</v>
      </c>
      <c r="C1447" s="1">
        <v>3</v>
      </c>
      <c r="D1447" s="1" t="s">
        <v>14</v>
      </c>
      <c r="E1447" s="1">
        <v>0.4</v>
      </c>
      <c r="F1447" s="1">
        <v>0.4</v>
      </c>
      <c r="G1447" s="1">
        <v>0.2</v>
      </c>
      <c r="H1447" s="1">
        <v>0</v>
      </c>
      <c r="I1447" s="1" t="s">
        <v>12</v>
      </c>
      <c r="J1447" s="1" t="s">
        <v>16</v>
      </c>
      <c r="K1447" s="1">
        <v>3000</v>
      </c>
      <c r="L1447" s="3">
        <v>500</v>
      </c>
      <c r="M1447" t="str">
        <f t="shared" si="158"/>
        <v>D</v>
      </c>
      <c r="N1447" t="str">
        <f t="shared" si="159"/>
        <v>D3</v>
      </c>
      <c r="O1447" t="str">
        <f>VLOOKUP(N1447,'Design - US'!$H$3:$M$50,2,FALSE)</f>
        <v>Profile A</v>
      </c>
      <c r="P1447" t="str">
        <f>VLOOKUP($N1447,'Design - US'!$H$3:$M$50,3,FALSE)</f>
        <v>$30 USD / mo (T2)</v>
      </c>
      <c r="Q1447" t="str">
        <f>VLOOKUP($N1447,'Design - US'!$H$3:$M$50,4,FALSE)</f>
        <v>$7.14 USD / day</v>
      </c>
      <c r="R1447" t="str">
        <f>VLOOKUP($N1447,'Design - US'!$H$3:$M$50,5,FALSE)</f>
        <v>Open access within label indication (use after failure of allopurinol or febuxostat)</v>
      </c>
      <c r="S1447" t="str">
        <f>VLOOKUP($N1447,'Design - US'!$H$3:$M$50,6,FALSE)</f>
        <v>Requires prior authorization</v>
      </c>
      <c r="T1447">
        <f t="shared" si="160"/>
        <v>500</v>
      </c>
      <c r="U1447">
        <f t="shared" si="154"/>
        <v>200</v>
      </c>
      <c r="V1447">
        <f t="shared" si="155"/>
        <v>200</v>
      </c>
      <c r="W1447">
        <f t="shared" si="156"/>
        <v>100</v>
      </c>
      <c r="X1447">
        <f t="shared" si="157"/>
        <v>0</v>
      </c>
    </row>
    <row r="1448" spans="1:24">
      <c r="A1448" s="2">
        <v>242</v>
      </c>
      <c r="B1448" s="1" t="s">
        <v>15</v>
      </c>
      <c r="C1448" s="1">
        <v>4</v>
      </c>
      <c r="D1448" s="1" t="s">
        <v>11</v>
      </c>
      <c r="E1448" s="1">
        <v>0.2</v>
      </c>
      <c r="F1448" s="1">
        <v>0.3</v>
      </c>
      <c r="G1448" s="1">
        <v>0.5</v>
      </c>
      <c r="H1448" s="1">
        <v>0</v>
      </c>
      <c r="I1448" s="1" t="s">
        <v>12</v>
      </c>
      <c r="J1448" s="1" t="s">
        <v>16</v>
      </c>
      <c r="K1448" s="1">
        <v>3000</v>
      </c>
      <c r="L1448" s="3">
        <v>500</v>
      </c>
      <c r="M1448" t="str">
        <f t="shared" si="158"/>
        <v>D</v>
      </c>
      <c r="N1448" t="str">
        <f t="shared" si="159"/>
        <v>D4</v>
      </c>
      <c r="O1448" t="str">
        <f>VLOOKUP(N1448,'Design - US'!$H$3:$M$50,2,FALSE)</f>
        <v>Profile A</v>
      </c>
      <c r="P1448" t="str">
        <f>VLOOKUP($N1448,'Design - US'!$H$3:$M$50,3,FALSE)</f>
        <v>$60 USD / mo (T3)</v>
      </c>
      <c r="Q1448" t="str">
        <f>VLOOKUP($N1448,'Design - US'!$H$3:$M$50,4,FALSE)</f>
        <v>$5.36 USD / day</v>
      </c>
      <c r="R1448" t="str">
        <f>VLOOKUP($N1448,'Design - US'!$H$3:$M$50,5,FALSE)</f>
        <v>Open access within label indication (use after failure of allopurinol or febuxostat)</v>
      </c>
      <c r="S1448" t="str">
        <f>VLOOKUP($N1448,'Design - US'!$H$3:$M$50,6,FALSE)</f>
        <v>No prior authorization</v>
      </c>
      <c r="T1448">
        <f t="shared" si="160"/>
        <v>3000</v>
      </c>
      <c r="U1448">
        <f t="shared" si="154"/>
        <v>600</v>
      </c>
      <c r="V1448">
        <f t="shared" si="155"/>
        <v>900</v>
      </c>
      <c r="W1448">
        <f t="shared" si="156"/>
        <v>1500</v>
      </c>
      <c r="X1448">
        <f t="shared" si="157"/>
        <v>0</v>
      </c>
    </row>
    <row r="1449" spans="1:24">
      <c r="A1449" s="2">
        <v>242</v>
      </c>
      <c r="B1449" s="1" t="s">
        <v>15</v>
      </c>
      <c r="C1449" s="1">
        <v>4</v>
      </c>
      <c r="D1449" s="1" t="s">
        <v>14</v>
      </c>
      <c r="E1449" s="1">
        <v>0.2</v>
      </c>
      <c r="F1449" s="1">
        <v>0.3</v>
      </c>
      <c r="G1449" s="1">
        <v>0.5</v>
      </c>
      <c r="H1449" s="1">
        <v>0</v>
      </c>
      <c r="I1449" s="1" t="s">
        <v>12</v>
      </c>
      <c r="J1449" s="1" t="s">
        <v>16</v>
      </c>
      <c r="K1449" s="1">
        <v>3000</v>
      </c>
      <c r="L1449" s="3">
        <v>500</v>
      </c>
      <c r="M1449" t="str">
        <f t="shared" si="158"/>
        <v>D</v>
      </c>
      <c r="N1449" t="str">
        <f t="shared" si="159"/>
        <v>D4</v>
      </c>
      <c r="O1449" t="str">
        <f>VLOOKUP(N1449,'Design - US'!$H$3:$M$50,2,FALSE)</f>
        <v>Profile A</v>
      </c>
      <c r="P1449" t="str">
        <f>VLOOKUP($N1449,'Design - US'!$H$3:$M$50,3,FALSE)</f>
        <v>$60 USD / mo (T3)</v>
      </c>
      <c r="Q1449" t="str">
        <f>VLOOKUP($N1449,'Design - US'!$H$3:$M$50,4,FALSE)</f>
        <v>$5.36 USD / day</v>
      </c>
      <c r="R1449" t="str">
        <f>VLOOKUP($N1449,'Design - US'!$H$3:$M$50,5,FALSE)</f>
        <v>Open access within label indication (use after failure of allopurinol or febuxostat)</v>
      </c>
      <c r="S1449" t="str">
        <f>VLOOKUP($N1449,'Design - US'!$H$3:$M$50,6,FALSE)</f>
        <v>No prior authorization</v>
      </c>
      <c r="T1449">
        <f t="shared" si="160"/>
        <v>500</v>
      </c>
      <c r="U1449">
        <f t="shared" si="154"/>
        <v>100</v>
      </c>
      <c r="V1449">
        <f t="shared" si="155"/>
        <v>150</v>
      </c>
      <c r="W1449">
        <f t="shared" si="156"/>
        <v>250</v>
      </c>
      <c r="X1449">
        <f t="shared" si="157"/>
        <v>0</v>
      </c>
    </row>
    <row r="1450" spans="1:24">
      <c r="A1450" s="2">
        <v>242</v>
      </c>
      <c r="B1450" s="1" t="s">
        <v>15</v>
      </c>
      <c r="C1450" s="1">
        <v>5</v>
      </c>
      <c r="D1450" s="1" t="s">
        <v>11</v>
      </c>
      <c r="E1450" s="1">
        <v>0.3</v>
      </c>
      <c r="F1450" s="1">
        <v>0.2</v>
      </c>
      <c r="G1450" s="1">
        <v>0.5</v>
      </c>
      <c r="H1450" s="1">
        <v>0</v>
      </c>
      <c r="I1450" s="1" t="s">
        <v>12</v>
      </c>
      <c r="J1450" s="1" t="s">
        <v>16</v>
      </c>
      <c r="K1450" s="1">
        <v>3000</v>
      </c>
      <c r="L1450" s="3">
        <v>500</v>
      </c>
      <c r="M1450" t="str">
        <f t="shared" si="158"/>
        <v>D</v>
      </c>
      <c r="N1450" t="str">
        <f t="shared" si="159"/>
        <v>D5</v>
      </c>
      <c r="O1450" t="str">
        <f>VLOOKUP(N1450,'Design - US'!$H$3:$M$50,2,FALSE)</f>
        <v>Profile A</v>
      </c>
      <c r="P1450" t="str">
        <f>VLOOKUP($N1450,'Design - US'!$H$3:$M$50,3,FALSE)</f>
        <v>$60 USD / mo (T3)</v>
      </c>
      <c r="Q1450" t="str">
        <f>VLOOKUP($N1450,'Design - US'!$H$3:$M$50,4,FALSE)</f>
        <v>$12.06 USD / day</v>
      </c>
      <c r="R1450" t="str">
        <f>VLOOKUP($N1450,'Design - US'!$H$3:$M$50,5,FALSE)</f>
        <v>Access restricted beyond label indication (use only after failure of both allopurinol AND febuxostat)</v>
      </c>
      <c r="S1450" t="str">
        <f>VLOOKUP($N1450,'Design - US'!$H$3:$M$50,6,FALSE)</f>
        <v>No prior authorization</v>
      </c>
      <c r="T1450">
        <f t="shared" si="160"/>
        <v>3000</v>
      </c>
      <c r="U1450">
        <f t="shared" si="154"/>
        <v>900</v>
      </c>
      <c r="V1450">
        <f t="shared" si="155"/>
        <v>600</v>
      </c>
      <c r="W1450">
        <f t="shared" si="156"/>
        <v>1500</v>
      </c>
      <c r="X1450">
        <f t="shared" si="157"/>
        <v>0</v>
      </c>
    </row>
    <row r="1451" spans="1:24">
      <c r="A1451" s="2">
        <v>242</v>
      </c>
      <c r="B1451" s="1" t="s">
        <v>15</v>
      </c>
      <c r="C1451" s="1">
        <v>5</v>
      </c>
      <c r="D1451" s="1" t="s">
        <v>14</v>
      </c>
      <c r="E1451" s="1">
        <v>0.2</v>
      </c>
      <c r="F1451" s="1">
        <v>0.2</v>
      </c>
      <c r="G1451" s="1">
        <v>0.6</v>
      </c>
      <c r="H1451" s="1">
        <v>0</v>
      </c>
      <c r="I1451" s="1" t="s">
        <v>12</v>
      </c>
      <c r="J1451" s="1" t="s">
        <v>16</v>
      </c>
      <c r="K1451" s="1">
        <v>3000</v>
      </c>
      <c r="L1451" s="3">
        <v>500</v>
      </c>
      <c r="M1451" t="str">
        <f t="shared" si="158"/>
        <v>D</v>
      </c>
      <c r="N1451" t="str">
        <f t="shared" si="159"/>
        <v>D5</v>
      </c>
      <c r="O1451" t="str">
        <f>VLOOKUP(N1451,'Design - US'!$H$3:$M$50,2,FALSE)</f>
        <v>Profile A</v>
      </c>
      <c r="P1451" t="str">
        <f>VLOOKUP($N1451,'Design - US'!$H$3:$M$50,3,FALSE)</f>
        <v>$60 USD / mo (T3)</v>
      </c>
      <c r="Q1451" t="str">
        <f>VLOOKUP($N1451,'Design - US'!$H$3:$M$50,4,FALSE)</f>
        <v>$12.06 USD / day</v>
      </c>
      <c r="R1451" t="str">
        <f>VLOOKUP($N1451,'Design - US'!$H$3:$M$50,5,FALSE)</f>
        <v>Access restricted beyond label indication (use only after failure of both allopurinol AND febuxostat)</v>
      </c>
      <c r="S1451" t="str">
        <f>VLOOKUP($N1451,'Design - US'!$H$3:$M$50,6,FALSE)</f>
        <v>No prior authorization</v>
      </c>
      <c r="T1451">
        <f t="shared" si="160"/>
        <v>500</v>
      </c>
      <c r="U1451">
        <f t="shared" si="154"/>
        <v>100</v>
      </c>
      <c r="V1451">
        <f t="shared" si="155"/>
        <v>100</v>
      </c>
      <c r="W1451">
        <f t="shared" si="156"/>
        <v>300</v>
      </c>
      <c r="X1451">
        <f t="shared" si="157"/>
        <v>0</v>
      </c>
    </row>
    <row r="1452" spans="1:24">
      <c r="A1452" s="2">
        <v>242</v>
      </c>
      <c r="B1452" s="1" t="s">
        <v>15</v>
      </c>
      <c r="C1452" s="1">
        <v>6</v>
      </c>
      <c r="D1452" s="1" t="s">
        <v>11</v>
      </c>
      <c r="E1452" s="1">
        <v>0.4</v>
      </c>
      <c r="F1452" s="1">
        <v>0.4</v>
      </c>
      <c r="G1452" s="1">
        <v>0.2</v>
      </c>
      <c r="H1452" s="1">
        <v>0</v>
      </c>
      <c r="I1452" s="1" t="s">
        <v>12</v>
      </c>
      <c r="J1452" s="1" t="s">
        <v>16</v>
      </c>
      <c r="K1452" s="1">
        <v>3000</v>
      </c>
      <c r="L1452" s="3">
        <v>500</v>
      </c>
      <c r="M1452" t="str">
        <f t="shared" si="158"/>
        <v>D</v>
      </c>
      <c r="N1452" t="str">
        <f t="shared" si="159"/>
        <v>D6</v>
      </c>
      <c r="O1452" t="str">
        <f>VLOOKUP(N1452,'Design - US'!$H$3:$M$50,2,FALSE)</f>
        <v>Profile C</v>
      </c>
      <c r="P1452" t="str">
        <f>VLOOKUP($N1452,'Design - US'!$H$3:$M$50,3,FALSE)</f>
        <v>$60 USD / mo (T3)</v>
      </c>
      <c r="Q1452" t="str">
        <f>VLOOKUP($N1452,'Design - US'!$H$3:$M$50,4,FALSE)</f>
        <v>$7.14 USD / day</v>
      </c>
      <c r="R1452" t="str">
        <f>VLOOKUP($N1452,'Design - US'!$H$3:$M$50,5,FALSE)</f>
        <v>Open access within label indication (use after failure of allopurinol or febuxostat)</v>
      </c>
      <c r="S1452" t="str">
        <f>VLOOKUP($N1452,'Design - US'!$H$3:$M$50,6,FALSE)</f>
        <v>Requires prior authorization</v>
      </c>
      <c r="T1452">
        <f t="shared" si="160"/>
        <v>3000</v>
      </c>
      <c r="U1452">
        <f t="shared" si="154"/>
        <v>1200</v>
      </c>
      <c r="V1452">
        <f t="shared" si="155"/>
        <v>1200</v>
      </c>
      <c r="W1452">
        <f t="shared" si="156"/>
        <v>600</v>
      </c>
      <c r="X1452">
        <f t="shared" si="157"/>
        <v>0</v>
      </c>
    </row>
    <row r="1453" spans="1:24">
      <c r="A1453" s="2">
        <v>242</v>
      </c>
      <c r="B1453" s="1" t="s">
        <v>15</v>
      </c>
      <c r="C1453" s="1">
        <v>6</v>
      </c>
      <c r="D1453" s="1" t="s">
        <v>14</v>
      </c>
      <c r="E1453" s="1">
        <v>0.4</v>
      </c>
      <c r="F1453" s="1">
        <v>0.4</v>
      </c>
      <c r="G1453" s="1">
        <v>0.2</v>
      </c>
      <c r="H1453" s="1">
        <v>0</v>
      </c>
      <c r="I1453" s="1" t="s">
        <v>12</v>
      </c>
      <c r="J1453" s="1" t="s">
        <v>16</v>
      </c>
      <c r="K1453" s="1">
        <v>3000</v>
      </c>
      <c r="L1453" s="3">
        <v>500</v>
      </c>
      <c r="M1453" t="str">
        <f t="shared" si="158"/>
        <v>D</v>
      </c>
      <c r="N1453" t="str">
        <f t="shared" si="159"/>
        <v>D6</v>
      </c>
      <c r="O1453" t="str">
        <f>VLOOKUP(N1453,'Design - US'!$H$3:$M$50,2,FALSE)</f>
        <v>Profile C</v>
      </c>
      <c r="P1453" t="str">
        <f>VLOOKUP($N1453,'Design - US'!$H$3:$M$50,3,FALSE)</f>
        <v>$60 USD / mo (T3)</v>
      </c>
      <c r="Q1453" t="str">
        <f>VLOOKUP($N1453,'Design - US'!$H$3:$M$50,4,FALSE)</f>
        <v>$7.14 USD / day</v>
      </c>
      <c r="R1453" t="str">
        <f>VLOOKUP($N1453,'Design - US'!$H$3:$M$50,5,FALSE)</f>
        <v>Open access within label indication (use after failure of allopurinol or febuxostat)</v>
      </c>
      <c r="S1453" t="str">
        <f>VLOOKUP($N1453,'Design - US'!$H$3:$M$50,6,FALSE)</f>
        <v>Requires prior authorization</v>
      </c>
      <c r="T1453">
        <f t="shared" si="160"/>
        <v>500</v>
      </c>
      <c r="U1453">
        <f t="shared" si="154"/>
        <v>200</v>
      </c>
      <c r="V1453">
        <f t="shared" si="155"/>
        <v>200</v>
      </c>
      <c r="W1453">
        <f t="shared" si="156"/>
        <v>100</v>
      </c>
      <c r="X1453">
        <f t="shared" si="157"/>
        <v>0</v>
      </c>
    </row>
    <row r="1454" spans="1:24">
      <c r="A1454" s="2">
        <v>242</v>
      </c>
      <c r="B1454" s="1" t="s">
        <v>15</v>
      </c>
      <c r="C1454" s="1">
        <v>7</v>
      </c>
      <c r="D1454" s="1" t="s">
        <v>11</v>
      </c>
      <c r="E1454" s="1">
        <v>0.4</v>
      </c>
      <c r="F1454" s="1">
        <v>0.4</v>
      </c>
      <c r="G1454" s="1">
        <v>0.2</v>
      </c>
      <c r="H1454" s="1">
        <v>0</v>
      </c>
      <c r="I1454" s="1" t="s">
        <v>12</v>
      </c>
      <c r="J1454" s="1" t="s">
        <v>16</v>
      </c>
      <c r="K1454" s="1">
        <v>3000</v>
      </c>
      <c r="L1454" s="3">
        <v>500</v>
      </c>
      <c r="M1454" t="str">
        <f t="shared" si="158"/>
        <v>D</v>
      </c>
      <c r="N1454" t="str">
        <f t="shared" si="159"/>
        <v>D7</v>
      </c>
      <c r="O1454" t="str">
        <f>VLOOKUP(N1454,'Design - US'!$H$3:$M$50,2,FALSE)</f>
        <v>Profile B</v>
      </c>
      <c r="P1454" t="str">
        <f>VLOOKUP($N1454,'Design - US'!$H$3:$M$50,3,FALSE)</f>
        <v>$60 USD / mo (T3)</v>
      </c>
      <c r="Q1454" t="str">
        <f>VLOOKUP($N1454,'Design - US'!$H$3:$M$50,4,FALSE)</f>
        <v>$5.36 USD / day</v>
      </c>
      <c r="R1454" t="str">
        <f>VLOOKUP($N1454,'Design - US'!$H$3:$M$50,5,FALSE)</f>
        <v>Open access within label indication (use after failure of allopurinol or febuxostat)</v>
      </c>
      <c r="S1454" t="str">
        <f>VLOOKUP($N1454,'Design - US'!$H$3:$M$50,6,FALSE)</f>
        <v>Requires prior authorization</v>
      </c>
      <c r="T1454">
        <f t="shared" si="160"/>
        <v>3000</v>
      </c>
      <c r="U1454">
        <f t="shared" si="154"/>
        <v>1200</v>
      </c>
      <c r="V1454">
        <f t="shared" si="155"/>
        <v>1200</v>
      </c>
      <c r="W1454">
        <f t="shared" si="156"/>
        <v>600</v>
      </c>
      <c r="X1454">
        <f t="shared" si="157"/>
        <v>0</v>
      </c>
    </row>
    <row r="1455" spans="1:24">
      <c r="A1455" s="2">
        <v>242</v>
      </c>
      <c r="B1455" s="1" t="s">
        <v>15</v>
      </c>
      <c r="C1455" s="1">
        <v>7</v>
      </c>
      <c r="D1455" s="1" t="s">
        <v>14</v>
      </c>
      <c r="E1455" s="1">
        <v>0.4</v>
      </c>
      <c r="F1455" s="1">
        <v>0.4</v>
      </c>
      <c r="G1455" s="1">
        <v>0.2</v>
      </c>
      <c r="H1455" s="1">
        <v>0</v>
      </c>
      <c r="I1455" s="1" t="s">
        <v>12</v>
      </c>
      <c r="J1455" s="1" t="s">
        <v>16</v>
      </c>
      <c r="K1455" s="1">
        <v>3000</v>
      </c>
      <c r="L1455" s="3">
        <v>500</v>
      </c>
      <c r="M1455" t="str">
        <f t="shared" si="158"/>
        <v>D</v>
      </c>
      <c r="N1455" t="str">
        <f t="shared" si="159"/>
        <v>D7</v>
      </c>
      <c r="O1455" t="str">
        <f>VLOOKUP(N1455,'Design - US'!$H$3:$M$50,2,FALSE)</f>
        <v>Profile B</v>
      </c>
      <c r="P1455" t="str">
        <f>VLOOKUP($N1455,'Design - US'!$H$3:$M$50,3,FALSE)</f>
        <v>$60 USD / mo (T3)</v>
      </c>
      <c r="Q1455" t="str">
        <f>VLOOKUP($N1455,'Design - US'!$H$3:$M$50,4,FALSE)</f>
        <v>$5.36 USD / day</v>
      </c>
      <c r="R1455" t="str">
        <f>VLOOKUP($N1455,'Design - US'!$H$3:$M$50,5,FALSE)</f>
        <v>Open access within label indication (use after failure of allopurinol or febuxostat)</v>
      </c>
      <c r="S1455" t="str">
        <f>VLOOKUP($N1455,'Design - US'!$H$3:$M$50,6,FALSE)</f>
        <v>Requires prior authorization</v>
      </c>
      <c r="T1455">
        <f t="shared" si="160"/>
        <v>500</v>
      </c>
      <c r="U1455">
        <f t="shared" si="154"/>
        <v>200</v>
      </c>
      <c r="V1455">
        <f t="shared" si="155"/>
        <v>200</v>
      </c>
      <c r="W1455">
        <f t="shared" si="156"/>
        <v>100</v>
      </c>
      <c r="X1455">
        <f t="shared" si="157"/>
        <v>0</v>
      </c>
    </row>
    <row r="1456" spans="1:24">
      <c r="A1456" s="2">
        <v>242</v>
      </c>
      <c r="B1456" s="1" t="s">
        <v>15</v>
      </c>
      <c r="C1456" s="1">
        <v>8</v>
      </c>
      <c r="D1456" s="1" t="s">
        <v>11</v>
      </c>
      <c r="E1456" s="1">
        <v>0.4</v>
      </c>
      <c r="F1456" s="1">
        <v>0.5</v>
      </c>
      <c r="G1456" s="1">
        <v>0.1</v>
      </c>
      <c r="H1456" s="1">
        <v>0</v>
      </c>
      <c r="I1456" s="1" t="s">
        <v>12</v>
      </c>
      <c r="J1456" s="1" t="s">
        <v>16</v>
      </c>
      <c r="K1456" s="1">
        <v>3000</v>
      </c>
      <c r="L1456" s="3">
        <v>500</v>
      </c>
      <c r="M1456" t="str">
        <f t="shared" si="158"/>
        <v>D</v>
      </c>
      <c r="N1456" t="str">
        <f t="shared" si="159"/>
        <v>D8</v>
      </c>
      <c r="O1456" t="str">
        <f>VLOOKUP(N1456,'Design - US'!$H$3:$M$50,2,FALSE)</f>
        <v>Profile D</v>
      </c>
      <c r="P1456" t="str">
        <f>VLOOKUP($N1456,'Design - US'!$H$3:$M$50,3,FALSE)</f>
        <v>$30 USD / mo (T2)</v>
      </c>
      <c r="Q1456" t="str">
        <f>VLOOKUP($N1456,'Design - US'!$H$3:$M$50,4,FALSE)</f>
        <v>$7.14 USD / day</v>
      </c>
      <c r="R1456" t="str">
        <f>VLOOKUP($N1456,'Design - US'!$H$3:$M$50,5,FALSE)</f>
        <v>Open access within label indication (use after failure of allopurinol or febuxostat)</v>
      </c>
      <c r="S1456" t="str">
        <f>VLOOKUP($N1456,'Design - US'!$H$3:$M$50,6,FALSE)</f>
        <v>No prior authorization</v>
      </c>
      <c r="T1456">
        <f t="shared" si="160"/>
        <v>3000</v>
      </c>
      <c r="U1456">
        <f t="shared" si="154"/>
        <v>1200</v>
      </c>
      <c r="V1456">
        <f t="shared" si="155"/>
        <v>1500</v>
      </c>
      <c r="W1456">
        <f t="shared" si="156"/>
        <v>300</v>
      </c>
      <c r="X1456">
        <f t="shared" si="157"/>
        <v>0</v>
      </c>
    </row>
    <row r="1457" spans="1:24">
      <c r="A1457" s="2">
        <v>242</v>
      </c>
      <c r="B1457" s="1" t="s">
        <v>15</v>
      </c>
      <c r="C1457" s="1">
        <v>8</v>
      </c>
      <c r="D1457" s="1" t="s">
        <v>14</v>
      </c>
      <c r="E1457" s="1">
        <v>0.2</v>
      </c>
      <c r="F1457" s="1">
        <v>0.6</v>
      </c>
      <c r="G1457" s="1">
        <v>0.2</v>
      </c>
      <c r="H1457" s="1">
        <v>0</v>
      </c>
      <c r="I1457" s="1" t="s">
        <v>12</v>
      </c>
      <c r="J1457" s="1" t="s">
        <v>16</v>
      </c>
      <c r="K1457" s="1">
        <v>3000</v>
      </c>
      <c r="L1457" s="3">
        <v>500</v>
      </c>
      <c r="M1457" t="str">
        <f t="shared" si="158"/>
        <v>D</v>
      </c>
      <c r="N1457" t="str">
        <f t="shared" si="159"/>
        <v>D8</v>
      </c>
      <c r="O1457" t="str">
        <f>VLOOKUP(N1457,'Design - US'!$H$3:$M$50,2,FALSE)</f>
        <v>Profile D</v>
      </c>
      <c r="P1457" t="str">
        <f>VLOOKUP($N1457,'Design - US'!$H$3:$M$50,3,FALSE)</f>
        <v>$30 USD / mo (T2)</v>
      </c>
      <c r="Q1457" t="str">
        <f>VLOOKUP($N1457,'Design - US'!$H$3:$M$50,4,FALSE)</f>
        <v>$7.14 USD / day</v>
      </c>
      <c r="R1457" t="str">
        <f>VLOOKUP($N1457,'Design - US'!$H$3:$M$50,5,FALSE)</f>
        <v>Open access within label indication (use after failure of allopurinol or febuxostat)</v>
      </c>
      <c r="S1457" t="str">
        <f>VLOOKUP($N1457,'Design - US'!$H$3:$M$50,6,FALSE)</f>
        <v>No prior authorization</v>
      </c>
      <c r="T1457">
        <f t="shared" si="160"/>
        <v>500</v>
      </c>
      <c r="U1457">
        <f t="shared" si="154"/>
        <v>100</v>
      </c>
      <c r="V1457">
        <f t="shared" si="155"/>
        <v>300</v>
      </c>
      <c r="W1457">
        <f t="shared" si="156"/>
        <v>100</v>
      </c>
      <c r="X1457">
        <f t="shared" si="157"/>
        <v>0</v>
      </c>
    </row>
    <row r="1458" spans="1:24">
      <c r="A1458" s="2">
        <v>242</v>
      </c>
      <c r="B1458" s="1" t="s">
        <v>15</v>
      </c>
      <c r="C1458" s="1">
        <v>9</v>
      </c>
      <c r="D1458" s="1" t="s">
        <v>11</v>
      </c>
      <c r="E1458" s="1">
        <v>0.4</v>
      </c>
      <c r="F1458" s="1">
        <v>0.4</v>
      </c>
      <c r="G1458" s="1">
        <v>0.2</v>
      </c>
      <c r="H1458" s="1">
        <v>0</v>
      </c>
      <c r="I1458" s="1" t="s">
        <v>12</v>
      </c>
      <c r="J1458" s="1" t="s">
        <v>16</v>
      </c>
      <c r="K1458" s="1">
        <v>3000</v>
      </c>
      <c r="L1458" s="3">
        <v>500</v>
      </c>
      <c r="M1458" t="str">
        <f t="shared" si="158"/>
        <v>D</v>
      </c>
      <c r="N1458" t="str">
        <f t="shared" si="159"/>
        <v>D9</v>
      </c>
      <c r="O1458" t="str">
        <f>VLOOKUP(N1458,'Design - US'!$H$3:$M$50,2,FALSE)</f>
        <v>Profile A</v>
      </c>
      <c r="P1458" t="str">
        <f>VLOOKUP($N1458,'Design - US'!$H$3:$M$50,3,FALSE)</f>
        <v>$60 USD / mo (T3)</v>
      </c>
      <c r="Q1458" t="str">
        <f>VLOOKUP($N1458,'Design - US'!$H$3:$M$50,4,FALSE)</f>
        <v>$12.06 USD / day</v>
      </c>
      <c r="R1458" t="str">
        <f>VLOOKUP($N1458,'Design - US'!$H$3:$M$50,5,FALSE)</f>
        <v>Open access within label indication (use after failure of allopurinol or febuxostat)</v>
      </c>
      <c r="S1458" t="str">
        <f>VLOOKUP($N1458,'Design - US'!$H$3:$M$50,6,FALSE)</f>
        <v>Requires prior authorization</v>
      </c>
      <c r="T1458">
        <f t="shared" si="160"/>
        <v>3000</v>
      </c>
      <c r="U1458">
        <f t="shared" si="154"/>
        <v>1200</v>
      </c>
      <c r="V1458">
        <f t="shared" si="155"/>
        <v>1200</v>
      </c>
      <c r="W1458">
        <f t="shared" si="156"/>
        <v>600</v>
      </c>
      <c r="X1458">
        <f t="shared" si="157"/>
        <v>0</v>
      </c>
    </row>
    <row r="1459" spans="1:24">
      <c r="A1459" s="2">
        <v>242</v>
      </c>
      <c r="B1459" s="1" t="s">
        <v>15</v>
      </c>
      <c r="C1459" s="1">
        <v>9</v>
      </c>
      <c r="D1459" s="1" t="s">
        <v>14</v>
      </c>
      <c r="E1459" s="1">
        <v>0.4</v>
      </c>
      <c r="F1459" s="1">
        <v>0.4</v>
      </c>
      <c r="G1459" s="1">
        <v>0.2</v>
      </c>
      <c r="H1459" s="1">
        <v>0</v>
      </c>
      <c r="I1459" s="1" t="s">
        <v>12</v>
      </c>
      <c r="J1459" s="1" t="s">
        <v>16</v>
      </c>
      <c r="K1459" s="1">
        <v>3000</v>
      </c>
      <c r="L1459" s="3">
        <v>500</v>
      </c>
      <c r="M1459" t="str">
        <f t="shared" si="158"/>
        <v>D</v>
      </c>
      <c r="N1459" t="str">
        <f t="shared" si="159"/>
        <v>D9</v>
      </c>
      <c r="O1459" t="str">
        <f>VLOOKUP(N1459,'Design - US'!$H$3:$M$50,2,FALSE)</f>
        <v>Profile A</v>
      </c>
      <c r="P1459" t="str">
        <f>VLOOKUP($N1459,'Design - US'!$H$3:$M$50,3,FALSE)</f>
        <v>$60 USD / mo (T3)</v>
      </c>
      <c r="Q1459" t="str">
        <f>VLOOKUP($N1459,'Design - US'!$H$3:$M$50,4,FALSE)</f>
        <v>$12.06 USD / day</v>
      </c>
      <c r="R1459" t="str">
        <f>VLOOKUP($N1459,'Design - US'!$H$3:$M$50,5,FALSE)</f>
        <v>Open access within label indication (use after failure of allopurinol or febuxostat)</v>
      </c>
      <c r="S1459" t="str">
        <f>VLOOKUP($N1459,'Design - US'!$H$3:$M$50,6,FALSE)</f>
        <v>Requires prior authorization</v>
      </c>
      <c r="T1459">
        <f t="shared" si="160"/>
        <v>500</v>
      </c>
      <c r="U1459">
        <f t="shared" si="154"/>
        <v>200</v>
      </c>
      <c r="V1459">
        <f t="shared" si="155"/>
        <v>200</v>
      </c>
      <c r="W1459">
        <f t="shared" si="156"/>
        <v>100</v>
      </c>
      <c r="X1459">
        <f t="shared" si="157"/>
        <v>0</v>
      </c>
    </row>
    <row r="1460" spans="1:24">
      <c r="A1460" s="2">
        <v>242</v>
      </c>
      <c r="B1460" s="1" t="s">
        <v>15</v>
      </c>
      <c r="C1460" s="1">
        <v>10</v>
      </c>
      <c r="D1460" s="1" t="s">
        <v>11</v>
      </c>
      <c r="E1460" s="1">
        <v>0.4</v>
      </c>
      <c r="F1460" s="1">
        <v>0.2</v>
      </c>
      <c r="G1460" s="1">
        <v>0.4</v>
      </c>
      <c r="H1460" s="1">
        <v>0</v>
      </c>
      <c r="I1460" s="1" t="s">
        <v>12</v>
      </c>
      <c r="J1460" s="1" t="s">
        <v>16</v>
      </c>
      <c r="K1460" s="1">
        <v>3000</v>
      </c>
      <c r="L1460" s="3">
        <v>500</v>
      </c>
      <c r="M1460" t="str">
        <f t="shared" si="158"/>
        <v>D</v>
      </c>
      <c r="N1460" t="str">
        <f t="shared" si="159"/>
        <v>D10</v>
      </c>
      <c r="O1460" t="str">
        <f>VLOOKUP(N1460,'Design - US'!$H$3:$M$50,2,FALSE)</f>
        <v>Profile B</v>
      </c>
      <c r="P1460" t="str">
        <f>VLOOKUP($N1460,'Design - US'!$H$3:$M$50,3,FALSE)</f>
        <v>$30 USD / mo (T2)</v>
      </c>
      <c r="Q1460" t="str">
        <f>VLOOKUP($N1460,'Design - US'!$H$3:$M$50,4,FALSE)</f>
        <v>$7.14 USD / day</v>
      </c>
      <c r="R1460" t="str">
        <f>VLOOKUP($N1460,'Design - US'!$H$3:$M$50,5,FALSE)</f>
        <v>Open access within label indication (use after failure of allopurinol or febuxostat)</v>
      </c>
      <c r="S1460" t="str">
        <f>VLOOKUP($N1460,'Design - US'!$H$3:$M$50,6,FALSE)</f>
        <v>Requires prior authorization</v>
      </c>
      <c r="T1460">
        <f t="shared" si="160"/>
        <v>3000</v>
      </c>
      <c r="U1460">
        <f t="shared" si="154"/>
        <v>1200</v>
      </c>
      <c r="V1460">
        <f t="shared" si="155"/>
        <v>600</v>
      </c>
      <c r="W1460">
        <f t="shared" si="156"/>
        <v>1200</v>
      </c>
      <c r="X1460">
        <f t="shared" si="157"/>
        <v>0</v>
      </c>
    </row>
    <row r="1461" spans="1:24">
      <c r="A1461" s="2">
        <v>242</v>
      </c>
      <c r="B1461" s="1" t="s">
        <v>15</v>
      </c>
      <c r="C1461" s="1">
        <v>10</v>
      </c>
      <c r="D1461" s="1" t="s">
        <v>14</v>
      </c>
      <c r="E1461" s="1">
        <v>0.1</v>
      </c>
      <c r="F1461" s="1">
        <v>0.5</v>
      </c>
      <c r="G1461" s="1">
        <v>0.4</v>
      </c>
      <c r="H1461" s="1">
        <v>0</v>
      </c>
      <c r="I1461" s="1" t="s">
        <v>12</v>
      </c>
      <c r="J1461" s="1" t="s">
        <v>16</v>
      </c>
      <c r="K1461" s="1">
        <v>3000</v>
      </c>
      <c r="L1461" s="3">
        <v>500</v>
      </c>
      <c r="M1461" t="str">
        <f t="shared" si="158"/>
        <v>D</v>
      </c>
      <c r="N1461" t="str">
        <f t="shared" si="159"/>
        <v>D10</v>
      </c>
      <c r="O1461" t="str">
        <f>VLOOKUP(N1461,'Design - US'!$H$3:$M$50,2,FALSE)</f>
        <v>Profile B</v>
      </c>
      <c r="P1461" t="str">
        <f>VLOOKUP($N1461,'Design - US'!$H$3:$M$50,3,FALSE)</f>
        <v>$30 USD / mo (T2)</v>
      </c>
      <c r="Q1461" t="str">
        <f>VLOOKUP($N1461,'Design - US'!$H$3:$M$50,4,FALSE)</f>
        <v>$7.14 USD / day</v>
      </c>
      <c r="R1461" t="str">
        <f>VLOOKUP($N1461,'Design - US'!$H$3:$M$50,5,FALSE)</f>
        <v>Open access within label indication (use after failure of allopurinol or febuxostat)</v>
      </c>
      <c r="S1461" t="str">
        <f>VLOOKUP($N1461,'Design - US'!$H$3:$M$50,6,FALSE)</f>
        <v>Requires prior authorization</v>
      </c>
      <c r="T1461">
        <f t="shared" si="160"/>
        <v>500</v>
      </c>
      <c r="U1461">
        <f t="shared" si="154"/>
        <v>50</v>
      </c>
      <c r="V1461">
        <f t="shared" si="155"/>
        <v>250</v>
      </c>
      <c r="W1461">
        <f t="shared" si="156"/>
        <v>200</v>
      </c>
      <c r="X1461">
        <f t="shared" si="157"/>
        <v>0</v>
      </c>
    </row>
    <row r="1462" spans="1:24">
      <c r="A1462" s="2">
        <v>242</v>
      </c>
      <c r="B1462" s="1" t="s">
        <v>15</v>
      </c>
      <c r="C1462" s="1">
        <v>11</v>
      </c>
      <c r="D1462" s="1" t="s">
        <v>11</v>
      </c>
      <c r="E1462" s="1">
        <v>0.5</v>
      </c>
      <c r="F1462" s="1">
        <v>0.4</v>
      </c>
      <c r="G1462" s="1">
        <v>0.1</v>
      </c>
      <c r="H1462" s="1">
        <v>0</v>
      </c>
      <c r="I1462" s="1" t="s">
        <v>12</v>
      </c>
      <c r="J1462" s="1" t="s">
        <v>16</v>
      </c>
      <c r="K1462" s="1">
        <v>3000</v>
      </c>
      <c r="L1462" s="3">
        <v>500</v>
      </c>
      <c r="M1462" t="str">
        <f t="shared" si="158"/>
        <v>D</v>
      </c>
      <c r="N1462" t="str">
        <f t="shared" si="159"/>
        <v>D11</v>
      </c>
      <c r="O1462" t="str">
        <f>VLOOKUP(N1462,'Design - US'!$H$3:$M$50,2,FALSE)</f>
        <v>Profile D</v>
      </c>
      <c r="P1462" t="str">
        <f>VLOOKUP($N1462,'Design - US'!$H$3:$M$50,3,FALSE)</f>
        <v>$60 USD / mo (T3)</v>
      </c>
      <c r="Q1462" t="str">
        <f>VLOOKUP($N1462,'Design - US'!$H$3:$M$50,4,FALSE)</f>
        <v>$12.06 USD / day</v>
      </c>
      <c r="R1462" t="str">
        <f>VLOOKUP($N1462,'Design - US'!$H$3:$M$50,5,FALSE)</f>
        <v>Access restricted beyond label indication (use only after failure of both allopurinol AND febuxostat)</v>
      </c>
      <c r="S1462" t="str">
        <f>VLOOKUP($N1462,'Design - US'!$H$3:$M$50,6,FALSE)</f>
        <v>Requires prior authorization</v>
      </c>
      <c r="T1462">
        <f t="shared" si="160"/>
        <v>3000</v>
      </c>
      <c r="U1462">
        <f t="shared" si="154"/>
        <v>1500</v>
      </c>
      <c r="V1462">
        <f t="shared" si="155"/>
        <v>1200</v>
      </c>
      <c r="W1462">
        <f t="shared" si="156"/>
        <v>300</v>
      </c>
      <c r="X1462">
        <f t="shared" si="157"/>
        <v>0</v>
      </c>
    </row>
    <row r="1463" spans="1:24">
      <c r="A1463" s="2">
        <v>242</v>
      </c>
      <c r="B1463" s="1" t="s">
        <v>15</v>
      </c>
      <c r="C1463" s="1">
        <v>11</v>
      </c>
      <c r="D1463" s="1" t="s">
        <v>14</v>
      </c>
      <c r="E1463" s="1">
        <v>0.5</v>
      </c>
      <c r="F1463" s="1">
        <v>0.4</v>
      </c>
      <c r="G1463" s="1">
        <v>0.1</v>
      </c>
      <c r="H1463" s="1">
        <v>0</v>
      </c>
      <c r="I1463" s="1" t="s">
        <v>12</v>
      </c>
      <c r="J1463" s="1" t="s">
        <v>16</v>
      </c>
      <c r="K1463" s="1">
        <v>3000</v>
      </c>
      <c r="L1463" s="3">
        <v>500</v>
      </c>
      <c r="M1463" t="str">
        <f t="shared" si="158"/>
        <v>D</v>
      </c>
      <c r="N1463" t="str">
        <f t="shared" si="159"/>
        <v>D11</v>
      </c>
      <c r="O1463" t="str">
        <f>VLOOKUP(N1463,'Design - US'!$H$3:$M$50,2,FALSE)</f>
        <v>Profile D</v>
      </c>
      <c r="P1463" t="str">
        <f>VLOOKUP($N1463,'Design - US'!$H$3:$M$50,3,FALSE)</f>
        <v>$60 USD / mo (T3)</v>
      </c>
      <c r="Q1463" t="str">
        <f>VLOOKUP($N1463,'Design - US'!$H$3:$M$50,4,FALSE)</f>
        <v>$12.06 USD / day</v>
      </c>
      <c r="R1463" t="str">
        <f>VLOOKUP($N1463,'Design - US'!$H$3:$M$50,5,FALSE)</f>
        <v>Access restricted beyond label indication (use only after failure of both allopurinol AND febuxostat)</v>
      </c>
      <c r="S1463" t="str">
        <f>VLOOKUP($N1463,'Design - US'!$H$3:$M$50,6,FALSE)</f>
        <v>Requires prior authorization</v>
      </c>
      <c r="T1463">
        <f t="shared" si="160"/>
        <v>500</v>
      </c>
      <c r="U1463">
        <f t="shared" si="154"/>
        <v>250</v>
      </c>
      <c r="V1463">
        <f t="shared" si="155"/>
        <v>200</v>
      </c>
      <c r="W1463">
        <f t="shared" si="156"/>
        <v>50</v>
      </c>
      <c r="X1463">
        <f t="shared" si="157"/>
        <v>0</v>
      </c>
    </row>
    <row r="1464" spans="1:24">
      <c r="A1464" s="2">
        <v>242</v>
      </c>
      <c r="B1464" s="1" t="s">
        <v>15</v>
      </c>
      <c r="C1464" s="1">
        <v>12</v>
      </c>
      <c r="D1464" s="1" t="s">
        <v>11</v>
      </c>
      <c r="E1464" s="1">
        <v>0.5</v>
      </c>
      <c r="F1464" s="1">
        <v>0.3</v>
      </c>
      <c r="G1464" s="1">
        <v>0.2</v>
      </c>
      <c r="H1464" s="1">
        <v>0</v>
      </c>
      <c r="I1464" s="1" t="s">
        <v>12</v>
      </c>
      <c r="J1464" s="1" t="s">
        <v>16</v>
      </c>
      <c r="K1464" s="1">
        <v>3000</v>
      </c>
      <c r="L1464" s="3">
        <v>500</v>
      </c>
      <c r="M1464" t="str">
        <f t="shared" si="158"/>
        <v>D</v>
      </c>
      <c r="N1464" t="str">
        <f t="shared" si="159"/>
        <v>D12</v>
      </c>
      <c r="O1464" t="str">
        <f>VLOOKUP(N1464,'Design - US'!$H$3:$M$50,2,FALSE)</f>
        <v>Profile D</v>
      </c>
      <c r="P1464" t="str">
        <f>VLOOKUP($N1464,'Design - US'!$H$3:$M$50,3,FALSE)</f>
        <v>$30 USD / mo (T2)</v>
      </c>
      <c r="Q1464" t="str">
        <f>VLOOKUP($N1464,'Design - US'!$H$3:$M$50,4,FALSE)</f>
        <v>$7.14 USD / day</v>
      </c>
      <c r="R1464" t="str">
        <f>VLOOKUP($N1464,'Design - US'!$H$3:$M$50,5,FALSE)</f>
        <v>Open access within label indication (use after failure of allopurinol or febuxostat)</v>
      </c>
      <c r="S1464" t="str">
        <f>VLOOKUP($N1464,'Design - US'!$H$3:$M$50,6,FALSE)</f>
        <v>Requires prior authorization</v>
      </c>
      <c r="T1464">
        <f t="shared" si="160"/>
        <v>3000</v>
      </c>
      <c r="U1464">
        <f t="shared" si="154"/>
        <v>1500</v>
      </c>
      <c r="V1464">
        <f t="shared" si="155"/>
        <v>900</v>
      </c>
      <c r="W1464">
        <f t="shared" si="156"/>
        <v>600</v>
      </c>
      <c r="X1464">
        <f t="shared" si="157"/>
        <v>0</v>
      </c>
    </row>
    <row r="1465" spans="1:24">
      <c r="A1465" s="2">
        <v>242</v>
      </c>
      <c r="B1465" s="1" t="s">
        <v>15</v>
      </c>
      <c r="C1465" s="1">
        <v>12</v>
      </c>
      <c r="D1465" s="1" t="s">
        <v>14</v>
      </c>
      <c r="E1465" s="1">
        <v>0.3</v>
      </c>
      <c r="F1465" s="1">
        <v>0.5</v>
      </c>
      <c r="G1465" s="1">
        <v>0.2</v>
      </c>
      <c r="H1465" s="1">
        <v>0</v>
      </c>
      <c r="I1465" s="1" t="s">
        <v>12</v>
      </c>
      <c r="J1465" s="1" t="s">
        <v>16</v>
      </c>
      <c r="K1465" s="1">
        <v>3000</v>
      </c>
      <c r="L1465" s="3">
        <v>500</v>
      </c>
      <c r="M1465" t="str">
        <f t="shared" si="158"/>
        <v>D</v>
      </c>
      <c r="N1465" t="str">
        <f t="shared" si="159"/>
        <v>D12</v>
      </c>
      <c r="O1465" t="str">
        <f>VLOOKUP(N1465,'Design - US'!$H$3:$M$50,2,FALSE)</f>
        <v>Profile D</v>
      </c>
      <c r="P1465" t="str">
        <f>VLOOKUP($N1465,'Design - US'!$H$3:$M$50,3,FALSE)</f>
        <v>$30 USD / mo (T2)</v>
      </c>
      <c r="Q1465" t="str">
        <f>VLOOKUP($N1465,'Design - US'!$H$3:$M$50,4,FALSE)</f>
        <v>$7.14 USD / day</v>
      </c>
      <c r="R1465" t="str">
        <f>VLOOKUP($N1465,'Design - US'!$H$3:$M$50,5,FALSE)</f>
        <v>Open access within label indication (use after failure of allopurinol or febuxostat)</v>
      </c>
      <c r="S1465" t="str">
        <f>VLOOKUP($N1465,'Design - US'!$H$3:$M$50,6,FALSE)</f>
        <v>Requires prior authorization</v>
      </c>
      <c r="T1465">
        <f t="shared" si="160"/>
        <v>500</v>
      </c>
      <c r="U1465">
        <f t="shared" si="154"/>
        <v>150</v>
      </c>
      <c r="V1465">
        <f t="shared" si="155"/>
        <v>250</v>
      </c>
      <c r="W1465">
        <f t="shared" si="156"/>
        <v>100</v>
      </c>
      <c r="X1465">
        <f t="shared" si="157"/>
        <v>0</v>
      </c>
    </row>
    <row r="1466" spans="1:24">
      <c r="A1466" s="2">
        <v>243</v>
      </c>
      <c r="B1466" s="1" t="s">
        <v>10</v>
      </c>
      <c r="C1466" s="1">
        <v>1</v>
      </c>
      <c r="D1466" s="1" t="s">
        <v>11</v>
      </c>
      <c r="E1466" s="1">
        <v>0.8</v>
      </c>
      <c r="F1466" s="1">
        <v>0.1</v>
      </c>
      <c r="G1466" s="1">
        <v>0.1</v>
      </c>
      <c r="H1466" s="1">
        <v>0</v>
      </c>
      <c r="I1466" s="1" t="s">
        <v>12</v>
      </c>
      <c r="J1466" s="1" t="s">
        <v>16</v>
      </c>
      <c r="K1466" s="1">
        <v>500</v>
      </c>
      <c r="L1466" s="3">
        <v>250</v>
      </c>
      <c r="M1466" t="str">
        <f t="shared" si="158"/>
        <v>A</v>
      </c>
      <c r="N1466" t="str">
        <f t="shared" si="159"/>
        <v>A1</v>
      </c>
      <c r="O1466" t="str">
        <f>VLOOKUP(N1466,'Design - US'!$H$3:$M$50,2,FALSE)</f>
        <v>Profile D</v>
      </c>
      <c r="P1466" t="str">
        <f>VLOOKUP($N1466,'Design - US'!$H$3:$M$50,3,FALSE)</f>
        <v>$30 USD / mo (T2)</v>
      </c>
      <c r="Q1466" t="str">
        <f>VLOOKUP($N1466,'Design - US'!$H$3:$M$50,4,FALSE)</f>
        <v>$5.36 USD / day</v>
      </c>
      <c r="R1466" t="str">
        <f>VLOOKUP($N1466,'Design - US'!$H$3:$M$50,5,FALSE)</f>
        <v>Open access within label indication (use after failure of allopurinol or febuxostat)</v>
      </c>
      <c r="S1466" t="str">
        <f>VLOOKUP($N1466,'Design - US'!$H$3:$M$50,6,FALSE)</f>
        <v>Requires prior authorization</v>
      </c>
      <c r="T1466">
        <f t="shared" si="160"/>
        <v>500</v>
      </c>
      <c r="U1466">
        <f t="shared" si="154"/>
        <v>400</v>
      </c>
      <c r="V1466">
        <f t="shared" si="155"/>
        <v>50</v>
      </c>
      <c r="W1466">
        <f t="shared" si="156"/>
        <v>50</v>
      </c>
      <c r="X1466">
        <f t="shared" si="157"/>
        <v>0</v>
      </c>
    </row>
    <row r="1467" spans="1:24">
      <c r="A1467" s="2">
        <v>243</v>
      </c>
      <c r="B1467" s="1" t="s">
        <v>10</v>
      </c>
      <c r="C1467" s="1">
        <v>1</v>
      </c>
      <c r="D1467" s="1" t="s">
        <v>14</v>
      </c>
      <c r="E1467" s="1">
        <v>0.2</v>
      </c>
      <c r="F1467" s="1">
        <v>0.3</v>
      </c>
      <c r="G1467" s="1">
        <v>0.2</v>
      </c>
      <c r="H1467" s="1">
        <v>0.3</v>
      </c>
      <c r="I1467" s="1" t="s">
        <v>12</v>
      </c>
      <c r="J1467" s="1" t="s">
        <v>16</v>
      </c>
      <c r="K1467" s="1">
        <v>500</v>
      </c>
      <c r="L1467" s="3">
        <v>250</v>
      </c>
      <c r="M1467" t="str">
        <f t="shared" si="158"/>
        <v>A</v>
      </c>
      <c r="N1467" t="str">
        <f t="shared" si="159"/>
        <v>A1</v>
      </c>
      <c r="O1467" t="str">
        <f>VLOOKUP(N1467,'Design - US'!$H$3:$M$50,2,FALSE)</f>
        <v>Profile D</v>
      </c>
      <c r="P1467" t="str">
        <f>VLOOKUP($N1467,'Design - US'!$H$3:$M$50,3,FALSE)</f>
        <v>$30 USD / mo (T2)</v>
      </c>
      <c r="Q1467" t="str">
        <f>VLOOKUP($N1467,'Design - US'!$H$3:$M$50,4,FALSE)</f>
        <v>$5.36 USD / day</v>
      </c>
      <c r="R1467" t="str">
        <f>VLOOKUP($N1467,'Design - US'!$H$3:$M$50,5,FALSE)</f>
        <v>Open access within label indication (use after failure of allopurinol or febuxostat)</v>
      </c>
      <c r="S1467" t="str">
        <f>VLOOKUP($N1467,'Design - US'!$H$3:$M$50,6,FALSE)</f>
        <v>Requires prior authorization</v>
      </c>
      <c r="T1467">
        <f t="shared" si="160"/>
        <v>250</v>
      </c>
      <c r="U1467">
        <f t="shared" si="154"/>
        <v>50</v>
      </c>
      <c r="V1467">
        <f t="shared" si="155"/>
        <v>75</v>
      </c>
      <c r="W1467">
        <f t="shared" si="156"/>
        <v>50</v>
      </c>
      <c r="X1467">
        <f t="shared" si="157"/>
        <v>75</v>
      </c>
    </row>
    <row r="1468" spans="1:24">
      <c r="A1468" s="2">
        <v>243</v>
      </c>
      <c r="B1468" s="1" t="s">
        <v>10</v>
      </c>
      <c r="C1468" s="1">
        <v>2</v>
      </c>
      <c r="D1468" s="1" t="s">
        <v>11</v>
      </c>
      <c r="E1468" s="1">
        <v>0.8</v>
      </c>
      <c r="F1468" s="1">
        <v>0.1</v>
      </c>
      <c r="G1468" s="1">
        <v>0.1</v>
      </c>
      <c r="H1468" s="1">
        <v>0</v>
      </c>
      <c r="I1468" s="1" t="s">
        <v>12</v>
      </c>
      <c r="J1468" s="1" t="s">
        <v>16</v>
      </c>
      <c r="K1468" s="1">
        <v>500</v>
      </c>
      <c r="L1468" s="3">
        <v>250</v>
      </c>
      <c r="M1468" t="str">
        <f t="shared" si="158"/>
        <v>A</v>
      </c>
      <c r="N1468" t="str">
        <f t="shared" si="159"/>
        <v>A2</v>
      </c>
      <c r="O1468" t="str">
        <f>VLOOKUP(N1468,'Design - US'!$H$3:$M$50,2,FALSE)</f>
        <v>Profile B</v>
      </c>
      <c r="P1468" t="str">
        <f>VLOOKUP($N1468,'Design - US'!$H$3:$M$50,3,FALSE)</f>
        <v>$60 USD / mo (T3)</v>
      </c>
      <c r="Q1468" t="str">
        <f>VLOOKUP($N1468,'Design - US'!$H$3:$M$50,4,FALSE)</f>
        <v>$7.14 USD / day</v>
      </c>
      <c r="R1468" t="str">
        <f>VLOOKUP($N1468,'Design - US'!$H$3:$M$50,5,FALSE)</f>
        <v>Open access within label indication (use after failure of allopurinol or febuxostat)</v>
      </c>
      <c r="S1468" t="str">
        <f>VLOOKUP($N1468,'Design - US'!$H$3:$M$50,6,FALSE)</f>
        <v>No prior authorization</v>
      </c>
      <c r="T1468">
        <f t="shared" si="160"/>
        <v>500</v>
      </c>
      <c r="U1468">
        <f t="shared" si="154"/>
        <v>400</v>
      </c>
      <c r="V1468">
        <f t="shared" si="155"/>
        <v>50</v>
      </c>
      <c r="W1468">
        <f t="shared" si="156"/>
        <v>50</v>
      </c>
      <c r="X1468">
        <f t="shared" si="157"/>
        <v>0</v>
      </c>
    </row>
    <row r="1469" spans="1:24">
      <c r="A1469" s="2">
        <v>243</v>
      </c>
      <c r="B1469" s="1" t="s">
        <v>10</v>
      </c>
      <c r="C1469" s="1">
        <v>2</v>
      </c>
      <c r="D1469" s="1" t="s">
        <v>14</v>
      </c>
      <c r="E1469" s="1">
        <v>0.5</v>
      </c>
      <c r="F1469" s="1">
        <v>0.1</v>
      </c>
      <c r="G1469" s="1">
        <v>0.3</v>
      </c>
      <c r="H1469" s="1">
        <v>0.1</v>
      </c>
      <c r="I1469" s="1" t="s">
        <v>12</v>
      </c>
      <c r="J1469" s="1" t="s">
        <v>16</v>
      </c>
      <c r="K1469" s="1">
        <v>500</v>
      </c>
      <c r="L1469" s="3">
        <v>250</v>
      </c>
      <c r="M1469" t="str">
        <f t="shared" si="158"/>
        <v>A</v>
      </c>
      <c r="N1469" t="str">
        <f t="shared" si="159"/>
        <v>A2</v>
      </c>
      <c r="O1469" t="str">
        <f>VLOOKUP(N1469,'Design - US'!$H$3:$M$50,2,FALSE)</f>
        <v>Profile B</v>
      </c>
      <c r="P1469" t="str">
        <f>VLOOKUP($N1469,'Design - US'!$H$3:$M$50,3,FALSE)</f>
        <v>$60 USD / mo (T3)</v>
      </c>
      <c r="Q1469" t="str">
        <f>VLOOKUP($N1469,'Design - US'!$H$3:$M$50,4,FALSE)</f>
        <v>$7.14 USD / day</v>
      </c>
      <c r="R1469" t="str">
        <f>VLOOKUP($N1469,'Design - US'!$H$3:$M$50,5,FALSE)</f>
        <v>Open access within label indication (use after failure of allopurinol or febuxostat)</v>
      </c>
      <c r="S1469" t="str">
        <f>VLOOKUP($N1469,'Design - US'!$H$3:$M$50,6,FALSE)</f>
        <v>No prior authorization</v>
      </c>
      <c r="T1469">
        <f t="shared" si="160"/>
        <v>250</v>
      </c>
      <c r="U1469">
        <f t="shared" si="154"/>
        <v>125</v>
      </c>
      <c r="V1469">
        <f t="shared" si="155"/>
        <v>25</v>
      </c>
      <c r="W1469">
        <f t="shared" si="156"/>
        <v>75</v>
      </c>
      <c r="X1469">
        <f t="shared" si="157"/>
        <v>25</v>
      </c>
    </row>
    <row r="1470" spans="1:24">
      <c r="A1470" s="2">
        <v>243</v>
      </c>
      <c r="B1470" s="1" t="s">
        <v>10</v>
      </c>
      <c r="C1470" s="1">
        <v>3</v>
      </c>
      <c r="D1470" s="1" t="s">
        <v>11</v>
      </c>
      <c r="E1470" s="1">
        <v>0.6</v>
      </c>
      <c r="F1470" s="1">
        <v>0.1</v>
      </c>
      <c r="G1470" s="1">
        <v>0.3</v>
      </c>
      <c r="H1470" s="1">
        <v>0</v>
      </c>
      <c r="I1470" s="1" t="s">
        <v>12</v>
      </c>
      <c r="J1470" s="1" t="s">
        <v>16</v>
      </c>
      <c r="K1470" s="1">
        <v>500</v>
      </c>
      <c r="L1470" s="3">
        <v>250</v>
      </c>
      <c r="M1470" t="str">
        <f t="shared" si="158"/>
        <v>A</v>
      </c>
      <c r="N1470" t="str">
        <f t="shared" si="159"/>
        <v>A3</v>
      </c>
      <c r="O1470" t="str">
        <f>VLOOKUP(N1470,'Design - US'!$H$3:$M$50,2,FALSE)</f>
        <v>Profile C</v>
      </c>
      <c r="P1470" t="str">
        <f>VLOOKUP($N1470,'Design - US'!$H$3:$M$50,3,FALSE)</f>
        <v>$60 USD / mo (T3)</v>
      </c>
      <c r="Q1470" t="str">
        <f>VLOOKUP($N1470,'Design - US'!$H$3:$M$50,4,FALSE)</f>
        <v>$12.06 USD / day</v>
      </c>
      <c r="R1470" t="str">
        <f>VLOOKUP($N1470,'Design - US'!$H$3:$M$50,5,FALSE)</f>
        <v>Open access within label indication (use after failure of allopurinol or febuxostat)</v>
      </c>
      <c r="S1470" t="str">
        <f>VLOOKUP($N1470,'Design - US'!$H$3:$M$50,6,FALSE)</f>
        <v>No prior authorization</v>
      </c>
      <c r="T1470">
        <f t="shared" si="160"/>
        <v>500</v>
      </c>
      <c r="U1470">
        <f t="shared" si="154"/>
        <v>300</v>
      </c>
      <c r="V1470">
        <f t="shared" si="155"/>
        <v>50</v>
      </c>
      <c r="W1470">
        <f t="shared" si="156"/>
        <v>150</v>
      </c>
      <c r="X1470">
        <f t="shared" si="157"/>
        <v>0</v>
      </c>
    </row>
    <row r="1471" spans="1:24">
      <c r="A1471" s="2">
        <v>243</v>
      </c>
      <c r="B1471" s="1" t="s">
        <v>10</v>
      </c>
      <c r="C1471" s="1">
        <v>3</v>
      </c>
      <c r="D1471" s="1" t="s">
        <v>14</v>
      </c>
      <c r="E1471" s="1">
        <v>0.4</v>
      </c>
      <c r="F1471" s="1">
        <v>0.1</v>
      </c>
      <c r="G1471" s="1">
        <v>0.3</v>
      </c>
      <c r="H1471" s="1">
        <v>0.2</v>
      </c>
      <c r="I1471" s="1" t="s">
        <v>12</v>
      </c>
      <c r="J1471" s="1" t="s">
        <v>16</v>
      </c>
      <c r="K1471" s="1">
        <v>500</v>
      </c>
      <c r="L1471" s="3">
        <v>250</v>
      </c>
      <c r="M1471" t="str">
        <f t="shared" si="158"/>
        <v>A</v>
      </c>
      <c r="N1471" t="str">
        <f t="shared" si="159"/>
        <v>A3</v>
      </c>
      <c r="O1471" t="str">
        <f>VLOOKUP(N1471,'Design - US'!$H$3:$M$50,2,FALSE)</f>
        <v>Profile C</v>
      </c>
      <c r="P1471" t="str">
        <f>VLOOKUP($N1471,'Design - US'!$H$3:$M$50,3,FALSE)</f>
        <v>$60 USD / mo (T3)</v>
      </c>
      <c r="Q1471" t="str">
        <f>VLOOKUP($N1471,'Design - US'!$H$3:$M$50,4,FALSE)</f>
        <v>$12.06 USD / day</v>
      </c>
      <c r="R1471" t="str">
        <f>VLOOKUP($N1471,'Design - US'!$H$3:$M$50,5,FALSE)</f>
        <v>Open access within label indication (use after failure of allopurinol or febuxostat)</v>
      </c>
      <c r="S1471" t="str">
        <f>VLOOKUP($N1471,'Design - US'!$H$3:$M$50,6,FALSE)</f>
        <v>No prior authorization</v>
      </c>
      <c r="T1471">
        <f t="shared" si="160"/>
        <v>250</v>
      </c>
      <c r="U1471">
        <f t="shared" si="154"/>
        <v>100</v>
      </c>
      <c r="V1471">
        <f t="shared" si="155"/>
        <v>25</v>
      </c>
      <c r="W1471">
        <f t="shared" si="156"/>
        <v>75</v>
      </c>
      <c r="X1471">
        <f t="shared" si="157"/>
        <v>50</v>
      </c>
    </row>
    <row r="1472" spans="1:24">
      <c r="A1472" s="2">
        <v>243</v>
      </c>
      <c r="B1472" s="1" t="s">
        <v>10</v>
      </c>
      <c r="C1472" s="1">
        <v>4</v>
      </c>
      <c r="D1472" s="1" t="s">
        <v>11</v>
      </c>
      <c r="E1472" s="1">
        <v>0.4</v>
      </c>
      <c r="F1472" s="1">
        <v>0.1</v>
      </c>
      <c r="G1472" s="1">
        <v>0.5</v>
      </c>
      <c r="H1472" s="1">
        <v>0</v>
      </c>
      <c r="I1472" s="1" t="s">
        <v>12</v>
      </c>
      <c r="J1472" s="1" t="s">
        <v>16</v>
      </c>
      <c r="K1472" s="1">
        <v>500</v>
      </c>
      <c r="L1472" s="3">
        <v>250</v>
      </c>
      <c r="M1472" t="str">
        <f t="shared" si="158"/>
        <v>A</v>
      </c>
      <c r="N1472" t="str">
        <f t="shared" si="159"/>
        <v>A4</v>
      </c>
      <c r="O1472" t="str">
        <f>VLOOKUP(N1472,'Design - US'!$H$3:$M$50,2,FALSE)</f>
        <v>Profile C</v>
      </c>
      <c r="P1472" t="str">
        <f>VLOOKUP($N1472,'Design - US'!$H$3:$M$50,3,FALSE)</f>
        <v>$30 USD / mo (T2)</v>
      </c>
      <c r="Q1472" t="str">
        <f>VLOOKUP($N1472,'Design - US'!$H$3:$M$50,4,FALSE)</f>
        <v>$5.36 USD / day</v>
      </c>
      <c r="R1472" t="str">
        <f>VLOOKUP($N1472,'Design - US'!$H$3:$M$50,5,FALSE)</f>
        <v>Open access within label indication (use after failure of allopurinol or febuxostat)</v>
      </c>
      <c r="S1472" t="str">
        <f>VLOOKUP($N1472,'Design - US'!$H$3:$M$50,6,FALSE)</f>
        <v>No prior authorization</v>
      </c>
      <c r="T1472">
        <f t="shared" si="160"/>
        <v>500</v>
      </c>
      <c r="U1472">
        <f t="shared" si="154"/>
        <v>200</v>
      </c>
      <c r="V1472">
        <f t="shared" si="155"/>
        <v>50</v>
      </c>
      <c r="W1472">
        <f t="shared" si="156"/>
        <v>250</v>
      </c>
      <c r="X1472">
        <f t="shared" si="157"/>
        <v>0</v>
      </c>
    </row>
    <row r="1473" spans="1:24">
      <c r="A1473" s="2">
        <v>243</v>
      </c>
      <c r="B1473" s="1" t="s">
        <v>10</v>
      </c>
      <c r="C1473" s="1">
        <v>4</v>
      </c>
      <c r="D1473" s="1" t="s">
        <v>14</v>
      </c>
      <c r="E1473" s="1">
        <v>0.2</v>
      </c>
      <c r="F1473" s="1">
        <v>0.1</v>
      </c>
      <c r="G1473" s="1">
        <v>0.6</v>
      </c>
      <c r="H1473" s="1">
        <v>0.1</v>
      </c>
      <c r="I1473" s="1" t="s">
        <v>12</v>
      </c>
      <c r="J1473" s="1" t="s">
        <v>16</v>
      </c>
      <c r="K1473" s="1">
        <v>500</v>
      </c>
      <c r="L1473" s="3">
        <v>250</v>
      </c>
      <c r="M1473" t="str">
        <f t="shared" si="158"/>
        <v>A</v>
      </c>
      <c r="N1473" t="str">
        <f t="shared" si="159"/>
        <v>A4</v>
      </c>
      <c r="O1473" t="str">
        <f>VLOOKUP(N1473,'Design - US'!$H$3:$M$50,2,FALSE)</f>
        <v>Profile C</v>
      </c>
      <c r="P1473" t="str">
        <f>VLOOKUP($N1473,'Design - US'!$H$3:$M$50,3,FALSE)</f>
        <v>$30 USD / mo (T2)</v>
      </c>
      <c r="Q1473" t="str">
        <f>VLOOKUP($N1473,'Design - US'!$H$3:$M$50,4,FALSE)</f>
        <v>$5.36 USD / day</v>
      </c>
      <c r="R1473" t="str">
        <f>VLOOKUP($N1473,'Design - US'!$H$3:$M$50,5,FALSE)</f>
        <v>Open access within label indication (use after failure of allopurinol or febuxostat)</v>
      </c>
      <c r="S1473" t="str">
        <f>VLOOKUP($N1473,'Design - US'!$H$3:$M$50,6,FALSE)</f>
        <v>No prior authorization</v>
      </c>
      <c r="T1473">
        <f t="shared" si="160"/>
        <v>250</v>
      </c>
      <c r="U1473">
        <f t="shared" si="154"/>
        <v>50</v>
      </c>
      <c r="V1473">
        <f t="shared" si="155"/>
        <v>25</v>
      </c>
      <c r="W1473">
        <f t="shared" si="156"/>
        <v>150</v>
      </c>
      <c r="X1473">
        <f t="shared" si="157"/>
        <v>25</v>
      </c>
    </row>
    <row r="1474" spans="1:24">
      <c r="A1474" s="2">
        <v>243</v>
      </c>
      <c r="B1474" s="1" t="s">
        <v>10</v>
      </c>
      <c r="C1474" s="1">
        <v>5</v>
      </c>
      <c r="D1474" s="1" t="s">
        <v>11</v>
      </c>
      <c r="E1474" s="1">
        <v>0.3</v>
      </c>
      <c r="F1474" s="1">
        <v>0.1</v>
      </c>
      <c r="G1474" s="1">
        <v>0.6</v>
      </c>
      <c r="H1474" s="1">
        <v>0</v>
      </c>
      <c r="I1474" s="1" t="s">
        <v>12</v>
      </c>
      <c r="J1474" s="1" t="s">
        <v>16</v>
      </c>
      <c r="K1474" s="1">
        <v>500</v>
      </c>
      <c r="L1474" s="3">
        <v>250</v>
      </c>
      <c r="M1474" t="str">
        <f t="shared" si="158"/>
        <v>A</v>
      </c>
      <c r="N1474" t="str">
        <f t="shared" si="159"/>
        <v>A5</v>
      </c>
      <c r="O1474" t="str">
        <f>VLOOKUP(N1474,'Design - US'!$H$3:$M$50,2,FALSE)</f>
        <v>Profile C</v>
      </c>
      <c r="P1474" t="str">
        <f>VLOOKUP($N1474,'Design - US'!$H$3:$M$50,3,FALSE)</f>
        <v>$60 USD / mo (T3)</v>
      </c>
      <c r="Q1474" t="str">
        <f>VLOOKUP($N1474,'Design - US'!$H$3:$M$50,4,FALSE)</f>
        <v>$12.06 USD / day</v>
      </c>
      <c r="R1474" t="str">
        <f>VLOOKUP($N1474,'Design - US'!$H$3:$M$50,5,FALSE)</f>
        <v>Access restricted beyond label indication (use only after failure of both allopurinol AND febuxostat)</v>
      </c>
      <c r="S1474" t="str">
        <f>VLOOKUP($N1474,'Design - US'!$H$3:$M$50,6,FALSE)</f>
        <v>No prior authorization</v>
      </c>
      <c r="T1474">
        <f t="shared" si="160"/>
        <v>500</v>
      </c>
      <c r="U1474">
        <f t="shared" ref="U1474:U1537" si="161">$T1474*E1474</f>
        <v>150</v>
      </c>
      <c r="V1474">
        <f t="shared" ref="V1474:V1537" si="162">$T1474*F1474</f>
        <v>50</v>
      </c>
      <c r="W1474">
        <f t="shared" ref="W1474:W1537" si="163">$T1474*G1474</f>
        <v>300</v>
      </c>
      <c r="X1474">
        <f t="shared" ref="X1474:X1537" si="164">$T1474*H1474</f>
        <v>0</v>
      </c>
    </row>
    <row r="1475" spans="1:24">
      <c r="A1475" s="2">
        <v>243</v>
      </c>
      <c r="B1475" s="1" t="s">
        <v>10</v>
      </c>
      <c r="C1475" s="1">
        <v>5</v>
      </c>
      <c r="D1475" s="1" t="s">
        <v>14</v>
      </c>
      <c r="E1475" s="1">
        <v>0.2</v>
      </c>
      <c r="F1475" s="1">
        <v>0.1</v>
      </c>
      <c r="G1475" s="1">
        <v>0.6</v>
      </c>
      <c r="H1475" s="1">
        <v>0.1</v>
      </c>
      <c r="I1475" s="1" t="s">
        <v>12</v>
      </c>
      <c r="J1475" s="1" t="s">
        <v>16</v>
      </c>
      <c r="K1475" s="1">
        <v>500</v>
      </c>
      <c r="L1475" s="3">
        <v>250</v>
      </c>
      <c r="M1475" t="str">
        <f t="shared" ref="M1475:M1538" si="165">RIGHT(B1475,1)</f>
        <v>A</v>
      </c>
      <c r="N1475" t="str">
        <f t="shared" ref="N1475:N1538" si="166">M1475&amp;C1475</f>
        <v>A5</v>
      </c>
      <c r="O1475" t="str">
        <f>VLOOKUP(N1475,'Design - US'!$H$3:$M$50,2,FALSE)</f>
        <v>Profile C</v>
      </c>
      <c r="P1475" t="str">
        <f>VLOOKUP($N1475,'Design - US'!$H$3:$M$50,3,FALSE)</f>
        <v>$60 USD / mo (T3)</v>
      </c>
      <c r="Q1475" t="str">
        <f>VLOOKUP($N1475,'Design - US'!$H$3:$M$50,4,FALSE)</f>
        <v>$12.06 USD / day</v>
      </c>
      <c r="R1475" t="str">
        <f>VLOOKUP($N1475,'Design - US'!$H$3:$M$50,5,FALSE)</f>
        <v>Access restricted beyond label indication (use only after failure of both allopurinol AND febuxostat)</v>
      </c>
      <c r="S1475" t="str">
        <f>VLOOKUP($N1475,'Design - US'!$H$3:$M$50,6,FALSE)</f>
        <v>No prior authorization</v>
      </c>
      <c r="T1475">
        <f t="shared" ref="T1475:T1538" si="167">IF(D1475="A",K1475,L1475)</f>
        <v>250</v>
      </c>
      <c r="U1475">
        <f t="shared" si="161"/>
        <v>50</v>
      </c>
      <c r="V1475">
        <f t="shared" si="162"/>
        <v>25</v>
      </c>
      <c r="W1475">
        <f t="shared" si="163"/>
        <v>150</v>
      </c>
      <c r="X1475">
        <f t="shared" si="164"/>
        <v>25</v>
      </c>
    </row>
    <row r="1476" spans="1:24">
      <c r="A1476" s="2">
        <v>243</v>
      </c>
      <c r="B1476" s="1" t="s">
        <v>10</v>
      </c>
      <c r="C1476" s="1">
        <v>6</v>
      </c>
      <c r="D1476" s="1" t="s">
        <v>11</v>
      </c>
      <c r="E1476" s="1">
        <v>0.5</v>
      </c>
      <c r="F1476" s="1">
        <v>0.1</v>
      </c>
      <c r="G1476" s="1">
        <v>0.3</v>
      </c>
      <c r="H1476" s="1">
        <v>0.1</v>
      </c>
      <c r="I1476" s="1" t="s">
        <v>12</v>
      </c>
      <c r="J1476" s="1" t="s">
        <v>16</v>
      </c>
      <c r="K1476" s="1">
        <v>500</v>
      </c>
      <c r="L1476" s="3">
        <v>250</v>
      </c>
      <c r="M1476" t="str">
        <f t="shared" si="165"/>
        <v>A</v>
      </c>
      <c r="N1476" t="str">
        <f t="shared" si="166"/>
        <v>A6</v>
      </c>
      <c r="O1476" t="str">
        <f>VLOOKUP(N1476,'Design - US'!$H$3:$M$50,2,FALSE)</f>
        <v>Profile A</v>
      </c>
      <c r="P1476" t="str">
        <f>VLOOKUP($N1476,'Design - US'!$H$3:$M$50,3,FALSE)</f>
        <v>$30 USD / mo (T2)</v>
      </c>
      <c r="Q1476" t="str">
        <f>VLOOKUP($N1476,'Design - US'!$H$3:$M$50,4,FALSE)</f>
        <v>$5.36 USD / day</v>
      </c>
      <c r="R1476" t="str">
        <f>VLOOKUP($N1476,'Design - US'!$H$3:$M$50,5,FALSE)</f>
        <v>Open access within label indication (use after failure of allopurinol or febuxostat)</v>
      </c>
      <c r="S1476" t="str">
        <f>VLOOKUP($N1476,'Design - US'!$H$3:$M$50,6,FALSE)</f>
        <v>No prior authorization</v>
      </c>
      <c r="T1476">
        <f t="shared" si="167"/>
        <v>500</v>
      </c>
      <c r="U1476">
        <f t="shared" si="161"/>
        <v>250</v>
      </c>
      <c r="V1476">
        <f t="shared" si="162"/>
        <v>50</v>
      </c>
      <c r="W1476">
        <f t="shared" si="163"/>
        <v>150</v>
      </c>
      <c r="X1476">
        <f t="shared" si="164"/>
        <v>50</v>
      </c>
    </row>
    <row r="1477" spans="1:24">
      <c r="A1477" s="2">
        <v>243</v>
      </c>
      <c r="B1477" s="1" t="s">
        <v>10</v>
      </c>
      <c r="C1477" s="1">
        <v>6</v>
      </c>
      <c r="D1477" s="1" t="s">
        <v>14</v>
      </c>
      <c r="E1477" s="1">
        <v>0.2</v>
      </c>
      <c r="F1477" s="1">
        <v>0.1</v>
      </c>
      <c r="G1477" s="1">
        <v>0.6</v>
      </c>
      <c r="H1477" s="1">
        <v>0.1</v>
      </c>
      <c r="I1477" s="1" t="s">
        <v>12</v>
      </c>
      <c r="J1477" s="1" t="s">
        <v>16</v>
      </c>
      <c r="K1477" s="1">
        <v>500</v>
      </c>
      <c r="L1477" s="3">
        <v>250</v>
      </c>
      <c r="M1477" t="str">
        <f t="shared" si="165"/>
        <v>A</v>
      </c>
      <c r="N1477" t="str">
        <f t="shared" si="166"/>
        <v>A6</v>
      </c>
      <c r="O1477" t="str">
        <f>VLOOKUP(N1477,'Design - US'!$H$3:$M$50,2,FALSE)</f>
        <v>Profile A</v>
      </c>
      <c r="P1477" t="str">
        <f>VLOOKUP($N1477,'Design - US'!$H$3:$M$50,3,FALSE)</f>
        <v>$30 USD / mo (T2)</v>
      </c>
      <c r="Q1477" t="str">
        <f>VLOOKUP($N1477,'Design - US'!$H$3:$M$50,4,FALSE)</f>
        <v>$5.36 USD / day</v>
      </c>
      <c r="R1477" t="str">
        <f>VLOOKUP($N1477,'Design - US'!$H$3:$M$50,5,FALSE)</f>
        <v>Open access within label indication (use after failure of allopurinol or febuxostat)</v>
      </c>
      <c r="S1477" t="str">
        <f>VLOOKUP($N1477,'Design - US'!$H$3:$M$50,6,FALSE)</f>
        <v>No prior authorization</v>
      </c>
      <c r="T1477">
        <f t="shared" si="167"/>
        <v>250</v>
      </c>
      <c r="U1477">
        <f t="shared" si="161"/>
        <v>50</v>
      </c>
      <c r="V1477">
        <f t="shared" si="162"/>
        <v>25</v>
      </c>
      <c r="W1477">
        <f t="shared" si="163"/>
        <v>150</v>
      </c>
      <c r="X1477">
        <f t="shared" si="164"/>
        <v>25</v>
      </c>
    </row>
    <row r="1478" spans="1:24">
      <c r="A1478" s="2">
        <v>243</v>
      </c>
      <c r="B1478" s="1" t="s">
        <v>10</v>
      </c>
      <c r="C1478" s="1">
        <v>7</v>
      </c>
      <c r="D1478" s="1" t="s">
        <v>11</v>
      </c>
      <c r="E1478" s="1">
        <v>0.6</v>
      </c>
      <c r="F1478" s="1">
        <v>0.1</v>
      </c>
      <c r="G1478" s="1">
        <v>0.3</v>
      </c>
      <c r="H1478" s="1">
        <v>0</v>
      </c>
      <c r="I1478" s="1" t="s">
        <v>12</v>
      </c>
      <c r="J1478" s="1" t="s">
        <v>16</v>
      </c>
      <c r="K1478" s="1">
        <v>500</v>
      </c>
      <c r="L1478" s="3">
        <v>250</v>
      </c>
      <c r="M1478" t="str">
        <f t="shared" si="165"/>
        <v>A</v>
      </c>
      <c r="N1478" t="str">
        <f t="shared" si="166"/>
        <v>A7</v>
      </c>
      <c r="O1478" t="str">
        <f>VLOOKUP(N1478,'Design - US'!$H$3:$M$50,2,FALSE)</f>
        <v>Profile B</v>
      </c>
      <c r="P1478" t="str">
        <f>VLOOKUP($N1478,'Design - US'!$H$3:$M$50,3,FALSE)</f>
        <v>$30 USD / mo (T2)</v>
      </c>
      <c r="Q1478" t="str">
        <f>VLOOKUP($N1478,'Design - US'!$H$3:$M$50,4,FALSE)</f>
        <v>$5.36 USD / day</v>
      </c>
      <c r="R1478" t="str">
        <f>VLOOKUP($N1478,'Design - US'!$H$3:$M$50,5,FALSE)</f>
        <v>Open access within label indication (use after failure of allopurinol or febuxostat)</v>
      </c>
      <c r="S1478" t="str">
        <f>VLOOKUP($N1478,'Design - US'!$H$3:$M$50,6,FALSE)</f>
        <v>No prior authorization</v>
      </c>
      <c r="T1478">
        <f t="shared" si="167"/>
        <v>500</v>
      </c>
      <c r="U1478">
        <f t="shared" si="161"/>
        <v>300</v>
      </c>
      <c r="V1478">
        <f t="shared" si="162"/>
        <v>50</v>
      </c>
      <c r="W1478">
        <f t="shared" si="163"/>
        <v>150</v>
      </c>
      <c r="X1478">
        <f t="shared" si="164"/>
        <v>0</v>
      </c>
    </row>
    <row r="1479" spans="1:24">
      <c r="A1479" s="2">
        <v>243</v>
      </c>
      <c r="B1479" s="1" t="s">
        <v>10</v>
      </c>
      <c r="C1479" s="1">
        <v>7</v>
      </c>
      <c r="D1479" s="1" t="s">
        <v>14</v>
      </c>
      <c r="E1479" s="1">
        <v>0.2</v>
      </c>
      <c r="F1479" s="1">
        <v>0.1</v>
      </c>
      <c r="G1479" s="1">
        <v>0.6</v>
      </c>
      <c r="H1479" s="1">
        <v>0.1</v>
      </c>
      <c r="I1479" s="1" t="s">
        <v>12</v>
      </c>
      <c r="J1479" s="1" t="s">
        <v>16</v>
      </c>
      <c r="K1479" s="1">
        <v>500</v>
      </c>
      <c r="L1479" s="3">
        <v>250</v>
      </c>
      <c r="M1479" t="str">
        <f t="shared" si="165"/>
        <v>A</v>
      </c>
      <c r="N1479" t="str">
        <f t="shared" si="166"/>
        <v>A7</v>
      </c>
      <c r="O1479" t="str">
        <f>VLOOKUP(N1479,'Design - US'!$H$3:$M$50,2,FALSE)</f>
        <v>Profile B</v>
      </c>
      <c r="P1479" t="str">
        <f>VLOOKUP($N1479,'Design - US'!$H$3:$M$50,3,FALSE)</f>
        <v>$30 USD / mo (T2)</v>
      </c>
      <c r="Q1479" t="str">
        <f>VLOOKUP($N1479,'Design - US'!$H$3:$M$50,4,FALSE)</f>
        <v>$5.36 USD / day</v>
      </c>
      <c r="R1479" t="str">
        <f>VLOOKUP($N1479,'Design - US'!$H$3:$M$50,5,FALSE)</f>
        <v>Open access within label indication (use after failure of allopurinol or febuxostat)</v>
      </c>
      <c r="S1479" t="str">
        <f>VLOOKUP($N1479,'Design - US'!$H$3:$M$50,6,FALSE)</f>
        <v>No prior authorization</v>
      </c>
      <c r="T1479">
        <f t="shared" si="167"/>
        <v>250</v>
      </c>
      <c r="U1479">
        <f t="shared" si="161"/>
        <v>50</v>
      </c>
      <c r="V1479">
        <f t="shared" si="162"/>
        <v>25</v>
      </c>
      <c r="W1479">
        <f t="shared" si="163"/>
        <v>150</v>
      </c>
      <c r="X1479">
        <f t="shared" si="164"/>
        <v>25</v>
      </c>
    </row>
    <row r="1480" spans="1:24">
      <c r="A1480" s="2">
        <v>243</v>
      </c>
      <c r="B1480" s="1" t="s">
        <v>10</v>
      </c>
      <c r="C1480" s="1">
        <v>8</v>
      </c>
      <c r="D1480" s="1" t="s">
        <v>11</v>
      </c>
      <c r="E1480" s="1">
        <v>0.6</v>
      </c>
      <c r="F1480" s="1">
        <v>0.1</v>
      </c>
      <c r="G1480" s="1">
        <v>0.3</v>
      </c>
      <c r="H1480" s="1">
        <v>0</v>
      </c>
      <c r="I1480" s="1" t="s">
        <v>12</v>
      </c>
      <c r="J1480" s="1" t="s">
        <v>16</v>
      </c>
      <c r="K1480" s="1">
        <v>500</v>
      </c>
      <c r="L1480" s="3">
        <v>250</v>
      </c>
      <c r="M1480" t="str">
        <f t="shared" si="165"/>
        <v>A</v>
      </c>
      <c r="N1480" t="str">
        <f t="shared" si="166"/>
        <v>A8</v>
      </c>
      <c r="O1480" t="str">
        <f>VLOOKUP(N1480,'Design - US'!$H$3:$M$50,2,FALSE)</f>
        <v>Profile A</v>
      </c>
      <c r="P1480" t="str">
        <f>VLOOKUP($N1480,'Design - US'!$H$3:$M$50,3,FALSE)</f>
        <v>$30 USD / mo (T2)</v>
      </c>
      <c r="Q1480" t="str">
        <f>VLOOKUP($N1480,'Design - US'!$H$3:$M$50,4,FALSE)</f>
        <v>$5.36 USD / day</v>
      </c>
      <c r="R1480" t="str">
        <f>VLOOKUP($N1480,'Design - US'!$H$3:$M$50,5,FALSE)</f>
        <v>Open access within label indication (use after failure of allopurinol or febuxostat)</v>
      </c>
      <c r="S1480" t="str">
        <f>VLOOKUP($N1480,'Design - US'!$H$3:$M$50,6,FALSE)</f>
        <v>Requires prior authorization</v>
      </c>
      <c r="T1480">
        <f t="shared" si="167"/>
        <v>500</v>
      </c>
      <c r="U1480">
        <f t="shared" si="161"/>
        <v>300</v>
      </c>
      <c r="V1480">
        <f t="shared" si="162"/>
        <v>50</v>
      </c>
      <c r="W1480">
        <f t="shared" si="163"/>
        <v>150</v>
      </c>
      <c r="X1480">
        <f t="shared" si="164"/>
        <v>0</v>
      </c>
    </row>
    <row r="1481" spans="1:24">
      <c r="A1481" s="2">
        <v>243</v>
      </c>
      <c r="B1481" s="1" t="s">
        <v>10</v>
      </c>
      <c r="C1481" s="1">
        <v>8</v>
      </c>
      <c r="D1481" s="1" t="s">
        <v>14</v>
      </c>
      <c r="E1481" s="1">
        <v>0.4</v>
      </c>
      <c r="F1481" s="1">
        <v>0.1</v>
      </c>
      <c r="G1481" s="1">
        <v>0.4</v>
      </c>
      <c r="H1481" s="1">
        <v>0.1</v>
      </c>
      <c r="I1481" s="1" t="s">
        <v>12</v>
      </c>
      <c r="J1481" s="1" t="s">
        <v>16</v>
      </c>
      <c r="K1481" s="1">
        <v>500</v>
      </c>
      <c r="L1481" s="3">
        <v>250</v>
      </c>
      <c r="M1481" t="str">
        <f t="shared" si="165"/>
        <v>A</v>
      </c>
      <c r="N1481" t="str">
        <f t="shared" si="166"/>
        <v>A8</v>
      </c>
      <c r="O1481" t="str">
        <f>VLOOKUP(N1481,'Design - US'!$H$3:$M$50,2,FALSE)</f>
        <v>Profile A</v>
      </c>
      <c r="P1481" t="str">
        <f>VLOOKUP($N1481,'Design - US'!$H$3:$M$50,3,FALSE)</f>
        <v>$30 USD / mo (T2)</v>
      </c>
      <c r="Q1481" t="str">
        <f>VLOOKUP($N1481,'Design - US'!$H$3:$M$50,4,FALSE)</f>
        <v>$5.36 USD / day</v>
      </c>
      <c r="R1481" t="str">
        <f>VLOOKUP($N1481,'Design - US'!$H$3:$M$50,5,FALSE)</f>
        <v>Open access within label indication (use after failure of allopurinol or febuxostat)</v>
      </c>
      <c r="S1481" t="str">
        <f>VLOOKUP($N1481,'Design - US'!$H$3:$M$50,6,FALSE)</f>
        <v>Requires prior authorization</v>
      </c>
      <c r="T1481">
        <f t="shared" si="167"/>
        <v>250</v>
      </c>
      <c r="U1481">
        <f t="shared" si="161"/>
        <v>100</v>
      </c>
      <c r="V1481">
        <f t="shared" si="162"/>
        <v>25</v>
      </c>
      <c r="W1481">
        <f t="shared" si="163"/>
        <v>100</v>
      </c>
      <c r="X1481">
        <f t="shared" si="164"/>
        <v>25</v>
      </c>
    </row>
    <row r="1482" spans="1:24">
      <c r="A1482" s="2">
        <v>243</v>
      </c>
      <c r="B1482" s="1" t="s">
        <v>10</v>
      </c>
      <c r="C1482" s="1">
        <v>9</v>
      </c>
      <c r="D1482" s="1" t="s">
        <v>11</v>
      </c>
      <c r="E1482" s="1">
        <v>0.7</v>
      </c>
      <c r="F1482" s="1">
        <v>0.1</v>
      </c>
      <c r="G1482" s="1">
        <v>0.1</v>
      </c>
      <c r="H1482" s="1">
        <v>0.1</v>
      </c>
      <c r="I1482" s="1" t="s">
        <v>12</v>
      </c>
      <c r="J1482" s="1" t="s">
        <v>16</v>
      </c>
      <c r="K1482" s="1">
        <v>500</v>
      </c>
      <c r="L1482" s="3">
        <v>250</v>
      </c>
      <c r="M1482" t="str">
        <f t="shared" si="165"/>
        <v>A</v>
      </c>
      <c r="N1482" t="str">
        <f t="shared" si="166"/>
        <v>A9</v>
      </c>
      <c r="O1482" t="str">
        <f>VLOOKUP(N1482,'Design - US'!$H$3:$M$50,2,FALSE)</f>
        <v>Profile B</v>
      </c>
      <c r="P1482" t="str">
        <f>VLOOKUP($N1482,'Design - US'!$H$3:$M$50,3,FALSE)</f>
        <v>$60 USD / mo (T3)</v>
      </c>
      <c r="Q1482" t="str">
        <f>VLOOKUP($N1482,'Design - US'!$H$3:$M$50,4,FALSE)</f>
        <v>$12.06 USD / day</v>
      </c>
      <c r="R1482" t="str">
        <f>VLOOKUP($N1482,'Design - US'!$H$3:$M$50,5,FALSE)</f>
        <v>Access restricted beyond label indication (use only after failure of both allopurinol AND febuxostat)</v>
      </c>
      <c r="S1482" t="str">
        <f>VLOOKUP($N1482,'Design - US'!$H$3:$M$50,6,FALSE)</f>
        <v>No prior authorization</v>
      </c>
      <c r="T1482">
        <f t="shared" si="167"/>
        <v>500</v>
      </c>
      <c r="U1482">
        <f t="shared" si="161"/>
        <v>350</v>
      </c>
      <c r="V1482">
        <f t="shared" si="162"/>
        <v>50</v>
      </c>
      <c r="W1482">
        <f t="shared" si="163"/>
        <v>50</v>
      </c>
      <c r="X1482">
        <f t="shared" si="164"/>
        <v>50</v>
      </c>
    </row>
    <row r="1483" spans="1:24">
      <c r="A1483" s="2">
        <v>243</v>
      </c>
      <c r="B1483" s="1" t="s">
        <v>10</v>
      </c>
      <c r="C1483" s="1">
        <v>9</v>
      </c>
      <c r="D1483" s="1" t="s">
        <v>14</v>
      </c>
      <c r="E1483" s="1">
        <v>0.3</v>
      </c>
      <c r="F1483" s="1">
        <v>0.1</v>
      </c>
      <c r="G1483" s="1">
        <v>0.3</v>
      </c>
      <c r="H1483" s="1">
        <v>0.3</v>
      </c>
      <c r="I1483" s="1" t="s">
        <v>12</v>
      </c>
      <c r="J1483" s="1" t="s">
        <v>16</v>
      </c>
      <c r="K1483" s="1">
        <v>500</v>
      </c>
      <c r="L1483" s="3">
        <v>250</v>
      </c>
      <c r="M1483" t="str">
        <f t="shared" si="165"/>
        <v>A</v>
      </c>
      <c r="N1483" t="str">
        <f t="shared" si="166"/>
        <v>A9</v>
      </c>
      <c r="O1483" t="str">
        <f>VLOOKUP(N1483,'Design - US'!$H$3:$M$50,2,FALSE)</f>
        <v>Profile B</v>
      </c>
      <c r="P1483" t="str">
        <f>VLOOKUP($N1483,'Design - US'!$H$3:$M$50,3,FALSE)</f>
        <v>$60 USD / mo (T3)</v>
      </c>
      <c r="Q1483" t="str">
        <f>VLOOKUP($N1483,'Design - US'!$H$3:$M$50,4,FALSE)</f>
        <v>$12.06 USD / day</v>
      </c>
      <c r="R1483" t="str">
        <f>VLOOKUP($N1483,'Design - US'!$H$3:$M$50,5,FALSE)</f>
        <v>Access restricted beyond label indication (use only after failure of both allopurinol AND febuxostat)</v>
      </c>
      <c r="S1483" t="str">
        <f>VLOOKUP($N1483,'Design - US'!$H$3:$M$50,6,FALSE)</f>
        <v>No prior authorization</v>
      </c>
      <c r="T1483">
        <f t="shared" si="167"/>
        <v>250</v>
      </c>
      <c r="U1483">
        <f t="shared" si="161"/>
        <v>75</v>
      </c>
      <c r="V1483">
        <f t="shared" si="162"/>
        <v>25</v>
      </c>
      <c r="W1483">
        <f t="shared" si="163"/>
        <v>75</v>
      </c>
      <c r="X1483">
        <f t="shared" si="164"/>
        <v>75</v>
      </c>
    </row>
    <row r="1484" spans="1:24">
      <c r="A1484" s="2">
        <v>243</v>
      </c>
      <c r="B1484" s="1" t="s">
        <v>10</v>
      </c>
      <c r="C1484" s="1">
        <v>10</v>
      </c>
      <c r="D1484" s="1" t="s">
        <v>11</v>
      </c>
      <c r="E1484" s="1">
        <v>0.6</v>
      </c>
      <c r="F1484" s="1">
        <v>0.1</v>
      </c>
      <c r="G1484" s="1">
        <v>0.3</v>
      </c>
      <c r="H1484" s="1">
        <v>0</v>
      </c>
      <c r="I1484" s="1" t="s">
        <v>12</v>
      </c>
      <c r="J1484" s="1" t="s">
        <v>16</v>
      </c>
      <c r="K1484" s="1">
        <v>500</v>
      </c>
      <c r="L1484" s="3">
        <v>250</v>
      </c>
      <c r="M1484" t="str">
        <f t="shared" si="165"/>
        <v>A</v>
      </c>
      <c r="N1484" t="str">
        <f t="shared" si="166"/>
        <v>A10</v>
      </c>
      <c r="O1484" t="str">
        <f>VLOOKUP(N1484,'Design - US'!$H$3:$M$50,2,FALSE)</f>
        <v>Profile C</v>
      </c>
      <c r="P1484" t="str">
        <f>VLOOKUP($N1484,'Design - US'!$H$3:$M$50,3,FALSE)</f>
        <v>$60 USD / mo (T3)</v>
      </c>
      <c r="Q1484" t="str">
        <f>VLOOKUP($N1484,'Design - US'!$H$3:$M$50,4,FALSE)</f>
        <v>$5.36 USD / day</v>
      </c>
      <c r="R1484" t="str">
        <f>VLOOKUP($N1484,'Design - US'!$H$3:$M$50,5,FALSE)</f>
        <v>Open access within label indication (use after failure of allopurinol or febuxostat)</v>
      </c>
      <c r="S1484" t="str">
        <f>VLOOKUP($N1484,'Design - US'!$H$3:$M$50,6,FALSE)</f>
        <v>Requires prior authorization</v>
      </c>
      <c r="T1484">
        <f t="shared" si="167"/>
        <v>500</v>
      </c>
      <c r="U1484">
        <f t="shared" si="161"/>
        <v>300</v>
      </c>
      <c r="V1484">
        <f t="shared" si="162"/>
        <v>50</v>
      </c>
      <c r="W1484">
        <f t="shared" si="163"/>
        <v>150</v>
      </c>
      <c r="X1484">
        <f t="shared" si="164"/>
        <v>0</v>
      </c>
    </row>
    <row r="1485" spans="1:24">
      <c r="A1485" s="2">
        <v>243</v>
      </c>
      <c r="B1485" s="1" t="s">
        <v>10</v>
      </c>
      <c r="C1485" s="1">
        <v>10</v>
      </c>
      <c r="D1485" s="1" t="s">
        <v>14</v>
      </c>
      <c r="E1485" s="1">
        <v>0.3</v>
      </c>
      <c r="F1485" s="1">
        <v>0.1</v>
      </c>
      <c r="G1485" s="1">
        <v>0.4</v>
      </c>
      <c r="H1485" s="1">
        <v>0.2</v>
      </c>
      <c r="I1485" s="1" t="s">
        <v>12</v>
      </c>
      <c r="J1485" s="1" t="s">
        <v>16</v>
      </c>
      <c r="K1485" s="1">
        <v>500</v>
      </c>
      <c r="L1485" s="3">
        <v>250</v>
      </c>
      <c r="M1485" t="str">
        <f t="shared" si="165"/>
        <v>A</v>
      </c>
      <c r="N1485" t="str">
        <f t="shared" si="166"/>
        <v>A10</v>
      </c>
      <c r="O1485" t="str">
        <f>VLOOKUP(N1485,'Design - US'!$H$3:$M$50,2,FALSE)</f>
        <v>Profile C</v>
      </c>
      <c r="P1485" t="str">
        <f>VLOOKUP($N1485,'Design - US'!$H$3:$M$50,3,FALSE)</f>
        <v>$60 USD / mo (T3)</v>
      </c>
      <c r="Q1485" t="str">
        <f>VLOOKUP($N1485,'Design - US'!$H$3:$M$50,4,FALSE)</f>
        <v>$5.36 USD / day</v>
      </c>
      <c r="R1485" t="str">
        <f>VLOOKUP($N1485,'Design - US'!$H$3:$M$50,5,FALSE)</f>
        <v>Open access within label indication (use after failure of allopurinol or febuxostat)</v>
      </c>
      <c r="S1485" t="str">
        <f>VLOOKUP($N1485,'Design - US'!$H$3:$M$50,6,FALSE)</f>
        <v>Requires prior authorization</v>
      </c>
      <c r="T1485">
        <f t="shared" si="167"/>
        <v>250</v>
      </c>
      <c r="U1485">
        <f t="shared" si="161"/>
        <v>75</v>
      </c>
      <c r="V1485">
        <f t="shared" si="162"/>
        <v>25</v>
      </c>
      <c r="W1485">
        <f t="shared" si="163"/>
        <v>100</v>
      </c>
      <c r="X1485">
        <f t="shared" si="164"/>
        <v>50</v>
      </c>
    </row>
    <row r="1486" spans="1:24">
      <c r="A1486" s="2">
        <v>243</v>
      </c>
      <c r="B1486" s="1" t="s">
        <v>10</v>
      </c>
      <c r="C1486" s="1">
        <v>11</v>
      </c>
      <c r="D1486" s="1" t="s">
        <v>11</v>
      </c>
      <c r="E1486" s="1">
        <v>0.7</v>
      </c>
      <c r="F1486" s="1">
        <v>0.1</v>
      </c>
      <c r="G1486" s="1">
        <v>0</v>
      </c>
      <c r="H1486" s="1">
        <v>0.2</v>
      </c>
      <c r="I1486" s="1" t="s">
        <v>12</v>
      </c>
      <c r="J1486" s="1" t="s">
        <v>16</v>
      </c>
      <c r="K1486" s="1">
        <v>500</v>
      </c>
      <c r="L1486" s="3">
        <v>250</v>
      </c>
      <c r="M1486" t="str">
        <f t="shared" si="165"/>
        <v>A</v>
      </c>
      <c r="N1486" t="str">
        <f t="shared" si="166"/>
        <v>A11</v>
      </c>
      <c r="O1486" t="str">
        <f>VLOOKUP(N1486,'Design - US'!$H$3:$M$50,2,FALSE)</f>
        <v>Profile D</v>
      </c>
      <c r="P1486" t="str">
        <f>VLOOKUP($N1486,'Design - US'!$H$3:$M$50,3,FALSE)</f>
        <v>$30 USD / mo (T2)</v>
      </c>
      <c r="Q1486" t="str">
        <f>VLOOKUP($N1486,'Design - US'!$H$3:$M$50,4,FALSE)</f>
        <v>$5.36 USD / day</v>
      </c>
      <c r="R1486" t="str">
        <f>VLOOKUP($N1486,'Design - US'!$H$3:$M$50,5,FALSE)</f>
        <v>Open access within label indication (use after failure of allopurinol or febuxostat)</v>
      </c>
      <c r="S1486" t="str">
        <f>VLOOKUP($N1486,'Design - US'!$H$3:$M$50,6,FALSE)</f>
        <v>No prior authorization</v>
      </c>
      <c r="T1486">
        <f t="shared" si="167"/>
        <v>500</v>
      </c>
      <c r="U1486">
        <f t="shared" si="161"/>
        <v>350</v>
      </c>
      <c r="V1486">
        <f t="shared" si="162"/>
        <v>50</v>
      </c>
      <c r="W1486">
        <f t="shared" si="163"/>
        <v>0</v>
      </c>
      <c r="X1486">
        <f t="shared" si="164"/>
        <v>100</v>
      </c>
    </row>
    <row r="1487" spans="1:24">
      <c r="A1487" s="2">
        <v>243</v>
      </c>
      <c r="B1487" s="1" t="s">
        <v>10</v>
      </c>
      <c r="C1487" s="1">
        <v>11</v>
      </c>
      <c r="D1487" s="1" t="s">
        <v>14</v>
      </c>
      <c r="E1487" s="1">
        <v>0.2</v>
      </c>
      <c r="F1487" s="1">
        <v>0.3</v>
      </c>
      <c r="G1487" s="1">
        <v>0.2</v>
      </c>
      <c r="H1487" s="1">
        <v>0.3</v>
      </c>
      <c r="I1487" s="1" t="s">
        <v>12</v>
      </c>
      <c r="J1487" s="1" t="s">
        <v>16</v>
      </c>
      <c r="K1487" s="1">
        <v>500</v>
      </c>
      <c r="L1487" s="3">
        <v>250</v>
      </c>
      <c r="M1487" t="str">
        <f t="shared" si="165"/>
        <v>A</v>
      </c>
      <c r="N1487" t="str">
        <f t="shared" si="166"/>
        <v>A11</v>
      </c>
      <c r="O1487" t="str">
        <f>VLOOKUP(N1487,'Design - US'!$H$3:$M$50,2,FALSE)</f>
        <v>Profile D</v>
      </c>
      <c r="P1487" t="str">
        <f>VLOOKUP($N1487,'Design - US'!$H$3:$M$50,3,FALSE)</f>
        <v>$30 USD / mo (T2)</v>
      </c>
      <c r="Q1487" t="str">
        <f>VLOOKUP($N1487,'Design - US'!$H$3:$M$50,4,FALSE)</f>
        <v>$5.36 USD / day</v>
      </c>
      <c r="R1487" t="str">
        <f>VLOOKUP($N1487,'Design - US'!$H$3:$M$50,5,FALSE)</f>
        <v>Open access within label indication (use after failure of allopurinol or febuxostat)</v>
      </c>
      <c r="S1487" t="str">
        <f>VLOOKUP($N1487,'Design - US'!$H$3:$M$50,6,FALSE)</f>
        <v>No prior authorization</v>
      </c>
      <c r="T1487">
        <f t="shared" si="167"/>
        <v>250</v>
      </c>
      <c r="U1487">
        <f t="shared" si="161"/>
        <v>50</v>
      </c>
      <c r="V1487">
        <f t="shared" si="162"/>
        <v>75</v>
      </c>
      <c r="W1487">
        <f t="shared" si="163"/>
        <v>50</v>
      </c>
      <c r="X1487">
        <f t="shared" si="164"/>
        <v>75</v>
      </c>
    </row>
    <row r="1488" spans="1:24">
      <c r="A1488" s="2">
        <v>243</v>
      </c>
      <c r="B1488" s="1" t="s">
        <v>10</v>
      </c>
      <c r="C1488" s="1">
        <v>12</v>
      </c>
      <c r="D1488" s="1" t="s">
        <v>11</v>
      </c>
      <c r="E1488" s="1">
        <v>0.6</v>
      </c>
      <c r="F1488" s="1">
        <v>0.1</v>
      </c>
      <c r="G1488" s="1">
        <v>0.3</v>
      </c>
      <c r="H1488" s="1">
        <v>0</v>
      </c>
      <c r="I1488" s="1" t="s">
        <v>12</v>
      </c>
      <c r="J1488" s="1" t="s">
        <v>16</v>
      </c>
      <c r="K1488" s="1">
        <v>500</v>
      </c>
      <c r="L1488" s="3">
        <v>250</v>
      </c>
      <c r="M1488" t="str">
        <f t="shared" si="165"/>
        <v>A</v>
      </c>
      <c r="N1488" t="str">
        <f t="shared" si="166"/>
        <v>A12</v>
      </c>
      <c r="O1488" t="str">
        <f>VLOOKUP(N1488,'Design - US'!$H$3:$M$50,2,FALSE)</f>
        <v>Profile B</v>
      </c>
      <c r="P1488" t="str">
        <f>VLOOKUP($N1488,'Design - US'!$H$3:$M$50,3,FALSE)</f>
        <v>$30 USD / mo (T2)</v>
      </c>
      <c r="Q1488" t="str">
        <f>VLOOKUP($N1488,'Design - US'!$H$3:$M$50,4,FALSE)</f>
        <v>$5.36 USD / day</v>
      </c>
      <c r="R1488" t="str">
        <f>VLOOKUP($N1488,'Design - US'!$H$3:$M$50,5,FALSE)</f>
        <v>Open access within label indication (use after failure of allopurinol or febuxostat)</v>
      </c>
      <c r="S1488" t="str">
        <f>VLOOKUP($N1488,'Design - US'!$H$3:$M$50,6,FALSE)</f>
        <v>Requires prior authorization</v>
      </c>
      <c r="T1488">
        <f t="shared" si="167"/>
        <v>500</v>
      </c>
      <c r="U1488">
        <f t="shared" si="161"/>
        <v>300</v>
      </c>
      <c r="V1488">
        <f t="shared" si="162"/>
        <v>50</v>
      </c>
      <c r="W1488">
        <f t="shared" si="163"/>
        <v>150</v>
      </c>
      <c r="X1488">
        <f t="shared" si="164"/>
        <v>0</v>
      </c>
    </row>
    <row r="1489" spans="1:24">
      <c r="A1489" s="2">
        <v>243</v>
      </c>
      <c r="B1489" s="1" t="s">
        <v>10</v>
      </c>
      <c r="C1489" s="1">
        <v>12</v>
      </c>
      <c r="D1489" s="1" t="s">
        <v>14</v>
      </c>
      <c r="E1489" s="1">
        <v>0.3</v>
      </c>
      <c r="F1489" s="1">
        <v>0.1</v>
      </c>
      <c r="G1489" s="1">
        <v>0.4</v>
      </c>
      <c r="H1489" s="1">
        <v>0.2</v>
      </c>
      <c r="I1489" s="1" t="s">
        <v>12</v>
      </c>
      <c r="J1489" s="1" t="s">
        <v>16</v>
      </c>
      <c r="K1489" s="1">
        <v>500</v>
      </c>
      <c r="L1489" s="3">
        <v>250</v>
      </c>
      <c r="M1489" t="str">
        <f t="shared" si="165"/>
        <v>A</v>
      </c>
      <c r="N1489" t="str">
        <f t="shared" si="166"/>
        <v>A12</v>
      </c>
      <c r="O1489" t="str">
        <f>VLOOKUP(N1489,'Design - US'!$H$3:$M$50,2,FALSE)</f>
        <v>Profile B</v>
      </c>
      <c r="P1489" t="str">
        <f>VLOOKUP($N1489,'Design - US'!$H$3:$M$50,3,FALSE)</f>
        <v>$30 USD / mo (T2)</v>
      </c>
      <c r="Q1489" t="str">
        <f>VLOOKUP($N1489,'Design - US'!$H$3:$M$50,4,FALSE)</f>
        <v>$5.36 USD / day</v>
      </c>
      <c r="R1489" t="str">
        <f>VLOOKUP($N1489,'Design - US'!$H$3:$M$50,5,FALSE)</f>
        <v>Open access within label indication (use after failure of allopurinol or febuxostat)</v>
      </c>
      <c r="S1489" t="str">
        <f>VLOOKUP($N1489,'Design - US'!$H$3:$M$50,6,FALSE)</f>
        <v>Requires prior authorization</v>
      </c>
      <c r="T1489">
        <f t="shared" si="167"/>
        <v>250</v>
      </c>
      <c r="U1489">
        <f t="shared" si="161"/>
        <v>75</v>
      </c>
      <c r="V1489">
        <f t="shared" si="162"/>
        <v>25</v>
      </c>
      <c r="W1489">
        <f t="shared" si="163"/>
        <v>100</v>
      </c>
      <c r="X1489">
        <f t="shared" si="164"/>
        <v>50</v>
      </c>
    </row>
    <row r="1490" spans="1:24">
      <c r="A1490" s="2">
        <v>244</v>
      </c>
      <c r="B1490" s="1" t="s">
        <v>10</v>
      </c>
      <c r="C1490" s="1">
        <v>1</v>
      </c>
      <c r="D1490" s="1" t="s">
        <v>11</v>
      </c>
      <c r="E1490" s="1">
        <v>0.8</v>
      </c>
      <c r="F1490" s="1">
        <v>0.2</v>
      </c>
      <c r="G1490" s="1">
        <v>0</v>
      </c>
      <c r="H1490" s="1">
        <v>0</v>
      </c>
      <c r="I1490" s="1" t="s">
        <v>12</v>
      </c>
      <c r="J1490" s="1" t="s">
        <v>16</v>
      </c>
      <c r="K1490" s="1">
        <v>6000</v>
      </c>
      <c r="L1490" s="3">
        <v>0</v>
      </c>
      <c r="M1490" t="str">
        <f t="shared" si="165"/>
        <v>A</v>
      </c>
      <c r="N1490" t="str">
        <f t="shared" si="166"/>
        <v>A1</v>
      </c>
      <c r="O1490" t="str">
        <f>VLOOKUP(N1490,'Design - US'!$H$3:$M$50,2,FALSE)</f>
        <v>Profile D</v>
      </c>
      <c r="P1490" t="str">
        <f>VLOOKUP($N1490,'Design - US'!$H$3:$M$50,3,FALSE)</f>
        <v>$30 USD / mo (T2)</v>
      </c>
      <c r="Q1490" t="str">
        <f>VLOOKUP($N1490,'Design - US'!$H$3:$M$50,4,FALSE)</f>
        <v>$5.36 USD / day</v>
      </c>
      <c r="R1490" t="str">
        <f>VLOOKUP($N1490,'Design - US'!$H$3:$M$50,5,FALSE)</f>
        <v>Open access within label indication (use after failure of allopurinol or febuxostat)</v>
      </c>
      <c r="S1490" t="str">
        <f>VLOOKUP($N1490,'Design - US'!$H$3:$M$50,6,FALSE)</f>
        <v>Requires prior authorization</v>
      </c>
      <c r="T1490">
        <f t="shared" si="167"/>
        <v>6000</v>
      </c>
      <c r="U1490">
        <f t="shared" si="161"/>
        <v>4800</v>
      </c>
      <c r="V1490">
        <f t="shared" si="162"/>
        <v>1200</v>
      </c>
      <c r="W1490">
        <f t="shared" si="163"/>
        <v>0</v>
      </c>
      <c r="X1490">
        <f t="shared" si="164"/>
        <v>0</v>
      </c>
    </row>
    <row r="1491" spans="1:24">
      <c r="A1491" s="2">
        <v>244</v>
      </c>
      <c r="B1491" s="1" t="s">
        <v>10</v>
      </c>
      <c r="C1491" s="1">
        <v>1</v>
      </c>
      <c r="D1491" s="1" t="s">
        <v>14</v>
      </c>
      <c r="E1491" s="1">
        <v>0.2</v>
      </c>
      <c r="F1491" s="1">
        <v>0.8</v>
      </c>
      <c r="G1491" s="1">
        <v>0</v>
      </c>
      <c r="H1491" s="1">
        <v>0</v>
      </c>
      <c r="I1491" s="1" t="s">
        <v>12</v>
      </c>
      <c r="J1491" s="1" t="s">
        <v>16</v>
      </c>
      <c r="K1491" s="1">
        <v>6000</v>
      </c>
      <c r="L1491" s="3">
        <v>0</v>
      </c>
      <c r="M1491" t="str">
        <f t="shared" si="165"/>
        <v>A</v>
      </c>
      <c r="N1491" t="str">
        <f t="shared" si="166"/>
        <v>A1</v>
      </c>
      <c r="O1491" t="str">
        <f>VLOOKUP(N1491,'Design - US'!$H$3:$M$50,2,FALSE)</f>
        <v>Profile D</v>
      </c>
      <c r="P1491" t="str">
        <f>VLOOKUP($N1491,'Design - US'!$H$3:$M$50,3,FALSE)</f>
        <v>$30 USD / mo (T2)</v>
      </c>
      <c r="Q1491" t="str">
        <f>VLOOKUP($N1491,'Design - US'!$H$3:$M$50,4,FALSE)</f>
        <v>$5.36 USD / day</v>
      </c>
      <c r="R1491" t="str">
        <f>VLOOKUP($N1491,'Design - US'!$H$3:$M$50,5,FALSE)</f>
        <v>Open access within label indication (use after failure of allopurinol or febuxostat)</v>
      </c>
      <c r="S1491" t="str">
        <f>VLOOKUP($N1491,'Design - US'!$H$3:$M$50,6,FALSE)</f>
        <v>Requires prior authorization</v>
      </c>
      <c r="T1491">
        <f t="shared" si="167"/>
        <v>0</v>
      </c>
      <c r="U1491">
        <f t="shared" si="161"/>
        <v>0</v>
      </c>
      <c r="V1491">
        <f t="shared" si="162"/>
        <v>0</v>
      </c>
      <c r="W1491">
        <f t="shared" si="163"/>
        <v>0</v>
      </c>
      <c r="X1491">
        <f t="shared" si="164"/>
        <v>0</v>
      </c>
    </row>
    <row r="1492" spans="1:24">
      <c r="A1492" s="2">
        <v>244</v>
      </c>
      <c r="B1492" s="1" t="s">
        <v>10</v>
      </c>
      <c r="C1492" s="1">
        <v>2</v>
      </c>
      <c r="D1492" s="1" t="s">
        <v>11</v>
      </c>
      <c r="E1492" s="1">
        <v>0.8</v>
      </c>
      <c r="F1492" s="1">
        <v>0.2</v>
      </c>
      <c r="G1492" s="1">
        <v>0</v>
      </c>
      <c r="H1492" s="1">
        <v>0</v>
      </c>
      <c r="I1492" s="1" t="s">
        <v>12</v>
      </c>
      <c r="J1492" s="1" t="s">
        <v>16</v>
      </c>
      <c r="K1492" s="1">
        <v>6000</v>
      </c>
      <c r="L1492" s="3">
        <v>0</v>
      </c>
      <c r="M1492" t="str">
        <f t="shared" si="165"/>
        <v>A</v>
      </c>
      <c r="N1492" t="str">
        <f t="shared" si="166"/>
        <v>A2</v>
      </c>
      <c r="O1492" t="str">
        <f>VLOOKUP(N1492,'Design - US'!$H$3:$M$50,2,FALSE)</f>
        <v>Profile B</v>
      </c>
      <c r="P1492" t="str">
        <f>VLOOKUP($N1492,'Design - US'!$H$3:$M$50,3,FALSE)</f>
        <v>$60 USD / mo (T3)</v>
      </c>
      <c r="Q1492" t="str">
        <f>VLOOKUP($N1492,'Design - US'!$H$3:$M$50,4,FALSE)</f>
        <v>$7.14 USD / day</v>
      </c>
      <c r="R1492" t="str">
        <f>VLOOKUP($N1492,'Design - US'!$H$3:$M$50,5,FALSE)</f>
        <v>Open access within label indication (use after failure of allopurinol or febuxostat)</v>
      </c>
      <c r="S1492" t="str">
        <f>VLOOKUP($N1492,'Design - US'!$H$3:$M$50,6,FALSE)</f>
        <v>No prior authorization</v>
      </c>
      <c r="T1492">
        <f t="shared" si="167"/>
        <v>6000</v>
      </c>
      <c r="U1492">
        <f t="shared" si="161"/>
        <v>4800</v>
      </c>
      <c r="V1492">
        <f t="shared" si="162"/>
        <v>1200</v>
      </c>
      <c r="W1492">
        <f t="shared" si="163"/>
        <v>0</v>
      </c>
      <c r="X1492">
        <f t="shared" si="164"/>
        <v>0</v>
      </c>
    </row>
    <row r="1493" spans="1:24">
      <c r="A1493" s="2">
        <v>244</v>
      </c>
      <c r="B1493" s="1" t="s">
        <v>10</v>
      </c>
      <c r="C1493" s="1">
        <v>2</v>
      </c>
      <c r="D1493" s="1" t="s">
        <v>14</v>
      </c>
      <c r="E1493" s="1">
        <v>0.2</v>
      </c>
      <c r="F1493" s="1">
        <v>0.7</v>
      </c>
      <c r="G1493" s="1">
        <v>0.1</v>
      </c>
      <c r="H1493" s="1">
        <v>0</v>
      </c>
      <c r="I1493" s="1" t="s">
        <v>12</v>
      </c>
      <c r="J1493" s="1" t="s">
        <v>16</v>
      </c>
      <c r="K1493" s="1">
        <v>6000</v>
      </c>
      <c r="L1493" s="3">
        <v>0</v>
      </c>
      <c r="M1493" t="str">
        <f t="shared" si="165"/>
        <v>A</v>
      </c>
      <c r="N1493" t="str">
        <f t="shared" si="166"/>
        <v>A2</v>
      </c>
      <c r="O1493" t="str">
        <f>VLOOKUP(N1493,'Design - US'!$H$3:$M$50,2,FALSE)</f>
        <v>Profile B</v>
      </c>
      <c r="P1493" t="str">
        <f>VLOOKUP($N1493,'Design - US'!$H$3:$M$50,3,FALSE)</f>
        <v>$60 USD / mo (T3)</v>
      </c>
      <c r="Q1493" t="str">
        <f>VLOOKUP($N1493,'Design - US'!$H$3:$M$50,4,FALSE)</f>
        <v>$7.14 USD / day</v>
      </c>
      <c r="R1493" t="str">
        <f>VLOOKUP($N1493,'Design - US'!$H$3:$M$50,5,FALSE)</f>
        <v>Open access within label indication (use after failure of allopurinol or febuxostat)</v>
      </c>
      <c r="S1493" t="str">
        <f>VLOOKUP($N1493,'Design - US'!$H$3:$M$50,6,FALSE)</f>
        <v>No prior authorization</v>
      </c>
      <c r="T1493">
        <f t="shared" si="167"/>
        <v>0</v>
      </c>
      <c r="U1493">
        <f t="shared" si="161"/>
        <v>0</v>
      </c>
      <c r="V1493">
        <f t="shared" si="162"/>
        <v>0</v>
      </c>
      <c r="W1493">
        <f t="shared" si="163"/>
        <v>0</v>
      </c>
      <c r="X1493">
        <f t="shared" si="164"/>
        <v>0</v>
      </c>
    </row>
    <row r="1494" spans="1:24">
      <c r="A1494" s="2">
        <v>244</v>
      </c>
      <c r="B1494" s="1" t="s">
        <v>10</v>
      </c>
      <c r="C1494" s="1">
        <v>3</v>
      </c>
      <c r="D1494" s="1" t="s">
        <v>11</v>
      </c>
      <c r="E1494" s="1">
        <v>0.8</v>
      </c>
      <c r="F1494" s="1">
        <v>0.2</v>
      </c>
      <c r="G1494" s="1">
        <v>0</v>
      </c>
      <c r="H1494" s="1">
        <v>0</v>
      </c>
      <c r="I1494" s="1" t="s">
        <v>12</v>
      </c>
      <c r="J1494" s="1" t="s">
        <v>16</v>
      </c>
      <c r="K1494" s="1">
        <v>6000</v>
      </c>
      <c r="L1494" s="3">
        <v>0</v>
      </c>
      <c r="M1494" t="str">
        <f t="shared" si="165"/>
        <v>A</v>
      </c>
      <c r="N1494" t="str">
        <f t="shared" si="166"/>
        <v>A3</v>
      </c>
      <c r="O1494" t="str">
        <f>VLOOKUP(N1494,'Design - US'!$H$3:$M$50,2,FALSE)</f>
        <v>Profile C</v>
      </c>
      <c r="P1494" t="str">
        <f>VLOOKUP($N1494,'Design - US'!$H$3:$M$50,3,FALSE)</f>
        <v>$60 USD / mo (T3)</v>
      </c>
      <c r="Q1494" t="str">
        <f>VLOOKUP($N1494,'Design - US'!$H$3:$M$50,4,FALSE)</f>
        <v>$12.06 USD / day</v>
      </c>
      <c r="R1494" t="str">
        <f>VLOOKUP($N1494,'Design - US'!$H$3:$M$50,5,FALSE)</f>
        <v>Open access within label indication (use after failure of allopurinol or febuxostat)</v>
      </c>
      <c r="S1494" t="str">
        <f>VLOOKUP($N1494,'Design - US'!$H$3:$M$50,6,FALSE)</f>
        <v>No prior authorization</v>
      </c>
      <c r="T1494">
        <f t="shared" si="167"/>
        <v>6000</v>
      </c>
      <c r="U1494">
        <f t="shared" si="161"/>
        <v>4800</v>
      </c>
      <c r="V1494">
        <f t="shared" si="162"/>
        <v>1200</v>
      </c>
      <c r="W1494">
        <f t="shared" si="163"/>
        <v>0</v>
      </c>
      <c r="X1494">
        <f t="shared" si="164"/>
        <v>0</v>
      </c>
    </row>
    <row r="1495" spans="1:24">
      <c r="A1495" s="2">
        <v>244</v>
      </c>
      <c r="B1495" s="1" t="s">
        <v>10</v>
      </c>
      <c r="C1495" s="1">
        <v>3</v>
      </c>
      <c r="D1495" s="1" t="s">
        <v>14</v>
      </c>
      <c r="E1495" s="1">
        <v>0.2</v>
      </c>
      <c r="F1495" s="1">
        <v>0.8</v>
      </c>
      <c r="G1495" s="1">
        <v>0</v>
      </c>
      <c r="H1495" s="1">
        <v>0</v>
      </c>
      <c r="I1495" s="1" t="s">
        <v>12</v>
      </c>
      <c r="J1495" s="1" t="s">
        <v>16</v>
      </c>
      <c r="K1495" s="1">
        <v>6000</v>
      </c>
      <c r="L1495" s="3">
        <v>0</v>
      </c>
      <c r="M1495" t="str">
        <f t="shared" si="165"/>
        <v>A</v>
      </c>
      <c r="N1495" t="str">
        <f t="shared" si="166"/>
        <v>A3</v>
      </c>
      <c r="O1495" t="str">
        <f>VLOOKUP(N1495,'Design - US'!$H$3:$M$50,2,FALSE)</f>
        <v>Profile C</v>
      </c>
      <c r="P1495" t="str">
        <f>VLOOKUP($N1495,'Design - US'!$H$3:$M$50,3,FALSE)</f>
        <v>$60 USD / mo (T3)</v>
      </c>
      <c r="Q1495" t="str">
        <f>VLOOKUP($N1495,'Design - US'!$H$3:$M$50,4,FALSE)</f>
        <v>$12.06 USD / day</v>
      </c>
      <c r="R1495" t="str">
        <f>VLOOKUP($N1495,'Design - US'!$H$3:$M$50,5,FALSE)</f>
        <v>Open access within label indication (use after failure of allopurinol or febuxostat)</v>
      </c>
      <c r="S1495" t="str">
        <f>VLOOKUP($N1495,'Design - US'!$H$3:$M$50,6,FALSE)</f>
        <v>No prior authorization</v>
      </c>
      <c r="T1495">
        <f t="shared" si="167"/>
        <v>0</v>
      </c>
      <c r="U1495">
        <f t="shared" si="161"/>
        <v>0</v>
      </c>
      <c r="V1495">
        <f t="shared" si="162"/>
        <v>0</v>
      </c>
      <c r="W1495">
        <f t="shared" si="163"/>
        <v>0</v>
      </c>
      <c r="X1495">
        <f t="shared" si="164"/>
        <v>0</v>
      </c>
    </row>
    <row r="1496" spans="1:24">
      <c r="A1496" s="2">
        <v>244</v>
      </c>
      <c r="B1496" s="1" t="s">
        <v>10</v>
      </c>
      <c r="C1496" s="1">
        <v>4</v>
      </c>
      <c r="D1496" s="1" t="s">
        <v>11</v>
      </c>
      <c r="E1496" s="1">
        <v>0.7</v>
      </c>
      <c r="F1496" s="1">
        <v>0.2</v>
      </c>
      <c r="G1496" s="1">
        <v>0.1</v>
      </c>
      <c r="H1496" s="1">
        <v>0</v>
      </c>
      <c r="I1496" s="1" t="s">
        <v>12</v>
      </c>
      <c r="J1496" s="1" t="s">
        <v>16</v>
      </c>
      <c r="K1496" s="1">
        <v>6000</v>
      </c>
      <c r="L1496" s="3">
        <v>0</v>
      </c>
      <c r="M1496" t="str">
        <f t="shared" si="165"/>
        <v>A</v>
      </c>
      <c r="N1496" t="str">
        <f t="shared" si="166"/>
        <v>A4</v>
      </c>
      <c r="O1496" t="str">
        <f>VLOOKUP(N1496,'Design - US'!$H$3:$M$50,2,FALSE)</f>
        <v>Profile C</v>
      </c>
      <c r="P1496" t="str">
        <f>VLOOKUP($N1496,'Design - US'!$H$3:$M$50,3,FALSE)</f>
        <v>$30 USD / mo (T2)</v>
      </c>
      <c r="Q1496" t="str">
        <f>VLOOKUP($N1496,'Design - US'!$H$3:$M$50,4,FALSE)</f>
        <v>$5.36 USD / day</v>
      </c>
      <c r="R1496" t="str">
        <f>VLOOKUP($N1496,'Design - US'!$H$3:$M$50,5,FALSE)</f>
        <v>Open access within label indication (use after failure of allopurinol or febuxostat)</v>
      </c>
      <c r="S1496" t="str">
        <f>VLOOKUP($N1496,'Design - US'!$H$3:$M$50,6,FALSE)</f>
        <v>No prior authorization</v>
      </c>
      <c r="T1496">
        <f t="shared" si="167"/>
        <v>6000</v>
      </c>
      <c r="U1496">
        <f t="shared" si="161"/>
        <v>4200</v>
      </c>
      <c r="V1496">
        <f t="shared" si="162"/>
        <v>1200</v>
      </c>
      <c r="W1496">
        <f t="shared" si="163"/>
        <v>600</v>
      </c>
      <c r="X1496">
        <f t="shared" si="164"/>
        <v>0</v>
      </c>
    </row>
    <row r="1497" spans="1:24">
      <c r="A1497" s="2">
        <v>244</v>
      </c>
      <c r="B1497" s="1" t="s">
        <v>10</v>
      </c>
      <c r="C1497" s="1">
        <v>4</v>
      </c>
      <c r="D1497" s="1" t="s">
        <v>14</v>
      </c>
      <c r="E1497" s="1">
        <v>0.2</v>
      </c>
      <c r="F1497" s="1">
        <v>0.1</v>
      </c>
      <c r="G1497" s="1">
        <v>0.7</v>
      </c>
      <c r="H1497" s="1">
        <v>0</v>
      </c>
      <c r="I1497" s="1" t="s">
        <v>12</v>
      </c>
      <c r="J1497" s="1" t="s">
        <v>16</v>
      </c>
      <c r="K1497" s="1">
        <v>6000</v>
      </c>
      <c r="L1497" s="3">
        <v>0</v>
      </c>
      <c r="M1497" t="str">
        <f t="shared" si="165"/>
        <v>A</v>
      </c>
      <c r="N1497" t="str">
        <f t="shared" si="166"/>
        <v>A4</v>
      </c>
      <c r="O1497" t="str">
        <f>VLOOKUP(N1497,'Design - US'!$H$3:$M$50,2,FALSE)</f>
        <v>Profile C</v>
      </c>
      <c r="P1497" t="str">
        <f>VLOOKUP($N1497,'Design - US'!$H$3:$M$50,3,FALSE)</f>
        <v>$30 USD / mo (T2)</v>
      </c>
      <c r="Q1497" t="str">
        <f>VLOOKUP($N1497,'Design - US'!$H$3:$M$50,4,FALSE)</f>
        <v>$5.36 USD / day</v>
      </c>
      <c r="R1497" t="str">
        <f>VLOOKUP($N1497,'Design - US'!$H$3:$M$50,5,FALSE)</f>
        <v>Open access within label indication (use after failure of allopurinol or febuxostat)</v>
      </c>
      <c r="S1497" t="str">
        <f>VLOOKUP($N1497,'Design - US'!$H$3:$M$50,6,FALSE)</f>
        <v>No prior authorization</v>
      </c>
      <c r="T1497">
        <f t="shared" si="167"/>
        <v>0</v>
      </c>
      <c r="U1497">
        <f t="shared" si="161"/>
        <v>0</v>
      </c>
      <c r="V1497">
        <f t="shared" si="162"/>
        <v>0</v>
      </c>
      <c r="W1497">
        <f t="shared" si="163"/>
        <v>0</v>
      </c>
      <c r="X1497">
        <f t="shared" si="164"/>
        <v>0</v>
      </c>
    </row>
    <row r="1498" spans="1:24">
      <c r="A1498" s="2">
        <v>244</v>
      </c>
      <c r="B1498" s="1" t="s">
        <v>10</v>
      </c>
      <c r="C1498" s="1">
        <v>5</v>
      </c>
      <c r="D1498" s="1" t="s">
        <v>11</v>
      </c>
      <c r="E1498" s="1">
        <v>0.8</v>
      </c>
      <c r="F1498" s="1">
        <v>0.2</v>
      </c>
      <c r="G1498" s="1">
        <v>0</v>
      </c>
      <c r="H1498" s="1">
        <v>0</v>
      </c>
      <c r="I1498" s="1" t="s">
        <v>12</v>
      </c>
      <c r="J1498" s="1" t="s">
        <v>16</v>
      </c>
      <c r="K1498" s="1">
        <v>6000</v>
      </c>
      <c r="L1498" s="3">
        <v>0</v>
      </c>
      <c r="M1498" t="str">
        <f t="shared" si="165"/>
        <v>A</v>
      </c>
      <c r="N1498" t="str">
        <f t="shared" si="166"/>
        <v>A5</v>
      </c>
      <c r="O1498" t="str">
        <f>VLOOKUP(N1498,'Design - US'!$H$3:$M$50,2,FALSE)</f>
        <v>Profile C</v>
      </c>
      <c r="P1498" t="str">
        <f>VLOOKUP($N1498,'Design - US'!$H$3:$M$50,3,FALSE)</f>
        <v>$60 USD / mo (T3)</v>
      </c>
      <c r="Q1498" t="str">
        <f>VLOOKUP($N1498,'Design - US'!$H$3:$M$50,4,FALSE)</f>
        <v>$12.06 USD / day</v>
      </c>
      <c r="R1498" t="str">
        <f>VLOOKUP($N1498,'Design - US'!$H$3:$M$50,5,FALSE)</f>
        <v>Access restricted beyond label indication (use only after failure of both allopurinol AND febuxostat)</v>
      </c>
      <c r="S1498" t="str">
        <f>VLOOKUP($N1498,'Design - US'!$H$3:$M$50,6,FALSE)</f>
        <v>No prior authorization</v>
      </c>
      <c r="T1498">
        <f t="shared" si="167"/>
        <v>6000</v>
      </c>
      <c r="U1498">
        <f t="shared" si="161"/>
        <v>4800</v>
      </c>
      <c r="V1498">
        <f t="shared" si="162"/>
        <v>1200</v>
      </c>
      <c r="W1498">
        <f t="shared" si="163"/>
        <v>0</v>
      </c>
      <c r="X1498">
        <f t="shared" si="164"/>
        <v>0</v>
      </c>
    </row>
    <row r="1499" spans="1:24">
      <c r="A1499" s="2">
        <v>244</v>
      </c>
      <c r="B1499" s="1" t="s">
        <v>10</v>
      </c>
      <c r="C1499" s="1">
        <v>5</v>
      </c>
      <c r="D1499" s="1" t="s">
        <v>14</v>
      </c>
      <c r="E1499" s="1">
        <v>0.2</v>
      </c>
      <c r="F1499" s="1">
        <v>0.8</v>
      </c>
      <c r="G1499" s="1">
        <v>0</v>
      </c>
      <c r="H1499" s="1">
        <v>0</v>
      </c>
      <c r="I1499" s="1" t="s">
        <v>12</v>
      </c>
      <c r="J1499" s="1" t="s">
        <v>16</v>
      </c>
      <c r="K1499" s="1">
        <v>6000</v>
      </c>
      <c r="L1499" s="3">
        <v>0</v>
      </c>
      <c r="M1499" t="str">
        <f t="shared" si="165"/>
        <v>A</v>
      </c>
      <c r="N1499" t="str">
        <f t="shared" si="166"/>
        <v>A5</v>
      </c>
      <c r="O1499" t="str">
        <f>VLOOKUP(N1499,'Design - US'!$H$3:$M$50,2,FALSE)</f>
        <v>Profile C</v>
      </c>
      <c r="P1499" t="str">
        <f>VLOOKUP($N1499,'Design - US'!$H$3:$M$50,3,FALSE)</f>
        <v>$60 USD / mo (T3)</v>
      </c>
      <c r="Q1499" t="str">
        <f>VLOOKUP($N1499,'Design - US'!$H$3:$M$50,4,FALSE)</f>
        <v>$12.06 USD / day</v>
      </c>
      <c r="R1499" t="str">
        <f>VLOOKUP($N1499,'Design - US'!$H$3:$M$50,5,FALSE)</f>
        <v>Access restricted beyond label indication (use only after failure of both allopurinol AND febuxostat)</v>
      </c>
      <c r="S1499" t="str">
        <f>VLOOKUP($N1499,'Design - US'!$H$3:$M$50,6,FALSE)</f>
        <v>No prior authorization</v>
      </c>
      <c r="T1499">
        <f t="shared" si="167"/>
        <v>0</v>
      </c>
      <c r="U1499">
        <f t="shared" si="161"/>
        <v>0</v>
      </c>
      <c r="V1499">
        <f t="shared" si="162"/>
        <v>0</v>
      </c>
      <c r="W1499">
        <f t="shared" si="163"/>
        <v>0</v>
      </c>
      <c r="X1499">
        <f t="shared" si="164"/>
        <v>0</v>
      </c>
    </row>
    <row r="1500" spans="1:24">
      <c r="A1500" s="2">
        <v>244</v>
      </c>
      <c r="B1500" s="1" t="s">
        <v>10</v>
      </c>
      <c r="C1500" s="1">
        <v>6</v>
      </c>
      <c r="D1500" s="1" t="s">
        <v>11</v>
      </c>
      <c r="E1500" s="1">
        <v>0.8</v>
      </c>
      <c r="F1500" s="1">
        <v>0.2</v>
      </c>
      <c r="G1500" s="1">
        <v>0</v>
      </c>
      <c r="H1500" s="1">
        <v>0</v>
      </c>
      <c r="I1500" s="1" t="s">
        <v>12</v>
      </c>
      <c r="J1500" s="1" t="s">
        <v>16</v>
      </c>
      <c r="K1500" s="1">
        <v>6000</v>
      </c>
      <c r="L1500" s="3">
        <v>0</v>
      </c>
      <c r="M1500" t="str">
        <f t="shared" si="165"/>
        <v>A</v>
      </c>
      <c r="N1500" t="str">
        <f t="shared" si="166"/>
        <v>A6</v>
      </c>
      <c r="O1500" t="str">
        <f>VLOOKUP(N1500,'Design - US'!$H$3:$M$50,2,FALSE)</f>
        <v>Profile A</v>
      </c>
      <c r="P1500" t="str">
        <f>VLOOKUP($N1500,'Design - US'!$H$3:$M$50,3,FALSE)</f>
        <v>$30 USD / mo (T2)</v>
      </c>
      <c r="Q1500" t="str">
        <f>VLOOKUP($N1500,'Design - US'!$H$3:$M$50,4,FALSE)</f>
        <v>$5.36 USD / day</v>
      </c>
      <c r="R1500" t="str">
        <f>VLOOKUP($N1500,'Design - US'!$H$3:$M$50,5,FALSE)</f>
        <v>Open access within label indication (use after failure of allopurinol or febuxostat)</v>
      </c>
      <c r="S1500" t="str">
        <f>VLOOKUP($N1500,'Design - US'!$H$3:$M$50,6,FALSE)</f>
        <v>No prior authorization</v>
      </c>
      <c r="T1500">
        <f t="shared" si="167"/>
        <v>6000</v>
      </c>
      <c r="U1500">
        <f t="shared" si="161"/>
        <v>4800</v>
      </c>
      <c r="V1500">
        <f t="shared" si="162"/>
        <v>1200</v>
      </c>
      <c r="W1500">
        <f t="shared" si="163"/>
        <v>0</v>
      </c>
      <c r="X1500">
        <f t="shared" si="164"/>
        <v>0</v>
      </c>
    </row>
    <row r="1501" spans="1:24">
      <c r="A1501" s="2">
        <v>244</v>
      </c>
      <c r="B1501" s="1" t="s">
        <v>10</v>
      </c>
      <c r="C1501" s="1">
        <v>6</v>
      </c>
      <c r="D1501" s="1" t="s">
        <v>14</v>
      </c>
      <c r="E1501" s="1">
        <v>0.2</v>
      </c>
      <c r="F1501" s="1">
        <v>0.6</v>
      </c>
      <c r="G1501" s="1">
        <v>0.2</v>
      </c>
      <c r="H1501" s="1">
        <v>0</v>
      </c>
      <c r="I1501" s="1" t="s">
        <v>12</v>
      </c>
      <c r="J1501" s="1" t="s">
        <v>16</v>
      </c>
      <c r="K1501" s="1">
        <v>6000</v>
      </c>
      <c r="L1501" s="3">
        <v>0</v>
      </c>
      <c r="M1501" t="str">
        <f t="shared" si="165"/>
        <v>A</v>
      </c>
      <c r="N1501" t="str">
        <f t="shared" si="166"/>
        <v>A6</v>
      </c>
      <c r="O1501" t="str">
        <f>VLOOKUP(N1501,'Design - US'!$H$3:$M$50,2,FALSE)</f>
        <v>Profile A</v>
      </c>
      <c r="P1501" t="str">
        <f>VLOOKUP($N1501,'Design - US'!$H$3:$M$50,3,FALSE)</f>
        <v>$30 USD / mo (T2)</v>
      </c>
      <c r="Q1501" t="str">
        <f>VLOOKUP($N1501,'Design - US'!$H$3:$M$50,4,FALSE)</f>
        <v>$5.36 USD / day</v>
      </c>
      <c r="R1501" t="str">
        <f>VLOOKUP($N1501,'Design - US'!$H$3:$M$50,5,FALSE)</f>
        <v>Open access within label indication (use after failure of allopurinol or febuxostat)</v>
      </c>
      <c r="S1501" t="str">
        <f>VLOOKUP($N1501,'Design - US'!$H$3:$M$50,6,FALSE)</f>
        <v>No prior authorization</v>
      </c>
      <c r="T1501">
        <f t="shared" si="167"/>
        <v>0</v>
      </c>
      <c r="U1501">
        <f t="shared" si="161"/>
        <v>0</v>
      </c>
      <c r="V1501">
        <f t="shared" si="162"/>
        <v>0</v>
      </c>
      <c r="W1501">
        <f t="shared" si="163"/>
        <v>0</v>
      </c>
      <c r="X1501">
        <f t="shared" si="164"/>
        <v>0</v>
      </c>
    </row>
    <row r="1502" spans="1:24">
      <c r="A1502" s="2">
        <v>244</v>
      </c>
      <c r="B1502" s="1" t="s">
        <v>10</v>
      </c>
      <c r="C1502" s="1">
        <v>7</v>
      </c>
      <c r="D1502" s="1" t="s">
        <v>11</v>
      </c>
      <c r="E1502" s="1">
        <v>0.8</v>
      </c>
      <c r="F1502" s="1">
        <v>0.1</v>
      </c>
      <c r="G1502" s="1">
        <v>0.1</v>
      </c>
      <c r="H1502" s="1">
        <v>0</v>
      </c>
      <c r="I1502" s="1" t="s">
        <v>12</v>
      </c>
      <c r="J1502" s="1" t="s">
        <v>16</v>
      </c>
      <c r="K1502" s="1">
        <v>6000</v>
      </c>
      <c r="L1502" s="3">
        <v>0</v>
      </c>
      <c r="M1502" t="str">
        <f t="shared" si="165"/>
        <v>A</v>
      </c>
      <c r="N1502" t="str">
        <f t="shared" si="166"/>
        <v>A7</v>
      </c>
      <c r="O1502" t="str">
        <f>VLOOKUP(N1502,'Design - US'!$H$3:$M$50,2,FALSE)</f>
        <v>Profile B</v>
      </c>
      <c r="P1502" t="str">
        <f>VLOOKUP($N1502,'Design - US'!$H$3:$M$50,3,FALSE)</f>
        <v>$30 USD / mo (T2)</v>
      </c>
      <c r="Q1502" t="str">
        <f>VLOOKUP($N1502,'Design - US'!$H$3:$M$50,4,FALSE)</f>
        <v>$5.36 USD / day</v>
      </c>
      <c r="R1502" t="str">
        <f>VLOOKUP($N1502,'Design - US'!$H$3:$M$50,5,FALSE)</f>
        <v>Open access within label indication (use after failure of allopurinol or febuxostat)</v>
      </c>
      <c r="S1502" t="str">
        <f>VLOOKUP($N1502,'Design - US'!$H$3:$M$50,6,FALSE)</f>
        <v>No prior authorization</v>
      </c>
      <c r="T1502">
        <f t="shared" si="167"/>
        <v>6000</v>
      </c>
      <c r="U1502">
        <f t="shared" si="161"/>
        <v>4800</v>
      </c>
      <c r="V1502">
        <f t="shared" si="162"/>
        <v>600</v>
      </c>
      <c r="W1502">
        <f t="shared" si="163"/>
        <v>600</v>
      </c>
      <c r="X1502">
        <f t="shared" si="164"/>
        <v>0</v>
      </c>
    </row>
    <row r="1503" spans="1:24">
      <c r="A1503" s="2">
        <v>244</v>
      </c>
      <c r="B1503" s="1" t="s">
        <v>10</v>
      </c>
      <c r="C1503" s="1">
        <v>7</v>
      </c>
      <c r="D1503" s="1" t="s">
        <v>14</v>
      </c>
      <c r="E1503" s="1">
        <v>0.2</v>
      </c>
      <c r="F1503" s="1">
        <v>0.5</v>
      </c>
      <c r="G1503" s="1">
        <v>0.3</v>
      </c>
      <c r="H1503" s="1">
        <v>0</v>
      </c>
      <c r="I1503" s="1" t="s">
        <v>12</v>
      </c>
      <c r="J1503" s="1" t="s">
        <v>16</v>
      </c>
      <c r="K1503" s="1">
        <v>6000</v>
      </c>
      <c r="L1503" s="3">
        <v>0</v>
      </c>
      <c r="M1503" t="str">
        <f t="shared" si="165"/>
        <v>A</v>
      </c>
      <c r="N1503" t="str">
        <f t="shared" si="166"/>
        <v>A7</v>
      </c>
      <c r="O1503" t="str">
        <f>VLOOKUP(N1503,'Design - US'!$H$3:$M$50,2,FALSE)</f>
        <v>Profile B</v>
      </c>
      <c r="P1503" t="str">
        <f>VLOOKUP($N1503,'Design - US'!$H$3:$M$50,3,FALSE)</f>
        <v>$30 USD / mo (T2)</v>
      </c>
      <c r="Q1503" t="str">
        <f>VLOOKUP($N1503,'Design - US'!$H$3:$M$50,4,FALSE)</f>
        <v>$5.36 USD / day</v>
      </c>
      <c r="R1503" t="str">
        <f>VLOOKUP($N1503,'Design - US'!$H$3:$M$50,5,FALSE)</f>
        <v>Open access within label indication (use after failure of allopurinol or febuxostat)</v>
      </c>
      <c r="S1503" t="str">
        <f>VLOOKUP($N1503,'Design - US'!$H$3:$M$50,6,FALSE)</f>
        <v>No prior authorization</v>
      </c>
      <c r="T1503">
        <f t="shared" si="167"/>
        <v>0</v>
      </c>
      <c r="U1503">
        <f t="shared" si="161"/>
        <v>0</v>
      </c>
      <c r="V1503">
        <f t="shared" si="162"/>
        <v>0</v>
      </c>
      <c r="W1503">
        <f t="shared" si="163"/>
        <v>0</v>
      </c>
      <c r="X1503">
        <f t="shared" si="164"/>
        <v>0</v>
      </c>
    </row>
    <row r="1504" spans="1:24">
      <c r="A1504" s="2">
        <v>244</v>
      </c>
      <c r="B1504" s="1" t="s">
        <v>10</v>
      </c>
      <c r="C1504" s="1">
        <v>8</v>
      </c>
      <c r="D1504" s="1" t="s">
        <v>11</v>
      </c>
      <c r="E1504" s="1">
        <v>0.8</v>
      </c>
      <c r="F1504" s="1">
        <v>0.2</v>
      </c>
      <c r="G1504" s="1">
        <v>0</v>
      </c>
      <c r="H1504" s="1">
        <v>0</v>
      </c>
      <c r="I1504" s="1" t="s">
        <v>12</v>
      </c>
      <c r="J1504" s="1" t="s">
        <v>16</v>
      </c>
      <c r="K1504" s="1">
        <v>6000</v>
      </c>
      <c r="L1504" s="3">
        <v>0</v>
      </c>
      <c r="M1504" t="str">
        <f t="shared" si="165"/>
        <v>A</v>
      </c>
      <c r="N1504" t="str">
        <f t="shared" si="166"/>
        <v>A8</v>
      </c>
      <c r="O1504" t="str">
        <f>VLOOKUP(N1504,'Design - US'!$H$3:$M$50,2,FALSE)</f>
        <v>Profile A</v>
      </c>
      <c r="P1504" t="str">
        <f>VLOOKUP($N1504,'Design - US'!$H$3:$M$50,3,FALSE)</f>
        <v>$30 USD / mo (T2)</v>
      </c>
      <c r="Q1504" t="str">
        <f>VLOOKUP($N1504,'Design - US'!$H$3:$M$50,4,FALSE)</f>
        <v>$5.36 USD / day</v>
      </c>
      <c r="R1504" t="str">
        <f>VLOOKUP($N1504,'Design - US'!$H$3:$M$50,5,FALSE)</f>
        <v>Open access within label indication (use after failure of allopurinol or febuxostat)</v>
      </c>
      <c r="S1504" t="str">
        <f>VLOOKUP($N1504,'Design - US'!$H$3:$M$50,6,FALSE)</f>
        <v>Requires prior authorization</v>
      </c>
      <c r="T1504">
        <f t="shared" si="167"/>
        <v>6000</v>
      </c>
      <c r="U1504">
        <f t="shared" si="161"/>
        <v>4800</v>
      </c>
      <c r="V1504">
        <f t="shared" si="162"/>
        <v>1200</v>
      </c>
      <c r="W1504">
        <f t="shared" si="163"/>
        <v>0</v>
      </c>
      <c r="X1504">
        <f t="shared" si="164"/>
        <v>0</v>
      </c>
    </row>
    <row r="1505" spans="1:24">
      <c r="A1505" s="2">
        <v>244</v>
      </c>
      <c r="B1505" s="1" t="s">
        <v>10</v>
      </c>
      <c r="C1505" s="1">
        <v>8</v>
      </c>
      <c r="D1505" s="1" t="s">
        <v>14</v>
      </c>
      <c r="E1505" s="1">
        <v>0.2</v>
      </c>
      <c r="F1505" s="1">
        <v>0.4</v>
      </c>
      <c r="G1505" s="1">
        <v>0.4</v>
      </c>
      <c r="H1505" s="1">
        <v>0</v>
      </c>
      <c r="I1505" s="1" t="s">
        <v>12</v>
      </c>
      <c r="J1505" s="1" t="s">
        <v>16</v>
      </c>
      <c r="K1505" s="1">
        <v>6000</v>
      </c>
      <c r="L1505" s="3">
        <v>0</v>
      </c>
      <c r="M1505" t="str">
        <f t="shared" si="165"/>
        <v>A</v>
      </c>
      <c r="N1505" t="str">
        <f t="shared" si="166"/>
        <v>A8</v>
      </c>
      <c r="O1505" t="str">
        <f>VLOOKUP(N1505,'Design - US'!$H$3:$M$50,2,FALSE)</f>
        <v>Profile A</v>
      </c>
      <c r="P1505" t="str">
        <f>VLOOKUP($N1505,'Design - US'!$H$3:$M$50,3,FALSE)</f>
        <v>$30 USD / mo (T2)</v>
      </c>
      <c r="Q1505" t="str">
        <f>VLOOKUP($N1505,'Design - US'!$H$3:$M$50,4,FALSE)</f>
        <v>$5.36 USD / day</v>
      </c>
      <c r="R1505" t="str">
        <f>VLOOKUP($N1505,'Design - US'!$H$3:$M$50,5,FALSE)</f>
        <v>Open access within label indication (use after failure of allopurinol or febuxostat)</v>
      </c>
      <c r="S1505" t="str">
        <f>VLOOKUP($N1505,'Design - US'!$H$3:$M$50,6,FALSE)</f>
        <v>Requires prior authorization</v>
      </c>
      <c r="T1505">
        <f t="shared" si="167"/>
        <v>0</v>
      </c>
      <c r="U1505">
        <f t="shared" si="161"/>
        <v>0</v>
      </c>
      <c r="V1505">
        <f t="shared" si="162"/>
        <v>0</v>
      </c>
      <c r="W1505">
        <f t="shared" si="163"/>
        <v>0</v>
      </c>
      <c r="X1505">
        <f t="shared" si="164"/>
        <v>0</v>
      </c>
    </row>
    <row r="1506" spans="1:24">
      <c r="A1506" s="2">
        <v>244</v>
      </c>
      <c r="B1506" s="1" t="s">
        <v>10</v>
      </c>
      <c r="C1506" s="1">
        <v>9</v>
      </c>
      <c r="D1506" s="1" t="s">
        <v>11</v>
      </c>
      <c r="E1506" s="1">
        <v>0.8</v>
      </c>
      <c r="F1506" s="1">
        <v>0.2</v>
      </c>
      <c r="G1506" s="1">
        <v>0</v>
      </c>
      <c r="H1506" s="1">
        <v>0</v>
      </c>
      <c r="I1506" s="1" t="s">
        <v>12</v>
      </c>
      <c r="J1506" s="1" t="s">
        <v>16</v>
      </c>
      <c r="K1506" s="1">
        <v>6000</v>
      </c>
      <c r="L1506" s="3">
        <v>0</v>
      </c>
      <c r="M1506" t="str">
        <f t="shared" si="165"/>
        <v>A</v>
      </c>
      <c r="N1506" t="str">
        <f t="shared" si="166"/>
        <v>A9</v>
      </c>
      <c r="O1506" t="str">
        <f>VLOOKUP(N1506,'Design - US'!$H$3:$M$50,2,FALSE)</f>
        <v>Profile B</v>
      </c>
      <c r="P1506" t="str">
        <f>VLOOKUP($N1506,'Design - US'!$H$3:$M$50,3,FALSE)</f>
        <v>$60 USD / mo (T3)</v>
      </c>
      <c r="Q1506" t="str">
        <f>VLOOKUP($N1506,'Design - US'!$H$3:$M$50,4,FALSE)</f>
        <v>$12.06 USD / day</v>
      </c>
      <c r="R1506" t="str">
        <f>VLOOKUP($N1506,'Design - US'!$H$3:$M$50,5,FALSE)</f>
        <v>Access restricted beyond label indication (use only after failure of both allopurinol AND febuxostat)</v>
      </c>
      <c r="S1506" t="str">
        <f>VLOOKUP($N1506,'Design - US'!$H$3:$M$50,6,FALSE)</f>
        <v>No prior authorization</v>
      </c>
      <c r="T1506">
        <f t="shared" si="167"/>
        <v>6000</v>
      </c>
      <c r="U1506">
        <f t="shared" si="161"/>
        <v>4800</v>
      </c>
      <c r="V1506">
        <f t="shared" si="162"/>
        <v>1200</v>
      </c>
      <c r="W1506">
        <f t="shared" si="163"/>
        <v>0</v>
      </c>
      <c r="X1506">
        <f t="shared" si="164"/>
        <v>0</v>
      </c>
    </row>
    <row r="1507" spans="1:24">
      <c r="A1507" s="2">
        <v>244</v>
      </c>
      <c r="B1507" s="1" t="s">
        <v>10</v>
      </c>
      <c r="C1507" s="1">
        <v>9</v>
      </c>
      <c r="D1507" s="1" t="s">
        <v>14</v>
      </c>
      <c r="E1507" s="1">
        <v>0.2</v>
      </c>
      <c r="F1507" s="1">
        <v>0.8</v>
      </c>
      <c r="G1507" s="1">
        <v>0</v>
      </c>
      <c r="H1507" s="1">
        <v>0</v>
      </c>
      <c r="I1507" s="1" t="s">
        <v>12</v>
      </c>
      <c r="J1507" s="1" t="s">
        <v>16</v>
      </c>
      <c r="K1507" s="1">
        <v>6000</v>
      </c>
      <c r="L1507" s="3">
        <v>0</v>
      </c>
      <c r="M1507" t="str">
        <f t="shared" si="165"/>
        <v>A</v>
      </c>
      <c r="N1507" t="str">
        <f t="shared" si="166"/>
        <v>A9</v>
      </c>
      <c r="O1507" t="str">
        <f>VLOOKUP(N1507,'Design - US'!$H$3:$M$50,2,FALSE)</f>
        <v>Profile B</v>
      </c>
      <c r="P1507" t="str">
        <f>VLOOKUP($N1507,'Design - US'!$H$3:$M$50,3,FALSE)</f>
        <v>$60 USD / mo (T3)</v>
      </c>
      <c r="Q1507" t="str">
        <f>VLOOKUP($N1507,'Design - US'!$H$3:$M$50,4,FALSE)</f>
        <v>$12.06 USD / day</v>
      </c>
      <c r="R1507" t="str">
        <f>VLOOKUP($N1507,'Design - US'!$H$3:$M$50,5,FALSE)</f>
        <v>Access restricted beyond label indication (use only after failure of both allopurinol AND febuxostat)</v>
      </c>
      <c r="S1507" t="str">
        <f>VLOOKUP($N1507,'Design - US'!$H$3:$M$50,6,FALSE)</f>
        <v>No prior authorization</v>
      </c>
      <c r="T1507">
        <f t="shared" si="167"/>
        <v>0</v>
      </c>
      <c r="U1507">
        <f t="shared" si="161"/>
        <v>0</v>
      </c>
      <c r="V1507">
        <f t="shared" si="162"/>
        <v>0</v>
      </c>
      <c r="W1507">
        <f t="shared" si="163"/>
        <v>0</v>
      </c>
      <c r="X1507">
        <f t="shared" si="164"/>
        <v>0</v>
      </c>
    </row>
    <row r="1508" spans="1:24">
      <c r="A1508" s="2">
        <v>244</v>
      </c>
      <c r="B1508" s="1" t="s">
        <v>10</v>
      </c>
      <c r="C1508" s="1">
        <v>10</v>
      </c>
      <c r="D1508" s="1" t="s">
        <v>11</v>
      </c>
      <c r="E1508" s="1">
        <v>0.8</v>
      </c>
      <c r="F1508" s="1">
        <v>0.2</v>
      </c>
      <c r="G1508" s="1">
        <v>0</v>
      </c>
      <c r="H1508" s="1">
        <v>0</v>
      </c>
      <c r="I1508" s="1" t="s">
        <v>12</v>
      </c>
      <c r="J1508" s="1" t="s">
        <v>16</v>
      </c>
      <c r="K1508" s="1">
        <v>6000</v>
      </c>
      <c r="L1508" s="3">
        <v>0</v>
      </c>
      <c r="M1508" t="str">
        <f t="shared" si="165"/>
        <v>A</v>
      </c>
      <c r="N1508" t="str">
        <f t="shared" si="166"/>
        <v>A10</v>
      </c>
      <c r="O1508" t="str">
        <f>VLOOKUP(N1508,'Design - US'!$H$3:$M$50,2,FALSE)</f>
        <v>Profile C</v>
      </c>
      <c r="P1508" t="str">
        <f>VLOOKUP($N1508,'Design - US'!$H$3:$M$50,3,FALSE)</f>
        <v>$60 USD / mo (T3)</v>
      </c>
      <c r="Q1508" t="str">
        <f>VLOOKUP($N1508,'Design - US'!$H$3:$M$50,4,FALSE)</f>
        <v>$5.36 USD / day</v>
      </c>
      <c r="R1508" t="str">
        <f>VLOOKUP($N1508,'Design - US'!$H$3:$M$50,5,FALSE)</f>
        <v>Open access within label indication (use after failure of allopurinol or febuxostat)</v>
      </c>
      <c r="S1508" t="str">
        <f>VLOOKUP($N1508,'Design - US'!$H$3:$M$50,6,FALSE)</f>
        <v>Requires prior authorization</v>
      </c>
      <c r="T1508">
        <f t="shared" si="167"/>
        <v>6000</v>
      </c>
      <c r="U1508">
        <f t="shared" si="161"/>
        <v>4800</v>
      </c>
      <c r="V1508">
        <f t="shared" si="162"/>
        <v>1200</v>
      </c>
      <c r="W1508">
        <f t="shared" si="163"/>
        <v>0</v>
      </c>
      <c r="X1508">
        <f t="shared" si="164"/>
        <v>0</v>
      </c>
    </row>
    <row r="1509" spans="1:24">
      <c r="A1509" s="2">
        <v>244</v>
      </c>
      <c r="B1509" s="1" t="s">
        <v>10</v>
      </c>
      <c r="C1509" s="1">
        <v>10</v>
      </c>
      <c r="D1509" s="1" t="s">
        <v>14</v>
      </c>
      <c r="E1509" s="1">
        <v>0.2</v>
      </c>
      <c r="F1509" s="1">
        <v>0.8</v>
      </c>
      <c r="G1509" s="1">
        <v>0</v>
      </c>
      <c r="H1509" s="1">
        <v>0</v>
      </c>
      <c r="I1509" s="1" t="s">
        <v>12</v>
      </c>
      <c r="J1509" s="1" t="s">
        <v>16</v>
      </c>
      <c r="K1509" s="1">
        <v>6000</v>
      </c>
      <c r="L1509" s="3">
        <v>0</v>
      </c>
      <c r="M1509" t="str">
        <f t="shared" si="165"/>
        <v>A</v>
      </c>
      <c r="N1509" t="str">
        <f t="shared" si="166"/>
        <v>A10</v>
      </c>
      <c r="O1509" t="str">
        <f>VLOOKUP(N1509,'Design - US'!$H$3:$M$50,2,FALSE)</f>
        <v>Profile C</v>
      </c>
      <c r="P1509" t="str">
        <f>VLOOKUP($N1509,'Design - US'!$H$3:$M$50,3,FALSE)</f>
        <v>$60 USD / mo (T3)</v>
      </c>
      <c r="Q1509" t="str">
        <f>VLOOKUP($N1509,'Design - US'!$H$3:$M$50,4,FALSE)</f>
        <v>$5.36 USD / day</v>
      </c>
      <c r="R1509" t="str">
        <f>VLOOKUP($N1509,'Design - US'!$H$3:$M$50,5,FALSE)</f>
        <v>Open access within label indication (use after failure of allopurinol or febuxostat)</v>
      </c>
      <c r="S1509" t="str">
        <f>VLOOKUP($N1509,'Design - US'!$H$3:$M$50,6,FALSE)</f>
        <v>Requires prior authorization</v>
      </c>
      <c r="T1509">
        <f t="shared" si="167"/>
        <v>0</v>
      </c>
      <c r="U1509">
        <f t="shared" si="161"/>
        <v>0</v>
      </c>
      <c r="V1509">
        <f t="shared" si="162"/>
        <v>0</v>
      </c>
      <c r="W1509">
        <f t="shared" si="163"/>
        <v>0</v>
      </c>
      <c r="X1509">
        <f t="shared" si="164"/>
        <v>0</v>
      </c>
    </row>
    <row r="1510" spans="1:24">
      <c r="A1510" s="2">
        <v>244</v>
      </c>
      <c r="B1510" s="1" t="s">
        <v>10</v>
      </c>
      <c r="C1510" s="1">
        <v>11</v>
      </c>
      <c r="D1510" s="1" t="s">
        <v>11</v>
      </c>
      <c r="E1510" s="1">
        <v>0.8</v>
      </c>
      <c r="F1510" s="1">
        <v>0.2</v>
      </c>
      <c r="G1510" s="1">
        <v>0</v>
      </c>
      <c r="H1510" s="1">
        <v>0</v>
      </c>
      <c r="I1510" s="1" t="s">
        <v>12</v>
      </c>
      <c r="J1510" s="1" t="s">
        <v>16</v>
      </c>
      <c r="K1510" s="1">
        <v>6000</v>
      </c>
      <c r="L1510" s="3">
        <v>0</v>
      </c>
      <c r="M1510" t="str">
        <f t="shared" si="165"/>
        <v>A</v>
      </c>
      <c r="N1510" t="str">
        <f t="shared" si="166"/>
        <v>A11</v>
      </c>
      <c r="O1510" t="str">
        <f>VLOOKUP(N1510,'Design - US'!$H$3:$M$50,2,FALSE)</f>
        <v>Profile D</v>
      </c>
      <c r="P1510" t="str">
        <f>VLOOKUP($N1510,'Design - US'!$H$3:$M$50,3,FALSE)</f>
        <v>$30 USD / mo (T2)</v>
      </c>
      <c r="Q1510" t="str">
        <f>VLOOKUP($N1510,'Design - US'!$H$3:$M$50,4,FALSE)</f>
        <v>$5.36 USD / day</v>
      </c>
      <c r="R1510" t="str">
        <f>VLOOKUP($N1510,'Design - US'!$H$3:$M$50,5,FALSE)</f>
        <v>Open access within label indication (use after failure of allopurinol or febuxostat)</v>
      </c>
      <c r="S1510" t="str">
        <f>VLOOKUP($N1510,'Design - US'!$H$3:$M$50,6,FALSE)</f>
        <v>No prior authorization</v>
      </c>
      <c r="T1510">
        <f t="shared" si="167"/>
        <v>6000</v>
      </c>
      <c r="U1510">
        <f t="shared" si="161"/>
        <v>4800</v>
      </c>
      <c r="V1510">
        <f t="shared" si="162"/>
        <v>1200</v>
      </c>
      <c r="W1510">
        <f t="shared" si="163"/>
        <v>0</v>
      </c>
      <c r="X1510">
        <f t="shared" si="164"/>
        <v>0</v>
      </c>
    </row>
    <row r="1511" spans="1:24">
      <c r="A1511" s="2">
        <v>244</v>
      </c>
      <c r="B1511" s="1" t="s">
        <v>10</v>
      </c>
      <c r="C1511" s="1">
        <v>11</v>
      </c>
      <c r="D1511" s="1" t="s">
        <v>14</v>
      </c>
      <c r="E1511" s="1">
        <v>0.2</v>
      </c>
      <c r="F1511" s="1">
        <v>0.8</v>
      </c>
      <c r="G1511" s="1">
        <v>0</v>
      </c>
      <c r="H1511" s="1">
        <v>0</v>
      </c>
      <c r="I1511" s="1" t="s">
        <v>12</v>
      </c>
      <c r="J1511" s="1" t="s">
        <v>16</v>
      </c>
      <c r="K1511" s="1">
        <v>6000</v>
      </c>
      <c r="L1511" s="3">
        <v>0</v>
      </c>
      <c r="M1511" t="str">
        <f t="shared" si="165"/>
        <v>A</v>
      </c>
      <c r="N1511" t="str">
        <f t="shared" si="166"/>
        <v>A11</v>
      </c>
      <c r="O1511" t="str">
        <f>VLOOKUP(N1511,'Design - US'!$H$3:$M$50,2,FALSE)</f>
        <v>Profile D</v>
      </c>
      <c r="P1511" t="str">
        <f>VLOOKUP($N1511,'Design - US'!$H$3:$M$50,3,FALSE)</f>
        <v>$30 USD / mo (T2)</v>
      </c>
      <c r="Q1511" t="str">
        <f>VLOOKUP($N1511,'Design - US'!$H$3:$M$50,4,FALSE)</f>
        <v>$5.36 USD / day</v>
      </c>
      <c r="R1511" t="str">
        <f>VLOOKUP($N1511,'Design - US'!$H$3:$M$50,5,FALSE)</f>
        <v>Open access within label indication (use after failure of allopurinol or febuxostat)</v>
      </c>
      <c r="S1511" t="str">
        <f>VLOOKUP($N1511,'Design - US'!$H$3:$M$50,6,FALSE)</f>
        <v>No prior authorization</v>
      </c>
      <c r="T1511">
        <f t="shared" si="167"/>
        <v>0</v>
      </c>
      <c r="U1511">
        <f t="shared" si="161"/>
        <v>0</v>
      </c>
      <c r="V1511">
        <f t="shared" si="162"/>
        <v>0</v>
      </c>
      <c r="W1511">
        <f t="shared" si="163"/>
        <v>0</v>
      </c>
      <c r="X1511">
        <f t="shared" si="164"/>
        <v>0</v>
      </c>
    </row>
    <row r="1512" spans="1:24">
      <c r="A1512" s="2">
        <v>244</v>
      </c>
      <c r="B1512" s="1" t="s">
        <v>10</v>
      </c>
      <c r="C1512" s="1">
        <v>12</v>
      </c>
      <c r="D1512" s="1" t="s">
        <v>11</v>
      </c>
      <c r="E1512" s="1">
        <v>0.7</v>
      </c>
      <c r="F1512" s="1">
        <v>0.2</v>
      </c>
      <c r="G1512" s="1">
        <v>0.1</v>
      </c>
      <c r="H1512" s="1">
        <v>0</v>
      </c>
      <c r="I1512" s="1" t="s">
        <v>12</v>
      </c>
      <c r="J1512" s="1" t="s">
        <v>16</v>
      </c>
      <c r="K1512" s="1">
        <v>6000</v>
      </c>
      <c r="L1512" s="3">
        <v>0</v>
      </c>
      <c r="M1512" t="str">
        <f t="shared" si="165"/>
        <v>A</v>
      </c>
      <c r="N1512" t="str">
        <f t="shared" si="166"/>
        <v>A12</v>
      </c>
      <c r="O1512" t="str">
        <f>VLOOKUP(N1512,'Design - US'!$H$3:$M$50,2,FALSE)</f>
        <v>Profile B</v>
      </c>
      <c r="P1512" t="str">
        <f>VLOOKUP($N1512,'Design - US'!$H$3:$M$50,3,FALSE)</f>
        <v>$30 USD / mo (T2)</v>
      </c>
      <c r="Q1512" t="str">
        <f>VLOOKUP($N1512,'Design - US'!$H$3:$M$50,4,FALSE)</f>
        <v>$5.36 USD / day</v>
      </c>
      <c r="R1512" t="str">
        <f>VLOOKUP($N1512,'Design - US'!$H$3:$M$50,5,FALSE)</f>
        <v>Open access within label indication (use after failure of allopurinol or febuxostat)</v>
      </c>
      <c r="S1512" t="str">
        <f>VLOOKUP($N1512,'Design - US'!$H$3:$M$50,6,FALSE)</f>
        <v>Requires prior authorization</v>
      </c>
      <c r="T1512">
        <f t="shared" si="167"/>
        <v>6000</v>
      </c>
      <c r="U1512">
        <f t="shared" si="161"/>
        <v>4200</v>
      </c>
      <c r="V1512">
        <f t="shared" si="162"/>
        <v>1200</v>
      </c>
      <c r="W1512">
        <f t="shared" si="163"/>
        <v>600</v>
      </c>
      <c r="X1512">
        <f t="shared" si="164"/>
        <v>0</v>
      </c>
    </row>
    <row r="1513" spans="1:24">
      <c r="A1513" s="2">
        <v>244</v>
      </c>
      <c r="B1513" s="1" t="s">
        <v>10</v>
      </c>
      <c r="C1513" s="1">
        <v>12</v>
      </c>
      <c r="D1513" s="1" t="s">
        <v>14</v>
      </c>
      <c r="E1513" s="1">
        <v>0.2</v>
      </c>
      <c r="F1513" s="1">
        <v>0.2</v>
      </c>
      <c r="G1513" s="1">
        <v>0.6</v>
      </c>
      <c r="H1513" s="1">
        <v>0</v>
      </c>
      <c r="I1513" s="1" t="s">
        <v>12</v>
      </c>
      <c r="J1513" s="1" t="s">
        <v>16</v>
      </c>
      <c r="K1513" s="1">
        <v>6000</v>
      </c>
      <c r="L1513" s="3">
        <v>0</v>
      </c>
      <c r="M1513" t="str">
        <f t="shared" si="165"/>
        <v>A</v>
      </c>
      <c r="N1513" t="str">
        <f t="shared" si="166"/>
        <v>A12</v>
      </c>
      <c r="O1513" t="str">
        <f>VLOOKUP(N1513,'Design - US'!$H$3:$M$50,2,FALSE)</f>
        <v>Profile B</v>
      </c>
      <c r="P1513" t="str">
        <f>VLOOKUP($N1513,'Design - US'!$H$3:$M$50,3,FALSE)</f>
        <v>$30 USD / mo (T2)</v>
      </c>
      <c r="Q1513" t="str">
        <f>VLOOKUP($N1513,'Design - US'!$H$3:$M$50,4,FALSE)</f>
        <v>$5.36 USD / day</v>
      </c>
      <c r="R1513" t="str">
        <f>VLOOKUP($N1513,'Design - US'!$H$3:$M$50,5,FALSE)</f>
        <v>Open access within label indication (use after failure of allopurinol or febuxostat)</v>
      </c>
      <c r="S1513" t="str">
        <f>VLOOKUP($N1513,'Design - US'!$H$3:$M$50,6,FALSE)</f>
        <v>Requires prior authorization</v>
      </c>
      <c r="T1513">
        <f t="shared" si="167"/>
        <v>0</v>
      </c>
      <c r="U1513">
        <f t="shared" si="161"/>
        <v>0</v>
      </c>
      <c r="V1513">
        <f t="shared" si="162"/>
        <v>0</v>
      </c>
      <c r="W1513">
        <f t="shared" si="163"/>
        <v>0</v>
      </c>
      <c r="X1513">
        <f t="shared" si="164"/>
        <v>0</v>
      </c>
    </row>
    <row r="1514" spans="1:24">
      <c r="A1514" s="2">
        <v>246</v>
      </c>
      <c r="B1514" s="1" t="s">
        <v>17</v>
      </c>
      <c r="C1514" s="1">
        <v>1</v>
      </c>
      <c r="D1514" s="1" t="s">
        <v>11</v>
      </c>
      <c r="E1514" s="1">
        <v>0.4</v>
      </c>
      <c r="F1514" s="1">
        <v>0.4</v>
      </c>
      <c r="G1514" s="1">
        <v>0.2</v>
      </c>
      <c r="H1514" s="1">
        <v>0</v>
      </c>
      <c r="I1514" s="1" t="s">
        <v>12</v>
      </c>
      <c r="J1514" s="1" t="s">
        <v>16</v>
      </c>
      <c r="K1514" s="1">
        <v>32500</v>
      </c>
      <c r="L1514" s="3">
        <v>10000</v>
      </c>
      <c r="M1514" t="str">
        <f t="shared" si="165"/>
        <v>B</v>
      </c>
      <c r="N1514" t="str">
        <f t="shared" si="166"/>
        <v>B1</v>
      </c>
      <c r="O1514" t="str">
        <f>VLOOKUP(N1514,'Design - US'!$H$3:$M$50,2,FALSE)</f>
        <v>Profile B</v>
      </c>
      <c r="P1514" t="str">
        <f>VLOOKUP($N1514,'Design - US'!$H$3:$M$50,3,FALSE)</f>
        <v>$60 USD / mo (T3)</v>
      </c>
      <c r="Q1514" t="str">
        <f>VLOOKUP($N1514,'Design - US'!$H$3:$M$50,4,FALSE)</f>
        <v>$7.14 USD / day</v>
      </c>
      <c r="R1514" t="str">
        <f>VLOOKUP($N1514,'Design - US'!$H$3:$M$50,5,FALSE)</f>
        <v>Open access within label indication (use after failure of allopurinol or febuxostat)</v>
      </c>
      <c r="S1514" t="str">
        <f>VLOOKUP($N1514,'Design - US'!$H$3:$M$50,6,FALSE)</f>
        <v>Requires prior authorization</v>
      </c>
      <c r="T1514">
        <f t="shared" si="167"/>
        <v>32500</v>
      </c>
      <c r="U1514">
        <f t="shared" si="161"/>
        <v>13000</v>
      </c>
      <c r="V1514">
        <f t="shared" si="162"/>
        <v>13000</v>
      </c>
      <c r="W1514">
        <f t="shared" si="163"/>
        <v>6500</v>
      </c>
      <c r="X1514">
        <f t="shared" si="164"/>
        <v>0</v>
      </c>
    </row>
    <row r="1515" spans="1:24">
      <c r="A1515" s="2">
        <v>246</v>
      </c>
      <c r="B1515" s="1" t="s">
        <v>17</v>
      </c>
      <c r="C1515" s="1">
        <v>1</v>
      </c>
      <c r="D1515" s="1" t="s">
        <v>14</v>
      </c>
      <c r="E1515" s="1">
        <v>0.4</v>
      </c>
      <c r="F1515" s="1">
        <v>0.4</v>
      </c>
      <c r="G1515" s="1">
        <v>0.2</v>
      </c>
      <c r="H1515" s="1">
        <v>0</v>
      </c>
      <c r="I1515" s="1" t="s">
        <v>12</v>
      </c>
      <c r="J1515" s="1" t="s">
        <v>16</v>
      </c>
      <c r="K1515" s="1">
        <v>32500</v>
      </c>
      <c r="L1515" s="3">
        <v>10000</v>
      </c>
      <c r="M1515" t="str">
        <f t="shared" si="165"/>
        <v>B</v>
      </c>
      <c r="N1515" t="str">
        <f t="shared" si="166"/>
        <v>B1</v>
      </c>
      <c r="O1515" t="str">
        <f>VLOOKUP(N1515,'Design - US'!$H$3:$M$50,2,FALSE)</f>
        <v>Profile B</v>
      </c>
      <c r="P1515" t="str">
        <f>VLOOKUP($N1515,'Design - US'!$H$3:$M$50,3,FALSE)</f>
        <v>$60 USD / mo (T3)</v>
      </c>
      <c r="Q1515" t="str">
        <f>VLOOKUP($N1515,'Design - US'!$H$3:$M$50,4,FALSE)</f>
        <v>$7.14 USD / day</v>
      </c>
      <c r="R1515" t="str">
        <f>VLOOKUP($N1515,'Design - US'!$H$3:$M$50,5,FALSE)</f>
        <v>Open access within label indication (use after failure of allopurinol or febuxostat)</v>
      </c>
      <c r="S1515" t="str">
        <f>VLOOKUP($N1515,'Design - US'!$H$3:$M$50,6,FALSE)</f>
        <v>Requires prior authorization</v>
      </c>
      <c r="T1515">
        <f t="shared" si="167"/>
        <v>10000</v>
      </c>
      <c r="U1515">
        <f t="shared" si="161"/>
        <v>4000</v>
      </c>
      <c r="V1515">
        <f t="shared" si="162"/>
        <v>4000</v>
      </c>
      <c r="W1515">
        <f t="shared" si="163"/>
        <v>2000</v>
      </c>
      <c r="X1515">
        <f t="shared" si="164"/>
        <v>0</v>
      </c>
    </row>
    <row r="1516" spans="1:24">
      <c r="A1516" s="2">
        <v>246</v>
      </c>
      <c r="B1516" s="1" t="s">
        <v>17</v>
      </c>
      <c r="C1516" s="1">
        <v>2</v>
      </c>
      <c r="D1516" s="1" t="s">
        <v>11</v>
      </c>
      <c r="E1516" s="1">
        <v>0.4</v>
      </c>
      <c r="F1516" s="1">
        <v>0.3</v>
      </c>
      <c r="G1516" s="1">
        <v>0.3</v>
      </c>
      <c r="H1516" s="1">
        <v>0</v>
      </c>
      <c r="I1516" s="1" t="s">
        <v>12</v>
      </c>
      <c r="J1516" s="1" t="s">
        <v>16</v>
      </c>
      <c r="K1516" s="1">
        <v>32500</v>
      </c>
      <c r="L1516" s="3">
        <v>10000</v>
      </c>
      <c r="M1516" t="str">
        <f t="shared" si="165"/>
        <v>B</v>
      </c>
      <c r="N1516" t="str">
        <f t="shared" si="166"/>
        <v>B2</v>
      </c>
      <c r="O1516" t="str">
        <f>VLOOKUP(N1516,'Design - US'!$H$3:$M$50,2,FALSE)</f>
        <v>Profile D</v>
      </c>
      <c r="P1516" t="str">
        <f>VLOOKUP($N1516,'Design - US'!$H$3:$M$50,3,FALSE)</f>
        <v>$60 USD / mo (T3)</v>
      </c>
      <c r="Q1516" t="str">
        <f>VLOOKUP($N1516,'Design - US'!$H$3:$M$50,4,FALSE)</f>
        <v>$5.36 USD / day</v>
      </c>
      <c r="R1516" t="str">
        <f>VLOOKUP($N1516,'Design - US'!$H$3:$M$50,5,FALSE)</f>
        <v>Open access within label indication (use after failure of allopurinol or febuxostat)</v>
      </c>
      <c r="S1516" t="str">
        <f>VLOOKUP($N1516,'Design - US'!$H$3:$M$50,6,FALSE)</f>
        <v>Requires prior authorization</v>
      </c>
      <c r="T1516">
        <f t="shared" si="167"/>
        <v>32500</v>
      </c>
      <c r="U1516">
        <f t="shared" si="161"/>
        <v>13000</v>
      </c>
      <c r="V1516">
        <f t="shared" si="162"/>
        <v>9750</v>
      </c>
      <c r="W1516">
        <f t="shared" si="163"/>
        <v>9750</v>
      </c>
      <c r="X1516">
        <f t="shared" si="164"/>
        <v>0</v>
      </c>
    </row>
    <row r="1517" spans="1:24">
      <c r="A1517" s="2">
        <v>246</v>
      </c>
      <c r="B1517" s="1" t="s">
        <v>17</v>
      </c>
      <c r="C1517" s="1">
        <v>2</v>
      </c>
      <c r="D1517" s="1" t="s">
        <v>14</v>
      </c>
      <c r="E1517" s="1">
        <v>0.2</v>
      </c>
      <c r="F1517" s="1">
        <v>0.4</v>
      </c>
      <c r="G1517" s="1">
        <v>0.4</v>
      </c>
      <c r="H1517" s="1">
        <v>0</v>
      </c>
      <c r="I1517" s="1" t="s">
        <v>12</v>
      </c>
      <c r="J1517" s="1" t="s">
        <v>16</v>
      </c>
      <c r="K1517" s="1">
        <v>32500</v>
      </c>
      <c r="L1517" s="3">
        <v>10000</v>
      </c>
      <c r="M1517" t="str">
        <f t="shared" si="165"/>
        <v>B</v>
      </c>
      <c r="N1517" t="str">
        <f t="shared" si="166"/>
        <v>B2</v>
      </c>
      <c r="O1517" t="str">
        <f>VLOOKUP(N1517,'Design - US'!$H$3:$M$50,2,FALSE)</f>
        <v>Profile D</v>
      </c>
      <c r="P1517" t="str">
        <f>VLOOKUP($N1517,'Design - US'!$H$3:$M$50,3,FALSE)</f>
        <v>$60 USD / mo (T3)</v>
      </c>
      <c r="Q1517" t="str">
        <f>VLOOKUP($N1517,'Design - US'!$H$3:$M$50,4,FALSE)</f>
        <v>$5.36 USD / day</v>
      </c>
      <c r="R1517" t="str">
        <f>VLOOKUP($N1517,'Design - US'!$H$3:$M$50,5,FALSE)</f>
        <v>Open access within label indication (use after failure of allopurinol or febuxostat)</v>
      </c>
      <c r="S1517" t="str">
        <f>VLOOKUP($N1517,'Design - US'!$H$3:$M$50,6,FALSE)</f>
        <v>Requires prior authorization</v>
      </c>
      <c r="T1517">
        <f t="shared" si="167"/>
        <v>10000</v>
      </c>
      <c r="U1517">
        <f t="shared" si="161"/>
        <v>2000</v>
      </c>
      <c r="V1517">
        <f t="shared" si="162"/>
        <v>4000</v>
      </c>
      <c r="W1517">
        <f t="shared" si="163"/>
        <v>4000</v>
      </c>
      <c r="X1517">
        <f t="shared" si="164"/>
        <v>0</v>
      </c>
    </row>
    <row r="1518" spans="1:24">
      <c r="A1518" s="2">
        <v>246</v>
      </c>
      <c r="B1518" s="1" t="s">
        <v>17</v>
      </c>
      <c r="C1518" s="1">
        <v>3</v>
      </c>
      <c r="D1518" s="1" t="s">
        <v>11</v>
      </c>
      <c r="E1518" s="1">
        <v>0.3</v>
      </c>
      <c r="F1518" s="1">
        <v>0.3</v>
      </c>
      <c r="G1518" s="1">
        <v>0.4</v>
      </c>
      <c r="H1518" s="1">
        <v>0</v>
      </c>
      <c r="I1518" s="1" t="s">
        <v>12</v>
      </c>
      <c r="J1518" s="1" t="s">
        <v>16</v>
      </c>
      <c r="K1518" s="1">
        <v>32500</v>
      </c>
      <c r="L1518" s="3">
        <v>10000</v>
      </c>
      <c r="M1518" t="str">
        <f t="shared" si="165"/>
        <v>B</v>
      </c>
      <c r="N1518" t="str">
        <f t="shared" si="166"/>
        <v>B3</v>
      </c>
      <c r="O1518" t="str">
        <f>VLOOKUP(N1518,'Design - US'!$H$3:$M$50,2,FALSE)</f>
        <v>Profile C</v>
      </c>
      <c r="P1518" t="str">
        <f>VLOOKUP($N1518,'Design - US'!$H$3:$M$50,3,FALSE)</f>
        <v>$60 USD / mo (T3)</v>
      </c>
      <c r="Q1518" t="str">
        <f>VLOOKUP($N1518,'Design - US'!$H$3:$M$50,4,FALSE)</f>
        <v>$12.06 USD / day</v>
      </c>
      <c r="R1518" t="str">
        <f>VLOOKUP($N1518,'Design - US'!$H$3:$M$50,5,FALSE)</f>
        <v>Open access within label indication (use after failure of allopurinol or febuxostat)</v>
      </c>
      <c r="S1518" t="str">
        <f>VLOOKUP($N1518,'Design - US'!$H$3:$M$50,6,FALSE)</f>
        <v>Requires prior authorization</v>
      </c>
      <c r="T1518">
        <f t="shared" si="167"/>
        <v>32500</v>
      </c>
      <c r="U1518">
        <f t="shared" si="161"/>
        <v>9750</v>
      </c>
      <c r="V1518">
        <f t="shared" si="162"/>
        <v>9750</v>
      </c>
      <c r="W1518">
        <f t="shared" si="163"/>
        <v>13000</v>
      </c>
      <c r="X1518">
        <f t="shared" si="164"/>
        <v>0</v>
      </c>
    </row>
    <row r="1519" spans="1:24">
      <c r="A1519" s="2">
        <v>246</v>
      </c>
      <c r="B1519" s="1" t="s">
        <v>17</v>
      </c>
      <c r="C1519" s="1">
        <v>3</v>
      </c>
      <c r="D1519" s="1" t="s">
        <v>14</v>
      </c>
      <c r="E1519" s="1">
        <v>0.3</v>
      </c>
      <c r="F1519" s="1">
        <v>0.3</v>
      </c>
      <c r="G1519" s="1">
        <v>0.4</v>
      </c>
      <c r="H1519" s="1">
        <v>0</v>
      </c>
      <c r="I1519" s="1" t="s">
        <v>12</v>
      </c>
      <c r="J1519" s="1" t="s">
        <v>16</v>
      </c>
      <c r="K1519" s="1">
        <v>32500</v>
      </c>
      <c r="L1519" s="3">
        <v>10000</v>
      </c>
      <c r="M1519" t="str">
        <f t="shared" si="165"/>
        <v>B</v>
      </c>
      <c r="N1519" t="str">
        <f t="shared" si="166"/>
        <v>B3</v>
      </c>
      <c r="O1519" t="str">
        <f>VLOOKUP(N1519,'Design - US'!$H$3:$M$50,2,FALSE)</f>
        <v>Profile C</v>
      </c>
      <c r="P1519" t="str">
        <f>VLOOKUP($N1519,'Design - US'!$H$3:$M$50,3,FALSE)</f>
        <v>$60 USD / mo (T3)</v>
      </c>
      <c r="Q1519" t="str">
        <f>VLOOKUP($N1519,'Design - US'!$H$3:$M$50,4,FALSE)</f>
        <v>$12.06 USD / day</v>
      </c>
      <c r="R1519" t="str">
        <f>VLOOKUP($N1519,'Design - US'!$H$3:$M$50,5,FALSE)</f>
        <v>Open access within label indication (use after failure of allopurinol or febuxostat)</v>
      </c>
      <c r="S1519" t="str">
        <f>VLOOKUP($N1519,'Design - US'!$H$3:$M$50,6,FALSE)</f>
        <v>Requires prior authorization</v>
      </c>
      <c r="T1519">
        <f t="shared" si="167"/>
        <v>10000</v>
      </c>
      <c r="U1519">
        <f t="shared" si="161"/>
        <v>3000</v>
      </c>
      <c r="V1519">
        <f t="shared" si="162"/>
        <v>3000</v>
      </c>
      <c r="W1519">
        <f t="shared" si="163"/>
        <v>4000</v>
      </c>
      <c r="X1519">
        <f t="shared" si="164"/>
        <v>0</v>
      </c>
    </row>
    <row r="1520" spans="1:24">
      <c r="A1520" s="2">
        <v>246</v>
      </c>
      <c r="B1520" s="1" t="s">
        <v>17</v>
      </c>
      <c r="C1520" s="1">
        <v>4</v>
      </c>
      <c r="D1520" s="1" t="s">
        <v>11</v>
      </c>
      <c r="E1520" s="1">
        <v>0.4</v>
      </c>
      <c r="F1520" s="1">
        <v>0.4</v>
      </c>
      <c r="G1520" s="1">
        <v>0.2</v>
      </c>
      <c r="H1520" s="1">
        <v>0</v>
      </c>
      <c r="I1520" s="1" t="s">
        <v>12</v>
      </c>
      <c r="J1520" s="1" t="s">
        <v>16</v>
      </c>
      <c r="K1520" s="1">
        <v>32500</v>
      </c>
      <c r="L1520" s="3">
        <v>10000</v>
      </c>
      <c r="M1520" t="str">
        <f t="shared" si="165"/>
        <v>B</v>
      </c>
      <c r="N1520" t="str">
        <f t="shared" si="166"/>
        <v>B4</v>
      </c>
      <c r="O1520" t="str">
        <f>VLOOKUP(N1520,'Design - US'!$H$3:$M$50,2,FALSE)</f>
        <v>Profile B</v>
      </c>
      <c r="P1520" t="str">
        <f>VLOOKUP($N1520,'Design - US'!$H$3:$M$50,3,FALSE)</f>
        <v>$60 USD / mo (T3)</v>
      </c>
      <c r="Q1520" t="str">
        <f>VLOOKUP($N1520,'Design - US'!$H$3:$M$50,4,FALSE)</f>
        <v>$5.36 USD / day</v>
      </c>
      <c r="R1520" t="str">
        <f>VLOOKUP($N1520,'Design - US'!$H$3:$M$50,5,FALSE)</f>
        <v>Open access within label indication (use after failure of allopurinol or febuxostat)</v>
      </c>
      <c r="S1520" t="str">
        <f>VLOOKUP($N1520,'Design - US'!$H$3:$M$50,6,FALSE)</f>
        <v>No prior authorization</v>
      </c>
      <c r="T1520">
        <f t="shared" si="167"/>
        <v>32500</v>
      </c>
      <c r="U1520">
        <f t="shared" si="161"/>
        <v>13000</v>
      </c>
      <c r="V1520">
        <f t="shared" si="162"/>
        <v>13000</v>
      </c>
      <c r="W1520">
        <f t="shared" si="163"/>
        <v>6500</v>
      </c>
      <c r="X1520">
        <f t="shared" si="164"/>
        <v>0</v>
      </c>
    </row>
    <row r="1521" spans="1:24">
      <c r="A1521" s="2">
        <v>246</v>
      </c>
      <c r="B1521" s="1" t="s">
        <v>17</v>
      </c>
      <c r="C1521" s="1">
        <v>4</v>
      </c>
      <c r="D1521" s="1" t="s">
        <v>14</v>
      </c>
      <c r="E1521" s="1">
        <v>0.4</v>
      </c>
      <c r="F1521" s="1">
        <v>0.4</v>
      </c>
      <c r="G1521" s="1">
        <v>0.2</v>
      </c>
      <c r="H1521" s="1">
        <v>0</v>
      </c>
      <c r="I1521" s="1" t="s">
        <v>12</v>
      </c>
      <c r="J1521" s="1" t="s">
        <v>16</v>
      </c>
      <c r="K1521" s="1">
        <v>32500</v>
      </c>
      <c r="L1521" s="3">
        <v>10000</v>
      </c>
      <c r="M1521" t="str">
        <f t="shared" si="165"/>
        <v>B</v>
      </c>
      <c r="N1521" t="str">
        <f t="shared" si="166"/>
        <v>B4</v>
      </c>
      <c r="O1521" t="str">
        <f>VLOOKUP(N1521,'Design - US'!$H$3:$M$50,2,FALSE)</f>
        <v>Profile B</v>
      </c>
      <c r="P1521" t="str">
        <f>VLOOKUP($N1521,'Design - US'!$H$3:$M$50,3,FALSE)</f>
        <v>$60 USD / mo (T3)</v>
      </c>
      <c r="Q1521" t="str">
        <f>VLOOKUP($N1521,'Design - US'!$H$3:$M$50,4,FALSE)</f>
        <v>$5.36 USD / day</v>
      </c>
      <c r="R1521" t="str">
        <f>VLOOKUP($N1521,'Design - US'!$H$3:$M$50,5,FALSE)</f>
        <v>Open access within label indication (use after failure of allopurinol or febuxostat)</v>
      </c>
      <c r="S1521" t="str">
        <f>VLOOKUP($N1521,'Design - US'!$H$3:$M$50,6,FALSE)</f>
        <v>No prior authorization</v>
      </c>
      <c r="T1521">
        <f t="shared" si="167"/>
        <v>10000</v>
      </c>
      <c r="U1521">
        <f t="shared" si="161"/>
        <v>4000</v>
      </c>
      <c r="V1521">
        <f t="shared" si="162"/>
        <v>4000</v>
      </c>
      <c r="W1521">
        <f t="shared" si="163"/>
        <v>2000</v>
      </c>
      <c r="X1521">
        <f t="shared" si="164"/>
        <v>0</v>
      </c>
    </row>
    <row r="1522" spans="1:24">
      <c r="A1522" s="2">
        <v>246</v>
      </c>
      <c r="B1522" s="1" t="s">
        <v>17</v>
      </c>
      <c r="C1522" s="1">
        <v>5</v>
      </c>
      <c r="D1522" s="1" t="s">
        <v>11</v>
      </c>
      <c r="E1522" s="1">
        <v>0.4</v>
      </c>
      <c r="F1522" s="1">
        <v>0.4</v>
      </c>
      <c r="G1522" s="1">
        <v>0.2</v>
      </c>
      <c r="H1522" s="1">
        <v>0</v>
      </c>
      <c r="I1522" s="1" t="s">
        <v>12</v>
      </c>
      <c r="J1522" s="1" t="s">
        <v>16</v>
      </c>
      <c r="K1522" s="1">
        <v>32500</v>
      </c>
      <c r="L1522" s="3">
        <v>10000</v>
      </c>
      <c r="M1522" t="str">
        <f t="shared" si="165"/>
        <v>B</v>
      </c>
      <c r="N1522" t="str">
        <f t="shared" si="166"/>
        <v>B5</v>
      </c>
      <c r="O1522" t="str">
        <f>VLOOKUP(N1522,'Design - US'!$H$3:$M$50,2,FALSE)</f>
        <v>Profile D</v>
      </c>
      <c r="P1522" t="str">
        <f>VLOOKUP($N1522,'Design - US'!$H$3:$M$50,3,FALSE)</f>
        <v>$60 USD / mo (T3)</v>
      </c>
      <c r="Q1522" t="str">
        <f>VLOOKUP($N1522,'Design - US'!$H$3:$M$50,4,FALSE)</f>
        <v>$5.36 USD / day</v>
      </c>
      <c r="R1522" t="str">
        <f>VLOOKUP($N1522,'Design - US'!$H$3:$M$50,5,FALSE)</f>
        <v>Open access within label indication (use after failure of allopurinol or febuxostat)</v>
      </c>
      <c r="S1522" t="str">
        <f>VLOOKUP($N1522,'Design - US'!$H$3:$M$50,6,FALSE)</f>
        <v>No prior authorization</v>
      </c>
      <c r="T1522">
        <f t="shared" si="167"/>
        <v>32500</v>
      </c>
      <c r="U1522">
        <f t="shared" si="161"/>
        <v>13000</v>
      </c>
      <c r="V1522">
        <f t="shared" si="162"/>
        <v>13000</v>
      </c>
      <c r="W1522">
        <f t="shared" si="163"/>
        <v>6500</v>
      </c>
      <c r="X1522">
        <f t="shared" si="164"/>
        <v>0</v>
      </c>
    </row>
    <row r="1523" spans="1:24">
      <c r="A1523" s="2">
        <v>246</v>
      </c>
      <c r="B1523" s="1" t="s">
        <v>17</v>
      </c>
      <c r="C1523" s="1">
        <v>5</v>
      </c>
      <c r="D1523" s="1" t="s">
        <v>14</v>
      </c>
      <c r="E1523" s="1">
        <v>0.4</v>
      </c>
      <c r="F1523" s="1">
        <v>0.4</v>
      </c>
      <c r="G1523" s="1">
        <v>0.2</v>
      </c>
      <c r="H1523" s="1">
        <v>0</v>
      </c>
      <c r="I1523" s="1" t="s">
        <v>12</v>
      </c>
      <c r="J1523" s="1" t="s">
        <v>16</v>
      </c>
      <c r="K1523" s="1">
        <v>32500</v>
      </c>
      <c r="L1523" s="3">
        <v>10000</v>
      </c>
      <c r="M1523" t="str">
        <f t="shared" si="165"/>
        <v>B</v>
      </c>
      <c r="N1523" t="str">
        <f t="shared" si="166"/>
        <v>B5</v>
      </c>
      <c r="O1523" t="str">
        <f>VLOOKUP(N1523,'Design - US'!$H$3:$M$50,2,FALSE)</f>
        <v>Profile D</v>
      </c>
      <c r="P1523" t="str">
        <f>VLOOKUP($N1523,'Design - US'!$H$3:$M$50,3,FALSE)</f>
        <v>$60 USD / mo (T3)</v>
      </c>
      <c r="Q1523" t="str">
        <f>VLOOKUP($N1523,'Design - US'!$H$3:$M$50,4,FALSE)</f>
        <v>$5.36 USD / day</v>
      </c>
      <c r="R1523" t="str">
        <f>VLOOKUP($N1523,'Design - US'!$H$3:$M$50,5,FALSE)</f>
        <v>Open access within label indication (use after failure of allopurinol or febuxostat)</v>
      </c>
      <c r="S1523" t="str">
        <f>VLOOKUP($N1523,'Design - US'!$H$3:$M$50,6,FALSE)</f>
        <v>No prior authorization</v>
      </c>
      <c r="T1523">
        <f t="shared" si="167"/>
        <v>10000</v>
      </c>
      <c r="U1523">
        <f t="shared" si="161"/>
        <v>4000</v>
      </c>
      <c r="V1523">
        <f t="shared" si="162"/>
        <v>4000</v>
      </c>
      <c r="W1523">
        <f t="shared" si="163"/>
        <v>2000</v>
      </c>
      <c r="X1523">
        <f t="shared" si="164"/>
        <v>0</v>
      </c>
    </row>
    <row r="1524" spans="1:24">
      <c r="A1524" s="2">
        <v>246</v>
      </c>
      <c r="B1524" s="1" t="s">
        <v>17</v>
      </c>
      <c r="C1524" s="1">
        <v>6</v>
      </c>
      <c r="D1524" s="1" t="s">
        <v>11</v>
      </c>
      <c r="E1524" s="1">
        <v>0.4</v>
      </c>
      <c r="F1524" s="1">
        <v>0.3</v>
      </c>
      <c r="G1524" s="1">
        <v>0.3</v>
      </c>
      <c r="H1524" s="1">
        <v>0</v>
      </c>
      <c r="I1524" s="1" t="s">
        <v>12</v>
      </c>
      <c r="J1524" s="1" t="s">
        <v>16</v>
      </c>
      <c r="K1524" s="1">
        <v>32500</v>
      </c>
      <c r="L1524" s="3">
        <v>10000</v>
      </c>
      <c r="M1524" t="str">
        <f t="shared" si="165"/>
        <v>B</v>
      </c>
      <c r="N1524" t="str">
        <f t="shared" si="166"/>
        <v>B6</v>
      </c>
      <c r="O1524" t="str">
        <f>VLOOKUP(N1524,'Design - US'!$H$3:$M$50,2,FALSE)</f>
        <v>Profile D</v>
      </c>
      <c r="P1524" t="str">
        <f>VLOOKUP($N1524,'Design - US'!$H$3:$M$50,3,FALSE)</f>
        <v>$60 USD / mo (T3)</v>
      </c>
      <c r="Q1524" t="str">
        <f>VLOOKUP($N1524,'Design - US'!$H$3:$M$50,4,FALSE)</f>
        <v>$7.14 USD / day</v>
      </c>
      <c r="R1524" t="str">
        <f>VLOOKUP($N1524,'Design - US'!$H$3:$M$50,5,FALSE)</f>
        <v>Open access within label indication (use after failure of allopurinol or febuxostat)</v>
      </c>
      <c r="S1524" t="str">
        <f>VLOOKUP($N1524,'Design - US'!$H$3:$M$50,6,FALSE)</f>
        <v>No prior authorization</v>
      </c>
      <c r="T1524">
        <f t="shared" si="167"/>
        <v>32500</v>
      </c>
      <c r="U1524">
        <f t="shared" si="161"/>
        <v>13000</v>
      </c>
      <c r="V1524">
        <f t="shared" si="162"/>
        <v>9750</v>
      </c>
      <c r="W1524">
        <f t="shared" si="163"/>
        <v>9750</v>
      </c>
      <c r="X1524">
        <f t="shared" si="164"/>
        <v>0</v>
      </c>
    </row>
    <row r="1525" spans="1:24">
      <c r="A1525" s="2">
        <v>246</v>
      </c>
      <c r="B1525" s="1" t="s">
        <v>17</v>
      </c>
      <c r="C1525" s="1">
        <v>6</v>
      </c>
      <c r="D1525" s="1" t="s">
        <v>14</v>
      </c>
      <c r="E1525" s="1">
        <v>0.2</v>
      </c>
      <c r="F1525" s="1">
        <v>0.4</v>
      </c>
      <c r="G1525" s="1">
        <v>0.4</v>
      </c>
      <c r="H1525" s="1">
        <v>0</v>
      </c>
      <c r="I1525" s="1" t="s">
        <v>12</v>
      </c>
      <c r="J1525" s="1" t="s">
        <v>16</v>
      </c>
      <c r="K1525" s="1">
        <v>32500</v>
      </c>
      <c r="L1525" s="3">
        <v>10000</v>
      </c>
      <c r="M1525" t="str">
        <f t="shared" si="165"/>
        <v>B</v>
      </c>
      <c r="N1525" t="str">
        <f t="shared" si="166"/>
        <v>B6</v>
      </c>
      <c r="O1525" t="str">
        <f>VLOOKUP(N1525,'Design - US'!$H$3:$M$50,2,FALSE)</f>
        <v>Profile D</v>
      </c>
      <c r="P1525" t="str">
        <f>VLOOKUP($N1525,'Design - US'!$H$3:$M$50,3,FALSE)</f>
        <v>$60 USD / mo (T3)</v>
      </c>
      <c r="Q1525" t="str">
        <f>VLOOKUP($N1525,'Design - US'!$H$3:$M$50,4,FALSE)</f>
        <v>$7.14 USD / day</v>
      </c>
      <c r="R1525" t="str">
        <f>VLOOKUP($N1525,'Design - US'!$H$3:$M$50,5,FALSE)</f>
        <v>Open access within label indication (use after failure of allopurinol or febuxostat)</v>
      </c>
      <c r="S1525" t="str">
        <f>VLOOKUP($N1525,'Design - US'!$H$3:$M$50,6,FALSE)</f>
        <v>No prior authorization</v>
      </c>
      <c r="T1525">
        <f t="shared" si="167"/>
        <v>10000</v>
      </c>
      <c r="U1525">
        <f t="shared" si="161"/>
        <v>2000</v>
      </c>
      <c r="V1525">
        <f t="shared" si="162"/>
        <v>4000</v>
      </c>
      <c r="W1525">
        <f t="shared" si="163"/>
        <v>4000</v>
      </c>
      <c r="X1525">
        <f t="shared" si="164"/>
        <v>0</v>
      </c>
    </row>
    <row r="1526" spans="1:24">
      <c r="A1526" s="2">
        <v>246</v>
      </c>
      <c r="B1526" s="1" t="s">
        <v>17</v>
      </c>
      <c r="C1526" s="1">
        <v>7</v>
      </c>
      <c r="D1526" s="1" t="s">
        <v>11</v>
      </c>
      <c r="E1526" s="1">
        <v>0.3</v>
      </c>
      <c r="F1526" s="1">
        <v>0.3</v>
      </c>
      <c r="G1526" s="1">
        <v>0.4</v>
      </c>
      <c r="H1526" s="1">
        <v>0</v>
      </c>
      <c r="I1526" s="1" t="s">
        <v>12</v>
      </c>
      <c r="J1526" s="1" t="s">
        <v>16</v>
      </c>
      <c r="K1526" s="1">
        <v>32500</v>
      </c>
      <c r="L1526" s="3">
        <v>10000</v>
      </c>
      <c r="M1526" t="str">
        <f t="shared" si="165"/>
        <v>B</v>
      </c>
      <c r="N1526" t="str">
        <f t="shared" si="166"/>
        <v>B7</v>
      </c>
      <c r="O1526" t="str">
        <f>VLOOKUP(N1526,'Design - US'!$H$3:$M$50,2,FALSE)</f>
        <v>Profile D</v>
      </c>
      <c r="P1526" t="str">
        <f>VLOOKUP($N1526,'Design - US'!$H$3:$M$50,3,FALSE)</f>
        <v>$60 USD / mo (T3)</v>
      </c>
      <c r="Q1526" t="str">
        <f>VLOOKUP($N1526,'Design - US'!$H$3:$M$50,4,FALSE)</f>
        <v>$12.06 USD / day</v>
      </c>
      <c r="R1526" t="str">
        <f>VLOOKUP($N1526,'Design - US'!$H$3:$M$50,5,FALSE)</f>
        <v>Open access within label indication (use after failure of allopurinol or febuxostat)</v>
      </c>
      <c r="S1526" t="str">
        <f>VLOOKUP($N1526,'Design - US'!$H$3:$M$50,6,FALSE)</f>
        <v>Requires prior authorization</v>
      </c>
      <c r="T1526">
        <f t="shared" si="167"/>
        <v>32500</v>
      </c>
      <c r="U1526">
        <f t="shared" si="161"/>
        <v>9750</v>
      </c>
      <c r="V1526">
        <f t="shared" si="162"/>
        <v>9750</v>
      </c>
      <c r="W1526">
        <f t="shared" si="163"/>
        <v>13000</v>
      </c>
      <c r="X1526">
        <f t="shared" si="164"/>
        <v>0</v>
      </c>
    </row>
    <row r="1527" spans="1:24">
      <c r="A1527" s="2">
        <v>246</v>
      </c>
      <c r="B1527" s="1" t="s">
        <v>17</v>
      </c>
      <c r="C1527" s="1">
        <v>7</v>
      </c>
      <c r="D1527" s="1" t="s">
        <v>14</v>
      </c>
      <c r="E1527" s="1">
        <v>0.3</v>
      </c>
      <c r="F1527" s="1">
        <v>0.3</v>
      </c>
      <c r="G1527" s="1">
        <v>0.4</v>
      </c>
      <c r="H1527" s="1">
        <v>0</v>
      </c>
      <c r="I1527" s="1" t="s">
        <v>12</v>
      </c>
      <c r="J1527" s="1" t="s">
        <v>16</v>
      </c>
      <c r="K1527" s="1">
        <v>32500</v>
      </c>
      <c r="L1527" s="3">
        <v>10000</v>
      </c>
      <c r="M1527" t="str">
        <f t="shared" si="165"/>
        <v>B</v>
      </c>
      <c r="N1527" t="str">
        <f t="shared" si="166"/>
        <v>B7</v>
      </c>
      <c r="O1527" t="str">
        <f>VLOOKUP(N1527,'Design - US'!$H$3:$M$50,2,FALSE)</f>
        <v>Profile D</v>
      </c>
      <c r="P1527" t="str">
        <f>VLOOKUP($N1527,'Design - US'!$H$3:$M$50,3,FALSE)</f>
        <v>$60 USD / mo (T3)</v>
      </c>
      <c r="Q1527" t="str">
        <f>VLOOKUP($N1527,'Design - US'!$H$3:$M$50,4,FALSE)</f>
        <v>$12.06 USD / day</v>
      </c>
      <c r="R1527" t="str">
        <f>VLOOKUP($N1527,'Design - US'!$H$3:$M$50,5,FALSE)</f>
        <v>Open access within label indication (use after failure of allopurinol or febuxostat)</v>
      </c>
      <c r="S1527" t="str">
        <f>VLOOKUP($N1527,'Design - US'!$H$3:$M$50,6,FALSE)</f>
        <v>Requires prior authorization</v>
      </c>
      <c r="T1527">
        <f t="shared" si="167"/>
        <v>10000</v>
      </c>
      <c r="U1527">
        <f t="shared" si="161"/>
        <v>3000</v>
      </c>
      <c r="V1527">
        <f t="shared" si="162"/>
        <v>3000</v>
      </c>
      <c r="W1527">
        <f t="shared" si="163"/>
        <v>4000</v>
      </c>
      <c r="X1527">
        <f t="shared" si="164"/>
        <v>0</v>
      </c>
    </row>
    <row r="1528" spans="1:24">
      <c r="A1528" s="2">
        <v>246</v>
      </c>
      <c r="B1528" s="1" t="s">
        <v>17</v>
      </c>
      <c r="C1528" s="1">
        <v>8</v>
      </c>
      <c r="D1528" s="1" t="s">
        <v>11</v>
      </c>
      <c r="E1528" s="1">
        <v>0.2</v>
      </c>
      <c r="F1528" s="1">
        <v>0.2</v>
      </c>
      <c r="G1528" s="1">
        <v>0.6</v>
      </c>
      <c r="H1528" s="1">
        <v>0</v>
      </c>
      <c r="I1528" s="1" t="s">
        <v>12</v>
      </c>
      <c r="J1528" s="1" t="s">
        <v>16</v>
      </c>
      <c r="K1528" s="1">
        <v>32500</v>
      </c>
      <c r="L1528" s="3">
        <v>10000</v>
      </c>
      <c r="M1528" t="str">
        <f t="shared" si="165"/>
        <v>B</v>
      </c>
      <c r="N1528" t="str">
        <f t="shared" si="166"/>
        <v>B8</v>
      </c>
      <c r="O1528" t="str">
        <f>VLOOKUP(N1528,'Design - US'!$H$3:$M$50,2,FALSE)</f>
        <v>Profile C</v>
      </c>
      <c r="P1528" t="str">
        <f>VLOOKUP($N1528,'Design - US'!$H$3:$M$50,3,FALSE)</f>
        <v>$60 USD / mo (T3)</v>
      </c>
      <c r="Q1528" t="str">
        <f>VLOOKUP($N1528,'Design - US'!$H$3:$M$50,4,FALSE)</f>
        <v>$7.14 USD / day</v>
      </c>
      <c r="R1528" t="str">
        <f>VLOOKUP($N1528,'Design - US'!$H$3:$M$50,5,FALSE)</f>
        <v>Open access within label indication (use after failure of allopurinol or febuxostat)</v>
      </c>
      <c r="S1528" t="str">
        <f>VLOOKUP($N1528,'Design - US'!$H$3:$M$50,6,FALSE)</f>
        <v>No prior authorization</v>
      </c>
      <c r="T1528">
        <f t="shared" si="167"/>
        <v>32500</v>
      </c>
      <c r="U1528">
        <f t="shared" si="161"/>
        <v>6500</v>
      </c>
      <c r="V1528">
        <f t="shared" si="162"/>
        <v>6500</v>
      </c>
      <c r="W1528">
        <f t="shared" si="163"/>
        <v>19500</v>
      </c>
      <c r="X1528">
        <f t="shared" si="164"/>
        <v>0</v>
      </c>
    </row>
    <row r="1529" spans="1:24">
      <c r="A1529" s="2">
        <v>246</v>
      </c>
      <c r="B1529" s="1" t="s">
        <v>17</v>
      </c>
      <c r="C1529" s="1">
        <v>8</v>
      </c>
      <c r="D1529" s="1" t="s">
        <v>14</v>
      </c>
      <c r="E1529" s="1">
        <v>0.3</v>
      </c>
      <c r="F1529" s="1">
        <v>0.3</v>
      </c>
      <c r="G1529" s="1">
        <v>0.4</v>
      </c>
      <c r="H1529" s="1">
        <v>0</v>
      </c>
      <c r="I1529" s="1" t="s">
        <v>12</v>
      </c>
      <c r="J1529" s="1" t="s">
        <v>16</v>
      </c>
      <c r="K1529" s="1">
        <v>32500</v>
      </c>
      <c r="L1529" s="3">
        <v>10000</v>
      </c>
      <c r="M1529" t="str">
        <f t="shared" si="165"/>
        <v>B</v>
      </c>
      <c r="N1529" t="str">
        <f t="shared" si="166"/>
        <v>B8</v>
      </c>
      <c r="O1529" t="str">
        <f>VLOOKUP(N1529,'Design - US'!$H$3:$M$50,2,FALSE)</f>
        <v>Profile C</v>
      </c>
      <c r="P1529" t="str">
        <f>VLOOKUP($N1529,'Design - US'!$H$3:$M$50,3,FALSE)</f>
        <v>$60 USD / mo (T3)</v>
      </c>
      <c r="Q1529" t="str">
        <f>VLOOKUP($N1529,'Design - US'!$H$3:$M$50,4,FALSE)</f>
        <v>$7.14 USD / day</v>
      </c>
      <c r="R1529" t="str">
        <f>VLOOKUP($N1529,'Design - US'!$H$3:$M$50,5,FALSE)</f>
        <v>Open access within label indication (use after failure of allopurinol or febuxostat)</v>
      </c>
      <c r="S1529" t="str">
        <f>VLOOKUP($N1529,'Design - US'!$H$3:$M$50,6,FALSE)</f>
        <v>No prior authorization</v>
      </c>
      <c r="T1529">
        <f t="shared" si="167"/>
        <v>10000</v>
      </c>
      <c r="U1529">
        <f t="shared" si="161"/>
        <v>3000</v>
      </c>
      <c r="V1529">
        <f t="shared" si="162"/>
        <v>3000</v>
      </c>
      <c r="W1529">
        <f t="shared" si="163"/>
        <v>4000</v>
      </c>
      <c r="X1529">
        <f t="shared" si="164"/>
        <v>0</v>
      </c>
    </row>
    <row r="1530" spans="1:24">
      <c r="A1530" s="2">
        <v>246</v>
      </c>
      <c r="B1530" s="1" t="s">
        <v>17</v>
      </c>
      <c r="C1530" s="1">
        <v>9</v>
      </c>
      <c r="D1530" s="1" t="s">
        <v>11</v>
      </c>
      <c r="E1530" s="1">
        <v>0.4</v>
      </c>
      <c r="F1530" s="1">
        <v>0.3</v>
      </c>
      <c r="G1530" s="1">
        <v>0.3</v>
      </c>
      <c r="H1530" s="1">
        <v>0</v>
      </c>
      <c r="I1530" s="1" t="s">
        <v>12</v>
      </c>
      <c r="J1530" s="1" t="s">
        <v>16</v>
      </c>
      <c r="K1530" s="1">
        <v>32500</v>
      </c>
      <c r="L1530" s="3">
        <v>10000</v>
      </c>
      <c r="M1530" t="str">
        <f t="shared" si="165"/>
        <v>B</v>
      </c>
      <c r="N1530" t="str">
        <f t="shared" si="166"/>
        <v>B9</v>
      </c>
      <c r="O1530" t="str">
        <f>VLOOKUP(N1530,'Design - US'!$H$3:$M$50,2,FALSE)</f>
        <v>Profile B</v>
      </c>
      <c r="P1530" t="str">
        <f>VLOOKUP($N1530,'Design - US'!$H$3:$M$50,3,FALSE)</f>
        <v>$60 USD / mo (T3)</v>
      </c>
      <c r="Q1530" t="str">
        <f>VLOOKUP($N1530,'Design - US'!$H$3:$M$50,4,FALSE)</f>
        <v>$12.06 USD / day</v>
      </c>
      <c r="R1530" t="str">
        <f>VLOOKUP($N1530,'Design - US'!$H$3:$M$50,5,FALSE)</f>
        <v>Open access within label indication (use after failure of allopurinol or febuxostat)</v>
      </c>
      <c r="S1530" t="str">
        <f>VLOOKUP($N1530,'Design - US'!$H$3:$M$50,6,FALSE)</f>
        <v>Requires prior authorization</v>
      </c>
      <c r="T1530">
        <f t="shared" si="167"/>
        <v>32500</v>
      </c>
      <c r="U1530">
        <f t="shared" si="161"/>
        <v>13000</v>
      </c>
      <c r="V1530">
        <f t="shared" si="162"/>
        <v>9750</v>
      </c>
      <c r="W1530">
        <f t="shared" si="163"/>
        <v>9750</v>
      </c>
      <c r="X1530">
        <f t="shared" si="164"/>
        <v>0</v>
      </c>
    </row>
    <row r="1531" spans="1:24">
      <c r="A1531" s="2">
        <v>246</v>
      </c>
      <c r="B1531" s="1" t="s">
        <v>17</v>
      </c>
      <c r="C1531" s="1">
        <v>9</v>
      </c>
      <c r="D1531" s="1" t="s">
        <v>14</v>
      </c>
      <c r="E1531" s="1">
        <v>0.2</v>
      </c>
      <c r="F1531" s="1">
        <v>0.4</v>
      </c>
      <c r="G1531" s="1">
        <v>0.4</v>
      </c>
      <c r="H1531" s="1">
        <v>0</v>
      </c>
      <c r="I1531" s="1" t="s">
        <v>12</v>
      </c>
      <c r="J1531" s="1" t="s">
        <v>16</v>
      </c>
      <c r="K1531" s="1">
        <v>32500</v>
      </c>
      <c r="L1531" s="3">
        <v>10000</v>
      </c>
      <c r="M1531" t="str">
        <f t="shared" si="165"/>
        <v>B</v>
      </c>
      <c r="N1531" t="str">
        <f t="shared" si="166"/>
        <v>B9</v>
      </c>
      <c r="O1531" t="str">
        <f>VLOOKUP(N1531,'Design - US'!$H$3:$M$50,2,FALSE)</f>
        <v>Profile B</v>
      </c>
      <c r="P1531" t="str">
        <f>VLOOKUP($N1531,'Design - US'!$H$3:$M$50,3,FALSE)</f>
        <v>$60 USD / mo (T3)</v>
      </c>
      <c r="Q1531" t="str">
        <f>VLOOKUP($N1531,'Design - US'!$H$3:$M$50,4,FALSE)</f>
        <v>$12.06 USD / day</v>
      </c>
      <c r="R1531" t="str">
        <f>VLOOKUP($N1531,'Design - US'!$H$3:$M$50,5,FALSE)</f>
        <v>Open access within label indication (use after failure of allopurinol or febuxostat)</v>
      </c>
      <c r="S1531" t="str">
        <f>VLOOKUP($N1531,'Design - US'!$H$3:$M$50,6,FALSE)</f>
        <v>Requires prior authorization</v>
      </c>
      <c r="T1531">
        <f t="shared" si="167"/>
        <v>10000</v>
      </c>
      <c r="U1531">
        <f t="shared" si="161"/>
        <v>2000</v>
      </c>
      <c r="V1531">
        <f t="shared" si="162"/>
        <v>4000</v>
      </c>
      <c r="W1531">
        <f t="shared" si="163"/>
        <v>4000</v>
      </c>
      <c r="X1531">
        <f t="shared" si="164"/>
        <v>0</v>
      </c>
    </row>
    <row r="1532" spans="1:24">
      <c r="A1532" s="2">
        <v>246</v>
      </c>
      <c r="B1532" s="1" t="s">
        <v>17</v>
      </c>
      <c r="C1532" s="1">
        <v>10</v>
      </c>
      <c r="D1532" s="1" t="s">
        <v>11</v>
      </c>
      <c r="E1532" s="1">
        <v>0.3</v>
      </c>
      <c r="F1532" s="1">
        <v>0.3</v>
      </c>
      <c r="G1532" s="1">
        <v>0.4</v>
      </c>
      <c r="H1532" s="1">
        <v>0</v>
      </c>
      <c r="I1532" s="1" t="s">
        <v>12</v>
      </c>
      <c r="J1532" s="1" t="s">
        <v>16</v>
      </c>
      <c r="K1532" s="1">
        <v>32500</v>
      </c>
      <c r="L1532" s="3">
        <v>10000</v>
      </c>
      <c r="M1532" t="str">
        <f t="shared" si="165"/>
        <v>B</v>
      </c>
      <c r="N1532" t="str">
        <f t="shared" si="166"/>
        <v>B10</v>
      </c>
      <c r="O1532" t="str">
        <f>VLOOKUP(N1532,'Design - US'!$H$3:$M$50,2,FALSE)</f>
        <v>Profile D</v>
      </c>
      <c r="P1532" t="str">
        <f>VLOOKUP($N1532,'Design - US'!$H$3:$M$50,3,FALSE)</f>
        <v>$60 USD / mo (T3)</v>
      </c>
      <c r="Q1532" t="str">
        <f>VLOOKUP($N1532,'Design - US'!$H$3:$M$50,4,FALSE)</f>
        <v>$12.06 USD / day</v>
      </c>
      <c r="R1532" t="str">
        <f>VLOOKUP($N1532,'Design - US'!$H$3:$M$50,5,FALSE)</f>
        <v>Access restricted beyond label indication (use only after failure of both allopurinol AND febuxostat)</v>
      </c>
      <c r="S1532" t="str">
        <f>VLOOKUP($N1532,'Design - US'!$H$3:$M$50,6,FALSE)</f>
        <v>No prior authorization</v>
      </c>
      <c r="T1532">
        <f t="shared" si="167"/>
        <v>32500</v>
      </c>
      <c r="U1532">
        <f t="shared" si="161"/>
        <v>9750</v>
      </c>
      <c r="V1532">
        <f t="shared" si="162"/>
        <v>9750</v>
      </c>
      <c r="W1532">
        <f t="shared" si="163"/>
        <v>13000</v>
      </c>
      <c r="X1532">
        <f t="shared" si="164"/>
        <v>0</v>
      </c>
    </row>
    <row r="1533" spans="1:24">
      <c r="A1533" s="2">
        <v>246</v>
      </c>
      <c r="B1533" s="1" t="s">
        <v>17</v>
      </c>
      <c r="C1533" s="1">
        <v>10</v>
      </c>
      <c r="D1533" s="1" t="s">
        <v>14</v>
      </c>
      <c r="E1533" s="1">
        <v>0.3</v>
      </c>
      <c r="F1533" s="1">
        <v>0.3</v>
      </c>
      <c r="G1533" s="1">
        <v>0.4</v>
      </c>
      <c r="H1533" s="1">
        <v>0</v>
      </c>
      <c r="I1533" s="1" t="s">
        <v>12</v>
      </c>
      <c r="J1533" s="1" t="s">
        <v>16</v>
      </c>
      <c r="K1533" s="1">
        <v>32500</v>
      </c>
      <c r="L1533" s="3">
        <v>10000</v>
      </c>
      <c r="M1533" t="str">
        <f t="shared" si="165"/>
        <v>B</v>
      </c>
      <c r="N1533" t="str">
        <f t="shared" si="166"/>
        <v>B10</v>
      </c>
      <c r="O1533" t="str">
        <f>VLOOKUP(N1533,'Design - US'!$H$3:$M$50,2,FALSE)</f>
        <v>Profile D</v>
      </c>
      <c r="P1533" t="str">
        <f>VLOOKUP($N1533,'Design - US'!$H$3:$M$50,3,FALSE)</f>
        <v>$60 USD / mo (T3)</v>
      </c>
      <c r="Q1533" t="str">
        <f>VLOOKUP($N1533,'Design - US'!$H$3:$M$50,4,FALSE)</f>
        <v>$12.06 USD / day</v>
      </c>
      <c r="R1533" t="str">
        <f>VLOOKUP($N1533,'Design - US'!$H$3:$M$50,5,FALSE)</f>
        <v>Access restricted beyond label indication (use only after failure of both allopurinol AND febuxostat)</v>
      </c>
      <c r="S1533" t="str">
        <f>VLOOKUP($N1533,'Design - US'!$H$3:$M$50,6,FALSE)</f>
        <v>No prior authorization</v>
      </c>
      <c r="T1533">
        <f t="shared" si="167"/>
        <v>10000</v>
      </c>
      <c r="U1533">
        <f t="shared" si="161"/>
        <v>3000</v>
      </c>
      <c r="V1533">
        <f t="shared" si="162"/>
        <v>3000</v>
      </c>
      <c r="W1533">
        <f t="shared" si="163"/>
        <v>4000</v>
      </c>
      <c r="X1533">
        <f t="shared" si="164"/>
        <v>0</v>
      </c>
    </row>
    <row r="1534" spans="1:24">
      <c r="A1534" s="2">
        <v>246</v>
      </c>
      <c r="B1534" s="1" t="s">
        <v>17</v>
      </c>
      <c r="C1534" s="1">
        <v>11</v>
      </c>
      <c r="D1534" s="1" t="s">
        <v>11</v>
      </c>
      <c r="E1534" s="1">
        <v>0.3</v>
      </c>
      <c r="F1534" s="1">
        <v>0.3</v>
      </c>
      <c r="G1534" s="1">
        <v>0.4</v>
      </c>
      <c r="H1534" s="1">
        <v>0</v>
      </c>
      <c r="I1534" s="1" t="s">
        <v>12</v>
      </c>
      <c r="J1534" s="1" t="s">
        <v>16</v>
      </c>
      <c r="K1534" s="1">
        <v>32500</v>
      </c>
      <c r="L1534" s="3">
        <v>10000</v>
      </c>
      <c r="M1534" t="str">
        <f t="shared" si="165"/>
        <v>B</v>
      </c>
      <c r="N1534" t="str">
        <f t="shared" si="166"/>
        <v>B11</v>
      </c>
      <c r="O1534" t="str">
        <f>VLOOKUP(N1534,'Design - US'!$H$3:$M$50,2,FALSE)</f>
        <v>Profile A</v>
      </c>
      <c r="P1534" t="str">
        <f>VLOOKUP($N1534,'Design - US'!$H$3:$M$50,3,FALSE)</f>
        <v>$60 USD / mo (T3)</v>
      </c>
      <c r="Q1534" t="str">
        <f>VLOOKUP($N1534,'Design - US'!$H$3:$M$50,4,FALSE)</f>
        <v>$12.06 USD / day</v>
      </c>
      <c r="R1534" t="str">
        <f>VLOOKUP($N1534,'Design - US'!$H$3:$M$50,5,FALSE)</f>
        <v>Access restricted beyond label indication (use only after failure of both allopurinol AND febuxostat)</v>
      </c>
      <c r="S1534" t="str">
        <f>VLOOKUP($N1534,'Design - US'!$H$3:$M$50,6,FALSE)</f>
        <v>Requires prior authorization</v>
      </c>
      <c r="T1534">
        <f t="shared" si="167"/>
        <v>32500</v>
      </c>
      <c r="U1534">
        <f t="shared" si="161"/>
        <v>9750</v>
      </c>
      <c r="V1534">
        <f t="shared" si="162"/>
        <v>9750</v>
      </c>
      <c r="W1534">
        <f t="shared" si="163"/>
        <v>13000</v>
      </c>
      <c r="X1534">
        <f t="shared" si="164"/>
        <v>0</v>
      </c>
    </row>
    <row r="1535" spans="1:24">
      <c r="A1535" s="2">
        <v>246</v>
      </c>
      <c r="B1535" s="1" t="s">
        <v>17</v>
      </c>
      <c r="C1535" s="1">
        <v>11</v>
      </c>
      <c r="D1535" s="1" t="s">
        <v>14</v>
      </c>
      <c r="E1535" s="1">
        <v>0.3</v>
      </c>
      <c r="F1535" s="1">
        <v>0.3</v>
      </c>
      <c r="G1535" s="1">
        <v>0.4</v>
      </c>
      <c r="H1535" s="1">
        <v>0</v>
      </c>
      <c r="I1535" s="1" t="s">
        <v>12</v>
      </c>
      <c r="J1535" s="1" t="s">
        <v>16</v>
      </c>
      <c r="K1535" s="1">
        <v>32500</v>
      </c>
      <c r="L1535" s="3">
        <v>10000</v>
      </c>
      <c r="M1535" t="str">
        <f t="shared" si="165"/>
        <v>B</v>
      </c>
      <c r="N1535" t="str">
        <f t="shared" si="166"/>
        <v>B11</v>
      </c>
      <c r="O1535" t="str">
        <f>VLOOKUP(N1535,'Design - US'!$H$3:$M$50,2,FALSE)</f>
        <v>Profile A</v>
      </c>
      <c r="P1535" t="str">
        <f>VLOOKUP($N1535,'Design - US'!$H$3:$M$50,3,FALSE)</f>
        <v>$60 USD / mo (T3)</v>
      </c>
      <c r="Q1535" t="str">
        <f>VLOOKUP($N1535,'Design - US'!$H$3:$M$50,4,FALSE)</f>
        <v>$12.06 USD / day</v>
      </c>
      <c r="R1535" t="str">
        <f>VLOOKUP($N1535,'Design - US'!$H$3:$M$50,5,FALSE)</f>
        <v>Access restricted beyond label indication (use only after failure of both allopurinol AND febuxostat)</v>
      </c>
      <c r="S1535" t="str">
        <f>VLOOKUP($N1535,'Design - US'!$H$3:$M$50,6,FALSE)</f>
        <v>Requires prior authorization</v>
      </c>
      <c r="T1535">
        <f t="shared" si="167"/>
        <v>10000</v>
      </c>
      <c r="U1535">
        <f t="shared" si="161"/>
        <v>3000</v>
      </c>
      <c r="V1535">
        <f t="shared" si="162"/>
        <v>3000</v>
      </c>
      <c r="W1535">
        <f t="shared" si="163"/>
        <v>4000</v>
      </c>
      <c r="X1535">
        <f t="shared" si="164"/>
        <v>0</v>
      </c>
    </row>
    <row r="1536" spans="1:24">
      <c r="A1536" s="2">
        <v>246</v>
      </c>
      <c r="B1536" s="1" t="s">
        <v>17</v>
      </c>
      <c r="C1536" s="1">
        <v>12</v>
      </c>
      <c r="D1536" s="1" t="s">
        <v>11</v>
      </c>
      <c r="E1536" s="1">
        <v>0.3</v>
      </c>
      <c r="F1536" s="1">
        <v>0.3</v>
      </c>
      <c r="G1536" s="1">
        <v>0.4</v>
      </c>
      <c r="H1536" s="1">
        <v>0</v>
      </c>
      <c r="I1536" s="1" t="s">
        <v>12</v>
      </c>
      <c r="J1536" s="1" t="s">
        <v>16</v>
      </c>
      <c r="K1536" s="1">
        <v>32500</v>
      </c>
      <c r="L1536" s="3">
        <v>10000</v>
      </c>
      <c r="M1536" t="str">
        <f t="shared" si="165"/>
        <v>B</v>
      </c>
      <c r="N1536" t="str">
        <f t="shared" si="166"/>
        <v>B12</v>
      </c>
      <c r="O1536" t="str">
        <f>VLOOKUP(N1536,'Design - US'!$H$3:$M$50,2,FALSE)</f>
        <v>Profile A</v>
      </c>
      <c r="P1536" t="str">
        <f>VLOOKUP($N1536,'Design - US'!$H$3:$M$50,3,FALSE)</f>
        <v>$60 USD / mo (T3)</v>
      </c>
      <c r="Q1536" t="str">
        <f>VLOOKUP($N1536,'Design - US'!$H$3:$M$50,4,FALSE)</f>
        <v>$7.14 USD / day</v>
      </c>
      <c r="R1536" t="str">
        <f>VLOOKUP($N1536,'Design - US'!$H$3:$M$50,5,FALSE)</f>
        <v>Open access within label indication (use after failure of allopurinol or febuxostat)</v>
      </c>
      <c r="S1536" t="str">
        <f>VLOOKUP($N1536,'Design - US'!$H$3:$M$50,6,FALSE)</f>
        <v>No prior authorization</v>
      </c>
      <c r="T1536">
        <f t="shared" si="167"/>
        <v>32500</v>
      </c>
      <c r="U1536">
        <f t="shared" si="161"/>
        <v>9750</v>
      </c>
      <c r="V1536">
        <f t="shared" si="162"/>
        <v>9750</v>
      </c>
      <c r="W1536">
        <f t="shared" si="163"/>
        <v>13000</v>
      </c>
      <c r="X1536">
        <f t="shared" si="164"/>
        <v>0</v>
      </c>
    </row>
    <row r="1537" spans="1:24">
      <c r="A1537" s="2">
        <v>246</v>
      </c>
      <c r="B1537" s="1" t="s">
        <v>17</v>
      </c>
      <c r="C1537" s="1">
        <v>12</v>
      </c>
      <c r="D1537" s="1" t="s">
        <v>14</v>
      </c>
      <c r="E1537" s="1">
        <v>0.3</v>
      </c>
      <c r="F1537" s="1">
        <v>0.3</v>
      </c>
      <c r="G1537" s="1">
        <v>0.4</v>
      </c>
      <c r="H1537" s="1">
        <v>0</v>
      </c>
      <c r="I1537" s="1" t="s">
        <v>12</v>
      </c>
      <c r="J1537" s="1" t="s">
        <v>16</v>
      </c>
      <c r="K1537" s="1">
        <v>32500</v>
      </c>
      <c r="L1537" s="3">
        <v>10000</v>
      </c>
      <c r="M1537" t="str">
        <f t="shared" si="165"/>
        <v>B</v>
      </c>
      <c r="N1537" t="str">
        <f t="shared" si="166"/>
        <v>B12</v>
      </c>
      <c r="O1537" t="str">
        <f>VLOOKUP(N1537,'Design - US'!$H$3:$M$50,2,FALSE)</f>
        <v>Profile A</v>
      </c>
      <c r="P1537" t="str">
        <f>VLOOKUP($N1537,'Design - US'!$H$3:$M$50,3,FALSE)</f>
        <v>$60 USD / mo (T3)</v>
      </c>
      <c r="Q1537" t="str">
        <f>VLOOKUP($N1537,'Design - US'!$H$3:$M$50,4,FALSE)</f>
        <v>$7.14 USD / day</v>
      </c>
      <c r="R1537" t="str">
        <f>VLOOKUP($N1537,'Design - US'!$H$3:$M$50,5,FALSE)</f>
        <v>Open access within label indication (use after failure of allopurinol or febuxostat)</v>
      </c>
      <c r="S1537" t="str">
        <f>VLOOKUP($N1537,'Design - US'!$H$3:$M$50,6,FALSE)</f>
        <v>No prior authorization</v>
      </c>
      <c r="T1537">
        <f t="shared" si="167"/>
        <v>10000</v>
      </c>
      <c r="U1537">
        <f t="shared" si="161"/>
        <v>3000</v>
      </c>
      <c r="V1537">
        <f t="shared" si="162"/>
        <v>3000</v>
      </c>
      <c r="W1537">
        <f t="shared" si="163"/>
        <v>4000</v>
      </c>
      <c r="X1537">
        <f t="shared" si="164"/>
        <v>0</v>
      </c>
    </row>
    <row r="1538" spans="1:24">
      <c r="A1538" s="2">
        <v>250</v>
      </c>
      <c r="B1538" s="1" t="s">
        <v>17</v>
      </c>
      <c r="C1538" s="1">
        <v>1</v>
      </c>
      <c r="D1538" s="1" t="s">
        <v>11</v>
      </c>
      <c r="E1538" s="1">
        <v>1</v>
      </c>
      <c r="F1538" s="1">
        <v>0</v>
      </c>
      <c r="G1538" s="1">
        <v>0</v>
      </c>
      <c r="H1538" s="1">
        <v>0</v>
      </c>
      <c r="I1538" s="1" t="s">
        <v>12</v>
      </c>
      <c r="J1538" s="1" t="s">
        <v>16</v>
      </c>
      <c r="K1538" s="1">
        <v>1000</v>
      </c>
      <c r="L1538" s="3">
        <v>250</v>
      </c>
      <c r="M1538" t="str">
        <f t="shared" si="165"/>
        <v>B</v>
      </c>
      <c r="N1538" t="str">
        <f t="shared" si="166"/>
        <v>B1</v>
      </c>
      <c r="O1538" t="str">
        <f>VLOOKUP(N1538,'Design - US'!$H$3:$M$50,2,FALSE)</f>
        <v>Profile B</v>
      </c>
      <c r="P1538" t="str">
        <f>VLOOKUP($N1538,'Design - US'!$H$3:$M$50,3,FALSE)</f>
        <v>$60 USD / mo (T3)</v>
      </c>
      <c r="Q1538" t="str">
        <f>VLOOKUP($N1538,'Design - US'!$H$3:$M$50,4,FALSE)</f>
        <v>$7.14 USD / day</v>
      </c>
      <c r="R1538" t="str">
        <f>VLOOKUP($N1538,'Design - US'!$H$3:$M$50,5,FALSE)</f>
        <v>Open access within label indication (use after failure of allopurinol or febuxostat)</v>
      </c>
      <c r="S1538" t="str">
        <f>VLOOKUP($N1538,'Design - US'!$H$3:$M$50,6,FALSE)</f>
        <v>Requires prior authorization</v>
      </c>
      <c r="T1538">
        <f t="shared" si="167"/>
        <v>1000</v>
      </c>
      <c r="U1538">
        <f t="shared" ref="U1538:U1601" si="168">$T1538*E1538</f>
        <v>1000</v>
      </c>
      <c r="V1538">
        <f t="shared" ref="V1538:V1601" si="169">$T1538*F1538</f>
        <v>0</v>
      </c>
      <c r="W1538">
        <f t="shared" ref="W1538:W1601" si="170">$T1538*G1538</f>
        <v>0</v>
      </c>
      <c r="X1538">
        <f t="shared" ref="X1538:X1601" si="171">$T1538*H1538</f>
        <v>0</v>
      </c>
    </row>
    <row r="1539" spans="1:24">
      <c r="A1539" s="2">
        <v>250</v>
      </c>
      <c r="B1539" s="1" t="s">
        <v>17</v>
      </c>
      <c r="C1539" s="1">
        <v>1</v>
      </c>
      <c r="D1539" s="1" t="s">
        <v>14</v>
      </c>
      <c r="E1539" s="1">
        <v>0.8</v>
      </c>
      <c r="F1539" s="1">
        <v>0</v>
      </c>
      <c r="G1539" s="1">
        <v>0</v>
      </c>
      <c r="H1539" s="1">
        <v>0.2</v>
      </c>
      <c r="I1539" s="1" t="s">
        <v>12</v>
      </c>
      <c r="J1539" s="1" t="s">
        <v>16</v>
      </c>
      <c r="K1539" s="1">
        <v>1000</v>
      </c>
      <c r="L1539" s="3">
        <v>250</v>
      </c>
      <c r="M1539" t="str">
        <f t="shared" ref="M1539:M1602" si="172">RIGHT(B1539,1)</f>
        <v>B</v>
      </c>
      <c r="N1539" t="str">
        <f t="shared" ref="N1539:N1602" si="173">M1539&amp;C1539</f>
        <v>B1</v>
      </c>
      <c r="O1539" t="str">
        <f>VLOOKUP(N1539,'Design - US'!$H$3:$M$50,2,FALSE)</f>
        <v>Profile B</v>
      </c>
      <c r="P1539" t="str">
        <f>VLOOKUP($N1539,'Design - US'!$H$3:$M$50,3,FALSE)</f>
        <v>$60 USD / mo (T3)</v>
      </c>
      <c r="Q1539" t="str">
        <f>VLOOKUP($N1539,'Design - US'!$H$3:$M$50,4,FALSE)</f>
        <v>$7.14 USD / day</v>
      </c>
      <c r="R1539" t="str">
        <f>VLOOKUP($N1539,'Design - US'!$H$3:$M$50,5,FALSE)</f>
        <v>Open access within label indication (use after failure of allopurinol or febuxostat)</v>
      </c>
      <c r="S1539" t="str">
        <f>VLOOKUP($N1539,'Design - US'!$H$3:$M$50,6,FALSE)</f>
        <v>Requires prior authorization</v>
      </c>
      <c r="T1539">
        <f t="shared" ref="T1539:T1602" si="174">IF(D1539="A",K1539,L1539)</f>
        <v>250</v>
      </c>
      <c r="U1539">
        <f t="shared" si="168"/>
        <v>200</v>
      </c>
      <c r="V1539">
        <f t="shared" si="169"/>
        <v>0</v>
      </c>
      <c r="W1539">
        <f t="shared" si="170"/>
        <v>0</v>
      </c>
      <c r="X1539">
        <f t="shared" si="171"/>
        <v>50</v>
      </c>
    </row>
    <row r="1540" spans="1:24">
      <c r="A1540" s="2">
        <v>250</v>
      </c>
      <c r="B1540" s="1" t="s">
        <v>17</v>
      </c>
      <c r="C1540" s="1">
        <v>2</v>
      </c>
      <c r="D1540" s="1" t="s">
        <v>11</v>
      </c>
      <c r="E1540" s="1">
        <v>1</v>
      </c>
      <c r="F1540" s="1">
        <v>0</v>
      </c>
      <c r="G1540" s="1">
        <v>0</v>
      </c>
      <c r="H1540" s="1">
        <v>0</v>
      </c>
      <c r="I1540" s="1" t="s">
        <v>12</v>
      </c>
      <c r="J1540" s="1" t="s">
        <v>16</v>
      </c>
      <c r="K1540" s="1">
        <v>1000</v>
      </c>
      <c r="L1540" s="3">
        <v>250</v>
      </c>
      <c r="M1540" t="str">
        <f t="shared" si="172"/>
        <v>B</v>
      </c>
      <c r="N1540" t="str">
        <f t="shared" si="173"/>
        <v>B2</v>
      </c>
      <c r="O1540" t="str">
        <f>VLOOKUP(N1540,'Design - US'!$H$3:$M$50,2,FALSE)</f>
        <v>Profile D</v>
      </c>
      <c r="P1540" t="str">
        <f>VLOOKUP($N1540,'Design - US'!$H$3:$M$50,3,FALSE)</f>
        <v>$60 USD / mo (T3)</v>
      </c>
      <c r="Q1540" t="str">
        <f>VLOOKUP($N1540,'Design - US'!$H$3:$M$50,4,FALSE)</f>
        <v>$5.36 USD / day</v>
      </c>
      <c r="R1540" t="str">
        <f>VLOOKUP($N1540,'Design - US'!$H$3:$M$50,5,FALSE)</f>
        <v>Open access within label indication (use after failure of allopurinol or febuxostat)</v>
      </c>
      <c r="S1540" t="str">
        <f>VLOOKUP($N1540,'Design - US'!$H$3:$M$50,6,FALSE)</f>
        <v>Requires prior authorization</v>
      </c>
      <c r="T1540">
        <f t="shared" si="174"/>
        <v>1000</v>
      </c>
      <c r="U1540">
        <f t="shared" si="168"/>
        <v>1000</v>
      </c>
      <c r="V1540">
        <f t="shared" si="169"/>
        <v>0</v>
      </c>
      <c r="W1540">
        <f t="shared" si="170"/>
        <v>0</v>
      </c>
      <c r="X1540">
        <f t="shared" si="171"/>
        <v>0</v>
      </c>
    </row>
    <row r="1541" spans="1:24">
      <c r="A1541" s="2">
        <v>250</v>
      </c>
      <c r="B1541" s="1" t="s">
        <v>17</v>
      </c>
      <c r="C1541" s="1">
        <v>2</v>
      </c>
      <c r="D1541" s="1" t="s">
        <v>14</v>
      </c>
      <c r="E1541" s="1">
        <v>0.7</v>
      </c>
      <c r="F1541" s="1">
        <v>0</v>
      </c>
      <c r="G1541" s="1">
        <v>0</v>
      </c>
      <c r="H1541" s="1">
        <v>0.3</v>
      </c>
      <c r="I1541" s="1" t="s">
        <v>12</v>
      </c>
      <c r="J1541" s="1" t="s">
        <v>16</v>
      </c>
      <c r="K1541" s="1">
        <v>1000</v>
      </c>
      <c r="L1541" s="3">
        <v>250</v>
      </c>
      <c r="M1541" t="str">
        <f t="shared" si="172"/>
        <v>B</v>
      </c>
      <c r="N1541" t="str">
        <f t="shared" si="173"/>
        <v>B2</v>
      </c>
      <c r="O1541" t="str">
        <f>VLOOKUP(N1541,'Design - US'!$H$3:$M$50,2,FALSE)</f>
        <v>Profile D</v>
      </c>
      <c r="P1541" t="str">
        <f>VLOOKUP($N1541,'Design - US'!$H$3:$M$50,3,FALSE)</f>
        <v>$60 USD / mo (T3)</v>
      </c>
      <c r="Q1541" t="str">
        <f>VLOOKUP($N1541,'Design - US'!$H$3:$M$50,4,FALSE)</f>
        <v>$5.36 USD / day</v>
      </c>
      <c r="R1541" t="str">
        <f>VLOOKUP($N1541,'Design - US'!$H$3:$M$50,5,FALSE)</f>
        <v>Open access within label indication (use after failure of allopurinol or febuxostat)</v>
      </c>
      <c r="S1541" t="str">
        <f>VLOOKUP($N1541,'Design - US'!$H$3:$M$50,6,FALSE)</f>
        <v>Requires prior authorization</v>
      </c>
      <c r="T1541">
        <f t="shared" si="174"/>
        <v>250</v>
      </c>
      <c r="U1541">
        <f t="shared" si="168"/>
        <v>175</v>
      </c>
      <c r="V1541">
        <f t="shared" si="169"/>
        <v>0</v>
      </c>
      <c r="W1541">
        <f t="shared" si="170"/>
        <v>0</v>
      </c>
      <c r="X1541">
        <f t="shared" si="171"/>
        <v>75</v>
      </c>
    </row>
    <row r="1542" spans="1:24">
      <c r="A1542" s="2">
        <v>250</v>
      </c>
      <c r="B1542" s="1" t="s">
        <v>17</v>
      </c>
      <c r="C1542" s="1">
        <v>3</v>
      </c>
      <c r="D1542" s="1" t="s">
        <v>11</v>
      </c>
      <c r="E1542" s="1">
        <v>1</v>
      </c>
      <c r="F1542" s="1">
        <v>0</v>
      </c>
      <c r="G1542" s="1">
        <v>0</v>
      </c>
      <c r="H1542" s="1">
        <v>0</v>
      </c>
      <c r="I1542" s="1" t="s">
        <v>12</v>
      </c>
      <c r="J1542" s="1" t="s">
        <v>16</v>
      </c>
      <c r="K1542" s="1">
        <v>1000</v>
      </c>
      <c r="L1542" s="3">
        <v>250</v>
      </c>
      <c r="M1542" t="str">
        <f t="shared" si="172"/>
        <v>B</v>
      </c>
      <c r="N1542" t="str">
        <f t="shared" si="173"/>
        <v>B3</v>
      </c>
      <c r="O1542" t="str">
        <f>VLOOKUP(N1542,'Design - US'!$H$3:$M$50,2,FALSE)</f>
        <v>Profile C</v>
      </c>
      <c r="P1542" t="str">
        <f>VLOOKUP($N1542,'Design - US'!$H$3:$M$50,3,FALSE)</f>
        <v>$60 USD / mo (T3)</v>
      </c>
      <c r="Q1542" t="str">
        <f>VLOOKUP($N1542,'Design - US'!$H$3:$M$50,4,FALSE)</f>
        <v>$12.06 USD / day</v>
      </c>
      <c r="R1542" t="str">
        <f>VLOOKUP($N1542,'Design - US'!$H$3:$M$50,5,FALSE)</f>
        <v>Open access within label indication (use after failure of allopurinol or febuxostat)</v>
      </c>
      <c r="S1542" t="str">
        <f>VLOOKUP($N1542,'Design - US'!$H$3:$M$50,6,FALSE)</f>
        <v>Requires prior authorization</v>
      </c>
      <c r="T1542">
        <f t="shared" si="174"/>
        <v>1000</v>
      </c>
      <c r="U1542">
        <f t="shared" si="168"/>
        <v>1000</v>
      </c>
      <c r="V1542">
        <f t="shared" si="169"/>
        <v>0</v>
      </c>
      <c r="W1542">
        <f t="shared" si="170"/>
        <v>0</v>
      </c>
      <c r="X1542">
        <f t="shared" si="171"/>
        <v>0</v>
      </c>
    </row>
    <row r="1543" spans="1:24">
      <c r="A1543" s="2">
        <v>250</v>
      </c>
      <c r="B1543" s="1" t="s">
        <v>17</v>
      </c>
      <c r="C1543" s="1">
        <v>3</v>
      </c>
      <c r="D1543" s="1" t="s">
        <v>14</v>
      </c>
      <c r="E1543" s="1">
        <v>0.6</v>
      </c>
      <c r="F1543" s="1">
        <v>0</v>
      </c>
      <c r="G1543" s="1">
        <v>0.2</v>
      </c>
      <c r="H1543" s="1">
        <v>0.2</v>
      </c>
      <c r="I1543" s="1" t="s">
        <v>12</v>
      </c>
      <c r="J1543" s="1" t="s">
        <v>16</v>
      </c>
      <c r="K1543" s="1">
        <v>1000</v>
      </c>
      <c r="L1543" s="3">
        <v>250</v>
      </c>
      <c r="M1543" t="str">
        <f t="shared" si="172"/>
        <v>B</v>
      </c>
      <c r="N1543" t="str">
        <f t="shared" si="173"/>
        <v>B3</v>
      </c>
      <c r="O1543" t="str">
        <f>VLOOKUP(N1543,'Design - US'!$H$3:$M$50,2,FALSE)</f>
        <v>Profile C</v>
      </c>
      <c r="P1543" t="str">
        <f>VLOOKUP($N1543,'Design - US'!$H$3:$M$50,3,FALSE)</f>
        <v>$60 USD / mo (T3)</v>
      </c>
      <c r="Q1543" t="str">
        <f>VLOOKUP($N1543,'Design - US'!$H$3:$M$50,4,FALSE)</f>
        <v>$12.06 USD / day</v>
      </c>
      <c r="R1543" t="str">
        <f>VLOOKUP($N1543,'Design - US'!$H$3:$M$50,5,FALSE)</f>
        <v>Open access within label indication (use after failure of allopurinol or febuxostat)</v>
      </c>
      <c r="S1543" t="str">
        <f>VLOOKUP($N1543,'Design - US'!$H$3:$M$50,6,FALSE)</f>
        <v>Requires prior authorization</v>
      </c>
      <c r="T1543">
        <f t="shared" si="174"/>
        <v>250</v>
      </c>
      <c r="U1543">
        <f t="shared" si="168"/>
        <v>150</v>
      </c>
      <c r="V1543">
        <f t="shared" si="169"/>
        <v>0</v>
      </c>
      <c r="W1543">
        <f t="shared" si="170"/>
        <v>50</v>
      </c>
      <c r="X1543">
        <f t="shared" si="171"/>
        <v>50</v>
      </c>
    </row>
    <row r="1544" spans="1:24">
      <c r="A1544" s="2">
        <v>250</v>
      </c>
      <c r="B1544" s="1" t="s">
        <v>17</v>
      </c>
      <c r="C1544" s="1">
        <v>4</v>
      </c>
      <c r="D1544" s="1" t="s">
        <v>11</v>
      </c>
      <c r="E1544" s="1">
        <v>1</v>
      </c>
      <c r="F1544" s="1">
        <v>0</v>
      </c>
      <c r="G1544" s="1">
        <v>0</v>
      </c>
      <c r="H1544" s="1">
        <v>0</v>
      </c>
      <c r="I1544" s="1" t="s">
        <v>12</v>
      </c>
      <c r="J1544" s="1" t="s">
        <v>16</v>
      </c>
      <c r="K1544" s="1">
        <v>1000</v>
      </c>
      <c r="L1544" s="3">
        <v>250</v>
      </c>
      <c r="M1544" t="str">
        <f t="shared" si="172"/>
        <v>B</v>
      </c>
      <c r="N1544" t="str">
        <f t="shared" si="173"/>
        <v>B4</v>
      </c>
      <c r="O1544" t="str">
        <f>VLOOKUP(N1544,'Design - US'!$H$3:$M$50,2,FALSE)</f>
        <v>Profile B</v>
      </c>
      <c r="P1544" t="str">
        <f>VLOOKUP($N1544,'Design - US'!$H$3:$M$50,3,FALSE)</f>
        <v>$60 USD / mo (T3)</v>
      </c>
      <c r="Q1544" t="str">
        <f>VLOOKUP($N1544,'Design - US'!$H$3:$M$50,4,FALSE)</f>
        <v>$5.36 USD / day</v>
      </c>
      <c r="R1544" t="str">
        <f>VLOOKUP($N1544,'Design - US'!$H$3:$M$50,5,FALSE)</f>
        <v>Open access within label indication (use after failure of allopurinol or febuxostat)</v>
      </c>
      <c r="S1544" t="str">
        <f>VLOOKUP($N1544,'Design - US'!$H$3:$M$50,6,FALSE)</f>
        <v>No prior authorization</v>
      </c>
      <c r="T1544">
        <f t="shared" si="174"/>
        <v>1000</v>
      </c>
      <c r="U1544">
        <f t="shared" si="168"/>
        <v>1000</v>
      </c>
      <c r="V1544">
        <f t="shared" si="169"/>
        <v>0</v>
      </c>
      <c r="W1544">
        <f t="shared" si="170"/>
        <v>0</v>
      </c>
      <c r="X1544">
        <f t="shared" si="171"/>
        <v>0</v>
      </c>
    </row>
    <row r="1545" spans="1:24">
      <c r="A1545" s="2">
        <v>250</v>
      </c>
      <c r="B1545" s="1" t="s">
        <v>17</v>
      </c>
      <c r="C1545" s="1">
        <v>4</v>
      </c>
      <c r="D1545" s="1" t="s">
        <v>14</v>
      </c>
      <c r="E1545" s="1">
        <v>0.5</v>
      </c>
      <c r="F1545" s="1">
        <v>0</v>
      </c>
      <c r="G1545" s="1">
        <v>0</v>
      </c>
      <c r="H1545" s="1">
        <v>0.5</v>
      </c>
      <c r="I1545" s="1" t="s">
        <v>12</v>
      </c>
      <c r="J1545" s="1" t="s">
        <v>16</v>
      </c>
      <c r="K1545" s="1">
        <v>1000</v>
      </c>
      <c r="L1545" s="3">
        <v>250</v>
      </c>
      <c r="M1545" t="str">
        <f t="shared" si="172"/>
        <v>B</v>
      </c>
      <c r="N1545" t="str">
        <f t="shared" si="173"/>
        <v>B4</v>
      </c>
      <c r="O1545" t="str">
        <f>VLOOKUP(N1545,'Design - US'!$H$3:$M$50,2,FALSE)</f>
        <v>Profile B</v>
      </c>
      <c r="P1545" t="str">
        <f>VLOOKUP($N1545,'Design - US'!$H$3:$M$50,3,FALSE)</f>
        <v>$60 USD / mo (T3)</v>
      </c>
      <c r="Q1545" t="str">
        <f>VLOOKUP($N1545,'Design - US'!$H$3:$M$50,4,FALSE)</f>
        <v>$5.36 USD / day</v>
      </c>
      <c r="R1545" t="str">
        <f>VLOOKUP($N1545,'Design - US'!$H$3:$M$50,5,FALSE)</f>
        <v>Open access within label indication (use after failure of allopurinol or febuxostat)</v>
      </c>
      <c r="S1545" t="str">
        <f>VLOOKUP($N1545,'Design - US'!$H$3:$M$50,6,FALSE)</f>
        <v>No prior authorization</v>
      </c>
      <c r="T1545">
        <f t="shared" si="174"/>
        <v>250</v>
      </c>
      <c r="U1545">
        <f t="shared" si="168"/>
        <v>125</v>
      </c>
      <c r="V1545">
        <f t="shared" si="169"/>
        <v>0</v>
      </c>
      <c r="W1545">
        <f t="shared" si="170"/>
        <v>0</v>
      </c>
      <c r="X1545">
        <f t="shared" si="171"/>
        <v>125</v>
      </c>
    </row>
    <row r="1546" spans="1:24">
      <c r="A1546" s="2">
        <v>250</v>
      </c>
      <c r="B1546" s="1" t="s">
        <v>17</v>
      </c>
      <c r="C1546" s="1">
        <v>5</v>
      </c>
      <c r="D1546" s="1" t="s">
        <v>11</v>
      </c>
      <c r="E1546" s="1">
        <v>1</v>
      </c>
      <c r="F1546" s="1">
        <v>0</v>
      </c>
      <c r="G1546" s="1">
        <v>0</v>
      </c>
      <c r="H1546" s="1">
        <v>0</v>
      </c>
      <c r="I1546" s="1" t="s">
        <v>12</v>
      </c>
      <c r="J1546" s="1" t="s">
        <v>16</v>
      </c>
      <c r="K1546" s="1">
        <v>1000</v>
      </c>
      <c r="L1546" s="3">
        <v>250</v>
      </c>
      <c r="M1546" t="str">
        <f t="shared" si="172"/>
        <v>B</v>
      </c>
      <c r="N1546" t="str">
        <f t="shared" si="173"/>
        <v>B5</v>
      </c>
      <c r="O1546" t="str">
        <f>VLOOKUP(N1546,'Design - US'!$H$3:$M$50,2,FALSE)</f>
        <v>Profile D</v>
      </c>
      <c r="P1546" t="str">
        <f>VLOOKUP($N1546,'Design - US'!$H$3:$M$50,3,FALSE)</f>
        <v>$60 USD / mo (T3)</v>
      </c>
      <c r="Q1546" t="str">
        <f>VLOOKUP($N1546,'Design - US'!$H$3:$M$50,4,FALSE)</f>
        <v>$5.36 USD / day</v>
      </c>
      <c r="R1546" t="str">
        <f>VLOOKUP($N1546,'Design - US'!$H$3:$M$50,5,FALSE)</f>
        <v>Open access within label indication (use after failure of allopurinol or febuxostat)</v>
      </c>
      <c r="S1546" t="str">
        <f>VLOOKUP($N1546,'Design - US'!$H$3:$M$50,6,FALSE)</f>
        <v>No prior authorization</v>
      </c>
      <c r="T1546">
        <f t="shared" si="174"/>
        <v>1000</v>
      </c>
      <c r="U1546">
        <f t="shared" si="168"/>
        <v>1000</v>
      </c>
      <c r="V1546">
        <f t="shared" si="169"/>
        <v>0</v>
      </c>
      <c r="W1546">
        <f t="shared" si="170"/>
        <v>0</v>
      </c>
      <c r="X1546">
        <f t="shared" si="171"/>
        <v>0</v>
      </c>
    </row>
    <row r="1547" spans="1:24">
      <c r="A1547" s="2">
        <v>250</v>
      </c>
      <c r="B1547" s="1" t="s">
        <v>17</v>
      </c>
      <c r="C1547" s="1">
        <v>5</v>
      </c>
      <c r="D1547" s="1" t="s">
        <v>14</v>
      </c>
      <c r="E1547" s="1">
        <v>0.5</v>
      </c>
      <c r="F1547" s="1">
        <v>0</v>
      </c>
      <c r="G1547" s="1">
        <v>0.1</v>
      </c>
      <c r="H1547" s="1">
        <v>0.4</v>
      </c>
      <c r="I1547" s="1" t="s">
        <v>12</v>
      </c>
      <c r="J1547" s="1" t="s">
        <v>16</v>
      </c>
      <c r="K1547" s="1">
        <v>1000</v>
      </c>
      <c r="L1547" s="3">
        <v>250</v>
      </c>
      <c r="M1547" t="str">
        <f t="shared" si="172"/>
        <v>B</v>
      </c>
      <c r="N1547" t="str">
        <f t="shared" si="173"/>
        <v>B5</v>
      </c>
      <c r="O1547" t="str">
        <f>VLOOKUP(N1547,'Design - US'!$H$3:$M$50,2,FALSE)</f>
        <v>Profile D</v>
      </c>
      <c r="P1547" t="str">
        <f>VLOOKUP($N1547,'Design - US'!$H$3:$M$50,3,FALSE)</f>
        <v>$60 USD / mo (T3)</v>
      </c>
      <c r="Q1547" t="str">
        <f>VLOOKUP($N1547,'Design - US'!$H$3:$M$50,4,FALSE)</f>
        <v>$5.36 USD / day</v>
      </c>
      <c r="R1547" t="str">
        <f>VLOOKUP($N1547,'Design - US'!$H$3:$M$50,5,FALSE)</f>
        <v>Open access within label indication (use after failure of allopurinol or febuxostat)</v>
      </c>
      <c r="S1547" t="str">
        <f>VLOOKUP($N1547,'Design - US'!$H$3:$M$50,6,FALSE)</f>
        <v>No prior authorization</v>
      </c>
      <c r="T1547">
        <f t="shared" si="174"/>
        <v>250</v>
      </c>
      <c r="U1547">
        <f t="shared" si="168"/>
        <v>125</v>
      </c>
      <c r="V1547">
        <f t="shared" si="169"/>
        <v>0</v>
      </c>
      <c r="W1547">
        <f t="shared" si="170"/>
        <v>25</v>
      </c>
      <c r="X1547">
        <f t="shared" si="171"/>
        <v>100</v>
      </c>
    </row>
    <row r="1548" spans="1:24">
      <c r="A1548" s="2">
        <v>250</v>
      </c>
      <c r="B1548" s="1" t="s">
        <v>17</v>
      </c>
      <c r="C1548" s="1">
        <v>6</v>
      </c>
      <c r="D1548" s="1" t="s">
        <v>11</v>
      </c>
      <c r="E1548" s="1">
        <v>1</v>
      </c>
      <c r="F1548" s="1">
        <v>0</v>
      </c>
      <c r="G1548" s="1">
        <v>0</v>
      </c>
      <c r="H1548" s="1">
        <v>0</v>
      </c>
      <c r="I1548" s="1" t="s">
        <v>12</v>
      </c>
      <c r="J1548" s="1" t="s">
        <v>16</v>
      </c>
      <c r="K1548" s="1">
        <v>1000</v>
      </c>
      <c r="L1548" s="3">
        <v>250</v>
      </c>
      <c r="M1548" t="str">
        <f t="shared" si="172"/>
        <v>B</v>
      </c>
      <c r="N1548" t="str">
        <f t="shared" si="173"/>
        <v>B6</v>
      </c>
      <c r="O1548" t="str">
        <f>VLOOKUP(N1548,'Design - US'!$H$3:$M$50,2,FALSE)</f>
        <v>Profile D</v>
      </c>
      <c r="P1548" t="str">
        <f>VLOOKUP($N1548,'Design - US'!$H$3:$M$50,3,FALSE)</f>
        <v>$60 USD / mo (T3)</v>
      </c>
      <c r="Q1548" t="str">
        <f>VLOOKUP($N1548,'Design - US'!$H$3:$M$50,4,FALSE)</f>
        <v>$7.14 USD / day</v>
      </c>
      <c r="R1548" t="str">
        <f>VLOOKUP($N1548,'Design - US'!$H$3:$M$50,5,FALSE)</f>
        <v>Open access within label indication (use after failure of allopurinol or febuxostat)</v>
      </c>
      <c r="S1548" t="str">
        <f>VLOOKUP($N1548,'Design - US'!$H$3:$M$50,6,FALSE)</f>
        <v>No prior authorization</v>
      </c>
      <c r="T1548">
        <f t="shared" si="174"/>
        <v>1000</v>
      </c>
      <c r="U1548">
        <f t="shared" si="168"/>
        <v>1000</v>
      </c>
      <c r="V1548">
        <f t="shared" si="169"/>
        <v>0</v>
      </c>
      <c r="W1548">
        <f t="shared" si="170"/>
        <v>0</v>
      </c>
      <c r="X1548">
        <f t="shared" si="171"/>
        <v>0</v>
      </c>
    </row>
    <row r="1549" spans="1:24">
      <c r="A1549" s="2">
        <v>250</v>
      </c>
      <c r="B1549" s="1" t="s">
        <v>17</v>
      </c>
      <c r="C1549" s="1">
        <v>6</v>
      </c>
      <c r="D1549" s="1" t="s">
        <v>14</v>
      </c>
      <c r="E1549" s="1">
        <v>0.5</v>
      </c>
      <c r="F1549" s="1">
        <v>0</v>
      </c>
      <c r="G1549" s="1">
        <v>0</v>
      </c>
      <c r="H1549" s="1">
        <v>0.5</v>
      </c>
      <c r="I1549" s="1" t="s">
        <v>12</v>
      </c>
      <c r="J1549" s="1" t="s">
        <v>16</v>
      </c>
      <c r="K1549" s="1">
        <v>1000</v>
      </c>
      <c r="L1549" s="3">
        <v>250</v>
      </c>
      <c r="M1549" t="str">
        <f t="shared" si="172"/>
        <v>B</v>
      </c>
      <c r="N1549" t="str">
        <f t="shared" si="173"/>
        <v>B6</v>
      </c>
      <c r="O1549" t="str">
        <f>VLOOKUP(N1549,'Design - US'!$H$3:$M$50,2,FALSE)</f>
        <v>Profile D</v>
      </c>
      <c r="P1549" t="str">
        <f>VLOOKUP($N1549,'Design - US'!$H$3:$M$50,3,FALSE)</f>
        <v>$60 USD / mo (T3)</v>
      </c>
      <c r="Q1549" t="str">
        <f>VLOOKUP($N1549,'Design - US'!$H$3:$M$50,4,FALSE)</f>
        <v>$7.14 USD / day</v>
      </c>
      <c r="R1549" t="str">
        <f>VLOOKUP($N1549,'Design - US'!$H$3:$M$50,5,FALSE)</f>
        <v>Open access within label indication (use after failure of allopurinol or febuxostat)</v>
      </c>
      <c r="S1549" t="str">
        <f>VLOOKUP($N1549,'Design - US'!$H$3:$M$50,6,FALSE)</f>
        <v>No prior authorization</v>
      </c>
      <c r="T1549">
        <f t="shared" si="174"/>
        <v>250</v>
      </c>
      <c r="U1549">
        <f t="shared" si="168"/>
        <v>125</v>
      </c>
      <c r="V1549">
        <f t="shared" si="169"/>
        <v>0</v>
      </c>
      <c r="W1549">
        <f t="shared" si="170"/>
        <v>0</v>
      </c>
      <c r="X1549">
        <f t="shared" si="171"/>
        <v>125</v>
      </c>
    </row>
    <row r="1550" spans="1:24">
      <c r="A1550" s="2">
        <v>250</v>
      </c>
      <c r="B1550" s="1" t="s">
        <v>17</v>
      </c>
      <c r="C1550" s="1">
        <v>7</v>
      </c>
      <c r="D1550" s="1" t="s">
        <v>11</v>
      </c>
      <c r="E1550" s="1">
        <v>1</v>
      </c>
      <c r="F1550" s="1">
        <v>0</v>
      </c>
      <c r="G1550" s="1">
        <v>0</v>
      </c>
      <c r="H1550" s="1">
        <v>0</v>
      </c>
      <c r="I1550" s="1" t="s">
        <v>12</v>
      </c>
      <c r="J1550" s="1" t="s">
        <v>16</v>
      </c>
      <c r="K1550" s="1">
        <v>1000</v>
      </c>
      <c r="L1550" s="3">
        <v>250</v>
      </c>
      <c r="M1550" t="str">
        <f t="shared" si="172"/>
        <v>B</v>
      </c>
      <c r="N1550" t="str">
        <f t="shared" si="173"/>
        <v>B7</v>
      </c>
      <c r="O1550" t="str">
        <f>VLOOKUP(N1550,'Design - US'!$H$3:$M$50,2,FALSE)</f>
        <v>Profile D</v>
      </c>
      <c r="P1550" t="str">
        <f>VLOOKUP($N1550,'Design - US'!$H$3:$M$50,3,FALSE)</f>
        <v>$60 USD / mo (T3)</v>
      </c>
      <c r="Q1550" t="str">
        <f>VLOOKUP($N1550,'Design - US'!$H$3:$M$50,4,FALSE)</f>
        <v>$12.06 USD / day</v>
      </c>
      <c r="R1550" t="str">
        <f>VLOOKUP($N1550,'Design - US'!$H$3:$M$50,5,FALSE)</f>
        <v>Open access within label indication (use after failure of allopurinol or febuxostat)</v>
      </c>
      <c r="S1550" t="str">
        <f>VLOOKUP($N1550,'Design - US'!$H$3:$M$50,6,FALSE)</f>
        <v>Requires prior authorization</v>
      </c>
      <c r="T1550">
        <f t="shared" si="174"/>
        <v>1000</v>
      </c>
      <c r="U1550">
        <f t="shared" si="168"/>
        <v>1000</v>
      </c>
      <c r="V1550">
        <f t="shared" si="169"/>
        <v>0</v>
      </c>
      <c r="W1550">
        <f t="shared" si="170"/>
        <v>0</v>
      </c>
      <c r="X1550">
        <f t="shared" si="171"/>
        <v>0</v>
      </c>
    </row>
    <row r="1551" spans="1:24">
      <c r="A1551" s="2">
        <v>250</v>
      </c>
      <c r="B1551" s="1" t="s">
        <v>17</v>
      </c>
      <c r="C1551" s="1">
        <v>7</v>
      </c>
      <c r="D1551" s="1" t="s">
        <v>14</v>
      </c>
      <c r="E1551" s="1">
        <v>0</v>
      </c>
      <c r="F1551" s="1">
        <v>0.8</v>
      </c>
      <c r="G1551" s="1">
        <v>0.2</v>
      </c>
      <c r="H1551" s="1">
        <v>0</v>
      </c>
      <c r="I1551" s="1" t="s">
        <v>12</v>
      </c>
      <c r="J1551" s="1" t="s">
        <v>16</v>
      </c>
      <c r="K1551" s="1">
        <v>1000</v>
      </c>
      <c r="L1551" s="3">
        <v>250</v>
      </c>
      <c r="M1551" t="str">
        <f t="shared" si="172"/>
        <v>B</v>
      </c>
      <c r="N1551" t="str">
        <f t="shared" si="173"/>
        <v>B7</v>
      </c>
      <c r="O1551" t="str">
        <f>VLOOKUP(N1551,'Design - US'!$H$3:$M$50,2,FALSE)</f>
        <v>Profile D</v>
      </c>
      <c r="P1551" t="str">
        <f>VLOOKUP($N1551,'Design - US'!$H$3:$M$50,3,FALSE)</f>
        <v>$60 USD / mo (T3)</v>
      </c>
      <c r="Q1551" t="str">
        <f>VLOOKUP($N1551,'Design - US'!$H$3:$M$50,4,FALSE)</f>
        <v>$12.06 USD / day</v>
      </c>
      <c r="R1551" t="str">
        <f>VLOOKUP($N1551,'Design - US'!$H$3:$M$50,5,FALSE)</f>
        <v>Open access within label indication (use after failure of allopurinol or febuxostat)</v>
      </c>
      <c r="S1551" t="str">
        <f>VLOOKUP($N1551,'Design - US'!$H$3:$M$50,6,FALSE)</f>
        <v>Requires prior authorization</v>
      </c>
      <c r="T1551">
        <f t="shared" si="174"/>
        <v>250</v>
      </c>
      <c r="U1551">
        <f t="shared" si="168"/>
        <v>0</v>
      </c>
      <c r="V1551">
        <f t="shared" si="169"/>
        <v>200</v>
      </c>
      <c r="W1551">
        <f t="shared" si="170"/>
        <v>50</v>
      </c>
      <c r="X1551">
        <f t="shared" si="171"/>
        <v>0</v>
      </c>
    </row>
    <row r="1552" spans="1:24">
      <c r="A1552" s="2">
        <v>250</v>
      </c>
      <c r="B1552" s="1" t="s">
        <v>17</v>
      </c>
      <c r="C1552" s="1">
        <v>8</v>
      </c>
      <c r="D1552" s="1" t="s">
        <v>11</v>
      </c>
      <c r="E1552" s="1">
        <v>1</v>
      </c>
      <c r="F1552" s="1">
        <v>0</v>
      </c>
      <c r="G1552" s="1">
        <v>0</v>
      </c>
      <c r="H1552" s="1">
        <v>0</v>
      </c>
      <c r="I1552" s="1" t="s">
        <v>12</v>
      </c>
      <c r="J1552" s="1" t="s">
        <v>16</v>
      </c>
      <c r="K1552" s="1">
        <v>1000</v>
      </c>
      <c r="L1552" s="3">
        <v>250</v>
      </c>
      <c r="M1552" t="str">
        <f t="shared" si="172"/>
        <v>B</v>
      </c>
      <c r="N1552" t="str">
        <f t="shared" si="173"/>
        <v>B8</v>
      </c>
      <c r="O1552" t="str">
        <f>VLOOKUP(N1552,'Design - US'!$H$3:$M$50,2,FALSE)</f>
        <v>Profile C</v>
      </c>
      <c r="P1552" t="str">
        <f>VLOOKUP($N1552,'Design - US'!$H$3:$M$50,3,FALSE)</f>
        <v>$60 USD / mo (T3)</v>
      </c>
      <c r="Q1552" t="str">
        <f>VLOOKUP($N1552,'Design - US'!$H$3:$M$50,4,FALSE)</f>
        <v>$7.14 USD / day</v>
      </c>
      <c r="R1552" t="str">
        <f>VLOOKUP($N1552,'Design - US'!$H$3:$M$50,5,FALSE)</f>
        <v>Open access within label indication (use after failure of allopurinol or febuxostat)</v>
      </c>
      <c r="S1552" t="str">
        <f>VLOOKUP($N1552,'Design - US'!$H$3:$M$50,6,FALSE)</f>
        <v>No prior authorization</v>
      </c>
      <c r="T1552">
        <f t="shared" si="174"/>
        <v>1000</v>
      </c>
      <c r="U1552">
        <f t="shared" si="168"/>
        <v>1000</v>
      </c>
      <c r="V1552">
        <f t="shared" si="169"/>
        <v>0</v>
      </c>
      <c r="W1552">
        <f t="shared" si="170"/>
        <v>0</v>
      </c>
      <c r="X1552">
        <f t="shared" si="171"/>
        <v>0</v>
      </c>
    </row>
    <row r="1553" spans="1:24">
      <c r="A1553" s="2">
        <v>250</v>
      </c>
      <c r="B1553" s="1" t="s">
        <v>17</v>
      </c>
      <c r="C1553" s="1">
        <v>8</v>
      </c>
      <c r="D1553" s="1" t="s">
        <v>14</v>
      </c>
      <c r="E1553" s="1">
        <v>0.7</v>
      </c>
      <c r="F1553" s="1">
        <v>0</v>
      </c>
      <c r="G1553" s="1">
        <v>0.3</v>
      </c>
      <c r="H1553" s="1">
        <v>0</v>
      </c>
      <c r="I1553" s="1" t="s">
        <v>12</v>
      </c>
      <c r="J1553" s="1" t="s">
        <v>16</v>
      </c>
      <c r="K1553" s="1">
        <v>1000</v>
      </c>
      <c r="L1553" s="3">
        <v>250</v>
      </c>
      <c r="M1553" t="str">
        <f t="shared" si="172"/>
        <v>B</v>
      </c>
      <c r="N1553" t="str">
        <f t="shared" si="173"/>
        <v>B8</v>
      </c>
      <c r="O1553" t="str">
        <f>VLOOKUP(N1553,'Design - US'!$H$3:$M$50,2,FALSE)</f>
        <v>Profile C</v>
      </c>
      <c r="P1553" t="str">
        <f>VLOOKUP($N1553,'Design - US'!$H$3:$M$50,3,FALSE)</f>
        <v>$60 USD / mo (T3)</v>
      </c>
      <c r="Q1553" t="str">
        <f>VLOOKUP($N1553,'Design - US'!$H$3:$M$50,4,FALSE)</f>
        <v>$7.14 USD / day</v>
      </c>
      <c r="R1553" t="str">
        <f>VLOOKUP($N1553,'Design - US'!$H$3:$M$50,5,FALSE)</f>
        <v>Open access within label indication (use after failure of allopurinol or febuxostat)</v>
      </c>
      <c r="S1553" t="str">
        <f>VLOOKUP($N1553,'Design - US'!$H$3:$M$50,6,FALSE)</f>
        <v>No prior authorization</v>
      </c>
      <c r="T1553">
        <f t="shared" si="174"/>
        <v>250</v>
      </c>
      <c r="U1553">
        <f t="shared" si="168"/>
        <v>175</v>
      </c>
      <c r="V1553">
        <f t="shared" si="169"/>
        <v>0</v>
      </c>
      <c r="W1553">
        <f t="shared" si="170"/>
        <v>75</v>
      </c>
      <c r="X1553">
        <f t="shared" si="171"/>
        <v>0</v>
      </c>
    </row>
    <row r="1554" spans="1:24">
      <c r="A1554" s="2">
        <v>250</v>
      </c>
      <c r="B1554" s="1" t="s">
        <v>17</v>
      </c>
      <c r="C1554" s="1">
        <v>9</v>
      </c>
      <c r="D1554" s="1" t="s">
        <v>11</v>
      </c>
      <c r="E1554" s="1">
        <v>1</v>
      </c>
      <c r="F1554" s="1">
        <v>0</v>
      </c>
      <c r="G1554" s="1">
        <v>0</v>
      </c>
      <c r="H1554" s="1">
        <v>0</v>
      </c>
      <c r="I1554" s="1" t="s">
        <v>12</v>
      </c>
      <c r="J1554" s="1" t="s">
        <v>16</v>
      </c>
      <c r="K1554" s="1">
        <v>1000</v>
      </c>
      <c r="L1554" s="3">
        <v>250</v>
      </c>
      <c r="M1554" t="str">
        <f t="shared" si="172"/>
        <v>B</v>
      </c>
      <c r="N1554" t="str">
        <f t="shared" si="173"/>
        <v>B9</v>
      </c>
      <c r="O1554" t="str">
        <f>VLOOKUP(N1554,'Design - US'!$H$3:$M$50,2,FALSE)</f>
        <v>Profile B</v>
      </c>
      <c r="P1554" t="str">
        <f>VLOOKUP($N1554,'Design - US'!$H$3:$M$50,3,FALSE)</f>
        <v>$60 USD / mo (T3)</v>
      </c>
      <c r="Q1554" t="str">
        <f>VLOOKUP($N1554,'Design - US'!$H$3:$M$50,4,FALSE)</f>
        <v>$12.06 USD / day</v>
      </c>
      <c r="R1554" t="str">
        <f>VLOOKUP($N1554,'Design - US'!$H$3:$M$50,5,FALSE)</f>
        <v>Open access within label indication (use after failure of allopurinol or febuxostat)</v>
      </c>
      <c r="S1554" t="str">
        <f>VLOOKUP($N1554,'Design - US'!$H$3:$M$50,6,FALSE)</f>
        <v>Requires prior authorization</v>
      </c>
      <c r="T1554">
        <f t="shared" si="174"/>
        <v>1000</v>
      </c>
      <c r="U1554">
        <f t="shared" si="168"/>
        <v>1000</v>
      </c>
      <c r="V1554">
        <f t="shared" si="169"/>
        <v>0</v>
      </c>
      <c r="W1554">
        <f t="shared" si="170"/>
        <v>0</v>
      </c>
      <c r="X1554">
        <f t="shared" si="171"/>
        <v>0</v>
      </c>
    </row>
    <row r="1555" spans="1:24">
      <c r="A1555" s="2">
        <v>250</v>
      </c>
      <c r="B1555" s="1" t="s">
        <v>17</v>
      </c>
      <c r="C1555" s="1">
        <v>9</v>
      </c>
      <c r="D1555" s="1" t="s">
        <v>14</v>
      </c>
      <c r="E1555" s="1">
        <v>0.5</v>
      </c>
      <c r="F1555" s="1">
        <v>0</v>
      </c>
      <c r="G1555" s="1">
        <v>0</v>
      </c>
      <c r="H1555" s="1">
        <v>0.5</v>
      </c>
      <c r="I1555" s="1" t="s">
        <v>12</v>
      </c>
      <c r="J1555" s="1" t="s">
        <v>16</v>
      </c>
      <c r="K1555" s="1">
        <v>1000</v>
      </c>
      <c r="L1555" s="3">
        <v>250</v>
      </c>
      <c r="M1555" t="str">
        <f t="shared" si="172"/>
        <v>B</v>
      </c>
      <c r="N1555" t="str">
        <f t="shared" si="173"/>
        <v>B9</v>
      </c>
      <c r="O1555" t="str">
        <f>VLOOKUP(N1555,'Design - US'!$H$3:$M$50,2,FALSE)</f>
        <v>Profile B</v>
      </c>
      <c r="P1555" t="str">
        <f>VLOOKUP($N1555,'Design - US'!$H$3:$M$50,3,FALSE)</f>
        <v>$60 USD / mo (T3)</v>
      </c>
      <c r="Q1555" t="str">
        <f>VLOOKUP($N1555,'Design - US'!$H$3:$M$50,4,FALSE)</f>
        <v>$12.06 USD / day</v>
      </c>
      <c r="R1555" t="str">
        <f>VLOOKUP($N1555,'Design - US'!$H$3:$M$50,5,FALSE)</f>
        <v>Open access within label indication (use after failure of allopurinol or febuxostat)</v>
      </c>
      <c r="S1555" t="str">
        <f>VLOOKUP($N1555,'Design - US'!$H$3:$M$50,6,FALSE)</f>
        <v>Requires prior authorization</v>
      </c>
      <c r="T1555">
        <f t="shared" si="174"/>
        <v>250</v>
      </c>
      <c r="U1555">
        <f t="shared" si="168"/>
        <v>125</v>
      </c>
      <c r="V1555">
        <f t="shared" si="169"/>
        <v>0</v>
      </c>
      <c r="W1555">
        <f t="shared" si="170"/>
        <v>0</v>
      </c>
      <c r="X1555">
        <f t="shared" si="171"/>
        <v>125</v>
      </c>
    </row>
    <row r="1556" spans="1:24">
      <c r="A1556" s="2">
        <v>250</v>
      </c>
      <c r="B1556" s="1" t="s">
        <v>17</v>
      </c>
      <c r="C1556" s="1">
        <v>10</v>
      </c>
      <c r="D1556" s="1" t="s">
        <v>11</v>
      </c>
      <c r="E1556" s="1">
        <v>1</v>
      </c>
      <c r="F1556" s="1">
        <v>0</v>
      </c>
      <c r="G1556" s="1">
        <v>0</v>
      </c>
      <c r="H1556" s="1">
        <v>0</v>
      </c>
      <c r="I1556" s="1" t="s">
        <v>12</v>
      </c>
      <c r="J1556" s="1" t="s">
        <v>16</v>
      </c>
      <c r="K1556" s="1">
        <v>1000</v>
      </c>
      <c r="L1556" s="3">
        <v>250</v>
      </c>
      <c r="M1556" t="str">
        <f t="shared" si="172"/>
        <v>B</v>
      </c>
      <c r="N1556" t="str">
        <f t="shared" si="173"/>
        <v>B10</v>
      </c>
      <c r="O1556" t="str">
        <f>VLOOKUP(N1556,'Design - US'!$H$3:$M$50,2,FALSE)</f>
        <v>Profile D</v>
      </c>
      <c r="P1556" t="str">
        <f>VLOOKUP($N1556,'Design - US'!$H$3:$M$50,3,FALSE)</f>
        <v>$60 USD / mo (T3)</v>
      </c>
      <c r="Q1556" t="str">
        <f>VLOOKUP($N1556,'Design - US'!$H$3:$M$50,4,FALSE)</f>
        <v>$12.06 USD / day</v>
      </c>
      <c r="R1556" t="str">
        <f>VLOOKUP($N1556,'Design - US'!$H$3:$M$50,5,FALSE)</f>
        <v>Access restricted beyond label indication (use only after failure of both allopurinol AND febuxostat)</v>
      </c>
      <c r="S1556" t="str">
        <f>VLOOKUP($N1556,'Design - US'!$H$3:$M$50,6,FALSE)</f>
        <v>No prior authorization</v>
      </c>
      <c r="T1556">
        <f t="shared" si="174"/>
        <v>1000</v>
      </c>
      <c r="U1556">
        <f t="shared" si="168"/>
        <v>1000</v>
      </c>
      <c r="V1556">
        <f t="shared" si="169"/>
        <v>0</v>
      </c>
      <c r="W1556">
        <f t="shared" si="170"/>
        <v>0</v>
      </c>
      <c r="X1556">
        <f t="shared" si="171"/>
        <v>0</v>
      </c>
    </row>
    <row r="1557" spans="1:24">
      <c r="A1557" s="2">
        <v>250</v>
      </c>
      <c r="B1557" s="1" t="s">
        <v>17</v>
      </c>
      <c r="C1557" s="1">
        <v>10</v>
      </c>
      <c r="D1557" s="1" t="s">
        <v>14</v>
      </c>
      <c r="E1557" s="1">
        <v>0.8</v>
      </c>
      <c r="F1557" s="1">
        <v>0</v>
      </c>
      <c r="G1557" s="1">
        <v>0.2</v>
      </c>
      <c r="H1557" s="1">
        <v>0</v>
      </c>
      <c r="I1557" s="1" t="s">
        <v>12</v>
      </c>
      <c r="J1557" s="1" t="s">
        <v>16</v>
      </c>
      <c r="K1557" s="1">
        <v>1000</v>
      </c>
      <c r="L1557" s="3">
        <v>250</v>
      </c>
      <c r="M1557" t="str">
        <f t="shared" si="172"/>
        <v>B</v>
      </c>
      <c r="N1557" t="str">
        <f t="shared" si="173"/>
        <v>B10</v>
      </c>
      <c r="O1557" t="str">
        <f>VLOOKUP(N1557,'Design - US'!$H$3:$M$50,2,FALSE)</f>
        <v>Profile D</v>
      </c>
      <c r="P1557" t="str">
        <f>VLOOKUP($N1557,'Design - US'!$H$3:$M$50,3,FALSE)</f>
        <v>$60 USD / mo (T3)</v>
      </c>
      <c r="Q1557" t="str">
        <f>VLOOKUP($N1557,'Design - US'!$H$3:$M$50,4,FALSE)</f>
        <v>$12.06 USD / day</v>
      </c>
      <c r="R1557" t="str">
        <f>VLOOKUP($N1557,'Design - US'!$H$3:$M$50,5,FALSE)</f>
        <v>Access restricted beyond label indication (use only after failure of both allopurinol AND febuxostat)</v>
      </c>
      <c r="S1557" t="str">
        <f>VLOOKUP($N1557,'Design - US'!$H$3:$M$50,6,FALSE)</f>
        <v>No prior authorization</v>
      </c>
      <c r="T1557">
        <f t="shared" si="174"/>
        <v>250</v>
      </c>
      <c r="U1557">
        <f t="shared" si="168"/>
        <v>200</v>
      </c>
      <c r="V1557">
        <f t="shared" si="169"/>
        <v>0</v>
      </c>
      <c r="W1557">
        <f t="shared" si="170"/>
        <v>50</v>
      </c>
      <c r="X1557">
        <f t="shared" si="171"/>
        <v>0</v>
      </c>
    </row>
    <row r="1558" spans="1:24">
      <c r="A1558" s="2">
        <v>250</v>
      </c>
      <c r="B1558" s="1" t="s">
        <v>17</v>
      </c>
      <c r="C1558" s="1">
        <v>11</v>
      </c>
      <c r="D1558" s="1" t="s">
        <v>11</v>
      </c>
      <c r="E1558" s="1">
        <v>1</v>
      </c>
      <c r="F1558" s="1">
        <v>0</v>
      </c>
      <c r="G1558" s="1">
        <v>0</v>
      </c>
      <c r="H1558" s="1">
        <v>0</v>
      </c>
      <c r="I1558" s="1" t="s">
        <v>12</v>
      </c>
      <c r="J1558" s="1" t="s">
        <v>16</v>
      </c>
      <c r="K1558" s="1">
        <v>1000</v>
      </c>
      <c r="L1558" s="3">
        <v>250</v>
      </c>
      <c r="M1558" t="str">
        <f t="shared" si="172"/>
        <v>B</v>
      </c>
      <c r="N1558" t="str">
        <f t="shared" si="173"/>
        <v>B11</v>
      </c>
      <c r="O1558" t="str">
        <f>VLOOKUP(N1558,'Design - US'!$H$3:$M$50,2,FALSE)</f>
        <v>Profile A</v>
      </c>
      <c r="P1558" t="str">
        <f>VLOOKUP($N1558,'Design - US'!$H$3:$M$50,3,FALSE)</f>
        <v>$60 USD / mo (T3)</v>
      </c>
      <c r="Q1558" t="str">
        <f>VLOOKUP($N1558,'Design - US'!$H$3:$M$50,4,FALSE)</f>
        <v>$12.06 USD / day</v>
      </c>
      <c r="R1558" t="str">
        <f>VLOOKUP($N1558,'Design - US'!$H$3:$M$50,5,FALSE)</f>
        <v>Access restricted beyond label indication (use only after failure of both allopurinol AND febuxostat)</v>
      </c>
      <c r="S1558" t="str">
        <f>VLOOKUP($N1558,'Design - US'!$H$3:$M$50,6,FALSE)</f>
        <v>Requires prior authorization</v>
      </c>
      <c r="T1558">
        <f t="shared" si="174"/>
        <v>1000</v>
      </c>
      <c r="U1558">
        <f t="shared" si="168"/>
        <v>1000</v>
      </c>
      <c r="V1558">
        <f t="shared" si="169"/>
        <v>0</v>
      </c>
      <c r="W1558">
        <f t="shared" si="170"/>
        <v>0</v>
      </c>
      <c r="X1558">
        <f t="shared" si="171"/>
        <v>0</v>
      </c>
    </row>
    <row r="1559" spans="1:24">
      <c r="A1559" s="2">
        <v>250</v>
      </c>
      <c r="B1559" s="1" t="s">
        <v>17</v>
      </c>
      <c r="C1559" s="1">
        <v>11</v>
      </c>
      <c r="D1559" s="1" t="s">
        <v>14</v>
      </c>
      <c r="E1559" s="1">
        <v>0.8</v>
      </c>
      <c r="F1559" s="1">
        <v>0</v>
      </c>
      <c r="G1559" s="1">
        <v>0.2</v>
      </c>
      <c r="H1559" s="1">
        <v>0</v>
      </c>
      <c r="I1559" s="1" t="s">
        <v>12</v>
      </c>
      <c r="J1559" s="1" t="s">
        <v>16</v>
      </c>
      <c r="K1559" s="1">
        <v>1000</v>
      </c>
      <c r="L1559" s="3">
        <v>250</v>
      </c>
      <c r="M1559" t="str">
        <f t="shared" si="172"/>
        <v>B</v>
      </c>
      <c r="N1559" t="str">
        <f t="shared" si="173"/>
        <v>B11</v>
      </c>
      <c r="O1559" t="str">
        <f>VLOOKUP(N1559,'Design - US'!$H$3:$M$50,2,FALSE)</f>
        <v>Profile A</v>
      </c>
      <c r="P1559" t="str">
        <f>VLOOKUP($N1559,'Design - US'!$H$3:$M$50,3,FALSE)</f>
        <v>$60 USD / mo (T3)</v>
      </c>
      <c r="Q1559" t="str">
        <f>VLOOKUP($N1559,'Design - US'!$H$3:$M$50,4,FALSE)</f>
        <v>$12.06 USD / day</v>
      </c>
      <c r="R1559" t="str">
        <f>VLOOKUP($N1559,'Design - US'!$H$3:$M$50,5,FALSE)</f>
        <v>Access restricted beyond label indication (use only after failure of both allopurinol AND febuxostat)</v>
      </c>
      <c r="S1559" t="str">
        <f>VLOOKUP($N1559,'Design - US'!$H$3:$M$50,6,FALSE)</f>
        <v>Requires prior authorization</v>
      </c>
      <c r="T1559">
        <f t="shared" si="174"/>
        <v>250</v>
      </c>
      <c r="U1559">
        <f t="shared" si="168"/>
        <v>200</v>
      </c>
      <c r="V1559">
        <f t="shared" si="169"/>
        <v>0</v>
      </c>
      <c r="W1559">
        <f t="shared" si="170"/>
        <v>50</v>
      </c>
      <c r="X1559">
        <f t="shared" si="171"/>
        <v>0</v>
      </c>
    </row>
    <row r="1560" spans="1:24">
      <c r="A1560" s="2">
        <v>250</v>
      </c>
      <c r="B1560" s="1" t="s">
        <v>17</v>
      </c>
      <c r="C1560" s="1">
        <v>12</v>
      </c>
      <c r="D1560" s="1" t="s">
        <v>11</v>
      </c>
      <c r="E1560" s="1">
        <v>1</v>
      </c>
      <c r="F1560" s="1">
        <v>0</v>
      </c>
      <c r="G1560" s="1">
        <v>0</v>
      </c>
      <c r="H1560" s="1">
        <v>0</v>
      </c>
      <c r="I1560" s="1" t="s">
        <v>12</v>
      </c>
      <c r="J1560" s="1" t="s">
        <v>16</v>
      </c>
      <c r="K1560" s="1">
        <v>1000</v>
      </c>
      <c r="L1560" s="3">
        <v>250</v>
      </c>
      <c r="M1560" t="str">
        <f t="shared" si="172"/>
        <v>B</v>
      </c>
      <c r="N1560" t="str">
        <f t="shared" si="173"/>
        <v>B12</v>
      </c>
      <c r="O1560" t="str">
        <f>VLOOKUP(N1560,'Design - US'!$H$3:$M$50,2,FALSE)</f>
        <v>Profile A</v>
      </c>
      <c r="P1560" t="str">
        <f>VLOOKUP($N1560,'Design - US'!$H$3:$M$50,3,FALSE)</f>
        <v>$60 USD / mo (T3)</v>
      </c>
      <c r="Q1560" t="str">
        <f>VLOOKUP($N1560,'Design - US'!$H$3:$M$50,4,FALSE)</f>
        <v>$7.14 USD / day</v>
      </c>
      <c r="R1560" t="str">
        <f>VLOOKUP($N1560,'Design - US'!$H$3:$M$50,5,FALSE)</f>
        <v>Open access within label indication (use after failure of allopurinol or febuxostat)</v>
      </c>
      <c r="S1560" t="str">
        <f>VLOOKUP($N1560,'Design - US'!$H$3:$M$50,6,FALSE)</f>
        <v>No prior authorization</v>
      </c>
      <c r="T1560">
        <f t="shared" si="174"/>
        <v>1000</v>
      </c>
      <c r="U1560">
        <f t="shared" si="168"/>
        <v>1000</v>
      </c>
      <c r="V1560">
        <f t="shared" si="169"/>
        <v>0</v>
      </c>
      <c r="W1560">
        <f t="shared" si="170"/>
        <v>0</v>
      </c>
      <c r="X1560">
        <f t="shared" si="171"/>
        <v>0</v>
      </c>
    </row>
    <row r="1561" spans="1:24">
      <c r="A1561" s="2">
        <v>250</v>
      </c>
      <c r="B1561" s="1" t="s">
        <v>17</v>
      </c>
      <c r="C1561" s="1">
        <v>12</v>
      </c>
      <c r="D1561" s="1" t="s">
        <v>14</v>
      </c>
      <c r="E1561" s="1">
        <v>0.5</v>
      </c>
      <c r="F1561" s="1">
        <v>0</v>
      </c>
      <c r="G1561" s="1">
        <v>0.5</v>
      </c>
      <c r="H1561" s="1">
        <v>0</v>
      </c>
      <c r="I1561" s="1" t="s">
        <v>12</v>
      </c>
      <c r="J1561" s="1" t="s">
        <v>16</v>
      </c>
      <c r="K1561" s="1">
        <v>1000</v>
      </c>
      <c r="L1561" s="3">
        <v>250</v>
      </c>
      <c r="M1561" t="str">
        <f t="shared" si="172"/>
        <v>B</v>
      </c>
      <c r="N1561" t="str">
        <f t="shared" si="173"/>
        <v>B12</v>
      </c>
      <c r="O1561" t="str">
        <f>VLOOKUP(N1561,'Design - US'!$H$3:$M$50,2,FALSE)</f>
        <v>Profile A</v>
      </c>
      <c r="P1561" t="str">
        <f>VLOOKUP($N1561,'Design - US'!$H$3:$M$50,3,FALSE)</f>
        <v>$60 USD / mo (T3)</v>
      </c>
      <c r="Q1561" t="str">
        <f>VLOOKUP($N1561,'Design - US'!$H$3:$M$50,4,FALSE)</f>
        <v>$7.14 USD / day</v>
      </c>
      <c r="R1561" t="str">
        <f>VLOOKUP($N1561,'Design - US'!$H$3:$M$50,5,FALSE)</f>
        <v>Open access within label indication (use after failure of allopurinol or febuxostat)</v>
      </c>
      <c r="S1561" t="str">
        <f>VLOOKUP($N1561,'Design - US'!$H$3:$M$50,6,FALSE)</f>
        <v>No prior authorization</v>
      </c>
      <c r="T1561">
        <f t="shared" si="174"/>
        <v>250</v>
      </c>
      <c r="U1561">
        <f t="shared" si="168"/>
        <v>125</v>
      </c>
      <c r="V1561">
        <f t="shared" si="169"/>
        <v>0</v>
      </c>
      <c r="W1561">
        <f t="shared" si="170"/>
        <v>125</v>
      </c>
      <c r="X1561">
        <f t="shared" si="171"/>
        <v>0</v>
      </c>
    </row>
    <row r="1562" spans="1:24">
      <c r="A1562" s="2">
        <v>251</v>
      </c>
      <c r="B1562" s="1" t="s">
        <v>18</v>
      </c>
      <c r="C1562" s="1">
        <v>1</v>
      </c>
      <c r="D1562" s="1" t="s">
        <v>11</v>
      </c>
      <c r="E1562" s="1">
        <v>0.2</v>
      </c>
      <c r="F1562" s="1">
        <v>0.3</v>
      </c>
      <c r="G1562" s="1">
        <v>0.5</v>
      </c>
      <c r="H1562" s="1">
        <v>0</v>
      </c>
      <c r="I1562" s="1" t="s">
        <v>12</v>
      </c>
      <c r="J1562" s="1" t="s">
        <v>19</v>
      </c>
      <c r="K1562" s="1">
        <v>750</v>
      </c>
      <c r="L1562" s="3">
        <v>750</v>
      </c>
      <c r="M1562" t="str">
        <f t="shared" si="172"/>
        <v>C</v>
      </c>
      <c r="N1562" t="str">
        <f t="shared" si="173"/>
        <v>C1</v>
      </c>
      <c r="O1562" t="str">
        <f>VLOOKUP(N1562,'Design - US'!$H$3:$M$50,2,FALSE)</f>
        <v>Profile C</v>
      </c>
      <c r="P1562" t="str">
        <f>VLOOKUP($N1562,'Design - US'!$H$3:$M$50,3,FALSE)</f>
        <v>$30 USD / mo (T2)</v>
      </c>
      <c r="Q1562" t="str">
        <f>VLOOKUP($N1562,'Design - US'!$H$3:$M$50,4,FALSE)</f>
        <v>$7.14 USD / day</v>
      </c>
      <c r="R1562" t="str">
        <f>VLOOKUP($N1562,'Design - US'!$H$3:$M$50,5,FALSE)</f>
        <v>Open access within label indication (use after failure of allopurinol or febuxostat)</v>
      </c>
      <c r="S1562" t="str">
        <f>VLOOKUP($N1562,'Design - US'!$H$3:$M$50,6,FALSE)</f>
        <v>No prior authorization</v>
      </c>
      <c r="T1562">
        <f t="shared" si="174"/>
        <v>750</v>
      </c>
      <c r="U1562">
        <f t="shared" si="168"/>
        <v>150</v>
      </c>
      <c r="V1562">
        <f t="shared" si="169"/>
        <v>225</v>
      </c>
      <c r="W1562">
        <f t="shared" si="170"/>
        <v>375</v>
      </c>
      <c r="X1562">
        <f t="shared" si="171"/>
        <v>0</v>
      </c>
    </row>
    <row r="1563" spans="1:24">
      <c r="A1563" s="2">
        <v>251</v>
      </c>
      <c r="B1563" s="1" t="s">
        <v>18</v>
      </c>
      <c r="C1563" s="1">
        <v>1</v>
      </c>
      <c r="D1563" s="1" t="s">
        <v>14</v>
      </c>
      <c r="E1563" s="1">
        <v>0.3</v>
      </c>
      <c r="F1563" s="1">
        <v>0.2</v>
      </c>
      <c r="G1563" s="1">
        <v>0.5</v>
      </c>
      <c r="H1563" s="1">
        <v>0</v>
      </c>
      <c r="I1563" s="1" t="s">
        <v>12</v>
      </c>
      <c r="J1563" s="1" t="s">
        <v>19</v>
      </c>
      <c r="K1563" s="1">
        <v>750</v>
      </c>
      <c r="L1563" s="3">
        <v>750</v>
      </c>
      <c r="M1563" t="str">
        <f t="shared" si="172"/>
        <v>C</v>
      </c>
      <c r="N1563" t="str">
        <f t="shared" si="173"/>
        <v>C1</v>
      </c>
      <c r="O1563" t="str">
        <f>VLOOKUP(N1563,'Design - US'!$H$3:$M$50,2,FALSE)</f>
        <v>Profile C</v>
      </c>
      <c r="P1563" t="str">
        <f>VLOOKUP($N1563,'Design - US'!$H$3:$M$50,3,FALSE)</f>
        <v>$30 USD / mo (T2)</v>
      </c>
      <c r="Q1563" t="str">
        <f>VLOOKUP($N1563,'Design - US'!$H$3:$M$50,4,FALSE)</f>
        <v>$7.14 USD / day</v>
      </c>
      <c r="R1563" t="str">
        <f>VLOOKUP($N1563,'Design - US'!$H$3:$M$50,5,FALSE)</f>
        <v>Open access within label indication (use after failure of allopurinol or febuxostat)</v>
      </c>
      <c r="S1563" t="str">
        <f>VLOOKUP($N1563,'Design - US'!$H$3:$M$50,6,FALSE)</f>
        <v>No prior authorization</v>
      </c>
      <c r="T1563">
        <f t="shared" si="174"/>
        <v>750</v>
      </c>
      <c r="U1563">
        <f t="shared" si="168"/>
        <v>225</v>
      </c>
      <c r="V1563">
        <f t="shared" si="169"/>
        <v>150</v>
      </c>
      <c r="W1563">
        <f t="shared" si="170"/>
        <v>375</v>
      </c>
      <c r="X1563">
        <f t="shared" si="171"/>
        <v>0</v>
      </c>
    </row>
    <row r="1564" spans="1:24">
      <c r="A1564" s="2">
        <v>251</v>
      </c>
      <c r="B1564" s="1" t="s">
        <v>18</v>
      </c>
      <c r="C1564" s="1">
        <v>2</v>
      </c>
      <c r="D1564" s="1" t="s">
        <v>11</v>
      </c>
      <c r="E1564" s="1">
        <v>0.4</v>
      </c>
      <c r="F1564" s="1">
        <v>0.4</v>
      </c>
      <c r="G1564" s="1">
        <v>0.2</v>
      </c>
      <c r="H1564" s="1">
        <v>0</v>
      </c>
      <c r="I1564" s="1" t="s">
        <v>12</v>
      </c>
      <c r="J1564" s="1" t="s">
        <v>19</v>
      </c>
      <c r="K1564" s="1">
        <v>750</v>
      </c>
      <c r="L1564" s="3">
        <v>750</v>
      </c>
      <c r="M1564" t="str">
        <f t="shared" si="172"/>
        <v>C</v>
      </c>
      <c r="N1564" t="str">
        <f t="shared" si="173"/>
        <v>C2</v>
      </c>
      <c r="O1564" t="str">
        <f>VLOOKUP(N1564,'Design - US'!$H$3:$M$50,2,FALSE)</f>
        <v>Profile C</v>
      </c>
      <c r="P1564" t="str">
        <f>VLOOKUP($N1564,'Design - US'!$H$3:$M$50,3,FALSE)</f>
        <v>$60 USD / mo (T3)</v>
      </c>
      <c r="Q1564" t="str">
        <f>VLOOKUP($N1564,'Design - US'!$H$3:$M$50,4,FALSE)</f>
        <v>$12.06 USD / day</v>
      </c>
      <c r="R1564" t="str">
        <f>VLOOKUP($N1564,'Design - US'!$H$3:$M$50,5,FALSE)</f>
        <v>Access restricted beyond label indication (use only after failure of both allopurinol AND febuxostat)</v>
      </c>
      <c r="S1564" t="str">
        <f>VLOOKUP($N1564,'Design - US'!$H$3:$M$50,6,FALSE)</f>
        <v>Requires prior authorization</v>
      </c>
      <c r="T1564">
        <f t="shared" si="174"/>
        <v>750</v>
      </c>
      <c r="U1564">
        <f t="shared" si="168"/>
        <v>300</v>
      </c>
      <c r="V1564">
        <f t="shared" si="169"/>
        <v>300</v>
      </c>
      <c r="W1564">
        <f t="shared" si="170"/>
        <v>150</v>
      </c>
      <c r="X1564">
        <f t="shared" si="171"/>
        <v>0</v>
      </c>
    </row>
    <row r="1565" spans="1:24">
      <c r="A1565" s="2">
        <v>251</v>
      </c>
      <c r="B1565" s="1" t="s">
        <v>18</v>
      </c>
      <c r="C1565" s="1">
        <v>2</v>
      </c>
      <c r="D1565" s="1" t="s">
        <v>14</v>
      </c>
      <c r="E1565" s="1">
        <v>0.4</v>
      </c>
      <c r="F1565" s="1">
        <v>0.4</v>
      </c>
      <c r="G1565" s="1">
        <v>0.2</v>
      </c>
      <c r="H1565" s="1">
        <v>0</v>
      </c>
      <c r="I1565" s="1" t="s">
        <v>12</v>
      </c>
      <c r="J1565" s="1" t="s">
        <v>19</v>
      </c>
      <c r="K1565" s="1">
        <v>750</v>
      </c>
      <c r="L1565" s="3">
        <v>750</v>
      </c>
      <c r="M1565" t="str">
        <f t="shared" si="172"/>
        <v>C</v>
      </c>
      <c r="N1565" t="str">
        <f t="shared" si="173"/>
        <v>C2</v>
      </c>
      <c r="O1565" t="str">
        <f>VLOOKUP(N1565,'Design - US'!$H$3:$M$50,2,FALSE)</f>
        <v>Profile C</v>
      </c>
      <c r="P1565" t="str">
        <f>VLOOKUP($N1565,'Design - US'!$H$3:$M$50,3,FALSE)</f>
        <v>$60 USD / mo (T3)</v>
      </c>
      <c r="Q1565" t="str">
        <f>VLOOKUP($N1565,'Design - US'!$H$3:$M$50,4,FALSE)</f>
        <v>$12.06 USD / day</v>
      </c>
      <c r="R1565" t="str">
        <f>VLOOKUP($N1565,'Design - US'!$H$3:$M$50,5,FALSE)</f>
        <v>Access restricted beyond label indication (use only after failure of both allopurinol AND febuxostat)</v>
      </c>
      <c r="S1565" t="str">
        <f>VLOOKUP($N1565,'Design - US'!$H$3:$M$50,6,FALSE)</f>
        <v>Requires prior authorization</v>
      </c>
      <c r="T1565">
        <f t="shared" si="174"/>
        <v>750</v>
      </c>
      <c r="U1565">
        <f t="shared" si="168"/>
        <v>300</v>
      </c>
      <c r="V1565">
        <f t="shared" si="169"/>
        <v>300</v>
      </c>
      <c r="W1565">
        <f t="shared" si="170"/>
        <v>150</v>
      </c>
      <c r="X1565">
        <f t="shared" si="171"/>
        <v>0</v>
      </c>
    </row>
    <row r="1566" spans="1:24">
      <c r="A1566" s="2">
        <v>251</v>
      </c>
      <c r="B1566" s="1" t="s">
        <v>18</v>
      </c>
      <c r="C1566" s="1">
        <v>3</v>
      </c>
      <c r="D1566" s="1" t="s">
        <v>11</v>
      </c>
      <c r="E1566" s="1">
        <v>0.2</v>
      </c>
      <c r="F1566" s="1">
        <v>0.2</v>
      </c>
      <c r="G1566" s="1">
        <v>0.6</v>
      </c>
      <c r="H1566" s="1">
        <v>0</v>
      </c>
      <c r="I1566" s="1" t="s">
        <v>12</v>
      </c>
      <c r="J1566" s="1" t="s">
        <v>19</v>
      </c>
      <c r="K1566" s="1">
        <v>750</v>
      </c>
      <c r="L1566" s="3">
        <v>750</v>
      </c>
      <c r="M1566" t="str">
        <f t="shared" si="172"/>
        <v>C</v>
      </c>
      <c r="N1566" t="str">
        <f t="shared" si="173"/>
        <v>C3</v>
      </c>
      <c r="O1566" t="str">
        <f>VLOOKUP(N1566,'Design - US'!$H$3:$M$50,2,FALSE)</f>
        <v>Profile A</v>
      </c>
      <c r="P1566" t="str">
        <f>VLOOKUP($N1566,'Design - US'!$H$3:$M$50,3,FALSE)</f>
        <v>$30 USD / mo (T2)</v>
      </c>
      <c r="Q1566" t="str">
        <f>VLOOKUP($N1566,'Design - US'!$H$3:$M$50,4,FALSE)</f>
        <v>$7.14 USD / day</v>
      </c>
      <c r="R1566" t="str">
        <f>VLOOKUP($N1566,'Design - US'!$H$3:$M$50,5,FALSE)</f>
        <v>Open access within label indication (use after failure of allopurinol or febuxostat)</v>
      </c>
      <c r="S1566" t="str">
        <f>VLOOKUP($N1566,'Design - US'!$H$3:$M$50,6,FALSE)</f>
        <v>No prior authorization</v>
      </c>
      <c r="T1566">
        <f t="shared" si="174"/>
        <v>750</v>
      </c>
      <c r="U1566">
        <f t="shared" si="168"/>
        <v>150</v>
      </c>
      <c r="V1566">
        <f t="shared" si="169"/>
        <v>150</v>
      </c>
      <c r="W1566">
        <f t="shared" si="170"/>
        <v>450</v>
      </c>
      <c r="X1566">
        <f t="shared" si="171"/>
        <v>0</v>
      </c>
    </row>
    <row r="1567" spans="1:24">
      <c r="A1567" s="2">
        <v>251</v>
      </c>
      <c r="B1567" s="1" t="s">
        <v>18</v>
      </c>
      <c r="C1567" s="1">
        <v>3</v>
      </c>
      <c r="D1567" s="1" t="s">
        <v>14</v>
      </c>
      <c r="E1567" s="1">
        <v>0.4</v>
      </c>
      <c r="F1567" s="1">
        <v>0.2</v>
      </c>
      <c r="G1567" s="1">
        <v>0.4</v>
      </c>
      <c r="H1567" s="1">
        <v>0</v>
      </c>
      <c r="I1567" s="1" t="s">
        <v>12</v>
      </c>
      <c r="J1567" s="1" t="s">
        <v>19</v>
      </c>
      <c r="K1567" s="1">
        <v>750</v>
      </c>
      <c r="L1567" s="3">
        <v>750</v>
      </c>
      <c r="M1567" t="str">
        <f t="shared" si="172"/>
        <v>C</v>
      </c>
      <c r="N1567" t="str">
        <f t="shared" si="173"/>
        <v>C3</v>
      </c>
      <c r="O1567" t="str">
        <f>VLOOKUP(N1567,'Design - US'!$H$3:$M$50,2,FALSE)</f>
        <v>Profile A</v>
      </c>
      <c r="P1567" t="str">
        <f>VLOOKUP($N1567,'Design - US'!$H$3:$M$50,3,FALSE)</f>
        <v>$30 USD / mo (T2)</v>
      </c>
      <c r="Q1567" t="str">
        <f>VLOOKUP($N1567,'Design - US'!$H$3:$M$50,4,FALSE)</f>
        <v>$7.14 USD / day</v>
      </c>
      <c r="R1567" t="str">
        <f>VLOOKUP($N1567,'Design - US'!$H$3:$M$50,5,FALSE)</f>
        <v>Open access within label indication (use after failure of allopurinol or febuxostat)</v>
      </c>
      <c r="S1567" t="str">
        <f>VLOOKUP($N1567,'Design - US'!$H$3:$M$50,6,FALSE)</f>
        <v>No prior authorization</v>
      </c>
      <c r="T1567">
        <f t="shared" si="174"/>
        <v>750</v>
      </c>
      <c r="U1567">
        <f t="shared" si="168"/>
        <v>300</v>
      </c>
      <c r="V1567">
        <f t="shared" si="169"/>
        <v>150</v>
      </c>
      <c r="W1567">
        <f t="shared" si="170"/>
        <v>300</v>
      </c>
      <c r="X1567">
        <f t="shared" si="171"/>
        <v>0</v>
      </c>
    </row>
    <row r="1568" spans="1:24">
      <c r="A1568" s="2">
        <v>251</v>
      </c>
      <c r="B1568" s="1" t="s">
        <v>18</v>
      </c>
      <c r="C1568" s="1">
        <v>4</v>
      </c>
      <c r="D1568" s="1" t="s">
        <v>11</v>
      </c>
      <c r="E1568" s="1">
        <v>0.4</v>
      </c>
      <c r="F1568" s="1">
        <v>0.4</v>
      </c>
      <c r="G1568" s="1">
        <v>0.2</v>
      </c>
      <c r="H1568" s="1">
        <v>0</v>
      </c>
      <c r="I1568" s="1" t="s">
        <v>12</v>
      </c>
      <c r="J1568" s="1" t="s">
        <v>19</v>
      </c>
      <c r="K1568" s="1">
        <v>750</v>
      </c>
      <c r="L1568" s="3">
        <v>750</v>
      </c>
      <c r="M1568" t="str">
        <f t="shared" si="172"/>
        <v>C</v>
      </c>
      <c r="N1568" t="str">
        <f t="shared" si="173"/>
        <v>C4</v>
      </c>
      <c r="O1568" t="str">
        <f>VLOOKUP(N1568,'Design - US'!$H$3:$M$50,2,FALSE)</f>
        <v>Profile A</v>
      </c>
      <c r="P1568" t="str">
        <f>VLOOKUP($N1568,'Design - US'!$H$3:$M$50,3,FALSE)</f>
        <v>$60 USD / mo (T3)</v>
      </c>
      <c r="Q1568" t="str">
        <f>VLOOKUP($N1568,'Design - US'!$H$3:$M$50,4,FALSE)</f>
        <v>$5.36 USD / day</v>
      </c>
      <c r="R1568" t="str">
        <f>VLOOKUP($N1568,'Design - US'!$H$3:$M$50,5,FALSE)</f>
        <v>Open access within label indication (use after failure of allopurinol or febuxostat)</v>
      </c>
      <c r="S1568" t="str">
        <f>VLOOKUP($N1568,'Design - US'!$H$3:$M$50,6,FALSE)</f>
        <v>Requires prior authorization</v>
      </c>
      <c r="T1568">
        <f t="shared" si="174"/>
        <v>750</v>
      </c>
      <c r="U1568">
        <f t="shared" si="168"/>
        <v>300</v>
      </c>
      <c r="V1568">
        <f t="shared" si="169"/>
        <v>300</v>
      </c>
      <c r="W1568">
        <f t="shared" si="170"/>
        <v>150</v>
      </c>
      <c r="X1568">
        <f t="shared" si="171"/>
        <v>0</v>
      </c>
    </row>
    <row r="1569" spans="1:24">
      <c r="A1569" s="2">
        <v>251</v>
      </c>
      <c r="B1569" s="1" t="s">
        <v>18</v>
      </c>
      <c r="C1569" s="1">
        <v>4</v>
      </c>
      <c r="D1569" s="1" t="s">
        <v>14</v>
      </c>
      <c r="E1569" s="1">
        <v>0.4</v>
      </c>
      <c r="F1569" s="1">
        <v>0.4</v>
      </c>
      <c r="G1569" s="1">
        <v>0.2</v>
      </c>
      <c r="H1569" s="1">
        <v>0</v>
      </c>
      <c r="I1569" s="1" t="s">
        <v>12</v>
      </c>
      <c r="J1569" s="1" t="s">
        <v>19</v>
      </c>
      <c r="K1569" s="1">
        <v>750</v>
      </c>
      <c r="L1569" s="3">
        <v>750</v>
      </c>
      <c r="M1569" t="str">
        <f t="shared" si="172"/>
        <v>C</v>
      </c>
      <c r="N1569" t="str">
        <f t="shared" si="173"/>
        <v>C4</v>
      </c>
      <c r="O1569" t="str">
        <f>VLOOKUP(N1569,'Design - US'!$H$3:$M$50,2,FALSE)</f>
        <v>Profile A</v>
      </c>
      <c r="P1569" t="str">
        <f>VLOOKUP($N1569,'Design - US'!$H$3:$M$50,3,FALSE)</f>
        <v>$60 USD / mo (T3)</v>
      </c>
      <c r="Q1569" t="str">
        <f>VLOOKUP($N1569,'Design - US'!$H$3:$M$50,4,FALSE)</f>
        <v>$5.36 USD / day</v>
      </c>
      <c r="R1569" t="str">
        <f>VLOOKUP($N1569,'Design - US'!$H$3:$M$50,5,FALSE)</f>
        <v>Open access within label indication (use after failure of allopurinol or febuxostat)</v>
      </c>
      <c r="S1569" t="str">
        <f>VLOOKUP($N1569,'Design - US'!$H$3:$M$50,6,FALSE)</f>
        <v>Requires prior authorization</v>
      </c>
      <c r="T1569">
        <f t="shared" si="174"/>
        <v>750</v>
      </c>
      <c r="U1569">
        <f t="shared" si="168"/>
        <v>300</v>
      </c>
      <c r="V1569">
        <f t="shared" si="169"/>
        <v>300</v>
      </c>
      <c r="W1569">
        <f t="shared" si="170"/>
        <v>150</v>
      </c>
      <c r="X1569">
        <f t="shared" si="171"/>
        <v>0</v>
      </c>
    </row>
    <row r="1570" spans="1:24">
      <c r="A1570" s="2">
        <v>251</v>
      </c>
      <c r="B1570" s="1" t="s">
        <v>18</v>
      </c>
      <c r="C1570" s="1">
        <v>5</v>
      </c>
      <c r="D1570" s="1" t="s">
        <v>11</v>
      </c>
      <c r="E1570" s="1">
        <v>0.3</v>
      </c>
      <c r="F1570" s="1">
        <v>0.3</v>
      </c>
      <c r="G1570" s="1">
        <v>0.4</v>
      </c>
      <c r="H1570" s="1">
        <v>0</v>
      </c>
      <c r="I1570" s="1" t="s">
        <v>12</v>
      </c>
      <c r="J1570" s="1" t="s">
        <v>19</v>
      </c>
      <c r="K1570" s="1">
        <v>750</v>
      </c>
      <c r="L1570" s="3">
        <v>750</v>
      </c>
      <c r="M1570" t="str">
        <f t="shared" si="172"/>
        <v>C</v>
      </c>
      <c r="N1570" t="str">
        <f t="shared" si="173"/>
        <v>C5</v>
      </c>
      <c r="O1570" t="str">
        <f>VLOOKUP(N1570,'Design - US'!$H$3:$M$50,2,FALSE)</f>
        <v>Profile C</v>
      </c>
      <c r="P1570" t="str">
        <f>VLOOKUP($N1570,'Design - US'!$H$3:$M$50,3,FALSE)</f>
        <v>$30 USD / mo (T2)</v>
      </c>
      <c r="Q1570" t="str">
        <f>VLOOKUP($N1570,'Design - US'!$H$3:$M$50,4,FALSE)</f>
        <v>$7.14 USD / day</v>
      </c>
      <c r="R1570" t="str">
        <f>VLOOKUP($N1570,'Design - US'!$H$3:$M$50,5,FALSE)</f>
        <v>Open access within label indication (use after failure of allopurinol or febuxostat)</v>
      </c>
      <c r="S1570" t="str">
        <f>VLOOKUP($N1570,'Design - US'!$H$3:$M$50,6,FALSE)</f>
        <v>Requires prior authorization</v>
      </c>
      <c r="T1570">
        <f t="shared" si="174"/>
        <v>750</v>
      </c>
      <c r="U1570">
        <f t="shared" si="168"/>
        <v>225</v>
      </c>
      <c r="V1570">
        <f t="shared" si="169"/>
        <v>225</v>
      </c>
      <c r="W1570">
        <f t="shared" si="170"/>
        <v>300</v>
      </c>
      <c r="X1570">
        <f t="shared" si="171"/>
        <v>0</v>
      </c>
    </row>
    <row r="1571" spans="1:24">
      <c r="A1571" s="2">
        <v>251</v>
      </c>
      <c r="B1571" s="1" t="s">
        <v>18</v>
      </c>
      <c r="C1571" s="1">
        <v>5</v>
      </c>
      <c r="D1571" s="1" t="s">
        <v>14</v>
      </c>
      <c r="E1571" s="1">
        <v>0.4</v>
      </c>
      <c r="F1571" s="1">
        <v>0.2</v>
      </c>
      <c r="G1571" s="1">
        <v>0.4</v>
      </c>
      <c r="H1571" s="1">
        <v>0</v>
      </c>
      <c r="I1571" s="1" t="s">
        <v>12</v>
      </c>
      <c r="J1571" s="1" t="s">
        <v>19</v>
      </c>
      <c r="K1571" s="1">
        <v>750</v>
      </c>
      <c r="L1571" s="3">
        <v>750</v>
      </c>
      <c r="M1571" t="str">
        <f t="shared" si="172"/>
        <v>C</v>
      </c>
      <c r="N1571" t="str">
        <f t="shared" si="173"/>
        <v>C5</v>
      </c>
      <c r="O1571" t="str">
        <f>VLOOKUP(N1571,'Design - US'!$H$3:$M$50,2,FALSE)</f>
        <v>Profile C</v>
      </c>
      <c r="P1571" t="str">
        <f>VLOOKUP($N1571,'Design - US'!$H$3:$M$50,3,FALSE)</f>
        <v>$30 USD / mo (T2)</v>
      </c>
      <c r="Q1571" t="str">
        <f>VLOOKUP($N1571,'Design - US'!$H$3:$M$50,4,FALSE)</f>
        <v>$7.14 USD / day</v>
      </c>
      <c r="R1571" t="str">
        <f>VLOOKUP($N1571,'Design - US'!$H$3:$M$50,5,FALSE)</f>
        <v>Open access within label indication (use after failure of allopurinol or febuxostat)</v>
      </c>
      <c r="S1571" t="str">
        <f>VLOOKUP($N1571,'Design - US'!$H$3:$M$50,6,FALSE)</f>
        <v>Requires prior authorization</v>
      </c>
      <c r="T1571">
        <f t="shared" si="174"/>
        <v>750</v>
      </c>
      <c r="U1571">
        <f t="shared" si="168"/>
        <v>300</v>
      </c>
      <c r="V1571">
        <f t="shared" si="169"/>
        <v>150</v>
      </c>
      <c r="W1571">
        <f t="shared" si="170"/>
        <v>300</v>
      </c>
      <c r="X1571">
        <f t="shared" si="171"/>
        <v>0</v>
      </c>
    </row>
    <row r="1572" spans="1:24">
      <c r="A1572" s="2">
        <v>251</v>
      </c>
      <c r="B1572" s="1" t="s">
        <v>18</v>
      </c>
      <c r="C1572" s="1">
        <v>6</v>
      </c>
      <c r="D1572" s="1" t="s">
        <v>11</v>
      </c>
      <c r="E1572" s="1">
        <v>0.5</v>
      </c>
      <c r="F1572" s="1">
        <v>0.5</v>
      </c>
      <c r="G1572" s="1">
        <v>0</v>
      </c>
      <c r="H1572" s="1">
        <v>0</v>
      </c>
      <c r="I1572" s="1" t="s">
        <v>12</v>
      </c>
      <c r="J1572" s="1" t="s">
        <v>19</v>
      </c>
      <c r="K1572" s="1">
        <v>750</v>
      </c>
      <c r="L1572" s="3">
        <v>750</v>
      </c>
      <c r="M1572" t="str">
        <f t="shared" si="172"/>
        <v>C</v>
      </c>
      <c r="N1572" t="str">
        <f t="shared" si="173"/>
        <v>C6</v>
      </c>
      <c r="O1572" t="str">
        <f>VLOOKUP(N1572,'Design - US'!$H$3:$M$50,2,FALSE)</f>
        <v>Profile A</v>
      </c>
      <c r="P1572" t="str">
        <f>VLOOKUP($N1572,'Design - US'!$H$3:$M$50,3,FALSE)</f>
        <v>$60 USD / mo (T3)</v>
      </c>
      <c r="Q1572" t="str">
        <f>VLOOKUP($N1572,'Design - US'!$H$3:$M$50,4,FALSE)</f>
        <v>$7.14 USD / day</v>
      </c>
      <c r="R1572" t="str">
        <f>VLOOKUP($N1572,'Design - US'!$H$3:$M$50,5,FALSE)</f>
        <v>Open access within label indication (use after failure of allopurinol or febuxostat)</v>
      </c>
      <c r="S1572" t="str">
        <f>VLOOKUP($N1572,'Design - US'!$H$3:$M$50,6,FALSE)</f>
        <v>Requires prior authorization</v>
      </c>
      <c r="T1572">
        <f t="shared" si="174"/>
        <v>750</v>
      </c>
      <c r="U1572">
        <f t="shared" si="168"/>
        <v>375</v>
      </c>
      <c r="V1572">
        <f t="shared" si="169"/>
        <v>375</v>
      </c>
      <c r="W1572">
        <f t="shared" si="170"/>
        <v>0</v>
      </c>
      <c r="X1572">
        <f t="shared" si="171"/>
        <v>0</v>
      </c>
    </row>
    <row r="1573" spans="1:24">
      <c r="A1573" s="2">
        <v>251</v>
      </c>
      <c r="B1573" s="1" t="s">
        <v>18</v>
      </c>
      <c r="C1573" s="1">
        <v>6</v>
      </c>
      <c r="D1573" s="1" t="s">
        <v>14</v>
      </c>
      <c r="E1573" s="1">
        <v>0.5</v>
      </c>
      <c r="F1573" s="1">
        <v>0.5</v>
      </c>
      <c r="G1573" s="1">
        <v>0</v>
      </c>
      <c r="H1573" s="1">
        <v>0</v>
      </c>
      <c r="I1573" s="1" t="s">
        <v>12</v>
      </c>
      <c r="J1573" s="1" t="s">
        <v>19</v>
      </c>
      <c r="K1573" s="1">
        <v>750</v>
      </c>
      <c r="L1573" s="3">
        <v>750</v>
      </c>
      <c r="M1573" t="str">
        <f t="shared" si="172"/>
        <v>C</v>
      </c>
      <c r="N1573" t="str">
        <f t="shared" si="173"/>
        <v>C6</v>
      </c>
      <c r="O1573" t="str">
        <f>VLOOKUP(N1573,'Design - US'!$H$3:$M$50,2,FALSE)</f>
        <v>Profile A</v>
      </c>
      <c r="P1573" t="str">
        <f>VLOOKUP($N1573,'Design - US'!$H$3:$M$50,3,FALSE)</f>
        <v>$60 USD / mo (T3)</v>
      </c>
      <c r="Q1573" t="str">
        <f>VLOOKUP($N1573,'Design - US'!$H$3:$M$50,4,FALSE)</f>
        <v>$7.14 USD / day</v>
      </c>
      <c r="R1573" t="str">
        <f>VLOOKUP($N1573,'Design - US'!$H$3:$M$50,5,FALSE)</f>
        <v>Open access within label indication (use after failure of allopurinol or febuxostat)</v>
      </c>
      <c r="S1573" t="str">
        <f>VLOOKUP($N1573,'Design - US'!$H$3:$M$50,6,FALSE)</f>
        <v>Requires prior authorization</v>
      </c>
      <c r="T1573">
        <f t="shared" si="174"/>
        <v>750</v>
      </c>
      <c r="U1573">
        <f t="shared" si="168"/>
        <v>375</v>
      </c>
      <c r="V1573">
        <f t="shared" si="169"/>
        <v>375</v>
      </c>
      <c r="W1573">
        <f t="shared" si="170"/>
        <v>0</v>
      </c>
      <c r="X1573">
        <f t="shared" si="171"/>
        <v>0</v>
      </c>
    </row>
    <row r="1574" spans="1:24">
      <c r="A1574" s="2">
        <v>251</v>
      </c>
      <c r="B1574" s="1" t="s">
        <v>18</v>
      </c>
      <c r="C1574" s="1">
        <v>7</v>
      </c>
      <c r="D1574" s="1" t="s">
        <v>11</v>
      </c>
      <c r="E1574" s="1">
        <v>0.5</v>
      </c>
      <c r="F1574" s="1">
        <v>0.5</v>
      </c>
      <c r="G1574" s="1">
        <v>0</v>
      </c>
      <c r="H1574" s="1">
        <v>0</v>
      </c>
      <c r="I1574" s="1" t="s">
        <v>12</v>
      </c>
      <c r="J1574" s="1" t="s">
        <v>19</v>
      </c>
      <c r="K1574" s="1">
        <v>750</v>
      </c>
      <c r="L1574" s="3">
        <v>750</v>
      </c>
      <c r="M1574" t="str">
        <f t="shared" si="172"/>
        <v>C</v>
      </c>
      <c r="N1574" t="str">
        <f t="shared" si="173"/>
        <v>C7</v>
      </c>
      <c r="O1574" t="str">
        <f>VLOOKUP(N1574,'Design - US'!$H$3:$M$50,2,FALSE)</f>
        <v>Profile D</v>
      </c>
      <c r="P1574" t="str">
        <f>VLOOKUP($N1574,'Design - US'!$H$3:$M$50,3,FALSE)</f>
        <v>$60 USD / mo (T3)</v>
      </c>
      <c r="Q1574" t="str">
        <f>VLOOKUP($N1574,'Design - US'!$H$3:$M$50,4,FALSE)</f>
        <v>$7.14 USD / day</v>
      </c>
      <c r="R1574" t="str">
        <f>VLOOKUP($N1574,'Design - US'!$H$3:$M$50,5,FALSE)</f>
        <v>Open access within label indication (use after failure of allopurinol or febuxostat)</v>
      </c>
      <c r="S1574" t="str">
        <f>VLOOKUP($N1574,'Design - US'!$H$3:$M$50,6,FALSE)</f>
        <v>Requires prior authorization</v>
      </c>
      <c r="T1574">
        <f t="shared" si="174"/>
        <v>750</v>
      </c>
      <c r="U1574">
        <f t="shared" si="168"/>
        <v>375</v>
      </c>
      <c r="V1574">
        <f t="shared" si="169"/>
        <v>375</v>
      </c>
      <c r="W1574">
        <f t="shared" si="170"/>
        <v>0</v>
      </c>
      <c r="X1574">
        <f t="shared" si="171"/>
        <v>0</v>
      </c>
    </row>
    <row r="1575" spans="1:24">
      <c r="A1575" s="2">
        <v>251</v>
      </c>
      <c r="B1575" s="1" t="s">
        <v>18</v>
      </c>
      <c r="C1575" s="1">
        <v>7</v>
      </c>
      <c r="D1575" s="1" t="s">
        <v>14</v>
      </c>
      <c r="E1575" s="1">
        <v>0.5</v>
      </c>
      <c r="F1575" s="1">
        <v>0.5</v>
      </c>
      <c r="G1575" s="1">
        <v>0</v>
      </c>
      <c r="H1575" s="1">
        <v>0</v>
      </c>
      <c r="I1575" s="1" t="s">
        <v>12</v>
      </c>
      <c r="J1575" s="1" t="s">
        <v>19</v>
      </c>
      <c r="K1575" s="1">
        <v>750</v>
      </c>
      <c r="L1575" s="3">
        <v>750</v>
      </c>
      <c r="M1575" t="str">
        <f t="shared" si="172"/>
        <v>C</v>
      </c>
      <c r="N1575" t="str">
        <f t="shared" si="173"/>
        <v>C7</v>
      </c>
      <c r="O1575" t="str">
        <f>VLOOKUP(N1575,'Design - US'!$H$3:$M$50,2,FALSE)</f>
        <v>Profile D</v>
      </c>
      <c r="P1575" t="str">
        <f>VLOOKUP($N1575,'Design - US'!$H$3:$M$50,3,FALSE)</f>
        <v>$60 USD / mo (T3)</v>
      </c>
      <c r="Q1575" t="str">
        <f>VLOOKUP($N1575,'Design - US'!$H$3:$M$50,4,FALSE)</f>
        <v>$7.14 USD / day</v>
      </c>
      <c r="R1575" t="str">
        <f>VLOOKUP($N1575,'Design - US'!$H$3:$M$50,5,FALSE)</f>
        <v>Open access within label indication (use after failure of allopurinol or febuxostat)</v>
      </c>
      <c r="S1575" t="str">
        <f>VLOOKUP($N1575,'Design - US'!$H$3:$M$50,6,FALSE)</f>
        <v>Requires prior authorization</v>
      </c>
      <c r="T1575">
        <f t="shared" si="174"/>
        <v>750</v>
      </c>
      <c r="U1575">
        <f t="shared" si="168"/>
        <v>375</v>
      </c>
      <c r="V1575">
        <f t="shared" si="169"/>
        <v>375</v>
      </c>
      <c r="W1575">
        <f t="shared" si="170"/>
        <v>0</v>
      </c>
      <c r="X1575">
        <f t="shared" si="171"/>
        <v>0</v>
      </c>
    </row>
    <row r="1576" spans="1:24">
      <c r="A1576" s="2">
        <v>251</v>
      </c>
      <c r="B1576" s="1" t="s">
        <v>18</v>
      </c>
      <c r="C1576" s="1">
        <v>8</v>
      </c>
      <c r="D1576" s="1" t="s">
        <v>11</v>
      </c>
      <c r="E1576" s="1">
        <v>0.5</v>
      </c>
      <c r="F1576" s="1">
        <v>0.5</v>
      </c>
      <c r="G1576" s="1">
        <v>0</v>
      </c>
      <c r="H1576" s="1">
        <v>0</v>
      </c>
      <c r="I1576" s="1" t="s">
        <v>12</v>
      </c>
      <c r="J1576" s="1" t="s">
        <v>19</v>
      </c>
      <c r="K1576" s="1">
        <v>750</v>
      </c>
      <c r="L1576" s="3">
        <v>750</v>
      </c>
      <c r="M1576" t="str">
        <f t="shared" si="172"/>
        <v>C</v>
      </c>
      <c r="N1576" t="str">
        <f t="shared" si="173"/>
        <v>C8</v>
      </c>
      <c r="O1576" t="str">
        <f>VLOOKUP(N1576,'Design - US'!$H$3:$M$50,2,FALSE)</f>
        <v>Profile B</v>
      </c>
      <c r="P1576" t="str">
        <f>VLOOKUP($N1576,'Design - US'!$H$3:$M$50,3,FALSE)</f>
        <v>$60 USD / mo (T3)</v>
      </c>
      <c r="Q1576" t="str">
        <f>VLOOKUP($N1576,'Design - US'!$H$3:$M$50,4,FALSE)</f>
        <v>$12.06 USD / day</v>
      </c>
      <c r="R1576" t="str">
        <f>VLOOKUP($N1576,'Design - US'!$H$3:$M$50,5,FALSE)</f>
        <v>Access restricted beyond label indication (use only after failure of both allopurinol AND febuxostat)</v>
      </c>
      <c r="S1576" t="str">
        <f>VLOOKUP($N1576,'Design - US'!$H$3:$M$50,6,FALSE)</f>
        <v>Requires prior authorization</v>
      </c>
      <c r="T1576">
        <f t="shared" si="174"/>
        <v>750</v>
      </c>
      <c r="U1576">
        <f t="shared" si="168"/>
        <v>375</v>
      </c>
      <c r="V1576">
        <f t="shared" si="169"/>
        <v>375</v>
      </c>
      <c r="W1576">
        <f t="shared" si="170"/>
        <v>0</v>
      </c>
      <c r="X1576">
        <f t="shared" si="171"/>
        <v>0</v>
      </c>
    </row>
    <row r="1577" spans="1:24">
      <c r="A1577" s="2">
        <v>251</v>
      </c>
      <c r="B1577" s="1" t="s">
        <v>18</v>
      </c>
      <c r="C1577" s="1">
        <v>8</v>
      </c>
      <c r="D1577" s="1" t="s">
        <v>14</v>
      </c>
      <c r="E1577" s="1">
        <v>0.5</v>
      </c>
      <c r="F1577" s="1">
        <v>0.5</v>
      </c>
      <c r="G1577" s="1">
        <v>0</v>
      </c>
      <c r="H1577" s="1">
        <v>0</v>
      </c>
      <c r="I1577" s="1" t="s">
        <v>12</v>
      </c>
      <c r="J1577" s="1" t="s">
        <v>19</v>
      </c>
      <c r="K1577" s="1">
        <v>750</v>
      </c>
      <c r="L1577" s="3">
        <v>750</v>
      </c>
      <c r="M1577" t="str">
        <f t="shared" si="172"/>
        <v>C</v>
      </c>
      <c r="N1577" t="str">
        <f t="shared" si="173"/>
        <v>C8</v>
      </c>
      <c r="O1577" t="str">
        <f>VLOOKUP(N1577,'Design - US'!$H$3:$M$50,2,FALSE)</f>
        <v>Profile B</v>
      </c>
      <c r="P1577" t="str">
        <f>VLOOKUP($N1577,'Design - US'!$H$3:$M$50,3,FALSE)</f>
        <v>$60 USD / mo (T3)</v>
      </c>
      <c r="Q1577" t="str">
        <f>VLOOKUP($N1577,'Design - US'!$H$3:$M$50,4,FALSE)</f>
        <v>$12.06 USD / day</v>
      </c>
      <c r="R1577" t="str">
        <f>VLOOKUP($N1577,'Design - US'!$H$3:$M$50,5,FALSE)</f>
        <v>Access restricted beyond label indication (use only after failure of both allopurinol AND febuxostat)</v>
      </c>
      <c r="S1577" t="str">
        <f>VLOOKUP($N1577,'Design - US'!$H$3:$M$50,6,FALSE)</f>
        <v>Requires prior authorization</v>
      </c>
      <c r="T1577">
        <f t="shared" si="174"/>
        <v>750</v>
      </c>
      <c r="U1577">
        <f t="shared" si="168"/>
        <v>375</v>
      </c>
      <c r="V1577">
        <f t="shared" si="169"/>
        <v>375</v>
      </c>
      <c r="W1577">
        <f t="shared" si="170"/>
        <v>0</v>
      </c>
      <c r="X1577">
        <f t="shared" si="171"/>
        <v>0</v>
      </c>
    </row>
    <row r="1578" spans="1:24">
      <c r="A1578" s="2">
        <v>251</v>
      </c>
      <c r="B1578" s="1" t="s">
        <v>18</v>
      </c>
      <c r="C1578" s="1">
        <v>9</v>
      </c>
      <c r="D1578" s="1" t="s">
        <v>11</v>
      </c>
      <c r="E1578" s="1">
        <v>0.4</v>
      </c>
      <c r="F1578" s="1">
        <v>0.4</v>
      </c>
      <c r="G1578" s="1">
        <v>0.2</v>
      </c>
      <c r="H1578" s="1">
        <v>0</v>
      </c>
      <c r="I1578" s="1" t="s">
        <v>12</v>
      </c>
      <c r="J1578" s="1" t="s">
        <v>19</v>
      </c>
      <c r="K1578" s="1">
        <v>750</v>
      </c>
      <c r="L1578" s="3">
        <v>750</v>
      </c>
      <c r="M1578" t="str">
        <f t="shared" si="172"/>
        <v>C</v>
      </c>
      <c r="N1578" t="str">
        <f t="shared" si="173"/>
        <v>C9</v>
      </c>
      <c r="O1578" t="str">
        <f>VLOOKUP(N1578,'Design - US'!$H$3:$M$50,2,FALSE)</f>
        <v>Profile D</v>
      </c>
      <c r="P1578" t="str">
        <f>VLOOKUP($N1578,'Design - US'!$H$3:$M$50,3,FALSE)</f>
        <v>$60 USD / mo (T3)</v>
      </c>
      <c r="Q1578" t="str">
        <f>VLOOKUP($N1578,'Design - US'!$H$3:$M$50,4,FALSE)</f>
        <v>$12.06 USD / day</v>
      </c>
      <c r="R1578" t="str">
        <f>VLOOKUP($N1578,'Design - US'!$H$3:$M$50,5,FALSE)</f>
        <v>Open access within label indication (use after failure of allopurinol or febuxostat)</v>
      </c>
      <c r="S1578" t="str">
        <f>VLOOKUP($N1578,'Design - US'!$H$3:$M$50,6,FALSE)</f>
        <v>No prior authorization</v>
      </c>
      <c r="T1578">
        <f t="shared" si="174"/>
        <v>750</v>
      </c>
      <c r="U1578">
        <f t="shared" si="168"/>
        <v>300</v>
      </c>
      <c r="V1578">
        <f t="shared" si="169"/>
        <v>300</v>
      </c>
      <c r="W1578">
        <f t="shared" si="170"/>
        <v>150</v>
      </c>
      <c r="X1578">
        <f t="shared" si="171"/>
        <v>0</v>
      </c>
    </row>
    <row r="1579" spans="1:24">
      <c r="A1579" s="2">
        <v>251</v>
      </c>
      <c r="B1579" s="1" t="s">
        <v>18</v>
      </c>
      <c r="C1579" s="1">
        <v>9</v>
      </c>
      <c r="D1579" s="1" t="s">
        <v>14</v>
      </c>
      <c r="E1579" s="1">
        <v>0.4</v>
      </c>
      <c r="F1579" s="1">
        <v>0.4</v>
      </c>
      <c r="G1579" s="1">
        <v>0.2</v>
      </c>
      <c r="H1579" s="1">
        <v>0</v>
      </c>
      <c r="I1579" s="1" t="s">
        <v>12</v>
      </c>
      <c r="J1579" s="1" t="s">
        <v>19</v>
      </c>
      <c r="K1579" s="1">
        <v>750</v>
      </c>
      <c r="L1579" s="3">
        <v>750</v>
      </c>
      <c r="M1579" t="str">
        <f t="shared" si="172"/>
        <v>C</v>
      </c>
      <c r="N1579" t="str">
        <f t="shared" si="173"/>
        <v>C9</v>
      </c>
      <c r="O1579" t="str">
        <f>VLOOKUP(N1579,'Design - US'!$H$3:$M$50,2,FALSE)</f>
        <v>Profile D</v>
      </c>
      <c r="P1579" t="str">
        <f>VLOOKUP($N1579,'Design - US'!$H$3:$M$50,3,FALSE)</f>
        <v>$60 USD / mo (T3)</v>
      </c>
      <c r="Q1579" t="str">
        <f>VLOOKUP($N1579,'Design - US'!$H$3:$M$50,4,FALSE)</f>
        <v>$12.06 USD / day</v>
      </c>
      <c r="R1579" t="str">
        <f>VLOOKUP($N1579,'Design - US'!$H$3:$M$50,5,FALSE)</f>
        <v>Open access within label indication (use after failure of allopurinol or febuxostat)</v>
      </c>
      <c r="S1579" t="str">
        <f>VLOOKUP($N1579,'Design - US'!$H$3:$M$50,6,FALSE)</f>
        <v>No prior authorization</v>
      </c>
      <c r="T1579">
        <f t="shared" si="174"/>
        <v>750</v>
      </c>
      <c r="U1579">
        <f t="shared" si="168"/>
        <v>300</v>
      </c>
      <c r="V1579">
        <f t="shared" si="169"/>
        <v>300</v>
      </c>
      <c r="W1579">
        <f t="shared" si="170"/>
        <v>150</v>
      </c>
      <c r="X1579">
        <f t="shared" si="171"/>
        <v>0</v>
      </c>
    </row>
    <row r="1580" spans="1:24">
      <c r="A1580" s="2">
        <v>251</v>
      </c>
      <c r="B1580" s="1" t="s">
        <v>18</v>
      </c>
      <c r="C1580" s="1">
        <v>10</v>
      </c>
      <c r="D1580" s="1" t="s">
        <v>11</v>
      </c>
      <c r="E1580" s="1">
        <v>0.4</v>
      </c>
      <c r="F1580" s="1">
        <v>0.4</v>
      </c>
      <c r="G1580" s="1">
        <v>0.2</v>
      </c>
      <c r="H1580" s="1">
        <v>0</v>
      </c>
      <c r="I1580" s="1" t="s">
        <v>12</v>
      </c>
      <c r="J1580" s="1" t="s">
        <v>19</v>
      </c>
      <c r="K1580" s="1">
        <v>750</v>
      </c>
      <c r="L1580" s="3">
        <v>750</v>
      </c>
      <c r="M1580" t="str">
        <f t="shared" si="172"/>
        <v>C</v>
      </c>
      <c r="N1580" t="str">
        <f t="shared" si="173"/>
        <v>C10</v>
      </c>
      <c r="O1580" t="str">
        <f>VLOOKUP(N1580,'Design - US'!$H$3:$M$50,2,FALSE)</f>
        <v>Profile A</v>
      </c>
      <c r="P1580" t="str">
        <f>VLOOKUP($N1580,'Design - US'!$H$3:$M$50,3,FALSE)</f>
        <v>$60 USD / mo (T3)</v>
      </c>
      <c r="Q1580" t="str">
        <f>VLOOKUP($N1580,'Design - US'!$H$3:$M$50,4,FALSE)</f>
        <v>$12.06 USD / day</v>
      </c>
      <c r="R1580" t="str">
        <f>VLOOKUP($N1580,'Design - US'!$H$3:$M$50,5,FALSE)</f>
        <v>Open access within label indication (use after failure of allopurinol or febuxostat)</v>
      </c>
      <c r="S1580" t="str">
        <f>VLOOKUP($N1580,'Design - US'!$H$3:$M$50,6,FALSE)</f>
        <v>No prior authorization</v>
      </c>
      <c r="T1580">
        <f t="shared" si="174"/>
        <v>750</v>
      </c>
      <c r="U1580">
        <f t="shared" si="168"/>
        <v>300</v>
      </c>
      <c r="V1580">
        <f t="shared" si="169"/>
        <v>300</v>
      </c>
      <c r="W1580">
        <f t="shared" si="170"/>
        <v>150</v>
      </c>
      <c r="X1580">
        <f t="shared" si="171"/>
        <v>0</v>
      </c>
    </row>
    <row r="1581" spans="1:24">
      <c r="A1581" s="2">
        <v>251</v>
      </c>
      <c r="B1581" s="1" t="s">
        <v>18</v>
      </c>
      <c r="C1581" s="1">
        <v>10</v>
      </c>
      <c r="D1581" s="1" t="s">
        <v>14</v>
      </c>
      <c r="E1581" s="1">
        <v>0.4</v>
      </c>
      <c r="F1581" s="1">
        <v>0.4</v>
      </c>
      <c r="G1581" s="1">
        <v>0.2</v>
      </c>
      <c r="H1581" s="1">
        <v>0</v>
      </c>
      <c r="I1581" s="1" t="s">
        <v>12</v>
      </c>
      <c r="J1581" s="1" t="s">
        <v>19</v>
      </c>
      <c r="K1581" s="1">
        <v>750</v>
      </c>
      <c r="L1581" s="3">
        <v>750</v>
      </c>
      <c r="M1581" t="str">
        <f t="shared" si="172"/>
        <v>C</v>
      </c>
      <c r="N1581" t="str">
        <f t="shared" si="173"/>
        <v>C10</v>
      </c>
      <c r="O1581" t="str">
        <f>VLOOKUP(N1581,'Design - US'!$H$3:$M$50,2,FALSE)</f>
        <v>Profile A</v>
      </c>
      <c r="P1581" t="str">
        <f>VLOOKUP($N1581,'Design - US'!$H$3:$M$50,3,FALSE)</f>
        <v>$60 USD / mo (T3)</v>
      </c>
      <c r="Q1581" t="str">
        <f>VLOOKUP($N1581,'Design - US'!$H$3:$M$50,4,FALSE)</f>
        <v>$12.06 USD / day</v>
      </c>
      <c r="R1581" t="str">
        <f>VLOOKUP($N1581,'Design - US'!$H$3:$M$50,5,FALSE)</f>
        <v>Open access within label indication (use after failure of allopurinol or febuxostat)</v>
      </c>
      <c r="S1581" t="str">
        <f>VLOOKUP($N1581,'Design - US'!$H$3:$M$50,6,FALSE)</f>
        <v>No prior authorization</v>
      </c>
      <c r="T1581">
        <f t="shared" si="174"/>
        <v>750</v>
      </c>
      <c r="U1581">
        <f t="shared" si="168"/>
        <v>300</v>
      </c>
      <c r="V1581">
        <f t="shared" si="169"/>
        <v>300</v>
      </c>
      <c r="W1581">
        <f t="shared" si="170"/>
        <v>150</v>
      </c>
      <c r="X1581">
        <f t="shared" si="171"/>
        <v>0</v>
      </c>
    </row>
    <row r="1582" spans="1:24">
      <c r="A1582" s="2">
        <v>251</v>
      </c>
      <c r="B1582" s="1" t="s">
        <v>18</v>
      </c>
      <c r="C1582" s="1">
        <v>11</v>
      </c>
      <c r="D1582" s="1" t="s">
        <v>11</v>
      </c>
      <c r="E1582" s="1">
        <v>0.4</v>
      </c>
      <c r="F1582" s="1">
        <v>0.4</v>
      </c>
      <c r="G1582" s="1">
        <v>0.2</v>
      </c>
      <c r="H1582" s="1">
        <v>0</v>
      </c>
      <c r="I1582" s="1" t="s">
        <v>12</v>
      </c>
      <c r="J1582" s="1" t="s">
        <v>19</v>
      </c>
      <c r="K1582" s="1">
        <v>750</v>
      </c>
      <c r="L1582" s="3">
        <v>750</v>
      </c>
      <c r="M1582" t="str">
        <f t="shared" si="172"/>
        <v>C</v>
      </c>
      <c r="N1582" t="str">
        <f t="shared" si="173"/>
        <v>C11</v>
      </c>
      <c r="O1582" t="str">
        <f>VLOOKUP(N1582,'Design - US'!$H$3:$M$50,2,FALSE)</f>
        <v>Profile B</v>
      </c>
      <c r="P1582" t="str">
        <f>VLOOKUP($N1582,'Design - US'!$H$3:$M$50,3,FALSE)</f>
        <v>$60 USD / mo (T3)</v>
      </c>
      <c r="Q1582" t="str">
        <f>VLOOKUP($N1582,'Design - US'!$H$3:$M$50,4,FALSE)</f>
        <v>$12.06 USD / day</v>
      </c>
      <c r="R1582" t="str">
        <f>VLOOKUP($N1582,'Design - US'!$H$3:$M$50,5,FALSE)</f>
        <v>Open access within label indication (use after failure of allopurinol or febuxostat)</v>
      </c>
      <c r="S1582" t="str">
        <f>VLOOKUP($N1582,'Design - US'!$H$3:$M$50,6,FALSE)</f>
        <v>No prior authorization</v>
      </c>
      <c r="T1582">
        <f t="shared" si="174"/>
        <v>750</v>
      </c>
      <c r="U1582">
        <f t="shared" si="168"/>
        <v>300</v>
      </c>
      <c r="V1582">
        <f t="shared" si="169"/>
        <v>300</v>
      </c>
      <c r="W1582">
        <f t="shared" si="170"/>
        <v>150</v>
      </c>
      <c r="X1582">
        <f t="shared" si="171"/>
        <v>0</v>
      </c>
    </row>
    <row r="1583" spans="1:24">
      <c r="A1583" s="2">
        <v>251</v>
      </c>
      <c r="B1583" s="1" t="s">
        <v>18</v>
      </c>
      <c r="C1583" s="1">
        <v>11</v>
      </c>
      <c r="D1583" s="1" t="s">
        <v>14</v>
      </c>
      <c r="E1583" s="1">
        <v>0.4</v>
      </c>
      <c r="F1583" s="1">
        <v>0.4</v>
      </c>
      <c r="G1583" s="1">
        <v>0.2</v>
      </c>
      <c r="H1583" s="1">
        <v>0</v>
      </c>
      <c r="I1583" s="1" t="s">
        <v>12</v>
      </c>
      <c r="J1583" s="1" t="s">
        <v>19</v>
      </c>
      <c r="K1583" s="1">
        <v>750</v>
      </c>
      <c r="L1583" s="3">
        <v>750</v>
      </c>
      <c r="M1583" t="str">
        <f t="shared" si="172"/>
        <v>C</v>
      </c>
      <c r="N1583" t="str">
        <f t="shared" si="173"/>
        <v>C11</v>
      </c>
      <c r="O1583" t="str">
        <f>VLOOKUP(N1583,'Design - US'!$H$3:$M$50,2,FALSE)</f>
        <v>Profile B</v>
      </c>
      <c r="P1583" t="str">
        <f>VLOOKUP($N1583,'Design - US'!$H$3:$M$50,3,FALSE)</f>
        <v>$60 USD / mo (T3)</v>
      </c>
      <c r="Q1583" t="str">
        <f>VLOOKUP($N1583,'Design - US'!$H$3:$M$50,4,FALSE)</f>
        <v>$12.06 USD / day</v>
      </c>
      <c r="R1583" t="str">
        <f>VLOOKUP($N1583,'Design - US'!$H$3:$M$50,5,FALSE)</f>
        <v>Open access within label indication (use after failure of allopurinol or febuxostat)</v>
      </c>
      <c r="S1583" t="str">
        <f>VLOOKUP($N1583,'Design - US'!$H$3:$M$50,6,FALSE)</f>
        <v>No prior authorization</v>
      </c>
      <c r="T1583">
        <f t="shared" si="174"/>
        <v>750</v>
      </c>
      <c r="U1583">
        <f t="shared" si="168"/>
        <v>300</v>
      </c>
      <c r="V1583">
        <f t="shared" si="169"/>
        <v>300</v>
      </c>
      <c r="W1583">
        <f t="shared" si="170"/>
        <v>150</v>
      </c>
      <c r="X1583">
        <f t="shared" si="171"/>
        <v>0</v>
      </c>
    </row>
    <row r="1584" spans="1:24">
      <c r="A1584" s="2">
        <v>251</v>
      </c>
      <c r="B1584" s="1" t="s">
        <v>18</v>
      </c>
      <c r="C1584" s="1">
        <v>12</v>
      </c>
      <c r="D1584" s="1" t="s">
        <v>11</v>
      </c>
      <c r="E1584" s="1">
        <v>0.3</v>
      </c>
      <c r="F1584" s="1">
        <v>0.3</v>
      </c>
      <c r="G1584" s="1">
        <v>0.4</v>
      </c>
      <c r="H1584" s="1">
        <v>0</v>
      </c>
      <c r="I1584" s="1" t="s">
        <v>12</v>
      </c>
      <c r="J1584" s="1" t="s">
        <v>19</v>
      </c>
      <c r="K1584" s="1">
        <v>750</v>
      </c>
      <c r="L1584" s="3">
        <v>750</v>
      </c>
      <c r="M1584" t="str">
        <f t="shared" si="172"/>
        <v>C</v>
      </c>
      <c r="N1584" t="str">
        <f t="shared" si="173"/>
        <v>C12</v>
      </c>
      <c r="O1584" t="str">
        <f>VLOOKUP(N1584,'Design - US'!$H$3:$M$50,2,FALSE)</f>
        <v>Profile C</v>
      </c>
      <c r="P1584" t="str">
        <f>VLOOKUP($N1584,'Design - US'!$H$3:$M$50,3,FALSE)</f>
        <v>$60 USD / mo (T3)</v>
      </c>
      <c r="Q1584" t="str">
        <f>VLOOKUP($N1584,'Design - US'!$H$3:$M$50,4,FALSE)</f>
        <v>$5.36 USD / day</v>
      </c>
      <c r="R1584" t="str">
        <f>VLOOKUP($N1584,'Design - US'!$H$3:$M$50,5,FALSE)</f>
        <v>Open access within label indication (use after failure of allopurinol or febuxostat)</v>
      </c>
      <c r="S1584" t="str">
        <f>VLOOKUP($N1584,'Design - US'!$H$3:$M$50,6,FALSE)</f>
        <v>No prior authorization</v>
      </c>
      <c r="T1584">
        <f t="shared" si="174"/>
        <v>750</v>
      </c>
      <c r="U1584">
        <f t="shared" si="168"/>
        <v>225</v>
      </c>
      <c r="V1584">
        <f t="shared" si="169"/>
        <v>225</v>
      </c>
      <c r="W1584">
        <f t="shared" si="170"/>
        <v>300</v>
      </c>
      <c r="X1584">
        <f t="shared" si="171"/>
        <v>0</v>
      </c>
    </row>
    <row r="1585" spans="1:24">
      <c r="A1585" s="2">
        <v>251</v>
      </c>
      <c r="B1585" s="1" t="s">
        <v>18</v>
      </c>
      <c r="C1585" s="1">
        <v>12</v>
      </c>
      <c r="D1585" s="1" t="s">
        <v>14</v>
      </c>
      <c r="E1585" s="1">
        <v>0.3</v>
      </c>
      <c r="F1585" s="1">
        <v>0.3</v>
      </c>
      <c r="G1585" s="1">
        <v>0.4</v>
      </c>
      <c r="H1585" s="1">
        <v>0</v>
      </c>
      <c r="I1585" s="1" t="s">
        <v>12</v>
      </c>
      <c r="J1585" s="1" t="s">
        <v>19</v>
      </c>
      <c r="K1585" s="1">
        <v>750</v>
      </c>
      <c r="L1585" s="3">
        <v>750</v>
      </c>
      <c r="M1585" t="str">
        <f t="shared" si="172"/>
        <v>C</v>
      </c>
      <c r="N1585" t="str">
        <f t="shared" si="173"/>
        <v>C12</v>
      </c>
      <c r="O1585" t="str">
        <f>VLOOKUP(N1585,'Design - US'!$H$3:$M$50,2,FALSE)</f>
        <v>Profile C</v>
      </c>
      <c r="P1585" t="str">
        <f>VLOOKUP($N1585,'Design - US'!$H$3:$M$50,3,FALSE)</f>
        <v>$60 USD / mo (T3)</v>
      </c>
      <c r="Q1585" t="str">
        <f>VLOOKUP($N1585,'Design - US'!$H$3:$M$50,4,FALSE)</f>
        <v>$5.36 USD / day</v>
      </c>
      <c r="R1585" t="str">
        <f>VLOOKUP($N1585,'Design - US'!$H$3:$M$50,5,FALSE)</f>
        <v>Open access within label indication (use after failure of allopurinol or febuxostat)</v>
      </c>
      <c r="S1585" t="str">
        <f>VLOOKUP($N1585,'Design - US'!$H$3:$M$50,6,FALSE)</f>
        <v>No prior authorization</v>
      </c>
      <c r="T1585">
        <f t="shared" si="174"/>
        <v>750</v>
      </c>
      <c r="U1585">
        <f t="shared" si="168"/>
        <v>225</v>
      </c>
      <c r="V1585">
        <f t="shared" si="169"/>
        <v>225</v>
      </c>
      <c r="W1585">
        <f t="shared" si="170"/>
        <v>300</v>
      </c>
      <c r="X1585">
        <f t="shared" si="171"/>
        <v>0</v>
      </c>
    </row>
    <row r="1586" spans="1:24">
      <c r="A1586" s="2">
        <v>253</v>
      </c>
      <c r="B1586" s="1" t="s">
        <v>17</v>
      </c>
      <c r="C1586" s="1">
        <v>1</v>
      </c>
      <c r="D1586" s="1" t="s">
        <v>11</v>
      </c>
      <c r="E1586" s="1">
        <v>0.9</v>
      </c>
      <c r="F1586" s="1">
        <v>0</v>
      </c>
      <c r="G1586" s="1">
        <v>0.1</v>
      </c>
      <c r="H1586" s="1">
        <v>0</v>
      </c>
      <c r="I1586" s="1" t="s">
        <v>12</v>
      </c>
      <c r="J1586" s="1" t="s">
        <v>19</v>
      </c>
      <c r="K1586" s="1">
        <v>1500</v>
      </c>
      <c r="L1586" s="3">
        <v>1000</v>
      </c>
      <c r="M1586" t="str">
        <f t="shared" si="172"/>
        <v>B</v>
      </c>
      <c r="N1586" t="str">
        <f t="shared" si="173"/>
        <v>B1</v>
      </c>
      <c r="O1586" t="str">
        <f>VLOOKUP(N1586,'Design - US'!$H$3:$M$50,2,FALSE)</f>
        <v>Profile B</v>
      </c>
      <c r="P1586" t="str">
        <f>VLOOKUP($N1586,'Design - US'!$H$3:$M$50,3,FALSE)</f>
        <v>$60 USD / mo (T3)</v>
      </c>
      <c r="Q1586" t="str">
        <f>VLOOKUP($N1586,'Design - US'!$H$3:$M$50,4,FALSE)</f>
        <v>$7.14 USD / day</v>
      </c>
      <c r="R1586" t="str">
        <f>VLOOKUP($N1586,'Design - US'!$H$3:$M$50,5,FALSE)</f>
        <v>Open access within label indication (use after failure of allopurinol or febuxostat)</v>
      </c>
      <c r="S1586" t="str">
        <f>VLOOKUP($N1586,'Design - US'!$H$3:$M$50,6,FALSE)</f>
        <v>Requires prior authorization</v>
      </c>
      <c r="T1586">
        <f t="shared" si="174"/>
        <v>1500</v>
      </c>
      <c r="U1586">
        <f t="shared" si="168"/>
        <v>1350</v>
      </c>
      <c r="V1586">
        <f t="shared" si="169"/>
        <v>0</v>
      </c>
      <c r="W1586">
        <f t="shared" si="170"/>
        <v>150</v>
      </c>
      <c r="X1586">
        <f t="shared" si="171"/>
        <v>0</v>
      </c>
    </row>
    <row r="1587" spans="1:24">
      <c r="A1587" s="2">
        <v>253</v>
      </c>
      <c r="B1587" s="1" t="s">
        <v>17</v>
      </c>
      <c r="C1587" s="1">
        <v>1</v>
      </c>
      <c r="D1587" s="1" t="s">
        <v>14</v>
      </c>
      <c r="E1587" s="1">
        <v>0.8</v>
      </c>
      <c r="F1587" s="1">
        <v>0</v>
      </c>
      <c r="G1587" s="1">
        <v>0.2</v>
      </c>
      <c r="H1587" s="1">
        <v>0</v>
      </c>
      <c r="I1587" s="1" t="s">
        <v>12</v>
      </c>
      <c r="J1587" s="1" t="s">
        <v>19</v>
      </c>
      <c r="K1587" s="1">
        <v>1500</v>
      </c>
      <c r="L1587" s="3">
        <v>1000</v>
      </c>
      <c r="M1587" t="str">
        <f t="shared" si="172"/>
        <v>B</v>
      </c>
      <c r="N1587" t="str">
        <f t="shared" si="173"/>
        <v>B1</v>
      </c>
      <c r="O1587" t="str">
        <f>VLOOKUP(N1587,'Design - US'!$H$3:$M$50,2,FALSE)</f>
        <v>Profile B</v>
      </c>
      <c r="P1587" t="str">
        <f>VLOOKUP($N1587,'Design - US'!$H$3:$M$50,3,FALSE)</f>
        <v>$60 USD / mo (T3)</v>
      </c>
      <c r="Q1587" t="str">
        <f>VLOOKUP($N1587,'Design - US'!$H$3:$M$50,4,FALSE)</f>
        <v>$7.14 USD / day</v>
      </c>
      <c r="R1587" t="str">
        <f>VLOOKUP($N1587,'Design - US'!$H$3:$M$50,5,FALSE)</f>
        <v>Open access within label indication (use after failure of allopurinol or febuxostat)</v>
      </c>
      <c r="S1587" t="str">
        <f>VLOOKUP($N1587,'Design - US'!$H$3:$M$50,6,FALSE)</f>
        <v>Requires prior authorization</v>
      </c>
      <c r="T1587">
        <f t="shared" si="174"/>
        <v>1000</v>
      </c>
      <c r="U1587">
        <f t="shared" si="168"/>
        <v>800</v>
      </c>
      <c r="V1587">
        <f t="shared" si="169"/>
        <v>0</v>
      </c>
      <c r="W1587">
        <f t="shared" si="170"/>
        <v>200</v>
      </c>
      <c r="X1587">
        <f t="shared" si="171"/>
        <v>0</v>
      </c>
    </row>
    <row r="1588" spans="1:24">
      <c r="A1588" s="2">
        <v>253</v>
      </c>
      <c r="B1588" s="1" t="s">
        <v>17</v>
      </c>
      <c r="C1588" s="1">
        <v>2</v>
      </c>
      <c r="D1588" s="1" t="s">
        <v>11</v>
      </c>
      <c r="E1588" s="1">
        <v>0.8</v>
      </c>
      <c r="F1588" s="1">
        <v>0</v>
      </c>
      <c r="G1588" s="1">
        <v>0.2</v>
      </c>
      <c r="H1588" s="1">
        <v>0</v>
      </c>
      <c r="I1588" s="1" t="s">
        <v>12</v>
      </c>
      <c r="J1588" s="1" t="s">
        <v>19</v>
      </c>
      <c r="K1588" s="1">
        <v>1500</v>
      </c>
      <c r="L1588" s="3">
        <v>1000</v>
      </c>
      <c r="M1588" t="str">
        <f t="shared" si="172"/>
        <v>B</v>
      </c>
      <c r="N1588" t="str">
        <f t="shared" si="173"/>
        <v>B2</v>
      </c>
      <c r="O1588" t="str">
        <f>VLOOKUP(N1588,'Design - US'!$H$3:$M$50,2,FALSE)</f>
        <v>Profile D</v>
      </c>
      <c r="P1588" t="str">
        <f>VLOOKUP($N1588,'Design - US'!$H$3:$M$50,3,FALSE)</f>
        <v>$60 USD / mo (T3)</v>
      </c>
      <c r="Q1588" t="str">
        <f>VLOOKUP($N1588,'Design - US'!$H$3:$M$50,4,FALSE)</f>
        <v>$5.36 USD / day</v>
      </c>
      <c r="R1588" t="str">
        <f>VLOOKUP($N1588,'Design - US'!$H$3:$M$50,5,FALSE)</f>
        <v>Open access within label indication (use after failure of allopurinol or febuxostat)</v>
      </c>
      <c r="S1588" t="str">
        <f>VLOOKUP($N1588,'Design - US'!$H$3:$M$50,6,FALSE)</f>
        <v>Requires prior authorization</v>
      </c>
      <c r="T1588">
        <f t="shared" si="174"/>
        <v>1500</v>
      </c>
      <c r="U1588">
        <f t="shared" si="168"/>
        <v>1200</v>
      </c>
      <c r="V1588">
        <f t="shared" si="169"/>
        <v>0</v>
      </c>
      <c r="W1588">
        <f t="shared" si="170"/>
        <v>300</v>
      </c>
      <c r="X1588">
        <f t="shared" si="171"/>
        <v>0</v>
      </c>
    </row>
    <row r="1589" spans="1:24">
      <c r="A1589" s="2">
        <v>253</v>
      </c>
      <c r="B1589" s="1" t="s">
        <v>17</v>
      </c>
      <c r="C1589" s="1">
        <v>2</v>
      </c>
      <c r="D1589" s="1" t="s">
        <v>14</v>
      </c>
      <c r="E1589" s="1">
        <v>0.7</v>
      </c>
      <c r="F1589" s="1">
        <v>0</v>
      </c>
      <c r="G1589" s="1">
        <v>0.3</v>
      </c>
      <c r="H1589" s="1">
        <v>0</v>
      </c>
      <c r="I1589" s="1" t="s">
        <v>12</v>
      </c>
      <c r="J1589" s="1" t="s">
        <v>19</v>
      </c>
      <c r="K1589" s="1">
        <v>1500</v>
      </c>
      <c r="L1589" s="3">
        <v>1000</v>
      </c>
      <c r="M1589" t="str">
        <f t="shared" si="172"/>
        <v>B</v>
      </c>
      <c r="N1589" t="str">
        <f t="shared" si="173"/>
        <v>B2</v>
      </c>
      <c r="O1589" t="str">
        <f>VLOOKUP(N1589,'Design - US'!$H$3:$M$50,2,FALSE)</f>
        <v>Profile D</v>
      </c>
      <c r="P1589" t="str">
        <f>VLOOKUP($N1589,'Design - US'!$H$3:$M$50,3,FALSE)</f>
        <v>$60 USD / mo (T3)</v>
      </c>
      <c r="Q1589" t="str">
        <f>VLOOKUP($N1589,'Design - US'!$H$3:$M$50,4,FALSE)</f>
        <v>$5.36 USD / day</v>
      </c>
      <c r="R1589" t="str">
        <f>VLOOKUP($N1589,'Design - US'!$H$3:$M$50,5,FALSE)</f>
        <v>Open access within label indication (use after failure of allopurinol or febuxostat)</v>
      </c>
      <c r="S1589" t="str">
        <f>VLOOKUP($N1589,'Design - US'!$H$3:$M$50,6,FALSE)</f>
        <v>Requires prior authorization</v>
      </c>
      <c r="T1589">
        <f t="shared" si="174"/>
        <v>1000</v>
      </c>
      <c r="U1589">
        <f t="shared" si="168"/>
        <v>700</v>
      </c>
      <c r="V1589">
        <f t="shared" si="169"/>
        <v>0</v>
      </c>
      <c r="W1589">
        <f t="shared" si="170"/>
        <v>300</v>
      </c>
      <c r="X1589">
        <f t="shared" si="171"/>
        <v>0</v>
      </c>
    </row>
    <row r="1590" spans="1:24">
      <c r="A1590" s="2">
        <v>253</v>
      </c>
      <c r="B1590" s="1" t="s">
        <v>17</v>
      </c>
      <c r="C1590" s="1">
        <v>3</v>
      </c>
      <c r="D1590" s="1" t="s">
        <v>11</v>
      </c>
      <c r="E1590" s="1">
        <v>1</v>
      </c>
      <c r="F1590" s="1">
        <v>0</v>
      </c>
      <c r="G1590" s="1">
        <v>0</v>
      </c>
      <c r="H1590" s="1">
        <v>0</v>
      </c>
      <c r="I1590" s="1" t="s">
        <v>12</v>
      </c>
      <c r="J1590" s="1" t="s">
        <v>19</v>
      </c>
      <c r="K1590" s="1">
        <v>1500</v>
      </c>
      <c r="L1590" s="3">
        <v>1000</v>
      </c>
      <c r="M1590" t="str">
        <f t="shared" si="172"/>
        <v>B</v>
      </c>
      <c r="N1590" t="str">
        <f t="shared" si="173"/>
        <v>B3</v>
      </c>
      <c r="O1590" t="str">
        <f>VLOOKUP(N1590,'Design - US'!$H$3:$M$50,2,FALSE)</f>
        <v>Profile C</v>
      </c>
      <c r="P1590" t="str">
        <f>VLOOKUP($N1590,'Design - US'!$H$3:$M$50,3,FALSE)</f>
        <v>$60 USD / mo (T3)</v>
      </c>
      <c r="Q1590" t="str">
        <f>VLOOKUP($N1590,'Design - US'!$H$3:$M$50,4,FALSE)</f>
        <v>$12.06 USD / day</v>
      </c>
      <c r="R1590" t="str">
        <f>VLOOKUP($N1590,'Design - US'!$H$3:$M$50,5,FALSE)</f>
        <v>Open access within label indication (use after failure of allopurinol or febuxostat)</v>
      </c>
      <c r="S1590" t="str">
        <f>VLOOKUP($N1590,'Design - US'!$H$3:$M$50,6,FALSE)</f>
        <v>Requires prior authorization</v>
      </c>
      <c r="T1590">
        <f t="shared" si="174"/>
        <v>1500</v>
      </c>
      <c r="U1590">
        <f t="shared" si="168"/>
        <v>1500</v>
      </c>
      <c r="V1590">
        <f t="shared" si="169"/>
        <v>0</v>
      </c>
      <c r="W1590">
        <f t="shared" si="170"/>
        <v>0</v>
      </c>
      <c r="X1590">
        <f t="shared" si="171"/>
        <v>0</v>
      </c>
    </row>
    <row r="1591" spans="1:24">
      <c r="A1591" s="2">
        <v>253</v>
      </c>
      <c r="B1591" s="1" t="s">
        <v>17</v>
      </c>
      <c r="C1591" s="1">
        <v>3</v>
      </c>
      <c r="D1591" s="1" t="s">
        <v>14</v>
      </c>
      <c r="E1591" s="1">
        <v>0.9</v>
      </c>
      <c r="F1591" s="1">
        <v>0</v>
      </c>
      <c r="G1591" s="1">
        <v>0.1</v>
      </c>
      <c r="H1591" s="1">
        <v>0</v>
      </c>
      <c r="I1591" s="1" t="s">
        <v>12</v>
      </c>
      <c r="J1591" s="1" t="s">
        <v>19</v>
      </c>
      <c r="K1591" s="1">
        <v>1500</v>
      </c>
      <c r="L1591" s="3">
        <v>1000</v>
      </c>
      <c r="M1591" t="str">
        <f t="shared" si="172"/>
        <v>B</v>
      </c>
      <c r="N1591" t="str">
        <f t="shared" si="173"/>
        <v>B3</v>
      </c>
      <c r="O1591" t="str">
        <f>VLOOKUP(N1591,'Design - US'!$H$3:$M$50,2,FALSE)</f>
        <v>Profile C</v>
      </c>
      <c r="P1591" t="str">
        <f>VLOOKUP($N1591,'Design - US'!$H$3:$M$50,3,FALSE)</f>
        <v>$60 USD / mo (T3)</v>
      </c>
      <c r="Q1591" t="str">
        <f>VLOOKUP($N1591,'Design - US'!$H$3:$M$50,4,FALSE)</f>
        <v>$12.06 USD / day</v>
      </c>
      <c r="R1591" t="str">
        <f>VLOOKUP($N1591,'Design - US'!$H$3:$M$50,5,FALSE)</f>
        <v>Open access within label indication (use after failure of allopurinol or febuxostat)</v>
      </c>
      <c r="S1591" t="str">
        <f>VLOOKUP($N1591,'Design - US'!$H$3:$M$50,6,FALSE)</f>
        <v>Requires prior authorization</v>
      </c>
      <c r="T1591">
        <f t="shared" si="174"/>
        <v>1000</v>
      </c>
      <c r="U1591">
        <f t="shared" si="168"/>
        <v>900</v>
      </c>
      <c r="V1591">
        <f t="shared" si="169"/>
        <v>0</v>
      </c>
      <c r="W1591">
        <f t="shared" si="170"/>
        <v>100</v>
      </c>
      <c r="X1591">
        <f t="shared" si="171"/>
        <v>0</v>
      </c>
    </row>
    <row r="1592" spans="1:24">
      <c r="A1592" s="2">
        <v>253</v>
      </c>
      <c r="B1592" s="1" t="s">
        <v>17</v>
      </c>
      <c r="C1592" s="1">
        <v>4</v>
      </c>
      <c r="D1592" s="1" t="s">
        <v>11</v>
      </c>
      <c r="E1592" s="1">
        <v>0.9</v>
      </c>
      <c r="F1592" s="1">
        <v>0</v>
      </c>
      <c r="G1592" s="1">
        <v>0.1</v>
      </c>
      <c r="H1592" s="1">
        <v>0</v>
      </c>
      <c r="I1592" s="1" t="s">
        <v>12</v>
      </c>
      <c r="J1592" s="1" t="s">
        <v>19</v>
      </c>
      <c r="K1592" s="1">
        <v>1500</v>
      </c>
      <c r="L1592" s="3">
        <v>1000</v>
      </c>
      <c r="M1592" t="str">
        <f t="shared" si="172"/>
        <v>B</v>
      </c>
      <c r="N1592" t="str">
        <f t="shared" si="173"/>
        <v>B4</v>
      </c>
      <c r="O1592" t="str">
        <f>VLOOKUP(N1592,'Design - US'!$H$3:$M$50,2,FALSE)</f>
        <v>Profile B</v>
      </c>
      <c r="P1592" t="str">
        <f>VLOOKUP($N1592,'Design - US'!$H$3:$M$50,3,FALSE)</f>
        <v>$60 USD / mo (T3)</v>
      </c>
      <c r="Q1592" t="str">
        <f>VLOOKUP($N1592,'Design - US'!$H$3:$M$50,4,FALSE)</f>
        <v>$5.36 USD / day</v>
      </c>
      <c r="R1592" t="str">
        <f>VLOOKUP($N1592,'Design - US'!$H$3:$M$50,5,FALSE)</f>
        <v>Open access within label indication (use after failure of allopurinol or febuxostat)</v>
      </c>
      <c r="S1592" t="str">
        <f>VLOOKUP($N1592,'Design - US'!$H$3:$M$50,6,FALSE)</f>
        <v>No prior authorization</v>
      </c>
      <c r="T1592">
        <f t="shared" si="174"/>
        <v>1500</v>
      </c>
      <c r="U1592">
        <f t="shared" si="168"/>
        <v>1350</v>
      </c>
      <c r="V1592">
        <f t="shared" si="169"/>
        <v>0</v>
      </c>
      <c r="W1592">
        <f t="shared" si="170"/>
        <v>150</v>
      </c>
      <c r="X1592">
        <f t="shared" si="171"/>
        <v>0</v>
      </c>
    </row>
    <row r="1593" spans="1:24">
      <c r="A1593" s="2">
        <v>253</v>
      </c>
      <c r="B1593" s="1" t="s">
        <v>17</v>
      </c>
      <c r="C1593" s="1">
        <v>4</v>
      </c>
      <c r="D1593" s="1" t="s">
        <v>14</v>
      </c>
      <c r="E1593" s="1">
        <v>0.8</v>
      </c>
      <c r="F1593" s="1">
        <v>0</v>
      </c>
      <c r="G1593" s="1">
        <v>0.2</v>
      </c>
      <c r="H1593" s="1">
        <v>0</v>
      </c>
      <c r="I1593" s="1" t="s">
        <v>12</v>
      </c>
      <c r="J1593" s="1" t="s">
        <v>19</v>
      </c>
      <c r="K1593" s="1">
        <v>1500</v>
      </c>
      <c r="L1593" s="3">
        <v>1000</v>
      </c>
      <c r="M1593" t="str">
        <f t="shared" si="172"/>
        <v>B</v>
      </c>
      <c r="N1593" t="str">
        <f t="shared" si="173"/>
        <v>B4</v>
      </c>
      <c r="O1593" t="str">
        <f>VLOOKUP(N1593,'Design - US'!$H$3:$M$50,2,FALSE)</f>
        <v>Profile B</v>
      </c>
      <c r="P1593" t="str">
        <f>VLOOKUP($N1593,'Design - US'!$H$3:$M$50,3,FALSE)</f>
        <v>$60 USD / mo (T3)</v>
      </c>
      <c r="Q1593" t="str">
        <f>VLOOKUP($N1593,'Design - US'!$H$3:$M$50,4,FALSE)</f>
        <v>$5.36 USD / day</v>
      </c>
      <c r="R1593" t="str">
        <f>VLOOKUP($N1593,'Design - US'!$H$3:$M$50,5,FALSE)</f>
        <v>Open access within label indication (use after failure of allopurinol or febuxostat)</v>
      </c>
      <c r="S1593" t="str">
        <f>VLOOKUP($N1593,'Design - US'!$H$3:$M$50,6,FALSE)</f>
        <v>No prior authorization</v>
      </c>
      <c r="T1593">
        <f t="shared" si="174"/>
        <v>1000</v>
      </c>
      <c r="U1593">
        <f t="shared" si="168"/>
        <v>800</v>
      </c>
      <c r="V1593">
        <f t="shared" si="169"/>
        <v>0</v>
      </c>
      <c r="W1593">
        <f t="shared" si="170"/>
        <v>200</v>
      </c>
      <c r="X1593">
        <f t="shared" si="171"/>
        <v>0</v>
      </c>
    </row>
    <row r="1594" spans="1:24">
      <c r="A1594" s="2">
        <v>253</v>
      </c>
      <c r="B1594" s="1" t="s">
        <v>17</v>
      </c>
      <c r="C1594" s="1">
        <v>5</v>
      </c>
      <c r="D1594" s="1" t="s">
        <v>11</v>
      </c>
      <c r="E1594" s="1">
        <v>0.9</v>
      </c>
      <c r="F1594" s="1">
        <v>0</v>
      </c>
      <c r="G1594" s="1">
        <v>0.1</v>
      </c>
      <c r="H1594" s="1">
        <v>0</v>
      </c>
      <c r="I1594" s="1" t="s">
        <v>12</v>
      </c>
      <c r="J1594" s="1" t="s">
        <v>19</v>
      </c>
      <c r="K1594" s="1">
        <v>1500</v>
      </c>
      <c r="L1594" s="3">
        <v>1000</v>
      </c>
      <c r="M1594" t="str">
        <f t="shared" si="172"/>
        <v>B</v>
      </c>
      <c r="N1594" t="str">
        <f t="shared" si="173"/>
        <v>B5</v>
      </c>
      <c r="O1594" t="str">
        <f>VLOOKUP(N1594,'Design - US'!$H$3:$M$50,2,FALSE)</f>
        <v>Profile D</v>
      </c>
      <c r="P1594" t="str">
        <f>VLOOKUP($N1594,'Design - US'!$H$3:$M$50,3,FALSE)</f>
        <v>$60 USD / mo (T3)</v>
      </c>
      <c r="Q1594" t="str">
        <f>VLOOKUP($N1594,'Design - US'!$H$3:$M$50,4,FALSE)</f>
        <v>$5.36 USD / day</v>
      </c>
      <c r="R1594" t="str">
        <f>VLOOKUP($N1594,'Design - US'!$H$3:$M$50,5,FALSE)</f>
        <v>Open access within label indication (use after failure of allopurinol or febuxostat)</v>
      </c>
      <c r="S1594" t="str">
        <f>VLOOKUP($N1594,'Design - US'!$H$3:$M$50,6,FALSE)</f>
        <v>No prior authorization</v>
      </c>
      <c r="T1594">
        <f t="shared" si="174"/>
        <v>1500</v>
      </c>
      <c r="U1594">
        <f t="shared" si="168"/>
        <v>1350</v>
      </c>
      <c r="V1594">
        <f t="shared" si="169"/>
        <v>0</v>
      </c>
      <c r="W1594">
        <f t="shared" si="170"/>
        <v>150</v>
      </c>
      <c r="X1594">
        <f t="shared" si="171"/>
        <v>0</v>
      </c>
    </row>
    <row r="1595" spans="1:24">
      <c r="A1595" s="2">
        <v>253</v>
      </c>
      <c r="B1595" s="1" t="s">
        <v>17</v>
      </c>
      <c r="C1595" s="1">
        <v>5</v>
      </c>
      <c r="D1595" s="1" t="s">
        <v>14</v>
      </c>
      <c r="E1595" s="1">
        <v>0.8</v>
      </c>
      <c r="F1595" s="1">
        <v>0</v>
      </c>
      <c r="G1595" s="1">
        <v>0.2</v>
      </c>
      <c r="H1595" s="1">
        <v>0</v>
      </c>
      <c r="I1595" s="1" t="s">
        <v>12</v>
      </c>
      <c r="J1595" s="1" t="s">
        <v>19</v>
      </c>
      <c r="K1595" s="1">
        <v>1500</v>
      </c>
      <c r="L1595" s="3">
        <v>1000</v>
      </c>
      <c r="M1595" t="str">
        <f t="shared" si="172"/>
        <v>B</v>
      </c>
      <c r="N1595" t="str">
        <f t="shared" si="173"/>
        <v>B5</v>
      </c>
      <c r="O1595" t="str">
        <f>VLOOKUP(N1595,'Design - US'!$H$3:$M$50,2,FALSE)</f>
        <v>Profile D</v>
      </c>
      <c r="P1595" t="str">
        <f>VLOOKUP($N1595,'Design - US'!$H$3:$M$50,3,FALSE)</f>
        <v>$60 USD / mo (T3)</v>
      </c>
      <c r="Q1595" t="str">
        <f>VLOOKUP($N1595,'Design - US'!$H$3:$M$50,4,FALSE)</f>
        <v>$5.36 USD / day</v>
      </c>
      <c r="R1595" t="str">
        <f>VLOOKUP($N1595,'Design - US'!$H$3:$M$50,5,FALSE)</f>
        <v>Open access within label indication (use after failure of allopurinol or febuxostat)</v>
      </c>
      <c r="S1595" t="str">
        <f>VLOOKUP($N1595,'Design - US'!$H$3:$M$50,6,FALSE)</f>
        <v>No prior authorization</v>
      </c>
      <c r="T1595">
        <f t="shared" si="174"/>
        <v>1000</v>
      </c>
      <c r="U1595">
        <f t="shared" si="168"/>
        <v>800</v>
      </c>
      <c r="V1595">
        <f t="shared" si="169"/>
        <v>0</v>
      </c>
      <c r="W1595">
        <f t="shared" si="170"/>
        <v>200</v>
      </c>
      <c r="X1595">
        <f t="shared" si="171"/>
        <v>0</v>
      </c>
    </row>
    <row r="1596" spans="1:24">
      <c r="A1596" s="2">
        <v>253</v>
      </c>
      <c r="B1596" s="1" t="s">
        <v>17</v>
      </c>
      <c r="C1596" s="1">
        <v>6</v>
      </c>
      <c r="D1596" s="1" t="s">
        <v>11</v>
      </c>
      <c r="E1596" s="1">
        <v>1</v>
      </c>
      <c r="F1596" s="1">
        <v>0</v>
      </c>
      <c r="G1596" s="1">
        <v>0</v>
      </c>
      <c r="H1596" s="1">
        <v>0</v>
      </c>
      <c r="I1596" s="1" t="s">
        <v>12</v>
      </c>
      <c r="J1596" s="1" t="s">
        <v>19</v>
      </c>
      <c r="K1596" s="1">
        <v>1500</v>
      </c>
      <c r="L1596" s="3">
        <v>1000</v>
      </c>
      <c r="M1596" t="str">
        <f t="shared" si="172"/>
        <v>B</v>
      </c>
      <c r="N1596" t="str">
        <f t="shared" si="173"/>
        <v>B6</v>
      </c>
      <c r="O1596" t="str">
        <f>VLOOKUP(N1596,'Design - US'!$H$3:$M$50,2,FALSE)</f>
        <v>Profile D</v>
      </c>
      <c r="P1596" t="str">
        <f>VLOOKUP($N1596,'Design - US'!$H$3:$M$50,3,FALSE)</f>
        <v>$60 USD / mo (T3)</v>
      </c>
      <c r="Q1596" t="str">
        <f>VLOOKUP($N1596,'Design - US'!$H$3:$M$50,4,FALSE)</f>
        <v>$7.14 USD / day</v>
      </c>
      <c r="R1596" t="str">
        <f>VLOOKUP($N1596,'Design - US'!$H$3:$M$50,5,FALSE)</f>
        <v>Open access within label indication (use after failure of allopurinol or febuxostat)</v>
      </c>
      <c r="S1596" t="str">
        <f>VLOOKUP($N1596,'Design - US'!$H$3:$M$50,6,FALSE)</f>
        <v>No prior authorization</v>
      </c>
      <c r="T1596">
        <f t="shared" si="174"/>
        <v>1500</v>
      </c>
      <c r="U1596">
        <f t="shared" si="168"/>
        <v>1500</v>
      </c>
      <c r="V1596">
        <f t="shared" si="169"/>
        <v>0</v>
      </c>
      <c r="W1596">
        <f t="shared" si="170"/>
        <v>0</v>
      </c>
      <c r="X1596">
        <f t="shared" si="171"/>
        <v>0</v>
      </c>
    </row>
    <row r="1597" spans="1:24">
      <c r="A1597" s="2">
        <v>253</v>
      </c>
      <c r="B1597" s="1" t="s">
        <v>17</v>
      </c>
      <c r="C1597" s="1">
        <v>6</v>
      </c>
      <c r="D1597" s="1" t="s">
        <v>14</v>
      </c>
      <c r="E1597" s="1">
        <v>0.8</v>
      </c>
      <c r="F1597" s="1">
        <v>0</v>
      </c>
      <c r="G1597" s="1">
        <v>0.2</v>
      </c>
      <c r="H1597" s="1">
        <v>0</v>
      </c>
      <c r="I1597" s="1" t="s">
        <v>12</v>
      </c>
      <c r="J1597" s="1" t="s">
        <v>19</v>
      </c>
      <c r="K1597" s="1">
        <v>1500</v>
      </c>
      <c r="L1597" s="3">
        <v>1000</v>
      </c>
      <c r="M1597" t="str">
        <f t="shared" si="172"/>
        <v>B</v>
      </c>
      <c r="N1597" t="str">
        <f t="shared" si="173"/>
        <v>B6</v>
      </c>
      <c r="O1597" t="str">
        <f>VLOOKUP(N1597,'Design - US'!$H$3:$M$50,2,FALSE)</f>
        <v>Profile D</v>
      </c>
      <c r="P1597" t="str">
        <f>VLOOKUP($N1597,'Design - US'!$H$3:$M$50,3,FALSE)</f>
        <v>$60 USD / mo (T3)</v>
      </c>
      <c r="Q1597" t="str">
        <f>VLOOKUP($N1597,'Design - US'!$H$3:$M$50,4,FALSE)</f>
        <v>$7.14 USD / day</v>
      </c>
      <c r="R1597" t="str">
        <f>VLOOKUP($N1597,'Design - US'!$H$3:$M$50,5,FALSE)</f>
        <v>Open access within label indication (use after failure of allopurinol or febuxostat)</v>
      </c>
      <c r="S1597" t="str">
        <f>VLOOKUP($N1597,'Design - US'!$H$3:$M$50,6,FALSE)</f>
        <v>No prior authorization</v>
      </c>
      <c r="T1597">
        <f t="shared" si="174"/>
        <v>1000</v>
      </c>
      <c r="U1597">
        <f t="shared" si="168"/>
        <v>800</v>
      </c>
      <c r="V1597">
        <f t="shared" si="169"/>
        <v>0</v>
      </c>
      <c r="W1597">
        <f t="shared" si="170"/>
        <v>200</v>
      </c>
      <c r="X1597">
        <f t="shared" si="171"/>
        <v>0</v>
      </c>
    </row>
    <row r="1598" spans="1:24">
      <c r="A1598" s="2">
        <v>253</v>
      </c>
      <c r="B1598" s="1" t="s">
        <v>17</v>
      </c>
      <c r="C1598" s="1">
        <v>7</v>
      </c>
      <c r="D1598" s="1" t="s">
        <v>11</v>
      </c>
      <c r="E1598" s="1">
        <v>1</v>
      </c>
      <c r="F1598" s="1">
        <v>0</v>
      </c>
      <c r="G1598" s="1">
        <v>0</v>
      </c>
      <c r="H1598" s="1">
        <v>0</v>
      </c>
      <c r="I1598" s="1" t="s">
        <v>12</v>
      </c>
      <c r="J1598" s="1" t="s">
        <v>19</v>
      </c>
      <c r="K1598" s="1">
        <v>1500</v>
      </c>
      <c r="L1598" s="3">
        <v>1000</v>
      </c>
      <c r="M1598" t="str">
        <f t="shared" si="172"/>
        <v>B</v>
      </c>
      <c r="N1598" t="str">
        <f t="shared" si="173"/>
        <v>B7</v>
      </c>
      <c r="O1598" t="str">
        <f>VLOOKUP(N1598,'Design - US'!$H$3:$M$50,2,FALSE)</f>
        <v>Profile D</v>
      </c>
      <c r="P1598" t="str">
        <f>VLOOKUP($N1598,'Design - US'!$H$3:$M$50,3,FALSE)</f>
        <v>$60 USD / mo (T3)</v>
      </c>
      <c r="Q1598" t="str">
        <f>VLOOKUP($N1598,'Design - US'!$H$3:$M$50,4,FALSE)</f>
        <v>$12.06 USD / day</v>
      </c>
      <c r="R1598" t="str">
        <f>VLOOKUP($N1598,'Design - US'!$H$3:$M$50,5,FALSE)</f>
        <v>Open access within label indication (use after failure of allopurinol or febuxostat)</v>
      </c>
      <c r="S1598" t="str">
        <f>VLOOKUP($N1598,'Design - US'!$H$3:$M$50,6,FALSE)</f>
        <v>Requires prior authorization</v>
      </c>
      <c r="T1598">
        <f t="shared" si="174"/>
        <v>1500</v>
      </c>
      <c r="U1598">
        <f t="shared" si="168"/>
        <v>1500</v>
      </c>
      <c r="V1598">
        <f t="shared" si="169"/>
        <v>0</v>
      </c>
      <c r="W1598">
        <f t="shared" si="170"/>
        <v>0</v>
      </c>
      <c r="X1598">
        <f t="shared" si="171"/>
        <v>0</v>
      </c>
    </row>
    <row r="1599" spans="1:24">
      <c r="A1599" s="2">
        <v>253</v>
      </c>
      <c r="B1599" s="1" t="s">
        <v>17</v>
      </c>
      <c r="C1599" s="1">
        <v>7</v>
      </c>
      <c r="D1599" s="1" t="s">
        <v>14</v>
      </c>
      <c r="E1599" s="1">
        <v>0.9</v>
      </c>
      <c r="F1599" s="1">
        <v>0</v>
      </c>
      <c r="G1599" s="1">
        <v>0.1</v>
      </c>
      <c r="H1599" s="1">
        <v>0</v>
      </c>
      <c r="I1599" s="1" t="s">
        <v>12</v>
      </c>
      <c r="J1599" s="1" t="s">
        <v>19</v>
      </c>
      <c r="K1599" s="1">
        <v>1500</v>
      </c>
      <c r="L1599" s="3">
        <v>1000</v>
      </c>
      <c r="M1599" t="str">
        <f t="shared" si="172"/>
        <v>B</v>
      </c>
      <c r="N1599" t="str">
        <f t="shared" si="173"/>
        <v>B7</v>
      </c>
      <c r="O1599" t="str">
        <f>VLOOKUP(N1599,'Design - US'!$H$3:$M$50,2,FALSE)</f>
        <v>Profile D</v>
      </c>
      <c r="P1599" t="str">
        <f>VLOOKUP($N1599,'Design - US'!$H$3:$M$50,3,FALSE)</f>
        <v>$60 USD / mo (T3)</v>
      </c>
      <c r="Q1599" t="str">
        <f>VLOOKUP($N1599,'Design - US'!$H$3:$M$50,4,FALSE)</f>
        <v>$12.06 USD / day</v>
      </c>
      <c r="R1599" t="str">
        <f>VLOOKUP($N1599,'Design - US'!$H$3:$M$50,5,FALSE)</f>
        <v>Open access within label indication (use after failure of allopurinol or febuxostat)</v>
      </c>
      <c r="S1599" t="str">
        <f>VLOOKUP($N1599,'Design - US'!$H$3:$M$50,6,FALSE)</f>
        <v>Requires prior authorization</v>
      </c>
      <c r="T1599">
        <f t="shared" si="174"/>
        <v>1000</v>
      </c>
      <c r="U1599">
        <f t="shared" si="168"/>
        <v>900</v>
      </c>
      <c r="V1599">
        <f t="shared" si="169"/>
        <v>0</v>
      </c>
      <c r="W1599">
        <f t="shared" si="170"/>
        <v>100</v>
      </c>
      <c r="X1599">
        <f t="shared" si="171"/>
        <v>0</v>
      </c>
    </row>
    <row r="1600" spans="1:24">
      <c r="A1600" s="2">
        <v>253</v>
      </c>
      <c r="B1600" s="1" t="s">
        <v>17</v>
      </c>
      <c r="C1600" s="1">
        <v>8</v>
      </c>
      <c r="D1600" s="1" t="s">
        <v>11</v>
      </c>
      <c r="E1600" s="1">
        <v>1</v>
      </c>
      <c r="F1600" s="1">
        <v>0</v>
      </c>
      <c r="G1600" s="1">
        <v>0</v>
      </c>
      <c r="H1600" s="1">
        <v>0</v>
      </c>
      <c r="I1600" s="1" t="s">
        <v>12</v>
      </c>
      <c r="J1600" s="1" t="s">
        <v>19</v>
      </c>
      <c r="K1600" s="1">
        <v>1500</v>
      </c>
      <c r="L1600" s="3">
        <v>1000</v>
      </c>
      <c r="M1600" t="str">
        <f t="shared" si="172"/>
        <v>B</v>
      </c>
      <c r="N1600" t="str">
        <f t="shared" si="173"/>
        <v>B8</v>
      </c>
      <c r="O1600" t="str">
        <f>VLOOKUP(N1600,'Design - US'!$H$3:$M$50,2,FALSE)</f>
        <v>Profile C</v>
      </c>
      <c r="P1600" t="str">
        <f>VLOOKUP($N1600,'Design - US'!$H$3:$M$50,3,FALSE)</f>
        <v>$60 USD / mo (T3)</v>
      </c>
      <c r="Q1600" t="str">
        <f>VLOOKUP($N1600,'Design - US'!$H$3:$M$50,4,FALSE)</f>
        <v>$7.14 USD / day</v>
      </c>
      <c r="R1600" t="str">
        <f>VLOOKUP($N1600,'Design - US'!$H$3:$M$50,5,FALSE)</f>
        <v>Open access within label indication (use after failure of allopurinol or febuxostat)</v>
      </c>
      <c r="S1600" t="str">
        <f>VLOOKUP($N1600,'Design - US'!$H$3:$M$50,6,FALSE)</f>
        <v>No prior authorization</v>
      </c>
      <c r="T1600">
        <f t="shared" si="174"/>
        <v>1500</v>
      </c>
      <c r="U1600">
        <f t="shared" si="168"/>
        <v>1500</v>
      </c>
      <c r="V1600">
        <f t="shared" si="169"/>
        <v>0</v>
      </c>
      <c r="W1600">
        <f t="shared" si="170"/>
        <v>0</v>
      </c>
      <c r="X1600">
        <f t="shared" si="171"/>
        <v>0</v>
      </c>
    </row>
    <row r="1601" spans="1:24">
      <c r="A1601" s="2">
        <v>253</v>
      </c>
      <c r="B1601" s="1" t="s">
        <v>17</v>
      </c>
      <c r="C1601" s="1">
        <v>8</v>
      </c>
      <c r="D1601" s="1" t="s">
        <v>14</v>
      </c>
      <c r="E1601" s="1">
        <v>0.9</v>
      </c>
      <c r="F1601" s="1">
        <v>0</v>
      </c>
      <c r="G1601" s="1">
        <v>0.1</v>
      </c>
      <c r="H1601" s="1">
        <v>0</v>
      </c>
      <c r="I1601" s="1" t="s">
        <v>12</v>
      </c>
      <c r="J1601" s="1" t="s">
        <v>19</v>
      </c>
      <c r="K1601" s="1">
        <v>1500</v>
      </c>
      <c r="L1601" s="3">
        <v>1000</v>
      </c>
      <c r="M1601" t="str">
        <f t="shared" si="172"/>
        <v>B</v>
      </c>
      <c r="N1601" t="str">
        <f t="shared" si="173"/>
        <v>B8</v>
      </c>
      <c r="O1601" t="str">
        <f>VLOOKUP(N1601,'Design - US'!$H$3:$M$50,2,FALSE)</f>
        <v>Profile C</v>
      </c>
      <c r="P1601" t="str">
        <f>VLOOKUP($N1601,'Design - US'!$H$3:$M$50,3,FALSE)</f>
        <v>$60 USD / mo (T3)</v>
      </c>
      <c r="Q1601" t="str">
        <f>VLOOKUP($N1601,'Design - US'!$H$3:$M$50,4,FALSE)</f>
        <v>$7.14 USD / day</v>
      </c>
      <c r="R1601" t="str">
        <f>VLOOKUP($N1601,'Design - US'!$H$3:$M$50,5,FALSE)</f>
        <v>Open access within label indication (use after failure of allopurinol or febuxostat)</v>
      </c>
      <c r="S1601" t="str">
        <f>VLOOKUP($N1601,'Design - US'!$H$3:$M$50,6,FALSE)</f>
        <v>No prior authorization</v>
      </c>
      <c r="T1601">
        <f t="shared" si="174"/>
        <v>1000</v>
      </c>
      <c r="U1601">
        <f t="shared" si="168"/>
        <v>900</v>
      </c>
      <c r="V1601">
        <f t="shared" si="169"/>
        <v>0</v>
      </c>
      <c r="W1601">
        <f t="shared" si="170"/>
        <v>100</v>
      </c>
      <c r="X1601">
        <f t="shared" si="171"/>
        <v>0</v>
      </c>
    </row>
    <row r="1602" spans="1:24">
      <c r="A1602" s="2">
        <v>253</v>
      </c>
      <c r="B1602" s="1" t="s">
        <v>17</v>
      </c>
      <c r="C1602" s="1">
        <v>9</v>
      </c>
      <c r="D1602" s="1" t="s">
        <v>11</v>
      </c>
      <c r="E1602" s="1">
        <v>1</v>
      </c>
      <c r="F1602" s="1">
        <v>0</v>
      </c>
      <c r="G1602" s="1">
        <v>0</v>
      </c>
      <c r="H1602" s="1">
        <v>0</v>
      </c>
      <c r="I1602" s="1" t="s">
        <v>12</v>
      </c>
      <c r="J1602" s="1" t="s">
        <v>19</v>
      </c>
      <c r="K1602" s="1">
        <v>1500</v>
      </c>
      <c r="L1602" s="3">
        <v>1000</v>
      </c>
      <c r="M1602" t="str">
        <f t="shared" si="172"/>
        <v>B</v>
      </c>
      <c r="N1602" t="str">
        <f t="shared" si="173"/>
        <v>B9</v>
      </c>
      <c r="O1602" t="str">
        <f>VLOOKUP(N1602,'Design - US'!$H$3:$M$50,2,FALSE)</f>
        <v>Profile B</v>
      </c>
      <c r="P1602" t="str">
        <f>VLOOKUP($N1602,'Design - US'!$H$3:$M$50,3,FALSE)</f>
        <v>$60 USD / mo (T3)</v>
      </c>
      <c r="Q1602" t="str">
        <f>VLOOKUP($N1602,'Design - US'!$H$3:$M$50,4,FALSE)</f>
        <v>$12.06 USD / day</v>
      </c>
      <c r="R1602" t="str">
        <f>VLOOKUP($N1602,'Design - US'!$H$3:$M$50,5,FALSE)</f>
        <v>Open access within label indication (use after failure of allopurinol or febuxostat)</v>
      </c>
      <c r="S1602" t="str">
        <f>VLOOKUP($N1602,'Design - US'!$H$3:$M$50,6,FALSE)</f>
        <v>Requires prior authorization</v>
      </c>
      <c r="T1602">
        <f t="shared" si="174"/>
        <v>1500</v>
      </c>
      <c r="U1602">
        <f t="shared" ref="U1602:U1665" si="175">$T1602*E1602</f>
        <v>1500</v>
      </c>
      <c r="V1602">
        <f t="shared" ref="V1602:V1665" si="176">$T1602*F1602</f>
        <v>0</v>
      </c>
      <c r="W1602">
        <f t="shared" ref="W1602:W1665" si="177">$T1602*G1602</f>
        <v>0</v>
      </c>
      <c r="X1602">
        <f t="shared" ref="X1602:X1665" si="178">$T1602*H1602</f>
        <v>0</v>
      </c>
    </row>
    <row r="1603" spans="1:24">
      <c r="A1603" s="2">
        <v>253</v>
      </c>
      <c r="B1603" s="1" t="s">
        <v>17</v>
      </c>
      <c r="C1603" s="1">
        <v>9</v>
      </c>
      <c r="D1603" s="1" t="s">
        <v>14</v>
      </c>
      <c r="E1603" s="1">
        <v>0.9</v>
      </c>
      <c r="F1603" s="1">
        <v>0</v>
      </c>
      <c r="G1603" s="1">
        <v>0.1</v>
      </c>
      <c r="H1603" s="1">
        <v>0</v>
      </c>
      <c r="I1603" s="1" t="s">
        <v>12</v>
      </c>
      <c r="J1603" s="1" t="s">
        <v>19</v>
      </c>
      <c r="K1603" s="1">
        <v>1500</v>
      </c>
      <c r="L1603" s="3">
        <v>1000</v>
      </c>
      <c r="M1603" t="str">
        <f t="shared" ref="M1603:M1666" si="179">RIGHT(B1603,1)</f>
        <v>B</v>
      </c>
      <c r="N1603" t="str">
        <f t="shared" ref="N1603:N1666" si="180">M1603&amp;C1603</f>
        <v>B9</v>
      </c>
      <c r="O1603" t="str">
        <f>VLOOKUP(N1603,'Design - US'!$H$3:$M$50,2,FALSE)</f>
        <v>Profile B</v>
      </c>
      <c r="P1603" t="str">
        <f>VLOOKUP($N1603,'Design - US'!$H$3:$M$50,3,FALSE)</f>
        <v>$60 USD / mo (T3)</v>
      </c>
      <c r="Q1603" t="str">
        <f>VLOOKUP($N1603,'Design - US'!$H$3:$M$50,4,FALSE)</f>
        <v>$12.06 USD / day</v>
      </c>
      <c r="R1603" t="str">
        <f>VLOOKUP($N1603,'Design - US'!$H$3:$M$50,5,FALSE)</f>
        <v>Open access within label indication (use after failure of allopurinol or febuxostat)</v>
      </c>
      <c r="S1603" t="str">
        <f>VLOOKUP($N1603,'Design - US'!$H$3:$M$50,6,FALSE)</f>
        <v>Requires prior authorization</v>
      </c>
      <c r="T1603">
        <f t="shared" ref="T1603:T1666" si="181">IF(D1603="A",K1603,L1603)</f>
        <v>1000</v>
      </c>
      <c r="U1603">
        <f t="shared" si="175"/>
        <v>900</v>
      </c>
      <c r="V1603">
        <f t="shared" si="176"/>
        <v>0</v>
      </c>
      <c r="W1603">
        <f t="shared" si="177"/>
        <v>100</v>
      </c>
      <c r="X1603">
        <f t="shared" si="178"/>
        <v>0</v>
      </c>
    </row>
    <row r="1604" spans="1:24">
      <c r="A1604" s="2">
        <v>253</v>
      </c>
      <c r="B1604" s="1" t="s">
        <v>17</v>
      </c>
      <c r="C1604" s="1">
        <v>10</v>
      </c>
      <c r="D1604" s="1" t="s">
        <v>11</v>
      </c>
      <c r="E1604" s="1">
        <v>1</v>
      </c>
      <c r="F1604" s="1">
        <v>0</v>
      </c>
      <c r="G1604" s="1">
        <v>0</v>
      </c>
      <c r="H1604" s="1">
        <v>0</v>
      </c>
      <c r="I1604" s="1" t="s">
        <v>12</v>
      </c>
      <c r="J1604" s="1" t="s">
        <v>19</v>
      </c>
      <c r="K1604" s="1">
        <v>1500</v>
      </c>
      <c r="L1604" s="3">
        <v>1000</v>
      </c>
      <c r="M1604" t="str">
        <f t="shared" si="179"/>
        <v>B</v>
      </c>
      <c r="N1604" t="str">
        <f t="shared" si="180"/>
        <v>B10</v>
      </c>
      <c r="O1604" t="str">
        <f>VLOOKUP(N1604,'Design - US'!$H$3:$M$50,2,FALSE)</f>
        <v>Profile D</v>
      </c>
      <c r="P1604" t="str">
        <f>VLOOKUP($N1604,'Design - US'!$H$3:$M$50,3,FALSE)</f>
        <v>$60 USD / mo (T3)</v>
      </c>
      <c r="Q1604" t="str">
        <f>VLOOKUP($N1604,'Design - US'!$H$3:$M$50,4,FALSE)</f>
        <v>$12.06 USD / day</v>
      </c>
      <c r="R1604" t="str">
        <f>VLOOKUP($N1604,'Design - US'!$H$3:$M$50,5,FALSE)</f>
        <v>Access restricted beyond label indication (use only after failure of both allopurinol AND febuxostat)</v>
      </c>
      <c r="S1604" t="str">
        <f>VLOOKUP($N1604,'Design - US'!$H$3:$M$50,6,FALSE)</f>
        <v>No prior authorization</v>
      </c>
      <c r="T1604">
        <f t="shared" si="181"/>
        <v>1500</v>
      </c>
      <c r="U1604">
        <f t="shared" si="175"/>
        <v>1500</v>
      </c>
      <c r="V1604">
        <f t="shared" si="176"/>
        <v>0</v>
      </c>
      <c r="W1604">
        <f t="shared" si="177"/>
        <v>0</v>
      </c>
      <c r="X1604">
        <f t="shared" si="178"/>
        <v>0</v>
      </c>
    </row>
    <row r="1605" spans="1:24">
      <c r="A1605" s="2">
        <v>253</v>
      </c>
      <c r="B1605" s="1" t="s">
        <v>17</v>
      </c>
      <c r="C1605" s="1">
        <v>10</v>
      </c>
      <c r="D1605" s="1" t="s">
        <v>14</v>
      </c>
      <c r="E1605" s="1">
        <v>0.9</v>
      </c>
      <c r="F1605" s="1">
        <v>0</v>
      </c>
      <c r="G1605" s="1">
        <v>0.1</v>
      </c>
      <c r="H1605" s="1">
        <v>0</v>
      </c>
      <c r="I1605" s="1" t="s">
        <v>12</v>
      </c>
      <c r="J1605" s="1" t="s">
        <v>19</v>
      </c>
      <c r="K1605" s="1">
        <v>1500</v>
      </c>
      <c r="L1605" s="3">
        <v>1000</v>
      </c>
      <c r="M1605" t="str">
        <f t="shared" si="179"/>
        <v>B</v>
      </c>
      <c r="N1605" t="str">
        <f t="shared" si="180"/>
        <v>B10</v>
      </c>
      <c r="O1605" t="str">
        <f>VLOOKUP(N1605,'Design - US'!$H$3:$M$50,2,FALSE)</f>
        <v>Profile D</v>
      </c>
      <c r="P1605" t="str">
        <f>VLOOKUP($N1605,'Design - US'!$H$3:$M$50,3,FALSE)</f>
        <v>$60 USD / mo (T3)</v>
      </c>
      <c r="Q1605" t="str">
        <f>VLOOKUP($N1605,'Design - US'!$H$3:$M$50,4,FALSE)</f>
        <v>$12.06 USD / day</v>
      </c>
      <c r="R1605" t="str">
        <f>VLOOKUP($N1605,'Design - US'!$H$3:$M$50,5,FALSE)</f>
        <v>Access restricted beyond label indication (use only after failure of both allopurinol AND febuxostat)</v>
      </c>
      <c r="S1605" t="str">
        <f>VLOOKUP($N1605,'Design - US'!$H$3:$M$50,6,FALSE)</f>
        <v>No prior authorization</v>
      </c>
      <c r="T1605">
        <f t="shared" si="181"/>
        <v>1000</v>
      </c>
      <c r="U1605">
        <f t="shared" si="175"/>
        <v>900</v>
      </c>
      <c r="V1605">
        <f t="shared" si="176"/>
        <v>0</v>
      </c>
      <c r="W1605">
        <f t="shared" si="177"/>
        <v>100</v>
      </c>
      <c r="X1605">
        <f t="shared" si="178"/>
        <v>0</v>
      </c>
    </row>
    <row r="1606" spans="1:24">
      <c r="A1606" s="2">
        <v>253</v>
      </c>
      <c r="B1606" s="1" t="s">
        <v>17</v>
      </c>
      <c r="C1606" s="1">
        <v>11</v>
      </c>
      <c r="D1606" s="1" t="s">
        <v>11</v>
      </c>
      <c r="E1606" s="1">
        <v>1</v>
      </c>
      <c r="F1606" s="1">
        <v>0</v>
      </c>
      <c r="G1606" s="1">
        <v>0</v>
      </c>
      <c r="H1606" s="1">
        <v>0</v>
      </c>
      <c r="I1606" s="1" t="s">
        <v>12</v>
      </c>
      <c r="J1606" s="1" t="s">
        <v>19</v>
      </c>
      <c r="K1606" s="1">
        <v>1500</v>
      </c>
      <c r="L1606" s="3">
        <v>1000</v>
      </c>
      <c r="M1606" t="str">
        <f t="shared" si="179"/>
        <v>B</v>
      </c>
      <c r="N1606" t="str">
        <f t="shared" si="180"/>
        <v>B11</v>
      </c>
      <c r="O1606" t="str">
        <f>VLOOKUP(N1606,'Design - US'!$H$3:$M$50,2,FALSE)</f>
        <v>Profile A</v>
      </c>
      <c r="P1606" t="str">
        <f>VLOOKUP($N1606,'Design - US'!$H$3:$M$50,3,FALSE)</f>
        <v>$60 USD / mo (T3)</v>
      </c>
      <c r="Q1606" t="str">
        <f>VLOOKUP($N1606,'Design - US'!$H$3:$M$50,4,FALSE)</f>
        <v>$12.06 USD / day</v>
      </c>
      <c r="R1606" t="str">
        <f>VLOOKUP($N1606,'Design - US'!$H$3:$M$50,5,FALSE)</f>
        <v>Access restricted beyond label indication (use only after failure of both allopurinol AND febuxostat)</v>
      </c>
      <c r="S1606" t="str">
        <f>VLOOKUP($N1606,'Design - US'!$H$3:$M$50,6,FALSE)</f>
        <v>Requires prior authorization</v>
      </c>
      <c r="T1606">
        <f t="shared" si="181"/>
        <v>1500</v>
      </c>
      <c r="U1606">
        <f t="shared" si="175"/>
        <v>1500</v>
      </c>
      <c r="V1606">
        <f t="shared" si="176"/>
        <v>0</v>
      </c>
      <c r="W1606">
        <f t="shared" si="177"/>
        <v>0</v>
      </c>
      <c r="X1606">
        <f t="shared" si="178"/>
        <v>0</v>
      </c>
    </row>
    <row r="1607" spans="1:24">
      <c r="A1607" s="2">
        <v>253</v>
      </c>
      <c r="B1607" s="1" t="s">
        <v>17</v>
      </c>
      <c r="C1607" s="1">
        <v>11</v>
      </c>
      <c r="D1607" s="1" t="s">
        <v>14</v>
      </c>
      <c r="E1607" s="1">
        <v>0.9</v>
      </c>
      <c r="F1607" s="1">
        <v>0</v>
      </c>
      <c r="G1607" s="1">
        <v>0.1</v>
      </c>
      <c r="H1607" s="1">
        <v>0</v>
      </c>
      <c r="I1607" s="1" t="s">
        <v>12</v>
      </c>
      <c r="J1607" s="1" t="s">
        <v>19</v>
      </c>
      <c r="K1607" s="1">
        <v>1500</v>
      </c>
      <c r="L1607" s="3">
        <v>1000</v>
      </c>
      <c r="M1607" t="str">
        <f t="shared" si="179"/>
        <v>B</v>
      </c>
      <c r="N1607" t="str">
        <f t="shared" si="180"/>
        <v>B11</v>
      </c>
      <c r="O1607" t="str">
        <f>VLOOKUP(N1607,'Design - US'!$H$3:$M$50,2,FALSE)</f>
        <v>Profile A</v>
      </c>
      <c r="P1607" t="str">
        <f>VLOOKUP($N1607,'Design - US'!$H$3:$M$50,3,FALSE)</f>
        <v>$60 USD / mo (T3)</v>
      </c>
      <c r="Q1607" t="str">
        <f>VLOOKUP($N1607,'Design - US'!$H$3:$M$50,4,FALSE)</f>
        <v>$12.06 USD / day</v>
      </c>
      <c r="R1607" t="str">
        <f>VLOOKUP($N1607,'Design - US'!$H$3:$M$50,5,FALSE)</f>
        <v>Access restricted beyond label indication (use only after failure of both allopurinol AND febuxostat)</v>
      </c>
      <c r="S1607" t="str">
        <f>VLOOKUP($N1607,'Design - US'!$H$3:$M$50,6,FALSE)</f>
        <v>Requires prior authorization</v>
      </c>
      <c r="T1607">
        <f t="shared" si="181"/>
        <v>1000</v>
      </c>
      <c r="U1607">
        <f t="shared" si="175"/>
        <v>900</v>
      </c>
      <c r="V1607">
        <f t="shared" si="176"/>
        <v>0</v>
      </c>
      <c r="W1607">
        <f t="shared" si="177"/>
        <v>100</v>
      </c>
      <c r="X1607">
        <f t="shared" si="178"/>
        <v>0</v>
      </c>
    </row>
    <row r="1608" spans="1:24">
      <c r="A1608" s="2">
        <v>253</v>
      </c>
      <c r="B1608" s="1" t="s">
        <v>17</v>
      </c>
      <c r="C1608" s="1">
        <v>12</v>
      </c>
      <c r="D1608" s="1" t="s">
        <v>11</v>
      </c>
      <c r="E1608" s="1">
        <v>1</v>
      </c>
      <c r="F1608" s="1">
        <v>0</v>
      </c>
      <c r="G1608" s="1">
        <v>0</v>
      </c>
      <c r="H1608" s="1">
        <v>0</v>
      </c>
      <c r="I1608" s="1" t="s">
        <v>12</v>
      </c>
      <c r="J1608" s="1" t="s">
        <v>19</v>
      </c>
      <c r="K1608" s="1">
        <v>1500</v>
      </c>
      <c r="L1608" s="3">
        <v>1000</v>
      </c>
      <c r="M1608" t="str">
        <f t="shared" si="179"/>
        <v>B</v>
      </c>
      <c r="N1608" t="str">
        <f t="shared" si="180"/>
        <v>B12</v>
      </c>
      <c r="O1608" t="str">
        <f>VLOOKUP(N1608,'Design - US'!$H$3:$M$50,2,FALSE)</f>
        <v>Profile A</v>
      </c>
      <c r="P1608" t="str">
        <f>VLOOKUP($N1608,'Design - US'!$H$3:$M$50,3,FALSE)</f>
        <v>$60 USD / mo (T3)</v>
      </c>
      <c r="Q1608" t="str">
        <f>VLOOKUP($N1608,'Design - US'!$H$3:$M$50,4,FALSE)</f>
        <v>$7.14 USD / day</v>
      </c>
      <c r="R1608" t="str">
        <f>VLOOKUP($N1608,'Design - US'!$H$3:$M$50,5,FALSE)</f>
        <v>Open access within label indication (use after failure of allopurinol or febuxostat)</v>
      </c>
      <c r="S1608" t="str">
        <f>VLOOKUP($N1608,'Design - US'!$H$3:$M$50,6,FALSE)</f>
        <v>No prior authorization</v>
      </c>
      <c r="T1608">
        <f t="shared" si="181"/>
        <v>1500</v>
      </c>
      <c r="U1608">
        <f t="shared" si="175"/>
        <v>1500</v>
      </c>
      <c r="V1608">
        <f t="shared" si="176"/>
        <v>0</v>
      </c>
      <c r="W1608">
        <f t="shared" si="177"/>
        <v>0</v>
      </c>
      <c r="X1608">
        <f t="shared" si="178"/>
        <v>0</v>
      </c>
    </row>
    <row r="1609" spans="1:24">
      <c r="A1609" s="2">
        <v>253</v>
      </c>
      <c r="B1609" s="1" t="s">
        <v>17</v>
      </c>
      <c r="C1609" s="1">
        <v>12</v>
      </c>
      <c r="D1609" s="1" t="s">
        <v>14</v>
      </c>
      <c r="E1609" s="1">
        <v>0.9</v>
      </c>
      <c r="F1609" s="1">
        <v>0</v>
      </c>
      <c r="G1609" s="1">
        <v>0.1</v>
      </c>
      <c r="H1609" s="1">
        <v>0</v>
      </c>
      <c r="I1609" s="1" t="s">
        <v>12</v>
      </c>
      <c r="J1609" s="1" t="s">
        <v>19</v>
      </c>
      <c r="K1609" s="1">
        <v>1500</v>
      </c>
      <c r="L1609" s="3">
        <v>1000</v>
      </c>
      <c r="M1609" t="str">
        <f t="shared" si="179"/>
        <v>B</v>
      </c>
      <c r="N1609" t="str">
        <f t="shared" si="180"/>
        <v>B12</v>
      </c>
      <c r="O1609" t="str">
        <f>VLOOKUP(N1609,'Design - US'!$H$3:$M$50,2,FALSE)</f>
        <v>Profile A</v>
      </c>
      <c r="P1609" t="str">
        <f>VLOOKUP($N1609,'Design - US'!$H$3:$M$50,3,FALSE)</f>
        <v>$60 USD / mo (T3)</v>
      </c>
      <c r="Q1609" t="str">
        <f>VLOOKUP($N1609,'Design - US'!$H$3:$M$50,4,FALSE)</f>
        <v>$7.14 USD / day</v>
      </c>
      <c r="R1609" t="str">
        <f>VLOOKUP($N1609,'Design - US'!$H$3:$M$50,5,FALSE)</f>
        <v>Open access within label indication (use after failure of allopurinol or febuxostat)</v>
      </c>
      <c r="S1609" t="str">
        <f>VLOOKUP($N1609,'Design - US'!$H$3:$M$50,6,FALSE)</f>
        <v>No prior authorization</v>
      </c>
      <c r="T1609">
        <f t="shared" si="181"/>
        <v>1000</v>
      </c>
      <c r="U1609">
        <f t="shared" si="175"/>
        <v>900</v>
      </c>
      <c r="V1609">
        <f t="shared" si="176"/>
        <v>0</v>
      </c>
      <c r="W1609">
        <f t="shared" si="177"/>
        <v>100</v>
      </c>
      <c r="X1609">
        <f t="shared" si="178"/>
        <v>0</v>
      </c>
    </row>
    <row r="1610" spans="1:24">
      <c r="A1610" s="2">
        <v>270</v>
      </c>
      <c r="B1610" s="1" t="s">
        <v>10</v>
      </c>
      <c r="C1610" s="1">
        <v>1</v>
      </c>
      <c r="D1610" s="1" t="s">
        <v>11</v>
      </c>
      <c r="E1610" s="1">
        <v>0.3</v>
      </c>
      <c r="F1610" s="1">
        <v>0.3</v>
      </c>
      <c r="G1610" s="1">
        <v>0.4</v>
      </c>
      <c r="H1610" s="1">
        <v>0</v>
      </c>
      <c r="I1610" s="1" t="s">
        <v>12</v>
      </c>
      <c r="J1610" s="1" t="s">
        <v>16</v>
      </c>
      <c r="K1610" s="1">
        <v>4000</v>
      </c>
      <c r="L1610" s="3">
        <v>1000</v>
      </c>
      <c r="M1610" t="str">
        <f t="shared" si="179"/>
        <v>A</v>
      </c>
      <c r="N1610" t="str">
        <f t="shared" si="180"/>
        <v>A1</v>
      </c>
      <c r="O1610" t="str">
        <f>VLOOKUP(N1610,'Design - US'!$H$3:$M$50,2,FALSE)</f>
        <v>Profile D</v>
      </c>
      <c r="P1610" t="str">
        <f>VLOOKUP($N1610,'Design - US'!$H$3:$M$50,3,FALSE)</f>
        <v>$30 USD / mo (T2)</v>
      </c>
      <c r="Q1610" t="str">
        <f>VLOOKUP($N1610,'Design - US'!$H$3:$M$50,4,FALSE)</f>
        <v>$5.36 USD / day</v>
      </c>
      <c r="R1610" t="str">
        <f>VLOOKUP($N1610,'Design - US'!$H$3:$M$50,5,FALSE)</f>
        <v>Open access within label indication (use after failure of allopurinol or febuxostat)</v>
      </c>
      <c r="S1610" t="str">
        <f>VLOOKUP($N1610,'Design - US'!$H$3:$M$50,6,FALSE)</f>
        <v>Requires prior authorization</v>
      </c>
      <c r="T1610">
        <f t="shared" si="181"/>
        <v>4000</v>
      </c>
      <c r="U1610">
        <f t="shared" si="175"/>
        <v>1200</v>
      </c>
      <c r="V1610">
        <f t="shared" si="176"/>
        <v>1200</v>
      </c>
      <c r="W1610">
        <f t="shared" si="177"/>
        <v>1600</v>
      </c>
      <c r="X1610">
        <f t="shared" si="178"/>
        <v>0</v>
      </c>
    </row>
    <row r="1611" spans="1:24">
      <c r="A1611" s="2">
        <v>270</v>
      </c>
      <c r="B1611" s="1" t="s">
        <v>10</v>
      </c>
      <c r="C1611" s="1">
        <v>1</v>
      </c>
      <c r="D1611" s="1" t="s">
        <v>14</v>
      </c>
      <c r="E1611" s="1">
        <v>0.3</v>
      </c>
      <c r="F1611" s="1">
        <v>0.3</v>
      </c>
      <c r="G1611" s="1">
        <v>0.4</v>
      </c>
      <c r="H1611" s="1">
        <v>0</v>
      </c>
      <c r="I1611" s="1" t="s">
        <v>12</v>
      </c>
      <c r="J1611" s="1" t="s">
        <v>16</v>
      </c>
      <c r="K1611" s="1">
        <v>4000</v>
      </c>
      <c r="L1611" s="3">
        <v>1000</v>
      </c>
      <c r="M1611" t="str">
        <f t="shared" si="179"/>
        <v>A</v>
      </c>
      <c r="N1611" t="str">
        <f t="shared" si="180"/>
        <v>A1</v>
      </c>
      <c r="O1611" t="str">
        <f>VLOOKUP(N1611,'Design - US'!$H$3:$M$50,2,FALSE)</f>
        <v>Profile D</v>
      </c>
      <c r="P1611" t="str">
        <f>VLOOKUP($N1611,'Design - US'!$H$3:$M$50,3,FALSE)</f>
        <v>$30 USD / mo (T2)</v>
      </c>
      <c r="Q1611" t="str">
        <f>VLOOKUP($N1611,'Design - US'!$H$3:$M$50,4,FALSE)</f>
        <v>$5.36 USD / day</v>
      </c>
      <c r="R1611" t="str">
        <f>VLOOKUP($N1611,'Design - US'!$H$3:$M$50,5,FALSE)</f>
        <v>Open access within label indication (use after failure of allopurinol or febuxostat)</v>
      </c>
      <c r="S1611" t="str">
        <f>VLOOKUP($N1611,'Design - US'!$H$3:$M$50,6,FALSE)</f>
        <v>Requires prior authorization</v>
      </c>
      <c r="T1611">
        <f t="shared" si="181"/>
        <v>1000</v>
      </c>
      <c r="U1611">
        <f t="shared" si="175"/>
        <v>300</v>
      </c>
      <c r="V1611">
        <f t="shared" si="176"/>
        <v>300</v>
      </c>
      <c r="W1611">
        <f t="shared" si="177"/>
        <v>400</v>
      </c>
      <c r="X1611">
        <f t="shared" si="178"/>
        <v>0</v>
      </c>
    </row>
    <row r="1612" spans="1:24">
      <c r="A1612" s="2">
        <v>270</v>
      </c>
      <c r="B1612" s="1" t="s">
        <v>10</v>
      </c>
      <c r="C1612" s="1">
        <v>2</v>
      </c>
      <c r="D1612" s="1" t="s">
        <v>11</v>
      </c>
      <c r="E1612" s="1">
        <v>0.3</v>
      </c>
      <c r="F1612" s="1">
        <v>0.3</v>
      </c>
      <c r="G1612" s="1">
        <v>0.4</v>
      </c>
      <c r="H1612" s="1">
        <v>0</v>
      </c>
      <c r="I1612" s="1" t="s">
        <v>12</v>
      </c>
      <c r="J1612" s="1" t="s">
        <v>16</v>
      </c>
      <c r="K1612" s="1">
        <v>4000</v>
      </c>
      <c r="L1612" s="3">
        <v>1000</v>
      </c>
      <c r="M1612" t="str">
        <f t="shared" si="179"/>
        <v>A</v>
      </c>
      <c r="N1612" t="str">
        <f t="shared" si="180"/>
        <v>A2</v>
      </c>
      <c r="O1612" t="str">
        <f>VLOOKUP(N1612,'Design - US'!$H$3:$M$50,2,FALSE)</f>
        <v>Profile B</v>
      </c>
      <c r="P1612" t="str">
        <f>VLOOKUP($N1612,'Design - US'!$H$3:$M$50,3,FALSE)</f>
        <v>$60 USD / mo (T3)</v>
      </c>
      <c r="Q1612" t="str">
        <f>VLOOKUP($N1612,'Design - US'!$H$3:$M$50,4,FALSE)</f>
        <v>$7.14 USD / day</v>
      </c>
      <c r="R1612" t="str">
        <f>VLOOKUP($N1612,'Design - US'!$H$3:$M$50,5,FALSE)</f>
        <v>Open access within label indication (use after failure of allopurinol or febuxostat)</v>
      </c>
      <c r="S1612" t="str">
        <f>VLOOKUP($N1612,'Design - US'!$H$3:$M$50,6,FALSE)</f>
        <v>No prior authorization</v>
      </c>
      <c r="T1612">
        <f t="shared" si="181"/>
        <v>4000</v>
      </c>
      <c r="U1612">
        <f t="shared" si="175"/>
        <v>1200</v>
      </c>
      <c r="V1612">
        <f t="shared" si="176"/>
        <v>1200</v>
      </c>
      <c r="W1612">
        <f t="shared" si="177"/>
        <v>1600</v>
      </c>
      <c r="X1612">
        <f t="shared" si="178"/>
        <v>0</v>
      </c>
    </row>
    <row r="1613" spans="1:24">
      <c r="A1613" s="2">
        <v>270</v>
      </c>
      <c r="B1613" s="1" t="s">
        <v>10</v>
      </c>
      <c r="C1613" s="1">
        <v>2</v>
      </c>
      <c r="D1613" s="1" t="s">
        <v>14</v>
      </c>
      <c r="E1613" s="1">
        <v>0.3</v>
      </c>
      <c r="F1613" s="1">
        <v>0.3</v>
      </c>
      <c r="G1613" s="1">
        <v>0.4</v>
      </c>
      <c r="H1613" s="1">
        <v>0</v>
      </c>
      <c r="I1613" s="1" t="s">
        <v>12</v>
      </c>
      <c r="J1613" s="1" t="s">
        <v>16</v>
      </c>
      <c r="K1613" s="1">
        <v>4000</v>
      </c>
      <c r="L1613" s="3">
        <v>1000</v>
      </c>
      <c r="M1613" t="str">
        <f t="shared" si="179"/>
        <v>A</v>
      </c>
      <c r="N1613" t="str">
        <f t="shared" si="180"/>
        <v>A2</v>
      </c>
      <c r="O1613" t="str">
        <f>VLOOKUP(N1613,'Design - US'!$H$3:$M$50,2,FALSE)</f>
        <v>Profile B</v>
      </c>
      <c r="P1613" t="str">
        <f>VLOOKUP($N1613,'Design - US'!$H$3:$M$50,3,FALSE)</f>
        <v>$60 USD / mo (T3)</v>
      </c>
      <c r="Q1613" t="str">
        <f>VLOOKUP($N1613,'Design - US'!$H$3:$M$50,4,FALSE)</f>
        <v>$7.14 USD / day</v>
      </c>
      <c r="R1613" t="str">
        <f>VLOOKUP($N1613,'Design - US'!$H$3:$M$50,5,FALSE)</f>
        <v>Open access within label indication (use after failure of allopurinol or febuxostat)</v>
      </c>
      <c r="S1613" t="str">
        <f>VLOOKUP($N1613,'Design - US'!$H$3:$M$50,6,FALSE)</f>
        <v>No prior authorization</v>
      </c>
      <c r="T1613">
        <f t="shared" si="181"/>
        <v>1000</v>
      </c>
      <c r="U1613">
        <f t="shared" si="175"/>
        <v>300</v>
      </c>
      <c r="V1613">
        <f t="shared" si="176"/>
        <v>300</v>
      </c>
      <c r="W1613">
        <f t="shared" si="177"/>
        <v>400</v>
      </c>
      <c r="X1613">
        <f t="shared" si="178"/>
        <v>0</v>
      </c>
    </row>
    <row r="1614" spans="1:24">
      <c r="A1614" s="2">
        <v>270</v>
      </c>
      <c r="B1614" s="1" t="s">
        <v>10</v>
      </c>
      <c r="C1614" s="1">
        <v>3</v>
      </c>
      <c r="D1614" s="1" t="s">
        <v>11</v>
      </c>
      <c r="E1614" s="1">
        <v>0.3</v>
      </c>
      <c r="F1614" s="1">
        <v>0.3</v>
      </c>
      <c r="G1614" s="1">
        <v>0.4</v>
      </c>
      <c r="H1614" s="1">
        <v>0</v>
      </c>
      <c r="I1614" s="1" t="s">
        <v>12</v>
      </c>
      <c r="J1614" s="1" t="s">
        <v>16</v>
      </c>
      <c r="K1614" s="1">
        <v>4000</v>
      </c>
      <c r="L1614" s="3">
        <v>1000</v>
      </c>
      <c r="M1614" t="str">
        <f t="shared" si="179"/>
        <v>A</v>
      </c>
      <c r="N1614" t="str">
        <f t="shared" si="180"/>
        <v>A3</v>
      </c>
      <c r="O1614" t="str">
        <f>VLOOKUP(N1614,'Design - US'!$H$3:$M$50,2,FALSE)</f>
        <v>Profile C</v>
      </c>
      <c r="P1614" t="str">
        <f>VLOOKUP($N1614,'Design - US'!$H$3:$M$50,3,FALSE)</f>
        <v>$60 USD / mo (T3)</v>
      </c>
      <c r="Q1614" t="str">
        <f>VLOOKUP($N1614,'Design - US'!$H$3:$M$50,4,FALSE)</f>
        <v>$12.06 USD / day</v>
      </c>
      <c r="R1614" t="str">
        <f>VLOOKUP($N1614,'Design - US'!$H$3:$M$50,5,FALSE)</f>
        <v>Open access within label indication (use after failure of allopurinol or febuxostat)</v>
      </c>
      <c r="S1614" t="str">
        <f>VLOOKUP($N1614,'Design - US'!$H$3:$M$50,6,FALSE)</f>
        <v>No prior authorization</v>
      </c>
      <c r="T1614">
        <f t="shared" si="181"/>
        <v>4000</v>
      </c>
      <c r="U1614">
        <f t="shared" si="175"/>
        <v>1200</v>
      </c>
      <c r="V1614">
        <f t="shared" si="176"/>
        <v>1200</v>
      </c>
      <c r="W1614">
        <f t="shared" si="177"/>
        <v>1600</v>
      </c>
      <c r="X1614">
        <f t="shared" si="178"/>
        <v>0</v>
      </c>
    </row>
    <row r="1615" spans="1:24">
      <c r="A1615" s="2">
        <v>270</v>
      </c>
      <c r="B1615" s="1" t="s">
        <v>10</v>
      </c>
      <c r="C1615" s="1">
        <v>3</v>
      </c>
      <c r="D1615" s="1" t="s">
        <v>14</v>
      </c>
      <c r="E1615" s="1">
        <v>0.3</v>
      </c>
      <c r="F1615" s="1">
        <v>0.3</v>
      </c>
      <c r="G1615" s="1">
        <v>0.4</v>
      </c>
      <c r="H1615" s="1">
        <v>0</v>
      </c>
      <c r="I1615" s="1" t="s">
        <v>12</v>
      </c>
      <c r="J1615" s="1" t="s">
        <v>16</v>
      </c>
      <c r="K1615" s="1">
        <v>4000</v>
      </c>
      <c r="L1615" s="3">
        <v>1000</v>
      </c>
      <c r="M1615" t="str">
        <f t="shared" si="179"/>
        <v>A</v>
      </c>
      <c r="N1615" t="str">
        <f t="shared" si="180"/>
        <v>A3</v>
      </c>
      <c r="O1615" t="str">
        <f>VLOOKUP(N1615,'Design - US'!$H$3:$M$50,2,FALSE)</f>
        <v>Profile C</v>
      </c>
      <c r="P1615" t="str">
        <f>VLOOKUP($N1615,'Design - US'!$H$3:$M$50,3,FALSE)</f>
        <v>$60 USD / mo (T3)</v>
      </c>
      <c r="Q1615" t="str">
        <f>VLOOKUP($N1615,'Design - US'!$H$3:$M$50,4,FALSE)</f>
        <v>$12.06 USD / day</v>
      </c>
      <c r="R1615" t="str">
        <f>VLOOKUP($N1615,'Design - US'!$H$3:$M$50,5,FALSE)</f>
        <v>Open access within label indication (use after failure of allopurinol or febuxostat)</v>
      </c>
      <c r="S1615" t="str">
        <f>VLOOKUP($N1615,'Design - US'!$H$3:$M$50,6,FALSE)</f>
        <v>No prior authorization</v>
      </c>
      <c r="T1615">
        <f t="shared" si="181"/>
        <v>1000</v>
      </c>
      <c r="U1615">
        <f t="shared" si="175"/>
        <v>300</v>
      </c>
      <c r="V1615">
        <f t="shared" si="176"/>
        <v>300</v>
      </c>
      <c r="W1615">
        <f t="shared" si="177"/>
        <v>400</v>
      </c>
      <c r="X1615">
        <f t="shared" si="178"/>
        <v>0</v>
      </c>
    </row>
    <row r="1616" spans="1:24">
      <c r="A1616" s="2">
        <v>270</v>
      </c>
      <c r="B1616" s="1" t="s">
        <v>10</v>
      </c>
      <c r="C1616" s="1">
        <v>4</v>
      </c>
      <c r="D1616" s="1" t="s">
        <v>11</v>
      </c>
      <c r="E1616" s="1">
        <v>0.3</v>
      </c>
      <c r="F1616" s="1">
        <v>0.3</v>
      </c>
      <c r="G1616" s="1">
        <v>0.4</v>
      </c>
      <c r="H1616" s="1">
        <v>0</v>
      </c>
      <c r="I1616" s="1" t="s">
        <v>12</v>
      </c>
      <c r="J1616" s="1" t="s">
        <v>16</v>
      </c>
      <c r="K1616" s="1">
        <v>4000</v>
      </c>
      <c r="L1616" s="3">
        <v>1000</v>
      </c>
      <c r="M1616" t="str">
        <f t="shared" si="179"/>
        <v>A</v>
      </c>
      <c r="N1616" t="str">
        <f t="shared" si="180"/>
        <v>A4</v>
      </c>
      <c r="O1616" t="str">
        <f>VLOOKUP(N1616,'Design - US'!$H$3:$M$50,2,FALSE)</f>
        <v>Profile C</v>
      </c>
      <c r="P1616" t="str">
        <f>VLOOKUP($N1616,'Design - US'!$H$3:$M$50,3,FALSE)</f>
        <v>$30 USD / mo (T2)</v>
      </c>
      <c r="Q1616" t="str">
        <f>VLOOKUP($N1616,'Design - US'!$H$3:$M$50,4,FALSE)</f>
        <v>$5.36 USD / day</v>
      </c>
      <c r="R1616" t="str">
        <f>VLOOKUP($N1616,'Design - US'!$H$3:$M$50,5,FALSE)</f>
        <v>Open access within label indication (use after failure of allopurinol or febuxostat)</v>
      </c>
      <c r="S1616" t="str">
        <f>VLOOKUP($N1616,'Design - US'!$H$3:$M$50,6,FALSE)</f>
        <v>No prior authorization</v>
      </c>
      <c r="T1616">
        <f t="shared" si="181"/>
        <v>4000</v>
      </c>
      <c r="U1616">
        <f t="shared" si="175"/>
        <v>1200</v>
      </c>
      <c r="V1616">
        <f t="shared" si="176"/>
        <v>1200</v>
      </c>
      <c r="W1616">
        <f t="shared" si="177"/>
        <v>1600</v>
      </c>
      <c r="X1616">
        <f t="shared" si="178"/>
        <v>0</v>
      </c>
    </row>
    <row r="1617" spans="1:24">
      <c r="A1617" s="2">
        <v>270</v>
      </c>
      <c r="B1617" s="1" t="s">
        <v>10</v>
      </c>
      <c r="C1617" s="1">
        <v>4</v>
      </c>
      <c r="D1617" s="1" t="s">
        <v>14</v>
      </c>
      <c r="E1617" s="1">
        <v>0.3</v>
      </c>
      <c r="F1617" s="1">
        <v>0.3</v>
      </c>
      <c r="G1617" s="1">
        <v>0.4</v>
      </c>
      <c r="H1617" s="1">
        <v>0</v>
      </c>
      <c r="I1617" s="1" t="s">
        <v>12</v>
      </c>
      <c r="J1617" s="1" t="s">
        <v>16</v>
      </c>
      <c r="K1617" s="1">
        <v>4000</v>
      </c>
      <c r="L1617" s="3">
        <v>1000</v>
      </c>
      <c r="M1617" t="str">
        <f t="shared" si="179"/>
        <v>A</v>
      </c>
      <c r="N1617" t="str">
        <f t="shared" si="180"/>
        <v>A4</v>
      </c>
      <c r="O1617" t="str">
        <f>VLOOKUP(N1617,'Design - US'!$H$3:$M$50,2,FALSE)</f>
        <v>Profile C</v>
      </c>
      <c r="P1617" t="str">
        <f>VLOOKUP($N1617,'Design - US'!$H$3:$M$50,3,FALSE)</f>
        <v>$30 USD / mo (T2)</v>
      </c>
      <c r="Q1617" t="str">
        <f>VLOOKUP($N1617,'Design - US'!$H$3:$M$50,4,FALSE)</f>
        <v>$5.36 USD / day</v>
      </c>
      <c r="R1617" t="str">
        <f>VLOOKUP($N1617,'Design - US'!$H$3:$M$50,5,FALSE)</f>
        <v>Open access within label indication (use after failure of allopurinol or febuxostat)</v>
      </c>
      <c r="S1617" t="str">
        <f>VLOOKUP($N1617,'Design - US'!$H$3:$M$50,6,FALSE)</f>
        <v>No prior authorization</v>
      </c>
      <c r="T1617">
        <f t="shared" si="181"/>
        <v>1000</v>
      </c>
      <c r="U1617">
        <f t="shared" si="175"/>
        <v>300</v>
      </c>
      <c r="V1617">
        <f t="shared" si="176"/>
        <v>300</v>
      </c>
      <c r="W1617">
        <f t="shared" si="177"/>
        <v>400</v>
      </c>
      <c r="X1617">
        <f t="shared" si="178"/>
        <v>0</v>
      </c>
    </row>
    <row r="1618" spans="1:24">
      <c r="A1618" s="2">
        <v>270</v>
      </c>
      <c r="B1618" s="1" t="s">
        <v>10</v>
      </c>
      <c r="C1618" s="1">
        <v>5</v>
      </c>
      <c r="D1618" s="1" t="s">
        <v>11</v>
      </c>
      <c r="E1618" s="1">
        <v>0.3</v>
      </c>
      <c r="F1618" s="1">
        <v>0.3</v>
      </c>
      <c r="G1618" s="1">
        <v>0.4</v>
      </c>
      <c r="H1618" s="1">
        <v>0</v>
      </c>
      <c r="I1618" s="1" t="s">
        <v>12</v>
      </c>
      <c r="J1618" s="1" t="s">
        <v>16</v>
      </c>
      <c r="K1618" s="1">
        <v>4000</v>
      </c>
      <c r="L1618" s="3">
        <v>1000</v>
      </c>
      <c r="M1618" t="str">
        <f t="shared" si="179"/>
        <v>A</v>
      </c>
      <c r="N1618" t="str">
        <f t="shared" si="180"/>
        <v>A5</v>
      </c>
      <c r="O1618" t="str">
        <f>VLOOKUP(N1618,'Design - US'!$H$3:$M$50,2,FALSE)</f>
        <v>Profile C</v>
      </c>
      <c r="P1618" t="str">
        <f>VLOOKUP($N1618,'Design - US'!$H$3:$M$50,3,FALSE)</f>
        <v>$60 USD / mo (T3)</v>
      </c>
      <c r="Q1618" t="str">
        <f>VLOOKUP($N1618,'Design - US'!$H$3:$M$50,4,FALSE)</f>
        <v>$12.06 USD / day</v>
      </c>
      <c r="R1618" t="str">
        <f>VLOOKUP($N1618,'Design - US'!$H$3:$M$50,5,FALSE)</f>
        <v>Access restricted beyond label indication (use only after failure of both allopurinol AND febuxostat)</v>
      </c>
      <c r="S1618" t="str">
        <f>VLOOKUP($N1618,'Design - US'!$H$3:$M$50,6,FALSE)</f>
        <v>No prior authorization</v>
      </c>
      <c r="T1618">
        <f t="shared" si="181"/>
        <v>4000</v>
      </c>
      <c r="U1618">
        <f t="shared" si="175"/>
        <v>1200</v>
      </c>
      <c r="V1618">
        <f t="shared" si="176"/>
        <v>1200</v>
      </c>
      <c r="W1618">
        <f t="shared" si="177"/>
        <v>1600</v>
      </c>
      <c r="X1618">
        <f t="shared" si="178"/>
        <v>0</v>
      </c>
    </row>
    <row r="1619" spans="1:24">
      <c r="A1619" s="2">
        <v>270</v>
      </c>
      <c r="B1619" s="1" t="s">
        <v>10</v>
      </c>
      <c r="C1619" s="1">
        <v>5</v>
      </c>
      <c r="D1619" s="1" t="s">
        <v>14</v>
      </c>
      <c r="E1619" s="1">
        <v>0.3</v>
      </c>
      <c r="F1619" s="1">
        <v>0.3</v>
      </c>
      <c r="G1619" s="1">
        <v>0.4</v>
      </c>
      <c r="H1619" s="1">
        <v>0</v>
      </c>
      <c r="I1619" s="1" t="s">
        <v>12</v>
      </c>
      <c r="J1619" s="1" t="s">
        <v>16</v>
      </c>
      <c r="K1619" s="1">
        <v>4000</v>
      </c>
      <c r="L1619" s="3">
        <v>1000</v>
      </c>
      <c r="M1619" t="str">
        <f t="shared" si="179"/>
        <v>A</v>
      </c>
      <c r="N1619" t="str">
        <f t="shared" si="180"/>
        <v>A5</v>
      </c>
      <c r="O1619" t="str">
        <f>VLOOKUP(N1619,'Design - US'!$H$3:$M$50,2,FALSE)</f>
        <v>Profile C</v>
      </c>
      <c r="P1619" t="str">
        <f>VLOOKUP($N1619,'Design - US'!$H$3:$M$50,3,FALSE)</f>
        <v>$60 USD / mo (T3)</v>
      </c>
      <c r="Q1619" t="str">
        <f>VLOOKUP($N1619,'Design - US'!$H$3:$M$50,4,FALSE)</f>
        <v>$12.06 USD / day</v>
      </c>
      <c r="R1619" t="str">
        <f>VLOOKUP($N1619,'Design - US'!$H$3:$M$50,5,FALSE)</f>
        <v>Access restricted beyond label indication (use only after failure of both allopurinol AND febuxostat)</v>
      </c>
      <c r="S1619" t="str">
        <f>VLOOKUP($N1619,'Design - US'!$H$3:$M$50,6,FALSE)</f>
        <v>No prior authorization</v>
      </c>
      <c r="T1619">
        <f t="shared" si="181"/>
        <v>1000</v>
      </c>
      <c r="U1619">
        <f t="shared" si="175"/>
        <v>300</v>
      </c>
      <c r="V1619">
        <f t="shared" si="176"/>
        <v>300</v>
      </c>
      <c r="W1619">
        <f t="shared" si="177"/>
        <v>400</v>
      </c>
      <c r="X1619">
        <f t="shared" si="178"/>
        <v>0</v>
      </c>
    </row>
    <row r="1620" spans="1:24">
      <c r="A1620" s="2">
        <v>270</v>
      </c>
      <c r="B1620" s="1" t="s">
        <v>10</v>
      </c>
      <c r="C1620" s="1">
        <v>6</v>
      </c>
      <c r="D1620" s="1" t="s">
        <v>11</v>
      </c>
      <c r="E1620" s="1">
        <v>0.3</v>
      </c>
      <c r="F1620" s="1">
        <v>0.3</v>
      </c>
      <c r="G1620" s="1">
        <v>0.4</v>
      </c>
      <c r="H1620" s="1">
        <v>0</v>
      </c>
      <c r="I1620" s="1" t="s">
        <v>12</v>
      </c>
      <c r="J1620" s="1" t="s">
        <v>16</v>
      </c>
      <c r="K1620" s="1">
        <v>4000</v>
      </c>
      <c r="L1620" s="3">
        <v>1000</v>
      </c>
      <c r="M1620" t="str">
        <f t="shared" si="179"/>
        <v>A</v>
      </c>
      <c r="N1620" t="str">
        <f t="shared" si="180"/>
        <v>A6</v>
      </c>
      <c r="O1620" t="str">
        <f>VLOOKUP(N1620,'Design - US'!$H$3:$M$50,2,FALSE)</f>
        <v>Profile A</v>
      </c>
      <c r="P1620" t="str">
        <f>VLOOKUP($N1620,'Design - US'!$H$3:$M$50,3,FALSE)</f>
        <v>$30 USD / mo (T2)</v>
      </c>
      <c r="Q1620" t="str">
        <f>VLOOKUP($N1620,'Design - US'!$H$3:$M$50,4,FALSE)</f>
        <v>$5.36 USD / day</v>
      </c>
      <c r="R1620" t="str">
        <f>VLOOKUP($N1620,'Design - US'!$H$3:$M$50,5,FALSE)</f>
        <v>Open access within label indication (use after failure of allopurinol or febuxostat)</v>
      </c>
      <c r="S1620" t="str">
        <f>VLOOKUP($N1620,'Design - US'!$H$3:$M$50,6,FALSE)</f>
        <v>No prior authorization</v>
      </c>
      <c r="T1620">
        <f t="shared" si="181"/>
        <v>4000</v>
      </c>
      <c r="U1620">
        <f t="shared" si="175"/>
        <v>1200</v>
      </c>
      <c r="V1620">
        <f t="shared" si="176"/>
        <v>1200</v>
      </c>
      <c r="W1620">
        <f t="shared" si="177"/>
        <v>1600</v>
      </c>
      <c r="X1620">
        <f t="shared" si="178"/>
        <v>0</v>
      </c>
    </row>
    <row r="1621" spans="1:24">
      <c r="A1621" s="2">
        <v>270</v>
      </c>
      <c r="B1621" s="1" t="s">
        <v>10</v>
      </c>
      <c r="C1621" s="1">
        <v>6</v>
      </c>
      <c r="D1621" s="1" t="s">
        <v>14</v>
      </c>
      <c r="E1621" s="1">
        <v>0.3</v>
      </c>
      <c r="F1621" s="1">
        <v>0.3</v>
      </c>
      <c r="G1621" s="1">
        <v>0.4</v>
      </c>
      <c r="H1621" s="1">
        <v>0</v>
      </c>
      <c r="I1621" s="1" t="s">
        <v>12</v>
      </c>
      <c r="J1621" s="1" t="s">
        <v>16</v>
      </c>
      <c r="K1621" s="1">
        <v>4000</v>
      </c>
      <c r="L1621" s="3">
        <v>1000</v>
      </c>
      <c r="M1621" t="str">
        <f t="shared" si="179"/>
        <v>A</v>
      </c>
      <c r="N1621" t="str">
        <f t="shared" si="180"/>
        <v>A6</v>
      </c>
      <c r="O1621" t="str">
        <f>VLOOKUP(N1621,'Design - US'!$H$3:$M$50,2,FALSE)</f>
        <v>Profile A</v>
      </c>
      <c r="P1621" t="str">
        <f>VLOOKUP($N1621,'Design - US'!$H$3:$M$50,3,FALSE)</f>
        <v>$30 USD / mo (T2)</v>
      </c>
      <c r="Q1621" t="str">
        <f>VLOOKUP($N1621,'Design - US'!$H$3:$M$50,4,FALSE)</f>
        <v>$5.36 USD / day</v>
      </c>
      <c r="R1621" t="str">
        <f>VLOOKUP($N1621,'Design - US'!$H$3:$M$50,5,FALSE)</f>
        <v>Open access within label indication (use after failure of allopurinol or febuxostat)</v>
      </c>
      <c r="S1621" t="str">
        <f>VLOOKUP($N1621,'Design - US'!$H$3:$M$50,6,FALSE)</f>
        <v>No prior authorization</v>
      </c>
      <c r="T1621">
        <f t="shared" si="181"/>
        <v>1000</v>
      </c>
      <c r="U1621">
        <f t="shared" si="175"/>
        <v>300</v>
      </c>
      <c r="V1621">
        <f t="shared" si="176"/>
        <v>300</v>
      </c>
      <c r="W1621">
        <f t="shared" si="177"/>
        <v>400</v>
      </c>
      <c r="X1621">
        <f t="shared" si="178"/>
        <v>0</v>
      </c>
    </row>
    <row r="1622" spans="1:24">
      <c r="A1622" s="2">
        <v>270</v>
      </c>
      <c r="B1622" s="1" t="s">
        <v>10</v>
      </c>
      <c r="C1622" s="1">
        <v>7</v>
      </c>
      <c r="D1622" s="1" t="s">
        <v>11</v>
      </c>
      <c r="E1622" s="1">
        <v>0.3</v>
      </c>
      <c r="F1622" s="1">
        <v>0.3</v>
      </c>
      <c r="G1622" s="1">
        <v>0.4</v>
      </c>
      <c r="H1622" s="1">
        <v>0</v>
      </c>
      <c r="I1622" s="1" t="s">
        <v>12</v>
      </c>
      <c r="J1622" s="1" t="s">
        <v>16</v>
      </c>
      <c r="K1622" s="1">
        <v>4000</v>
      </c>
      <c r="L1622" s="3">
        <v>1000</v>
      </c>
      <c r="M1622" t="str">
        <f t="shared" si="179"/>
        <v>A</v>
      </c>
      <c r="N1622" t="str">
        <f t="shared" si="180"/>
        <v>A7</v>
      </c>
      <c r="O1622" t="str">
        <f>VLOOKUP(N1622,'Design - US'!$H$3:$M$50,2,FALSE)</f>
        <v>Profile B</v>
      </c>
      <c r="P1622" t="str">
        <f>VLOOKUP($N1622,'Design - US'!$H$3:$M$50,3,FALSE)</f>
        <v>$30 USD / mo (T2)</v>
      </c>
      <c r="Q1622" t="str">
        <f>VLOOKUP($N1622,'Design - US'!$H$3:$M$50,4,FALSE)</f>
        <v>$5.36 USD / day</v>
      </c>
      <c r="R1622" t="str">
        <f>VLOOKUP($N1622,'Design - US'!$H$3:$M$50,5,FALSE)</f>
        <v>Open access within label indication (use after failure of allopurinol or febuxostat)</v>
      </c>
      <c r="S1622" t="str">
        <f>VLOOKUP($N1622,'Design - US'!$H$3:$M$50,6,FALSE)</f>
        <v>No prior authorization</v>
      </c>
      <c r="T1622">
        <f t="shared" si="181"/>
        <v>4000</v>
      </c>
      <c r="U1622">
        <f t="shared" si="175"/>
        <v>1200</v>
      </c>
      <c r="V1622">
        <f t="shared" si="176"/>
        <v>1200</v>
      </c>
      <c r="W1622">
        <f t="shared" si="177"/>
        <v>1600</v>
      </c>
      <c r="X1622">
        <f t="shared" si="178"/>
        <v>0</v>
      </c>
    </row>
    <row r="1623" spans="1:24">
      <c r="A1623" s="2">
        <v>270</v>
      </c>
      <c r="B1623" s="1" t="s">
        <v>10</v>
      </c>
      <c r="C1623" s="1">
        <v>7</v>
      </c>
      <c r="D1623" s="1" t="s">
        <v>14</v>
      </c>
      <c r="E1623" s="1">
        <v>0.3</v>
      </c>
      <c r="F1623" s="1">
        <v>0.3</v>
      </c>
      <c r="G1623" s="1">
        <v>0.4</v>
      </c>
      <c r="H1623" s="1">
        <v>0</v>
      </c>
      <c r="I1623" s="1" t="s">
        <v>12</v>
      </c>
      <c r="J1623" s="1" t="s">
        <v>16</v>
      </c>
      <c r="K1623" s="1">
        <v>4000</v>
      </c>
      <c r="L1623" s="3">
        <v>1000</v>
      </c>
      <c r="M1623" t="str">
        <f t="shared" si="179"/>
        <v>A</v>
      </c>
      <c r="N1623" t="str">
        <f t="shared" si="180"/>
        <v>A7</v>
      </c>
      <c r="O1623" t="str">
        <f>VLOOKUP(N1623,'Design - US'!$H$3:$M$50,2,FALSE)</f>
        <v>Profile B</v>
      </c>
      <c r="P1623" t="str">
        <f>VLOOKUP($N1623,'Design - US'!$H$3:$M$50,3,FALSE)</f>
        <v>$30 USD / mo (T2)</v>
      </c>
      <c r="Q1623" t="str">
        <f>VLOOKUP($N1623,'Design - US'!$H$3:$M$50,4,FALSE)</f>
        <v>$5.36 USD / day</v>
      </c>
      <c r="R1623" t="str">
        <f>VLOOKUP($N1623,'Design - US'!$H$3:$M$50,5,FALSE)</f>
        <v>Open access within label indication (use after failure of allopurinol or febuxostat)</v>
      </c>
      <c r="S1623" t="str">
        <f>VLOOKUP($N1623,'Design - US'!$H$3:$M$50,6,FALSE)</f>
        <v>No prior authorization</v>
      </c>
      <c r="T1623">
        <f t="shared" si="181"/>
        <v>1000</v>
      </c>
      <c r="U1623">
        <f t="shared" si="175"/>
        <v>300</v>
      </c>
      <c r="V1623">
        <f t="shared" si="176"/>
        <v>300</v>
      </c>
      <c r="W1623">
        <f t="shared" si="177"/>
        <v>400</v>
      </c>
      <c r="X1623">
        <f t="shared" si="178"/>
        <v>0</v>
      </c>
    </row>
    <row r="1624" spans="1:24">
      <c r="A1624" s="2">
        <v>270</v>
      </c>
      <c r="B1624" s="1" t="s">
        <v>10</v>
      </c>
      <c r="C1624" s="1">
        <v>8</v>
      </c>
      <c r="D1624" s="1" t="s">
        <v>11</v>
      </c>
      <c r="E1624" s="1">
        <v>0.3</v>
      </c>
      <c r="F1624" s="1">
        <v>0.3</v>
      </c>
      <c r="G1624" s="1">
        <v>0.4</v>
      </c>
      <c r="H1624" s="1">
        <v>0</v>
      </c>
      <c r="I1624" s="1" t="s">
        <v>12</v>
      </c>
      <c r="J1624" s="1" t="s">
        <v>16</v>
      </c>
      <c r="K1624" s="1">
        <v>4000</v>
      </c>
      <c r="L1624" s="3">
        <v>1000</v>
      </c>
      <c r="M1624" t="str">
        <f t="shared" si="179"/>
        <v>A</v>
      </c>
      <c r="N1624" t="str">
        <f t="shared" si="180"/>
        <v>A8</v>
      </c>
      <c r="O1624" t="str">
        <f>VLOOKUP(N1624,'Design - US'!$H$3:$M$50,2,FALSE)</f>
        <v>Profile A</v>
      </c>
      <c r="P1624" t="str">
        <f>VLOOKUP($N1624,'Design - US'!$H$3:$M$50,3,FALSE)</f>
        <v>$30 USD / mo (T2)</v>
      </c>
      <c r="Q1624" t="str">
        <f>VLOOKUP($N1624,'Design - US'!$H$3:$M$50,4,FALSE)</f>
        <v>$5.36 USD / day</v>
      </c>
      <c r="R1624" t="str">
        <f>VLOOKUP($N1624,'Design - US'!$H$3:$M$50,5,FALSE)</f>
        <v>Open access within label indication (use after failure of allopurinol or febuxostat)</v>
      </c>
      <c r="S1624" t="str">
        <f>VLOOKUP($N1624,'Design - US'!$H$3:$M$50,6,FALSE)</f>
        <v>Requires prior authorization</v>
      </c>
      <c r="T1624">
        <f t="shared" si="181"/>
        <v>4000</v>
      </c>
      <c r="U1624">
        <f t="shared" si="175"/>
        <v>1200</v>
      </c>
      <c r="V1624">
        <f t="shared" si="176"/>
        <v>1200</v>
      </c>
      <c r="W1624">
        <f t="shared" si="177"/>
        <v>1600</v>
      </c>
      <c r="X1624">
        <f t="shared" si="178"/>
        <v>0</v>
      </c>
    </row>
    <row r="1625" spans="1:24">
      <c r="A1625" s="2">
        <v>270</v>
      </c>
      <c r="B1625" s="1" t="s">
        <v>10</v>
      </c>
      <c r="C1625" s="1">
        <v>8</v>
      </c>
      <c r="D1625" s="1" t="s">
        <v>14</v>
      </c>
      <c r="E1625" s="1">
        <v>0.3</v>
      </c>
      <c r="F1625" s="1">
        <v>0.3</v>
      </c>
      <c r="G1625" s="1">
        <v>0.4</v>
      </c>
      <c r="H1625" s="1">
        <v>0</v>
      </c>
      <c r="I1625" s="1" t="s">
        <v>12</v>
      </c>
      <c r="J1625" s="1" t="s">
        <v>16</v>
      </c>
      <c r="K1625" s="1">
        <v>4000</v>
      </c>
      <c r="L1625" s="3">
        <v>1000</v>
      </c>
      <c r="M1625" t="str">
        <f t="shared" si="179"/>
        <v>A</v>
      </c>
      <c r="N1625" t="str">
        <f t="shared" si="180"/>
        <v>A8</v>
      </c>
      <c r="O1625" t="str">
        <f>VLOOKUP(N1625,'Design - US'!$H$3:$M$50,2,FALSE)</f>
        <v>Profile A</v>
      </c>
      <c r="P1625" t="str">
        <f>VLOOKUP($N1625,'Design - US'!$H$3:$M$50,3,FALSE)</f>
        <v>$30 USD / mo (T2)</v>
      </c>
      <c r="Q1625" t="str">
        <f>VLOOKUP($N1625,'Design - US'!$H$3:$M$50,4,FALSE)</f>
        <v>$5.36 USD / day</v>
      </c>
      <c r="R1625" t="str">
        <f>VLOOKUP($N1625,'Design - US'!$H$3:$M$50,5,FALSE)</f>
        <v>Open access within label indication (use after failure of allopurinol or febuxostat)</v>
      </c>
      <c r="S1625" t="str">
        <f>VLOOKUP($N1625,'Design - US'!$H$3:$M$50,6,FALSE)</f>
        <v>Requires prior authorization</v>
      </c>
      <c r="T1625">
        <f t="shared" si="181"/>
        <v>1000</v>
      </c>
      <c r="U1625">
        <f t="shared" si="175"/>
        <v>300</v>
      </c>
      <c r="V1625">
        <f t="shared" si="176"/>
        <v>300</v>
      </c>
      <c r="W1625">
        <f t="shared" si="177"/>
        <v>400</v>
      </c>
      <c r="X1625">
        <f t="shared" si="178"/>
        <v>0</v>
      </c>
    </row>
    <row r="1626" spans="1:24">
      <c r="A1626" s="2">
        <v>270</v>
      </c>
      <c r="B1626" s="1" t="s">
        <v>10</v>
      </c>
      <c r="C1626" s="1">
        <v>9</v>
      </c>
      <c r="D1626" s="1" t="s">
        <v>11</v>
      </c>
      <c r="E1626" s="1">
        <v>0.3</v>
      </c>
      <c r="F1626" s="1">
        <v>0.3</v>
      </c>
      <c r="G1626" s="1">
        <v>0.4</v>
      </c>
      <c r="H1626" s="1">
        <v>0</v>
      </c>
      <c r="I1626" s="1" t="s">
        <v>12</v>
      </c>
      <c r="J1626" s="1" t="s">
        <v>16</v>
      </c>
      <c r="K1626" s="1">
        <v>4000</v>
      </c>
      <c r="L1626" s="3">
        <v>1000</v>
      </c>
      <c r="M1626" t="str">
        <f t="shared" si="179"/>
        <v>A</v>
      </c>
      <c r="N1626" t="str">
        <f t="shared" si="180"/>
        <v>A9</v>
      </c>
      <c r="O1626" t="str">
        <f>VLOOKUP(N1626,'Design - US'!$H$3:$M$50,2,FALSE)</f>
        <v>Profile B</v>
      </c>
      <c r="P1626" t="str">
        <f>VLOOKUP($N1626,'Design - US'!$H$3:$M$50,3,FALSE)</f>
        <v>$60 USD / mo (T3)</v>
      </c>
      <c r="Q1626" t="str">
        <f>VLOOKUP($N1626,'Design - US'!$H$3:$M$50,4,FALSE)</f>
        <v>$12.06 USD / day</v>
      </c>
      <c r="R1626" t="str">
        <f>VLOOKUP($N1626,'Design - US'!$H$3:$M$50,5,FALSE)</f>
        <v>Access restricted beyond label indication (use only after failure of both allopurinol AND febuxostat)</v>
      </c>
      <c r="S1626" t="str">
        <f>VLOOKUP($N1626,'Design - US'!$H$3:$M$50,6,FALSE)</f>
        <v>No prior authorization</v>
      </c>
      <c r="T1626">
        <f t="shared" si="181"/>
        <v>4000</v>
      </c>
      <c r="U1626">
        <f t="shared" si="175"/>
        <v>1200</v>
      </c>
      <c r="V1626">
        <f t="shared" si="176"/>
        <v>1200</v>
      </c>
      <c r="W1626">
        <f t="shared" si="177"/>
        <v>1600</v>
      </c>
      <c r="X1626">
        <f t="shared" si="178"/>
        <v>0</v>
      </c>
    </row>
    <row r="1627" spans="1:24">
      <c r="A1627" s="2">
        <v>270</v>
      </c>
      <c r="B1627" s="1" t="s">
        <v>10</v>
      </c>
      <c r="C1627" s="1">
        <v>9</v>
      </c>
      <c r="D1627" s="1" t="s">
        <v>14</v>
      </c>
      <c r="E1627" s="1">
        <v>0.3</v>
      </c>
      <c r="F1627" s="1">
        <v>0.3</v>
      </c>
      <c r="G1627" s="1">
        <v>0.4</v>
      </c>
      <c r="H1627" s="1">
        <v>0</v>
      </c>
      <c r="I1627" s="1" t="s">
        <v>12</v>
      </c>
      <c r="J1627" s="1" t="s">
        <v>16</v>
      </c>
      <c r="K1627" s="1">
        <v>4000</v>
      </c>
      <c r="L1627" s="3">
        <v>1000</v>
      </c>
      <c r="M1627" t="str">
        <f t="shared" si="179"/>
        <v>A</v>
      </c>
      <c r="N1627" t="str">
        <f t="shared" si="180"/>
        <v>A9</v>
      </c>
      <c r="O1627" t="str">
        <f>VLOOKUP(N1627,'Design - US'!$H$3:$M$50,2,FALSE)</f>
        <v>Profile B</v>
      </c>
      <c r="P1627" t="str">
        <f>VLOOKUP($N1627,'Design - US'!$H$3:$M$50,3,FALSE)</f>
        <v>$60 USD / mo (T3)</v>
      </c>
      <c r="Q1627" t="str">
        <f>VLOOKUP($N1627,'Design - US'!$H$3:$M$50,4,FALSE)</f>
        <v>$12.06 USD / day</v>
      </c>
      <c r="R1627" t="str">
        <f>VLOOKUP($N1627,'Design - US'!$H$3:$M$50,5,FALSE)</f>
        <v>Access restricted beyond label indication (use only after failure of both allopurinol AND febuxostat)</v>
      </c>
      <c r="S1627" t="str">
        <f>VLOOKUP($N1627,'Design - US'!$H$3:$M$50,6,FALSE)</f>
        <v>No prior authorization</v>
      </c>
      <c r="T1627">
        <f t="shared" si="181"/>
        <v>1000</v>
      </c>
      <c r="U1627">
        <f t="shared" si="175"/>
        <v>300</v>
      </c>
      <c r="V1627">
        <f t="shared" si="176"/>
        <v>300</v>
      </c>
      <c r="W1627">
        <f t="shared" si="177"/>
        <v>400</v>
      </c>
      <c r="X1627">
        <f t="shared" si="178"/>
        <v>0</v>
      </c>
    </row>
    <row r="1628" spans="1:24">
      <c r="A1628" s="2">
        <v>270</v>
      </c>
      <c r="B1628" s="1" t="s">
        <v>10</v>
      </c>
      <c r="C1628" s="1">
        <v>10</v>
      </c>
      <c r="D1628" s="1" t="s">
        <v>11</v>
      </c>
      <c r="E1628" s="1">
        <v>0.3</v>
      </c>
      <c r="F1628" s="1">
        <v>0.3</v>
      </c>
      <c r="G1628" s="1">
        <v>0.4</v>
      </c>
      <c r="H1628" s="1">
        <v>0</v>
      </c>
      <c r="I1628" s="1" t="s">
        <v>12</v>
      </c>
      <c r="J1628" s="1" t="s">
        <v>16</v>
      </c>
      <c r="K1628" s="1">
        <v>4000</v>
      </c>
      <c r="L1628" s="3">
        <v>1000</v>
      </c>
      <c r="M1628" t="str">
        <f t="shared" si="179"/>
        <v>A</v>
      </c>
      <c r="N1628" t="str">
        <f t="shared" si="180"/>
        <v>A10</v>
      </c>
      <c r="O1628" t="str">
        <f>VLOOKUP(N1628,'Design - US'!$H$3:$M$50,2,FALSE)</f>
        <v>Profile C</v>
      </c>
      <c r="P1628" t="str">
        <f>VLOOKUP($N1628,'Design - US'!$H$3:$M$50,3,FALSE)</f>
        <v>$60 USD / mo (T3)</v>
      </c>
      <c r="Q1628" t="str">
        <f>VLOOKUP($N1628,'Design - US'!$H$3:$M$50,4,FALSE)</f>
        <v>$5.36 USD / day</v>
      </c>
      <c r="R1628" t="str">
        <f>VLOOKUP($N1628,'Design - US'!$H$3:$M$50,5,FALSE)</f>
        <v>Open access within label indication (use after failure of allopurinol or febuxostat)</v>
      </c>
      <c r="S1628" t="str">
        <f>VLOOKUP($N1628,'Design - US'!$H$3:$M$50,6,FALSE)</f>
        <v>Requires prior authorization</v>
      </c>
      <c r="T1628">
        <f t="shared" si="181"/>
        <v>4000</v>
      </c>
      <c r="U1628">
        <f t="shared" si="175"/>
        <v>1200</v>
      </c>
      <c r="V1628">
        <f t="shared" si="176"/>
        <v>1200</v>
      </c>
      <c r="W1628">
        <f t="shared" si="177"/>
        <v>1600</v>
      </c>
      <c r="X1628">
        <f t="shared" si="178"/>
        <v>0</v>
      </c>
    </row>
    <row r="1629" spans="1:24">
      <c r="A1629" s="2">
        <v>270</v>
      </c>
      <c r="B1629" s="1" t="s">
        <v>10</v>
      </c>
      <c r="C1629" s="1">
        <v>10</v>
      </c>
      <c r="D1629" s="1" t="s">
        <v>14</v>
      </c>
      <c r="E1629" s="1">
        <v>0.3</v>
      </c>
      <c r="F1629" s="1">
        <v>0.3</v>
      </c>
      <c r="G1629" s="1">
        <v>0.4</v>
      </c>
      <c r="H1629" s="1">
        <v>0</v>
      </c>
      <c r="I1629" s="1" t="s">
        <v>12</v>
      </c>
      <c r="J1629" s="1" t="s">
        <v>16</v>
      </c>
      <c r="K1629" s="1">
        <v>4000</v>
      </c>
      <c r="L1629" s="3">
        <v>1000</v>
      </c>
      <c r="M1629" t="str">
        <f t="shared" si="179"/>
        <v>A</v>
      </c>
      <c r="N1629" t="str">
        <f t="shared" si="180"/>
        <v>A10</v>
      </c>
      <c r="O1629" t="str">
        <f>VLOOKUP(N1629,'Design - US'!$H$3:$M$50,2,FALSE)</f>
        <v>Profile C</v>
      </c>
      <c r="P1629" t="str">
        <f>VLOOKUP($N1629,'Design - US'!$H$3:$M$50,3,FALSE)</f>
        <v>$60 USD / mo (T3)</v>
      </c>
      <c r="Q1629" t="str">
        <f>VLOOKUP($N1629,'Design - US'!$H$3:$M$50,4,FALSE)</f>
        <v>$5.36 USD / day</v>
      </c>
      <c r="R1629" t="str">
        <f>VLOOKUP($N1629,'Design - US'!$H$3:$M$50,5,FALSE)</f>
        <v>Open access within label indication (use after failure of allopurinol or febuxostat)</v>
      </c>
      <c r="S1629" t="str">
        <f>VLOOKUP($N1629,'Design - US'!$H$3:$M$50,6,FALSE)</f>
        <v>Requires prior authorization</v>
      </c>
      <c r="T1629">
        <f t="shared" si="181"/>
        <v>1000</v>
      </c>
      <c r="U1629">
        <f t="shared" si="175"/>
        <v>300</v>
      </c>
      <c r="V1629">
        <f t="shared" si="176"/>
        <v>300</v>
      </c>
      <c r="W1629">
        <f t="shared" si="177"/>
        <v>400</v>
      </c>
      <c r="X1629">
        <f t="shared" si="178"/>
        <v>0</v>
      </c>
    </row>
    <row r="1630" spans="1:24">
      <c r="A1630" s="2">
        <v>270</v>
      </c>
      <c r="B1630" s="1" t="s">
        <v>10</v>
      </c>
      <c r="C1630" s="1">
        <v>11</v>
      </c>
      <c r="D1630" s="1" t="s">
        <v>11</v>
      </c>
      <c r="E1630" s="1">
        <v>0.3</v>
      </c>
      <c r="F1630" s="1">
        <v>0.3</v>
      </c>
      <c r="G1630" s="1">
        <v>0.4</v>
      </c>
      <c r="H1630" s="1">
        <v>0</v>
      </c>
      <c r="I1630" s="1" t="s">
        <v>12</v>
      </c>
      <c r="J1630" s="1" t="s">
        <v>16</v>
      </c>
      <c r="K1630" s="1">
        <v>4000</v>
      </c>
      <c r="L1630" s="3">
        <v>1000</v>
      </c>
      <c r="M1630" t="str">
        <f t="shared" si="179"/>
        <v>A</v>
      </c>
      <c r="N1630" t="str">
        <f t="shared" si="180"/>
        <v>A11</v>
      </c>
      <c r="O1630" t="str">
        <f>VLOOKUP(N1630,'Design - US'!$H$3:$M$50,2,FALSE)</f>
        <v>Profile D</v>
      </c>
      <c r="P1630" t="str">
        <f>VLOOKUP($N1630,'Design - US'!$H$3:$M$50,3,FALSE)</f>
        <v>$30 USD / mo (T2)</v>
      </c>
      <c r="Q1630" t="str">
        <f>VLOOKUP($N1630,'Design - US'!$H$3:$M$50,4,FALSE)</f>
        <v>$5.36 USD / day</v>
      </c>
      <c r="R1630" t="str">
        <f>VLOOKUP($N1630,'Design - US'!$H$3:$M$50,5,FALSE)</f>
        <v>Open access within label indication (use after failure of allopurinol or febuxostat)</v>
      </c>
      <c r="S1630" t="str">
        <f>VLOOKUP($N1630,'Design - US'!$H$3:$M$50,6,FALSE)</f>
        <v>No prior authorization</v>
      </c>
      <c r="T1630">
        <f t="shared" si="181"/>
        <v>4000</v>
      </c>
      <c r="U1630">
        <f t="shared" si="175"/>
        <v>1200</v>
      </c>
      <c r="V1630">
        <f t="shared" si="176"/>
        <v>1200</v>
      </c>
      <c r="W1630">
        <f t="shared" si="177"/>
        <v>1600</v>
      </c>
      <c r="X1630">
        <f t="shared" si="178"/>
        <v>0</v>
      </c>
    </row>
    <row r="1631" spans="1:24">
      <c r="A1631" s="2">
        <v>270</v>
      </c>
      <c r="B1631" s="1" t="s">
        <v>10</v>
      </c>
      <c r="C1631" s="1">
        <v>11</v>
      </c>
      <c r="D1631" s="1" t="s">
        <v>14</v>
      </c>
      <c r="E1631" s="1">
        <v>0.3</v>
      </c>
      <c r="F1631" s="1">
        <v>0.3</v>
      </c>
      <c r="G1631" s="1">
        <v>0.4</v>
      </c>
      <c r="H1631" s="1">
        <v>0</v>
      </c>
      <c r="I1631" s="1" t="s">
        <v>12</v>
      </c>
      <c r="J1631" s="1" t="s">
        <v>16</v>
      </c>
      <c r="K1631" s="1">
        <v>4000</v>
      </c>
      <c r="L1631" s="3">
        <v>1000</v>
      </c>
      <c r="M1631" t="str">
        <f t="shared" si="179"/>
        <v>A</v>
      </c>
      <c r="N1631" t="str">
        <f t="shared" si="180"/>
        <v>A11</v>
      </c>
      <c r="O1631" t="str">
        <f>VLOOKUP(N1631,'Design - US'!$H$3:$M$50,2,FALSE)</f>
        <v>Profile D</v>
      </c>
      <c r="P1631" t="str">
        <f>VLOOKUP($N1631,'Design - US'!$H$3:$M$50,3,FALSE)</f>
        <v>$30 USD / mo (T2)</v>
      </c>
      <c r="Q1631" t="str">
        <f>VLOOKUP($N1631,'Design - US'!$H$3:$M$50,4,FALSE)</f>
        <v>$5.36 USD / day</v>
      </c>
      <c r="R1631" t="str">
        <f>VLOOKUP($N1631,'Design - US'!$H$3:$M$50,5,FALSE)</f>
        <v>Open access within label indication (use after failure of allopurinol or febuxostat)</v>
      </c>
      <c r="S1631" t="str">
        <f>VLOOKUP($N1631,'Design - US'!$H$3:$M$50,6,FALSE)</f>
        <v>No prior authorization</v>
      </c>
      <c r="T1631">
        <f t="shared" si="181"/>
        <v>1000</v>
      </c>
      <c r="U1631">
        <f t="shared" si="175"/>
        <v>300</v>
      </c>
      <c r="V1631">
        <f t="shared" si="176"/>
        <v>300</v>
      </c>
      <c r="W1631">
        <f t="shared" si="177"/>
        <v>400</v>
      </c>
      <c r="X1631">
        <f t="shared" si="178"/>
        <v>0</v>
      </c>
    </row>
    <row r="1632" spans="1:24">
      <c r="A1632" s="2">
        <v>270</v>
      </c>
      <c r="B1632" s="1" t="s">
        <v>10</v>
      </c>
      <c r="C1632" s="1">
        <v>12</v>
      </c>
      <c r="D1632" s="1" t="s">
        <v>11</v>
      </c>
      <c r="E1632" s="1">
        <v>0.3</v>
      </c>
      <c r="F1632" s="1">
        <v>0.3</v>
      </c>
      <c r="G1632" s="1">
        <v>0.4</v>
      </c>
      <c r="H1632" s="1">
        <v>0</v>
      </c>
      <c r="I1632" s="1" t="s">
        <v>12</v>
      </c>
      <c r="J1632" s="1" t="s">
        <v>16</v>
      </c>
      <c r="K1632" s="1">
        <v>4000</v>
      </c>
      <c r="L1632" s="3">
        <v>1000</v>
      </c>
      <c r="M1632" t="str">
        <f t="shared" si="179"/>
        <v>A</v>
      </c>
      <c r="N1632" t="str">
        <f t="shared" si="180"/>
        <v>A12</v>
      </c>
      <c r="O1632" t="str">
        <f>VLOOKUP(N1632,'Design - US'!$H$3:$M$50,2,FALSE)</f>
        <v>Profile B</v>
      </c>
      <c r="P1632" t="str">
        <f>VLOOKUP($N1632,'Design - US'!$H$3:$M$50,3,FALSE)</f>
        <v>$30 USD / mo (T2)</v>
      </c>
      <c r="Q1632" t="str">
        <f>VLOOKUP($N1632,'Design - US'!$H$3:$M$50,4,FALSE)</f>
        <v>$5.36 USD / day</v>
      </c>
      <c r="R1632" t="str">
        <f>VLOOKUP($N1632,'Design - US'!$H$3:$M$50,5,FALSE)</f>
        <v>Open access within label indication (use after failure of allopurinol or febuxostat)</v>
      </c>
      <c r="S1632" t="str">
        <f>VLOOKUP($N1632,'Design - US'!$H$3:$M$50,6,FALSE)</f>
        <v>Requires prior authorization</v>
      </c>
      <c r="T1632">
        <f t="shared" si="181"/>
        <v>4000</v>
      </c>
      <c r="U1632">
        <f t="shared" si="175"/>
        <v>1200</v>
      </c>
      <c r="V1632">
        <f t="shared" si="176"/>
        <v>1200</v>
      </c>
      <c r="W1632">
        <f t="shared" si="177"/>
        <v>1600</v>
      </c>
      <c r="X1632">
        <f t="shared" si="178"/>
        <v>0</v>
      </c>
    </row>
    <row r="1633" spans="1:24">
      <c r="A1633" s="2">
        <v>270</v>
      </c>
      <c r="B1633" s="1" t="s">
        <v>10</v>
      </c>
      <c r="C1633" s="1">
        <v>12</v>
      </c>
      <c r="D1633" s="1" t="s">
        <v>14</v>
      </c>
      <c r="E1633" s="1">
        <v>0.3</v>
      </c>
      <c r="F1633" s="1">
        <v>0.3</v>
      </c>
      <c r="G1633" s="1">
        <v>0.4</v>
      </c>
      <c r="H1633" s="1">
        <v>0</v>
      </c>
      <c r="I1633" s="1" t="s">
        <v>12</v>
      </c>
      <c r="J1633" s="1" t="s">
        <v>16</v>
      </c>
      <c r="K1633" s="1">
        <v>4000</v>
      </c>
      <c r="L1633" s="3">
        <v>1000</v>
      </c>
      <c r="M1633" t="str">
        <f t="shared" si="179"/>
        <v>A</v>
      </c>
      <c r="N1633" t="str">
        <f t="shared" si="180"/>
        <v>A12</v>
      </c>
      <c r="O1633" t="str">
        <f>VLOOKUP(N1633,'Design - US'!$H$3:$M$50,2,FALSE)</f>
        <v>Profile B</v>
      </c>
      <c r="P1633" t="str">
        <f>VLOOKUP($N1633,'Design - US'!$H$3:$M$50,3,FALSE)</f>
        <v>$30 USD / mo (T2)</v>
      </c>
      <c r="Q1633" t="str">
        <f>VLOOKUP($N1633,'Design - US'!$H$3:$M$50,4,FALSE)</f>
        <v>$5.36 USD / day</v>
      </c>
      <c r="R1633" t="str">
        <f>VLOOKUP($N1633,'Design - US'!$H$3:$M$50,5,FALSE)</f>
        <v>Open access within label indication (use after failure of allopurinol or febuxostat)</v>
      </c>
      <c r="S1633" t="str">
        <f>VLOOKUP($N1633,'Design - US'!$H$3:$M$50,6,FALSE)</f>
        <v>Requires prior authorization</v>
      </c>
      <c r="T1633">
        <f t="shared" si="181"/>
        <v>1000</v>
      </c>
      <c r="U1633">
        <f t="shared" si="175"/>
        <v>300</v>
      </c>
      <c r="V1633">
        <f t="shared" si="176"/>
        <v>300</v>
      </c>
      <c r="W1633">
        <f t="shared" si="177"/>
        <v>400</v>
      </c>
      <c r="X1633">
        <f t="shared" si="178"/>
        <v>0</v>
      </c>
    </row>
    <row r="1634" spans="1:24">
      <c r="A1634" s="2">
        <v>271</v>
      </c>
      <c r="B1634" s="1" t="s">
        <v>15</v>
      </c>
      <c r="C1634" s="1">
        <v>1</v>
      </c>
      <c r="D1634" s="1" t="s">
        <v>11</v>
      </c>
      <c r="E1634" s="1">
        <v>0.5</v>
      </c>
      <c r="F1634" s="1">
        <v>0.5</v>
      </c>
      <c r="G1634" s="1">
        <v>0</v>
      </c>
      <c r="H1634" s="1">
        <v>0</v>
      </c>
      <c r="I1634" s="1" t="s">
        <v>12</v>
      </c>
      <c r="J1634" s="1" t="s">
        <v>16</v>
      </c>
      <c r="K1634" s="1">
        <v>6000</v>
      </c>
      <c r="L1634" s="3">
        <v>4000</v>
      </c>
      <c r="M1634" t="str">
        <f t="shared" si="179"/>
        <v>D</v>
      </c>
      <c r="N1634" t="str">
        <f t="shared" si="180"/>
        <v>D1</v>
      </c>
      <c r="O1634" t="str">
        <f>VLOOKUP(N1634,'Design - US'!$H$3:$M$50,2,FALSE)</f>
        <v>Profile C</v>
      </c>
      <c r="P1634" t="str">
        <f>VLOOKUP($N1634,'Design - US'!$H$3:$M$50,3,FALSE)</f>
        <v>$30 USD / mo (T2)</v>
      </c>
      <c r="Q1634" t="str">
        <f>VLOOKUP($N1634,'Design - US'!$H$3:$M$50,4,FALSE)</f>
        <v>$5.36 USD / day</v>
      </c>
      <c r="R1634" t="str">
        <f>VLOOKUP($N1634,'Design - US'!$H$3:$M$50,5,FALSE)</f>
        <v>Open access within label indication (use after failure of allopurinol or febuxostat)</v>
      </c>
      <c r="S1634" t="str">
        <f>VLOOKUP($N1634,'Design - US'!$H$3:$M$50,6,FALSE)</f>
        <v>Requires prior authorization</v>
      </c>
      <c r="T1634">
        <f t="shared" si="181"/>
        <v>6000</v>
      </c>
      <c r="U1634">
        <f t="shared" si="175"/>
        <v>3000</v>
      </c>
      <c r="V1634">
        <f t="shared" si="176"/>
        <v>3000</v>
      </c>
      <c r="W1634">
        <f t="shared" si="177"/>
        <v>0</v>
      </c>
      <c r="X1634">
        <f t="shared" si="178"/>
        <v>0</v>
      </c>
    </row>
    <row r="1635" spans="1:24">
      <c r="A1635" s="2">
        <v>271</v>
      </c>
      <c r="B1635" s="1" t="s">
        <v>15</v>
      </c>
      <c r="C1635" s="1">
        <v>1</v>
      </c>
      <c r="D1635" s="1" t="s">
        <v>14</v>
      </c>
      <c r="E1635" s="1">
        <v>0.5</v>
      </c>
      <c r="F1635" s="1">
        <v>0.5</v>
      </c>
      <c r="G1635" s="1">
        <v>0</v>
      </c>
      <c r="H1635" s="1">
        <v>0</v>
      </c>
      <c r="I1635" s="1" t="s">
        <v>12</v>
      </c>
      <c r="J1635" s="1" t="s">
        <v>16</v>
      </c>
      <c r="K1635" s="1">
        <v>6000</v>
      </c>
      <c r="L1635" s="3">
        <v>4000</v>
      </c>
      <c r="M1635" t="str">
        <f t="shared" si="179"/>
        <v>D</v>
      </c>
      <c r="N1635" t="str">
        <f t="shared" si="180"/>
        <v>D1</v>
      </c>
      <c r="O1635" t="str">
        <f>VLOOKUP(N1635,'Design - US'!$H$3:$M$50,2,FALSE)</f>
        <v>Profile C</v>
      </c>
      <c r="P1635" t="str">
        <f>VLOOKUP($N1635,'Design - US'!$H$3:$M$50,3,FALSE)</f>
        <v>$30 USD / mo (T2)</v>
      </c>
      <c r="Q1635" t="str">
        <f>VLOOKUP($N1635,'Design - US'!$H$3:$M$50,4,FALSE)</f>
        <v>$5.36 USD / day</v>
      </c>
      <c r="R1635" t="str">
        <f>VLOOKUP($N1635,'Design - US'!$H$3:$M$50,5,FALSE)</f>
        <v>Open access within label indication (use after failure of allopurinol or febuxostat)</v>
      </c>
      <c r="S1635" t="str">
        <f>VLOOKUP($N1635,'Design - US'!$H$3:$M$50,6,FALSE)</f>
        <v>Requires prior authorization</v>
      </c>
      <c r="T1635">
        <f t="shared" si="181"/>
        <v>4000</v>
      </c>
      <c r="U1635">
        <f t="shared" si="175"/>
        <v>2000</v>
      </c>
      <c r="V1635">
        <f t="shared" si="176"/>
        <v>2000</v>
      </c>
      <c r="W1635">
        <f t="shared" si="177"/>
        <v>0</v>
      </c>
      <c r="X1635">
        <f t="shared" si="178"/>
        <v>0</v>
      </c>
    </row>
    <row r="1636" spans="1:24">
      <c r="A1636" s="2">
        <v>271</v>
      </c>
      <c r="B1636" s="1" t="s">
        <v>15</v>
      </c>
      <c r="C1636" s="1">
        <v>2</v>
      </c>
      <c r="D1636" s="1" t="s">
        <v>11</v>
      </c>
      <c r="E1636" s="1">
        <v>0.5</v>
      </c>
      <c r="F1636" s="1">
        <v>0.5</v>
      </c>
      <c r="G1636" s="1">
        <v>0</v>
      </c>
      <c r="H1636" s="1">
        <v>0</v>
      </c>
      <c r="I1636" s="1" t="s">
        <v>12</v>
      </c>
      <c r="J1636" s="1" t="s">
        <v>16</v>
      </c>
      <c r="K1636" s="1">
        <v>6000</v>
      </c>
      <c r="L1636" s="3">
        <v>4000</v>
      </c>
      <c r="M1636" t="str">
        <f t="shared" si="179"/>
        <v>D</v>
      </c>
      <c r="N1636" t="str">
        <f t="shared" si="180"/>
        <v>D2</v>
      </c>
      <c r="O1636" t="str">
        <f>VLOOKUP(N1636,'Design - US'!$H$3:$M$50,2,FALSE)</f>
        <v>Profile B</v>
      </c>
      <c r="P1636" t="str">
        <f>VLOOKUP($N1636,'Design - US'!$H$3:$M$50,3,FALSE)</f>
        <v>$30 USD / mo (T2)</v>
      </c>
      <c r="Q1636" t="str">
        <f>VLOOKUP($N1636,'Design - US'!$H$3:$M$50,4,FALSE)</f>
        <v>$7.14 USD / day</v>
      </c>
      <c r="R1636" t="str">
        <f>VLOOKUP($N1636,'Design - US'!$H$3:$M$50,5,FALSE)</f>
        <v>Open access within label indication (use after failure of allopurinol or febuxostat)</v>
      </c>
      <c r="S1636" t="str">
        <f>VLOOKUP($N1636,'Design - US'!$H$3:$M$50,6,FALSE)</f>
        <v>No prior authorization</v>
      </c>
      <c r="T1636">
        <f t="shared" si="181"/>
        <v>6000</v>
      </c>
      <c r="U1636">
        <f t="shared" si="175"/>
        <v>3000</v>
      </c>
      <c r="V1636">
        <f t="shared" si="176"/>
        <v>3000</v>
      </c>
      <c r="W1636">
        <f t="shared" si="177"/>
        <v>0</v>
      </c>
      <c r="X1636">
        <f t="shared" si="178"/>
        <v>0</v>
      </c>
    </row>
    <row r="1637" spans="1:24">
      <c r="A1637" s="2">
        <v>271</v>
      </c>
      <c r="B1637" s="1" t="s">
        <v>15</v>
      </c>
      <c r="C1637" s="1">
        <v>2</v>
      </c>
      <c r="D1637" s="1" t="s">
        <v>14</v>
      </c>
      <c r="E1637" s="1">
        <v>0.5</v>
      </c>
      <c r="F1637" s="1">
        <v>0.5</v>
      </c>
      <c r="G1637" s="1">
        <v>0</v>
      </c>
      <c r="H1637" s="1">
        <v>0</v>
      </c>
      <c r="I1637" s="1" t="s">
        <v>12</v>
      </c>
      <c r="J1637" s="1" t="s">
        <v>16</v>
      </c>
      <c r="K1637" s="1">
        <v>6000</v>
      </c>
      <c r="L1637" s="3">
        <v>4000</v>
      </c>
      <c r="M1637" t="str">
        <f t="shared" si="179"/>
        <v>D</v>
      </c>
      <c r="N1637" t="str">
        <f t="shared" si="180"/>
        <v>D2</v>
      </c>
      <c r="O1637" t="str">
        <f>VLOOKUP(N1637,'Design - US'!$H$3:$M$50,2,FALSE)</f>
        <v>Profile B</v>
      </c>
      <c r="P1637" t="str">
        <f>VLOOKUP($N1637,'Design - US'!$H$3:$M$50,3,FALSE)</f>
        <v>$30 USD / mo (T2)</v>
      </c>
      <c r="Q1637" t="str">
        <f>VLOOKUP($N1637,'Design - US'!$H$3:$M$50,4,FALSE)</f>
        <v>$7.14 USD / day</v>
      </c>
      <c r="R1637" t="str">
        <f>VLOOKUP($N1637,'Design - US'!$H$3:$M$50,5,FALSE)</f>
        <v>Open access within label indication (use after failure of allopurinol or febuxostat)</v>
      </c>
      <c r="S1637" t="str">
        <f>VLOOKUP($N1637,'Design - US'!$H$3:$M$50,6,FALSE)</f>
        <v>No prior authorization</v>
      </c>
      <c r="T1637">
        <f t="shared" si="181"/>
        <v>4000</v>
      </c>
      <c r="U1637">
        <f t="shared" si="175"/>
        <v>2000</v>
      </c>
      <c r="V1637">
        <f t="shared" si="176"/>
        <v>2000</v>
      </c>
      <c r="W1637">
        <f t="shared" si="177"/>
        <v>0</v>
      </c>
      <c r="X1637">
        <f t="shared" si="178"/>
        <v>0</v>
      </c>
    </row>
    <row r="1638" spans="1:24">
      <c r="A1638" s="2">
        <v>271</v>
      </c>
      <c r="B1638" s="1" t="s">
        <v>15</v>
      </c>
      <c r="C1638" s="1">
        <v>3</v>
      </c>
      <c r="D1638" s="1" t="s">
        <v>11</v>
      </c>
      <c r="E1638" s="1">
        <v>0.5</v>
      </c>
      <c r="F1638" s="1">
        <v>0.5</v>
      </c>
      <c r="G1638" s="1">
        <v>0</v>
      </c>
      <c r="H1638" s="1">
        <v>0</v>
      </c>
      <c r="I1638" s="1" t="s">
        <v>12</v>
      </c>
      <c r="J1638" s="1" t="s">
        <v>16</v>
      </c>
      <c r="K1638" s="1">
        <v>6000</v>
      </c>
      <c r="L1638" s="3">
        <v>4000</v>
      </c>
      <c r="M1638" t="str">
        <f t="shared" si="179"/>
        <v>D</v>
      </c>
      <c r="N1638" t="str">
        <f t="shared" si="180"/>
        <v>D3</v>
      </c>
      <c r="O1638" t="str">
        <f>VLOOKUP(N1638,'Design - US'!$H$3:$M$50,2,FALSE)</f>
        <v>Profile A</v>
      </c>
      <c r="P1638" t="str">
        <f>VLOOKUP($N1638,'Design - US'!$H$3:$M$50,3,FALSE)</f>
        <v>$30 USD / mo (T2)</v>
      </c>
      <c r="Q1638" t="str">
        <f>VLOOKUP($N1638,'Design - US'!$H$3:$M$50,4,FALSE)</f>
        <v>$7.14 USD / day</v>
      </c>
      <c r="R1638" t="str">
        <f>VLOOKUP($N1638,'Design - US'!$H$3:$M$50,5,FALSE)</f>
        <v>Open access within label indication (use after failure of allopurinol or febuxostat)</v>
      </c>
      <c r="S1638" t="str">
        <f>VLOOKUP($N1638,'Design - US'!$H$3:$M$50,6,FALSE)</f>
        <v>Requires prior authorization</v>
      </c>
      <c r="T1638">
        <f t="shared" si="181"/>
        <v>6000</v>
      </c>
      <c r="U1638">
        <f t="shared" si="175"/>
        <v>3000</v>
      </c>
      <c r="V1638">
        <f t="shared" si="176"/>
        <v>3000</v>
      </c>
      <c r="W1638">
        <f t="shared" si="177"/>
        <v>0</v>
      </c>
      <c r="X1638">
        <f t="shared" si="178"/>
        <v>0</v>
      </c>
    </row>
    <row r="1639" spans="1:24">
      <c r="A1639" s="2">
        <v>271</v>
      </c>
      <c r="B1639" s="1" t="s">
        <v>15</v>
      </c>
      <c r="C1639" s="1">
        <v>3</v>
      </c>
      <c r="D1639" s="1" t="s">
        <v>14</v>
      </c>
      <c r="E1639" s="1">
        <v>0.5</v>
      </c>
      <c r="F1639" s="1">
        <v>0.5</v>
      </c>
      <c r="G1639" s="1">
        <v>0</v>
      </c>
      <c r="H1639" s="1">
        <v>0</v>
      </c>
      <c r="I1639" s="1" t="s">
        <v>12</v>
      </c>
      <c r="J1639" s="1" t="s">
        <v>16</v>
      </c>
      <c r="K1639" s="1">
        <v>6000</v>
      </c>
      <c r="L1639" s="3">
        <v>4000</v>
      </c>
      <c r="M1639" t="str">
        <f t="shared" si="179"/>
        <v>D</v>
      </c>
      <c r="N1639" t="str">
        <f t="shared" si="180"/>
        <v>D3</v>
      </c>
      <c r="O1639" t="str">
        <f>VLOOKUP(N1639,'Design - US'!$H$3:$M$50,2,FALSE)</f>
        <v>Profile A</v>
      </c>
      <c r="P1639" t="str">
        <f>VLOOKUP($N1639,'Design - US'!$H$3:$M$50,3,FALSE)</f>
        <v>$30 USD / mo (T2)</v>
      </c>
      <c r="Q1639" t="str">
        <f>VLOOKUP($N1639,'Design - US'!$H$3:$M$50,4,FALSE)</f>
        <v>$7.14 USD / day</v>
      </c>
      <c r="R1639" t="str">
        <f>VLOOKUP($N1639,'Design - US'!$H$3:$M$50,5,FALSE)</f>
        <v>Open access within label indication (use after failure of allopurinol or febuxostat)</v>
      </c>
      <c r="S1639" t="str">
        <f>VLOOKUP($N1639,'Design - US'!$H$3:$M$50,6,FALSE)</f>
        <v>Requires prior authorization</v>
      </c>
      <c r="T1639">
        <f t="shared" si="181"/>
        <v>4000</v>
      </c>
      <c r="U1639">
        <f t="shared" si="175"/>
        <v>2000</v>
      </c>
      <c r="V1639">
        <f t="shared" si="176"/>
        <v>2000</v>
      </c>
      <c r="W1639">
        <f t="shared" si="177"/>
        <v>0</v>
      </c>
      <c r="X1639">
        <f t="shared" si="178"/>
        <v>0</v>
      </c>
    </row>
    <row r="1640" spans="1:24">
      <c r="A1640" s="2">
        <v>271</v>
      </c>
      <c r="B1640" s="1" t="s">
        <v>15</v>
      </c>
      <c r="C1640" s="1">
        <v>4</v>
      </c>
      <c r="D1640" s="1" t="s">
        <v>11</v>
      </c>
      <c r="E1640" s="1">
        <v>0.5</v>
      </c>
      <c r="F1640" s="1">
        <v>0.5</v>
      </c>
      <c r="G1640" s="1">
        <v>0</v>
      </c>
      <c r="H1640" s="1">
        <v>0</v>
      </c>
      <c r="I1640" s="1" t="s">
        <v>12</v>
      </c>
      <c r="J1640" s="1" t="s">
        <v>16</v>
      </c>
      <c r="K1640" s="1">
        <v>6000</v>
      </c>
      <c r="L1640" s="3">
        <v>4000</v>
      </c>
      <c r="M1640" t="str">
        <f t="shared" si="179"/>
        <v>D</v>
      </c>
      <c r="N1640" t="str">
        <f t="shared" si="180"/>
        <v>D4</v>
      </c>
      <c r="O1640" t="str">
        <f>VLOOKUP(N1640,'Design - US'!$H$3:$M$50,2,FALSE)</f>
        <v>Profile A</v>
      </c>
      <c r="P1640" t="str">
        <f>VLOOKUP($N1640,'Design - US'!$H$3:$M$50,3,FALSE)</f>
        <v>$60 USD / mo (T3)</v>
      </c>
      <c r="Q1640" t="str">
        <f>VLOOKUP($N1640,'Design - US'!$H$3:$M$50,4,FALSE)</f>
        <v>$5.36 USD / day</v>
      </c>
      <c r="R1640" t="str">
        <f>VLOOKUP($N1640,'Design - US'!$H$3:$M$50,5,FALSE)</f>
        <v>Open access within label indication (use after failure of allopurinol or febuxostat)</v>
      </c>
      <c r="S1640" t="str">
        <f>VLOOKUP($N1640,'Design - US'!$H$3:$M$50,6,FALSE)</f>
        <v>No prior authorization</v>
      </c>
      <c r="T1640">
        <f t="shared" si="181"/>
        <v>6000</v>
      </c>
      <c r="U1640">
        <f t="shared" si="175"/>
        <v>3000</v>
      </c>
      <c r="V1640">
        <f t="shared" si="176"/>
        <v>3000</v>
      </c>
      <c r="W1640">
        <f t="shared" si="177"/>
        <v>0</v>
      </c>
      <c r="X1640">
        <f t="shared" si="178"/>
        <v>0</v>
      </c>
    </row>
    <row r="1641" spans="1:24">
      <c r="A1641" s="2">
        <v>271</v>
      </c>
      <c r="B1641" s="1" t="s">
        <v>15</v>
      </c>
      <c r="C1641" s="1">
        <v>4</v>
      </c>
      <c r="D1641" s="1" t="s">
        <v>14</v>
      </c>
      <c r="E1641" s="1">
        <v>0.5</v>
      </c>
      <c r="F1641" s="1">
        <v>0.5</v>
      </c>
      <c r="G1641" s="1">
        <v>0</v>
      </c>
      <c r="H1641" s="1">
        <v>0</v>
      </c>
      <c r="I1641" s="1" t="s">
        <v>12</v>
      </c>
      <c r="J1641" s="1" t="s">
        <v>16</v>
      </c>
      <c r="K1641" s="1">
        <v>6000</v>
      </c>
      <c r="L1641" s="3">
        <v>4000</v>
      </c>
      <c r="M1641" t="str">
        <f t="shared" si="179"/>
        <v>D</v>
      </c>
      <c r="N1641" t="str">
        <f t="shared" si="180"/>
        <v>D4</v>
      </c>
      <c r="O1641" t="str">
        <f>VLOOKUP(N1641,'Design - US'!$H$3:$M$50,2,FALSE)</f>
        <v>Profile A</v>
      </c>
      <c r="P1641" t="str">
        <f>VLOOKUP($N1641,'Design - US'!$H$3:$M$50,3,FALSE)</f>
        <v>$60 USD / mo (T3)</v>
      </c>
      <c r="Q1641" t="str">
        <f>VLOOKUP($N1641,'Design - US'!$H$3:$M$50,4,FALSE)</f>
        <v>$5.36 USD / day</v>
      </c>
      <c r="R1641" t="str">
        <f>VLOOKUP($N1641,'Design - US'!$H$3:$M$50,5,FALSE)</f>
        <v>Open access within label indication (use after failure of allopurinol or febuxostat)</v>
      </c>
      <c r="S1641" t="str">
        <f>VLOOKUP($N1641,'Design - US'!$H$3:$M$50,6,FALSE)</f>
        <v>No prior authorization</v>
      </c>
      <c r="T1641">
        <f t="shared" si="181"/>
        <v>4000</v>
      </c>
      <c r="U1641">
        <f t="shared" si="175"/>
        <v>2000</v>
      </c>
      <c r="V1641">
        <f t="shared" si="176"/>
        <v>2000</v>
      </c>
      <c r="W1641">
        <f t="shared" si="177"/>
        <v>0</v>
      </c>
      <c r="X1641">
        <f t="shared" si="178"/>
        <v>0</v>
      </c>
    </row>
    <row r="1642" spans="1:24">
      <c r="A1642" s="2">
        <v>271</v>
      </c>
      <c r="B1642" s="1" t="s">
        <v>15</v>
      </c>
      <c r="C1642" s="1">
        <v>5</v>
      </c>
      <c r="D1642" s="1" t="s">
        <v>11</v>
      </c>
      <c r="E1642" s="1">
        <v>0.5</v>
      </c>
      <c r="F1642" s="1">
        <v>0.5</v>
      </c>
      <c r="G1642" s="1">
        <v>0</v>
      </c>
      <c r="H1642" s="1">
        <v>0</v>
      </c>
      <c r="I1642" s="1" t="s">
        <v>12</v>
      </c>
      <c r="J1642" s="1" t="s">
        <v>16</v>
      </c>
      <c r="K1642" s="1">
        <v>6000</v>
      </c>
      <c r="L1642" s="3">
        <v>4000</v>
      </c>
      <c r="M1642" t="str">
        <f t="shared" si="179"/>
        <v>D</v>
      </c>
      <c r="N1642" t="str">
        <f t="shared" si="180"/>
        <v>D5</v>
      </c>
      <c r="O1642" t="str">
        <f>VLOOKUP(N1642,'Design - US'!$H$3:$M$50,2,FALSE)</f>
        <v>Profile A</v>
      </c>
      <c r="P1642" t="str">
        <f>VLOOKUP($N1642,'Design - US'!$H$3:$M$50,3,FALSE)</f>
        <v>$60 USD / mo (T3)</v>
      </c>
      <c r="Q1642" t="str">
        <f>VLOOKUP($N1642,'Design - US'!$H$3:$M$50,4,FALSE)</f>
        <v>$12.06 USD / day</v>
      </c>
      <c r="R1642" t="str">
        <f>VLOOKUP($N1642,'Design - US'!$H$3:$M$50,5,FALSE)</f>
        <v>Access restricted beyond label indication (use only after failure of both allopurinol AND febuxostat)</v>
      </c>
      <c r="S1642" t="str">
        <f>VLOOKUP($N1642,'Design - US'!$H$3:$M$50,6,FALSE)</f>
        <v>No prior authorization</v>
      </c>
      <c r="T1642">
        <f t="shared" si="181"/>
        <v>6000</v>
      </c>
      <c r="U1642">
        <f t="shared" si="175"/>
        <v>3000</v>
      </c>
      <c r="V1642">
        <f t="shared" si="176"/>
        <v>3000</v>
      </c>
      <c r="W1642">
        <f t="shared" si="177"/>
        <v>0</v>
      </c>
      <c r="X1642">
        <f t="shared" si="178"/>
        <v>0</v>
      </c>
    </row>
    <row r="1643" spans="1:24">
      <c r="A1643" s="2">
        <v>271</v>
      </c>
      <c r="B1643" s="1" t="s">
        <v>15</v>
      </c>
      <c r="C1643" s="1">
        <v>5</v>
      </c>
      <c r="D1643" s="1" t="s">
        <v>14</v>
      </c>
      <c r="E1643" s="1">
        <v>0.5</v>
      </c>
      <c r="F1643" s="1">
        <v>0.5</v>
      </c>
      <c r="G1643" s="1">
        <v>0</v>
      </c>
      <c r="H1643" s="1">
        <v>0</v>
      </c>
      <c r="I1643" s="1" t="s">
        <v>12</v>
      </c>
      <c r="J1643" s="1" t="s">
        <v>16</v>
      </c>
      <c r="K1643" s="1">
        <v>6000</v>
      </c>
      <c r="L1643" s="3">
        <v>4000</v>
      </c>
      <c r="M1643" t="str">
        <f t="shared" si="179"/>
        <v>D</v>
      </c>
      <c r="N1643" t="str">
        <f t="shared" si="180"/>
        <v>D5</v>
      </c>
      <c r="O1643" t="str">
        <f>VLOOKUP(N1643,'Design - US'!$H$3:$M$50,2,FALSE)</f>
        <v>Profile A</v>
      </c>
      <c r="P1643" t="str">
        <f>VLOOKUP($N1643,'Design - US'!$H$3:$M$50,3,FALSE)</f>
        <v>$60 USD / mo (T3)</v>
      </c>
      <c r="Q1643" t="str">
        <f>VLOOKUP($N1643,'Design - US'!$H$3:$M$50,4,FALSE)</f>
        <v>$12.06 USD / day</v>
      </c>
      <c r="R1643" t="str">
        <f>VLOOKUP($N1643,'Design - US'!$H$3:$M$50,5,FALSE)</f>
        <v>Access restricted beyond label indication (use only after failure of both allopurinol AND febuxostat)</v>
      </c>
      <c r="S1643" t="str">
        <f>VLOOKUP($N1643,'Design - US'!$H$3:$M$50,6,FALSE)</f>
        <v>No prior authorization</v>
      </c>
      <c r="T1643">
        <f t="shared" si="181"/>
        <v>4000</v>
      </c>
      <c r="U1643">
        <f t="shared" si="175"/>
        <v>2000</v>
      </c>
      <c r="V1643">
        <f t="shared" si="176"/>
        <v>2000</v>
      </c>
      <c r="W1643">
        <f t="shared" si="177"/>
        <v>0</v>
      </c>
      <c r="X1643">
        <f t="shared" si="178"/>
        <v>0</v>
      </c>
    </row>
    <row r="1644" spans="1:24">
      <c r="A1644" s="2">
        <v>271</v>
      </c>
      <c r="B1644" s="1" t="s">
        <v>15</v>
      </c>
      <c r="C1644" s="1">
        <v>6</v>
      </c>
      <c r="D1644" s="1" t="s">
        <v>11</v>
      </c>
      <c r="E1644" s="1">
        <v>0.5</v>
      </c>
      <c r="F1644" s="1">
        <v>0.5</v>
      </c>
      <c r="G1644" s="1">
        <v>0</v>
      </c>
      <c r="H1644" s="1">
        <v>0</v>
      </c>
      <c r="I1644" s="1" t="s">
        <v>12</v>
      </c>
      <c r="J1644" s="1" t="s">
        <v>16</v>
      </c>
      <c r="K1644" s="1">
        <v>6000</v>
      </c>
      <c r="L1644" s="3">
        <v>4000</v>
      </c>
      <c r="M1644" t="str">
        <f t="shared" si="179"/>
        <v>D</v>
      </c>
      <c r="N1644" t="str">
        <f t="shared" si="180"/>
        <v>D6</v>
      </c>
      <c r="O1644" t="str">
        <f>VLOOKUP(N1644,'Design - US'!$H$3:$M$50,2,FALSE)</f>
        <v>Profile C</v>
      </c>
      <c r="P1644" t="str">
        <f>VLOOKUP($N1644,'Design - US'!$H$3:$M$50,3,FALSE)</f>
        <v>$60 USD / mo (T3)</v>
      </c>
      <c r="Q1644" t="str">
        <f>VLOOKUP($N1644,'Design - US'!$H$3:$M$50,4,FALSE)</f>
        <v>$7.14 USD / day</v>
      </c>
      <c r="R1644" t="str">
        <f>VLOOKUP($N1644,'Design - US'!$H$3:$M$50,5,FALSE)</f>
        <v>Open access within label indication (use after failure of allopurinol or febuxostat)</v>
      </c>
      <c r="S1644" t="str">
        <f>VLOOKUP($N1644,'Design - US'!$H$3:$M$50,6,FALSE)</f>
        <v>Requires prior authorization</v>
      </c>
      <c r="T1644">
        <f t="shared" si="181"/>
        <v>6000</v>
      </c>
      <c r="U1644">
        <f t="shared" si="175"/>
        <v>3000</v>
      </c>
      <c r="V1644">
        <f t="shared" si="176"/>
        <v>3000</v>
      </c>
      <c r="W1644">
        <f t="shared" si="177"/>
        <v>0</v>
      </c>
      <c r="X1644">
        <f t="shared" si="178"/>
        <v>0</v>
      </c>
    </row>
    <row r="1645" spans="1:24">
      <c r="A1645" s="2">
        <v>271</v>
      </c>
      <c r="B1645" s="1" t="s">
        <v>15</v>
      </c>
      <c r="C1645" s="1">
        <v>6</v>
      </c>
      <c r="D1645" s="1" t="s">
        <v>14</v>
      </c>
      <c r="E1645" s="1">
        <v>0.5</v>
      </c>
      <c r="F1645" s="1">
        <v>0.5</v>
      </c>
      <c r="G1645" s="1">
        <v>0</v>
      </c>
      <c r="H1645" s="1">
        <v>0</v>
      </c>
      <c r="I1645" s="1" t="s">
        <v>12</v>
      </c>
      <c r="J1645" s="1" t="s">
        <v>16</v>
      </c>
      <c r="K1645" s="1">
        <v>6000</v>
      </c>
      <c r="L1645" s="3">
        <v>4000</v>
      </c>
      <c r="M1645" t="str">
        <f t="shared" si="179"/>
        <v>D</v>
      </c>
      <c r="N1645" t="str">
        <f t="shared" si="180"/>
        <v>D6</v>
      </c>
      <c r="O1645" t="str">
        <f>VLOOKUP(N1645,'Design - US'!$H$3:$M$50,2,FALSE)</f>
        <v>Profile C</v>
      </c>
      <c r="P1645" t="str">
        <f>VLOOKUP($N1645,'Design - US'!$H$3:$M$50,3,FALSE)</f>
        <v>$60 USD / mo (T3)</v>
      </c>
      <c r="Q1645" t="str">
        <f>VLOOKUP($N1645,'Design - US'!$H$3:$M$50,4,FALSE)</f>
        <v>$7.14 USD / day</v>
      </c>
      <c r="R1645" t="str">
        <f>VLOOKUP($N1645,'Design - US'!$H$3:$M$50,5,FALSE)</f>
        <v>Open access within label indication (use after failure of allopurinol or febuxostat)</v>
      </c>
      <c r="S1645" t="str">
        <f>VLOOKUP($N1645,'Design - US'!$H$3:$M$50,6,FALSE)</f>
        <v>Requires prior authorization</v>
      </c>
      <c r="T1645">
        <f t="shared" si="181"/>
        <v>4000</v>
      </c>
      <c r="U1645">
        <f t="shared" si="175"/>
        <v>2000</v>
      </c>
      <c r="V1645">
        <f t="shared" si="176"/>
        <v>2000</v>
      </c>
      <c r="W1645">
        <f t="shared" si="177"/>
        <v>0</v>
      </c>
      <c r="X1645">
        <f t="shared" si="178"/>
        <v>0</v>
      </c>
    </row>
    <row r="1646" spans="1:24">
      <c r="A1646" s="2">
        <v>271</v>
      </c>
      <c r="B1646" s="1" t="s">
        <v>15</v>
      </c>
      <c r="C1646" s="1">
        <v>7</v>
      </c>
      <c r="D1646" s="1" t="s">
        <v>11</v>
      </c>
      <c r="E1646" s="1">
        <v>0.5</v>
      </c>
      <c r="F1646" s="1">
        <v>0.5</v>
      </c>
      <c r="G1646" s="1">
        <v>0</v>
      </c>
      <c r="H1646" s="1">
        <v>0</v>
      </c>
      <c r="I1646" s="1" t="s">
        <v>12</v>
      </c>
      <c r="J1646" s="1" t="s">
        <v>16</v>
      </c>
      <c r="K1646" s="1">
        <v>6000</v>
      </c>
      <c r="L1646" s="3">
        <v>4000</v>
      </c>
      <c r="M1646" t="str">
        <f t="shared" si="179"/>
        <v>D</v>
      </c>
      <c r="N1646" t="str">
        <f t="shared" si="180"/>
        <v>D7</v>
      </c>
      <c r="O1646" t="str">
        <f>VLOOKUP(N1646,'Design - US'!$H$3:$M$50,2,FALSE)</f>
        <v>Profile B</v>
      </c>
      <c r="P1646" t="str">
        <f>VLOOKUP($N1646,'Design - US'!$H$3:$M$50,3,FALSE)</f>
        <v>$60 USD / mo (T3)</v>
      </c>
      <c r="Q1646" t="str">
        <f>VLOOKUP($N1646,'Design - US'!$H$3:$M$50,4,FALSE)</f>
        <v>$5.36 USD / day</v>
      </c>
      <c r="R1646" t="str">
        <f>VLOOKUP($N1646,'Design - US'!$H$3:$M$50,5,FALSE)</f>
        <v>Open access within label indication (use after failure of allopurinol or febuxostat)</v>
      </c>
      <c r="S1646" t="str">
        <f>VLOOKUP($N1646,'Design - US'!$H$3:$M$50,6,FALSE)</f>
        <v>Requires prior authorization</v>
      </c>
      <c r="T1646">
        <f t="shared" si="181"/>
        <v>6000</v>
      </c>
      <c r="U1646">
        <f t="shared" si="175"/>
        <v>3000</v>
      </c>
      <c r="V1646">
        <f t="shared" si="176"/>
        <v>3000</v>
      </c>
      <c r="W1646">
        <f t="shared" si="177"/>
        <v>0</v>
      </c>
      <c r="X1646">
        <f t="shared" si="178"/>
        <v>0</v>
      </c>
    </row>
    <row r="1647" spans="1:24">
      <c r="A1647" s="2">
        <v>271</v>
      </c>
      <c r="B1647" s="1" t="s">
        <v>15</v>
      </c>
      <c r="C1647" s="1">
        <v>7</v>
      </c>
      <c r="D1647" s="1" t="s">
        <v>14</v>
      </c>
      <c r="E1647" s="1">
        <v>0.5</v>
      </c>
      <c r="F1647" s="1">
        <v>0.5</v>
      </c>
      <c r="G1647" s="1">
        <v>0</v>
      </c>
      <c r="H1647" s="1">
        <v>0</v>
      </c>
      <c r="I1647" s="1" t="s">
        <v>12</v>
      </c>
      <c r="J1647" s="1" t="s">
        <v>16</v>
      </c>
      <c r="K1647" s="1">
        <v>6000</v>
      </c>
      <c r="L1647" s="3">
        <v>4000</v>
      </c>
      <c r="M1647" t="str">
        <f t="shared" si="179"/>
        <v>D</v>
      </c>
      <c r="N1647" t="str">
        <f t="shared" si="180"/>
        <v>D7</v>
      </c>
      <c r="O1647" t="str">
        <f>VLOOKUP(N1647,'Design - US'!$H$3:$M$50,2,FALSE)</f>
        <v>Profile B</v>
      </c>
      <c r="P1647" t="str">
        <f>VLOOKUP($N1647,'Design - US'!$H$3:$M$50,3,FALSE)</f>
        <v>$60 USD / mo (T3)</v>
      </c>
      <c r="Q1647" t="str">
        <f>VLOOKUP($N1647,'Design - US'!$H$3:$M$50,4,FALSE)</f>
        <v>$5.36 USD / day</v>
      </c>
      <c r="R1647" t="str">
        <f>VLOOKUP($N1647,'Design - US'!$H$3:$M$50,5,FALSE)</f>
        <v>Open access within label indication (use after failure of allopurinol or febuxostat)</v>
      </c>
      <c r="S1647" t="str">
        <f>VLOOKUP($N1647,'Design - US'!$H$3:$M$50,6,FALSE)</f>
        <v>Requires prior authorization</v>
      </c>
      <c r="T1647">
        <f t="shared" si="181"/>
        <v>4000</v>
      </c>
      <c r="U1647">
        <f t="shared" si="175"/>
        <v>2000</v>
      </c>
      <c r="V1647">
        <f t="shared" si="176"/>
        <v>2000</v>
      </c>
      <c r="W1647">
        <f t="shared" si="177"/>
        <v>0</v>
      </c>
      <c r="X1647">
        <f t="shared" si="178"/>
        <v>0</v>
      </c>
    </row>
    <row r="1648" spans="1:24">
      <c r="A1648" s="2">
        <v>271</v>
      </c>
      <c r="B1648" s="1" t="s">
        <v>15</v>
      </c>
      <c r="C1648" s="1">
        <v>8</v>
      </c>
      <c r="D1648" s="1" t="s">
        <v>11</v>
      </c>
      <c r="E1648" s="1">
        <v>0.5</v>
      </c>
      <c r="F1648" s="1">
        <v>0.5</v>
      </c>
      <c r="G1648" s="1">
        <v>0</v>
      </c>
      <c r="H1648" s="1">
        <v>0</v>
      </c>
      <c r="I1648" s="1" t="s">
        <v>12</v>
      </c>
      <c r="J1648" s="1" t="s">
        <v>16</v>
      </c>
      <c r="K1648" s="1">
        <v>6000</v>
      </c>
      <c r="L1648" s="3">
        <v>4000</v>
      </c>
      <c r="M1648" t="str">
        <f t="shared" si="179"/>
        <v>D</v>
      </c>
      <c r="N1648" t="str">
        <f t="shared" si="180"/>
        <v>D8</v>
      </c>
      <c r="O1648" t="str">
        <f>VLOOKUP(N1648,'Design - US'!$H$3:$M$50,2,FALSE)</f>
        <v>Profile D</v>
      </c>
      <c r="P1648" t="str">
        <f>VLOOKUP($N1648,'Design - US'!$H$3:$M$50,3,FALSE)</f>
        <v>$30 USD / mo (T2)</v>
      </c>
      <c r="Q1648" t="str">
        <f>VLOOKUP($N1648,'Design - US'!$H$3:$M$50,4,FALSE)</f>
        <v>$7.14 USD / day</v>
      </c>
      <c r="R1648" t="str">
        <f>VLOOKUP($N1648,'Design - US'!$H$3:$M$50,5,FALSE)</f>
        <v>Open access within label indication (use after failure of allopurinol or febuxostat)</v>
      </c>
      <c r="S1648" t="str">
        <f>VLOOKUP($N1648,'Design - US'!$H$3:$M$50,6,FALSE)</f>
        <v>No prior authorization</v>
      </c>
      <c r="T1648">
        <f t="shared" si="181"/>
        <v>6000</v>
      </c>
      <c r="U1648">
        <f t="shared" si="175"/>
        <v>3000</v>
      </c>
      <c r="V1648">
        <f t="shared" si="176"/>
        <v>3000</v>
      </c>
      <c r="W1648">
        <f t="shared" si="177"/>
        <v>0</v>
      </c>
      <c r="X1648">
        <f t="shared" si="178"/>
        <v>0</v>
      </c>
    </row>
    <row r="1649" spans="1:24">
      <c r="A1649" s="2">
        <v>271</v>
      </c>
      <c r="B1649" s="1" t="s">
        <v>15</v>
      </c>
      <c r="C1649" s="1">
        <v>8</v>
      </c>
      <c r="D1649" s="1" t="s">
        <v>14</v>
      </c>
      <c r="E1649" s="1">
        <v>0.5</v>
      </c>
      <c r="F1649" s="1">
        <v>0.5</v>
      </c>
      <c r="G1649" s="1">
        <v>0</v>
      </c>
      <c r="H1649" s="1">
        <v>0</v>
      </c>
      <c r="I1649" s="1" t="s">
        <v>12</v>
      </c>
      <c r="J1649" s="1" t="s">
        <v>16</v>
      </c>
      <c r="K1649" s="1">
        <v>6000</v>
      </c>
      <c r="L1649" s="3">
        <v>4000</v>
      </c>
      <c r="M1649" t="str">
        <f t="shared" si="179"/>
        <v>D</v>
      </c>
      <c r="N1649" t="str">
        <f t="shared" si="180"/>
        <v>D8</v>
      </c>
      <c r="O1649" t="str">
        <f>VLOOKUP(N1649,'Design - US'!$H$3:$M$50,2,FALSE)</f>
        <v>Profile D</v>
      </c>
      <c r="P1649" t="str">
        <f>VLOOKUP($N1649,'Design - US'!$H$3:$M$50,3,FALSE)</f>
        <v>$30 USD / mo (T2)</v>
      </c>
      <c r="Q1649" t="str">
        <f>VLOOKUP($N1649,'Design - US'!$H$3:$M$50,4,FALSE)</f>
        <v>$7.14 USD / day</v>
      </c>
      <c r="R1649" t="str">
        <f>VLOOKUP($N1649,'Design - US'!$H$3:$M$50,5,FALSE)</f>
        <v>Open access within label indication (use after failure of allopurinol or febuxostat)</v>
      </c>
      <c r="S1649" t="str">
        <f>VLOOKUP($N1649,'Design - US'!$H$3:$M$50,6,FALSE)</f>
        <v>No prior authorization</v>
      </c>
      <c r="T1649">
        <f t="shared" si="181"/>
        <v>4000</v>
      </c>
      <c r="U1649">
        <f t="shared" si="175"/>
        <v>2000</v>
      </c>
      <c r="V1649">
        <f t="shared" si="176"/>
        <v>2000</v>
      </c>
      <c r="W1649">
        <f t="shared" si="177"/>
        <v>0</v>
      </c>
      <c r="X1649">
        <f t="shared" si="178"/>
        <v>0</v>
      </c>
    </row>
    <row r="1650" spans="1:24">
      <c r="A1650" s="2">
        <v>271</v>
      </c>
      <c r="B1650" s="1" t="s">
        <v>15</v>
      </c>
      <c r="C1650" s="1">
        <v>9</v>
      </c>
      <c r="D1650" s="1" t="s">
        <v>11</v>
      </c>
      <c r="E1650" s="1">
        <v>0.5</v>
      </c>
      <c r="F1650" s="1">
        <v>0.5</v>
      </c>
      <c r="G1650" s="1">
        <v>0</v>
      </c>
      <c r="H1650" s="1">
        <v>0</v>
      </c>
      <c r="I1650" s="1" t="s">
        <v>12</v>
      </c>
      <c r="J1650" s="1" t="s">
        <v>16</v>
      </c>
      <c r="K1650" s="1">
        <v>6000</v>
      </c>
      <c r="L1650" s="3">
        <v>4000</v>
      </c>
      <c r="M1650" t="str">
        <f t="shared" si="179"/>
        <v>D</v>
      </c>
      <c r="N1650" t="str">
        <f t="shared" si="180"/>
        <v>D9</v>
      </c>
      <c r="O1650" t="str">
        <f>VLOOKUP(N1650,'Design - US'!$H$3:$M$50,2,FALSE)</f>
        <v>Profile A</v>
      </c>
      <c r="P1650" t="str">
        <f>VLOOKUP($N1650,'Design - US'!$H$3:$M$50,3,FALSE)</f>
        <v>$60 USD / mo (T3)</v>
      </c>
      <c r="Q1650" t="str">
        <f>VLOOKUP($N1650,'Design - US'!$H$3:$M$50,4,FALSE)</f>
        <v>$12.06 USD / day</v>
      </c>
      <c r="R1650" t="str">
        <f>VLOOKUP($N1650,'Design - US'!$H$3:$M$50,5,FALSE)</f>
        <v>Open access within label indication (use after failure of allopurinol or febuxostat)</v>
      </c>
      <c r="S1650" t="str">
        <f>VLOOKUP($N1650,'Design - US'!$H$3:$M$50,6,FALSE)</f>
        <v>Requires prior authorization</v>
      </c>
      <c r="T1650">
        <f t="shared" si="181"/>
        <v>6000</v>
      </c>
      <c r="U1650">
        <f t="shared" si="175"/>
        <v>3000</v>
      </c>
      <c r="V1650">
        <f t="shared" si="176"/>
        <v>3000</v>
      </c>
      <c r="W1650">
        <f t="shared" si="177"/>
        <v>0</v>
      </c>
      <c r="X1650">
        <f t="shared" si="178"/>
        <v>0</v>
      </c>
    </row>
    <row r="1651" spans="1:24">
      <c r="A1651" s="2">
        <v>271</v>
      </c>
      <c r="B1651" s="1" t="s">
        <v>15</v>
      </c>
      <c r="C1651" s="1">
        <v>9</v>
      </c>
      <c r="D1651" s="1" t="s">
        <v>14</v>
      </c>
      <c r="E1651" s="1">
        <v>0.5</v>
      </c>
      <c r="F1651" s="1">
        <v>0.5</v>
      </c>
      <c r="G1651" s="1">
        <v>0</v>
      </c>
      <c r="H1651" s="1">
        <v>0</v>
      </c>
      <c r="I1651" s="1" t="s">
        <v>12</v>
      </c>
      <c r="J1651" s="1" t="s">
        <v>16</v>
      </c>
      <c r="K1651" s="1">
        <v>6000</v>
      </c>
      <c r="L1651" s="3">
        <v>4000</v>
      </c>
      <c r="M1651" t="str">
        <f t="shared" si="179"/>
        <v>D</v>
      </c>
      <c r="N1651" t="str">
        <f t="shared" si="180"/>
        <v>D9</v>
      </c>
      <c r="O1651" t="str">
        <f>VLOOKUP(N1651,'Design - US'!$H$3:$M$50,2,FALSE)</f>
        <v>Profile A</v>
      </c>
      <c r="P1651" t="str">
        <f>VLOOKUP($N1651,'Design - US'!$H$3:$M$50,3,FALSE)</f>
        <v>$60 USD / mo (T3)</v>
      </c>
      <c r="Q1651" t="str">
        <f>VLOOKUP($N1651,'Design - US'!$H$3:$M$50,4,FALSE)</f>
        <v>$12.06 USD / day</v>
      </c>
      <c r="R1651" t="str">
        <f>VLOOKUP($N1651,'Design - US'!$H$3:$M$50,5,FALSE)</f>
        <v>Open access within label indication (use after failure of allopurinol or febuxostat)</v>
      </c>
      <c r="S1651" t="str">
        <f>VLOOKUP($N1651,'Design - US'!$H$3:$M$50,6,FALSE)</f>
        <v>Requires prior authorization</v>
      </c>
      <c r="T1651">
        <f t="shared" si="181"/>
        <v>4000</v>
      </c>
      <c r="U1651">
        <f t="shared" si="175"/>
        <v>2000</v>
      </c>
      <c r="V1651">
        <f t="shared" si="176"/>
        <v>2000</v>
      </c>
      <c r="W1651">
        <f t="shared" si="177"/>
        <v>0</v>
      </c>
      <c r="X1651">
        <f t="shared" si="178"/>
        <v>0</v>
      </c>
    </row>
    <row r="1652" spans="1:24">
      <c r="A1652" s="2">
        <v>271</v>
      </c>
      <c r="B1652" s="1" t="s">
        <v>15</v>
      </c>
      <c r="C1652" s="1">
        <v>10</v>
      </c>
      <c r="D1652" s="1" t="s">
        <v>11</v>
      </c>
      <c r="E1652" s="1">
        <v>0.5</v>
      </c>
      <c r="F1652" s="1">
        <v>0.5</v>
      </c>
      <c r="G1652" s="1">
        <v>0</v>
      </c>
      <c r="H1652" s="1">
        <v>0</v>
      </c>
      <c r="I1652" s="1" t="s">
        <v>12</v>
      </c>
      <c r="J1652" s="1" t="s">
        <v>16</v>
      </c>
      <c r="K1652" s="1">
        <v>6000</v>
      </c>
      <c r="L1652" s="3">
        <v>4000</v>
      </c>
      <c r="M1652" t="str">
        <f t="shared" si="179"/>
        <v>D</v>
      </c>
      <c r="N1652" t="str">
        <f t="shared" si="180"/>
        <v>D10</v>
      </c>
      <c r="O1652" t="str">
        <f>VLOOKUP(N1652,'Design - US'!$H$3:$M$50,2,FALSE)</f>
        <v>Profile B</v>
      </c>
      <c r="P1652" t="str">
        <f>VLOOKUP($N1652,'Design - US'!$H$3:$M$50,3,FALSE)</f>
        <v>$30 USD / mo (T2)</v>
      </c>
      <c r="Q1652" t="str">
        <f>VLOOKUP($N1652,'Design - US'!$H$3:$M$50,4,FALSE)</f>
        <v>$7.14 USD / day</v>
      </c>
      <c r="R1652" t="str">
        <f>VLOOKUP($N1652,'Design - US'!$H$3:$M$50,5,FALSE)</f>
        <v>Open access within label indication (use after failure of allopurinol or febuxostat)</v>
      </c>
      <c r="S1652" t="str">
        <f>VLOOKUP($N1652,'Design - US'!$H$3:$M$50,6,FALSE)</f>
        <v>Requires prior authorization</v>
      </c>
      <c r="T1652">
        <f t="shared" si="181"/>
        <v>6000</v>
      </c>
      <c r="U1652">
        <f t="shared" si="175"/>
        <v>3000</v>
      </c>
      <c r="V1652">
        <f t="shared" si="176"/>
        <v>3000</v>
      </c>
      <c r="W1652">
        <f t="shared" si="177"/>
        <v>0</v>
      </c>
      <c r="X1652">
        <f t="shared" si="178"/>
        <v>0</v>
      </c>
    </row>
    <row r="1653" spans="1:24">
      <c r="A1653" s="2">
        <v>271</v>
      </c>
      <c r="B1653" s="1" t="s">
        <v>15</v>
      </c>
      <c r="C1653" s="1">
        <v>10</v>
      </c>
      <c r="D1653" s="1" t="s">
        <v>14</v>
      </c>
      <c r="E1653" s="1">
        <v>0.5</v>
      </c>
      <c r="F1653" s="1">
        <v>0.5</v>
      </c>
      <c r="G1653" s="1">
        <v>0</v>
      </c>
      <c r="H1653" s="1">
        <v>0</v>
      </c>
      <c r="I1653" s="1" t="s">
        <v>12</v>
      </c>
      <c r="J1653" s="1" t="s">
        <v>16</v>
      </c>
      <c r="K1653" s="1">
        <v>6000</v>
      </c>
      <c r="L1653" s="3">
        <v>4000</v>
      </c>
      <c r="M1653" t="str">
        <f t="shared" si="179"/>
        <v>D</v>
      </c>
      <c r="N1653" t="str">
        <f t="shared" si="180"/>
        <v>D10</v>
      </c>
      <c r="O1653" t="str">
        <f>VLOOKUP(N1653,'Design - US'!$H$3:$M$50,2,FALSE)</f>
        <v>Profile B</v>
      </c>
      <c r="P1653" t="str">
        <f>VLOOKUP($N1653,'Design - US'!$H$3:$M$50,3,FALSE)</f>
        <v>$30 USD / mo (T2)</v>
      </c>
      <c r="Q1653" t="str">
        <f>VLOOKUP($N1653,'Design - US'!$H$3:$M$50,4,FALSE)</f>
        <v>$7.14 USD / day</v>
      </c>
      <c r="R1653" t="str">
        <f>VLOOKUP($N1653,'Design - US'!$H$3:$M$50,5,FALSE)</f>
        <v>Open access within label indication (use after failure of allopurinol or febuxostat)</v>
      </c>
      <c r="S1653" t="str">
        <f>VLOOKUP($N1653,'Design - US'!$H$3:$M$50,6,FALSE)</f>
        <v>Requires prior authorization</v>
      </c>
      <c r="T1653">
        <f t="shared" si="181"/>
        <v>4000</v>
      </c>
      <c r="U1653">
        <f t="shared" si="175"/>
        <v>2000</v>
      </c>
      <c r="V1653">
        <f t="shared" si="176"/>
        <v>2000</v>
      </c>
      <c r="W1653">
        <f t="shared" si="177"/>
        <v>0</v>
      </c>
      <c r="X1653">
        <f t="shared" si="178"/>
        <v>0</v>
      </c>
    </row>
    <row r="1654" spans="1:24">
      <c r="A1654" s="2">
        <v>271</v>
      </c>
      <c r="B1654" s="1" t="s">
        <v>15</v>
      </c>
      <c r="C1654" s="1">
        <v>11</v>
      </c>
      <c r="D1654" s="1" t="s">
        <v>11</v>
      </c>
      <c r="E1654" s="1">
        <v>0.5</v>
      </c>
      <c r="F1654" s="1">
        <v>0.5</v>
      </c>
      <c r="G1654" s="1">
        <v>0</v>
      </c>
      <c r="H1654" s="1">
        <v>0</v>
      </c>
      <c r="I1654" s="1" t="s">
        <v>12</v>
      </c>
      <c r="J1654" s="1" t="s">
        <v>16</v>
      </c>
      <c r="K1654" s="1">
        <v>6000</v>
      </c>
      <c r="L1654" s="3">
        <v>4000</v>
      </c>
      <c r="M1654" t="str">
        <f t="shared" si="179"/>
        <v>D</v>
      </c>
      <c r="N1654" t="str">
        <f t="shared" si="180"/>
        <v>D11</v>
      </c>
      <c r="O1654" t="str">
        <f>VLOOKUP(N1654,'Design - US'!$H$3:$M$50,2,FALSE)</f>
        <v>Profile D</v>
      </c>
      <c r="P1654" t="str">
        <f>VLOOKUP($N1654,'Design - US'!$H$3:$M$50,3,FALSE)</f>
        <v>$60 USD / mo (T3)</v>
      </c>
      <c r="Q1654" t="str">
        <f>VLOOKUP($N1654,'Design - US'!$H$3:$M$50,4,FALSE)</f>
        <v>$12.06 USD / day</v>
      </c>
      <c r="R1654" t="str">
        <f>VLOOKUP($N1654,'Design - US'!$H$3:$M$50,5,FALSE)</f>
        <v>Access restricted beyond label indication (use only after failure of both allopurinol AND febuxostat)</v>
      </c>
      <c r="S1654" t="str">
        <f>VLOOKUP($N1654,'Design - US'!$H$3:$M$50,6,FALSE)</f>
        <v>Requires prior authorization</v>
      </c>
      <c r="T1654">
        <f t="shared" si="181"/>
        <v>6000</v>
      </c>
      <c r="U1654">
        <f t="shared" si="175"/>
        <v>3000</v>
      </c>
      <c r="V1654">
        <f t="shared" si="176"/>
        <v>3000</v>
      </c>
      <c r="W1654">
        <f t="shared" si="177"/>
        <v>0</v>
      </c>
      <c r="X1654">
        <f t="shared" si="178"/>
        <v>0</v>
      </c>
    </row>
    <row r="1655" spans="1:24">
      <c r="A1655" s="2">
        <v>271</v>
      </c>
      <c r="B1655" s="1" t="s">
        <v>15</v>
      </c>
      <c r="C1655" s="1">
        <v>11</v>
      </c>
      <c r="D1655" s="1" t="s">
        <v>14</v>
      </c>
      <c r="E1655" s="1">
        <v>0.5</v>
      </c>
      <c r="F1655" s="1">
        <v>0.5</v>
      </c>
      <c r="G1655" s="1">
        <v>0</v>
      </c>
      <c r="H1655" s="1">
        <v>0</v>
      </c>
      <c r="I1655" s="1" t="s">
        <v>12</v>
      </c>
      <c r="J1655" s="1" t="s">
        <v>16</v>
      </c>
      <c r="K1655" s="1">
        <v>6000</v>
      </c>
      <c r="L1655" s="3">
        <v>4000</v>
      </c>
      <c r="M1655" t="str">
        <f t="shared" si="179"/>
        <v>D</v>
      </c>
      <c r="N1655" t="str">
        <f t="shared" si="180"/>
        <v>D11</v>
      </c>
      <c r="O1655" t="str">
        <f>VLOOKUP(N1655,'Design - US'!$H$3:$M$50,2,FALSE)</f>
        <v>Profile D</v>
      </c>
      <c r="P1655" t="str">
        <f>VLOOKUP($N1655,'Design - US'!$H$3:$M$50,3,FALSE)</f>
        <v>$60 USD / mo (T3)</v>
      </c>
      <c r="Q1655" t="str">
        <f>VLOOKUP($N1655,'Design - US'!$H$3:$M$50,4,FALSE)</f>
        <v>$12.06 USD / day</v>
      </c>
      <c r="R1655" t="str">
        <f>VLOOKUP($N1655,'Design - US'!$H$3:$M$50,5,FALSE)</f>
        <v>Access restricted beyond label indication (use only after failure of both allopurinol AND febuxostat)</v>
      </c>
      <c r="S1655" t="str">
        <f>VLOOKUP($N1655,'Design - US'!$H$3:$M$50,6,FALSE)</f>
        <v>Requires prior authorization</v>
      </c>
      <c r="T1655">
        <f t="shared" si="181"/>
        <v>4000</v>
      </c>
      <c r="U1655">
        <f t="shared" si="175"/>
        <v>2000</v>
      </c>
      <c r="V1655">
        <f t="shared" si="176"/>
        <v>2000</v>
      </c>
      <c r="W1655">
        <f t="shared" si="177"/>
        <v>0</v>
      </c>
      <c r="X1655">
        <f t="shared" si="178"/>
        <v>0</v>
      </c>
    </row>
    <row r="1656" spans="1:24">
      <c r="A1656" s="2">
        <v>271</v>
      </c>
      <c r="B1656" s="1" t="s">
        <v>15</v>
      </c>
      <c r="C1656" s="1">
        <v>12</v>
      </c>
      <c r="D1656" s="1" t="s">
        <v>11</v>
      </c>
      <c r="E1656" s="1">
        <v>0.5</v>
      </c>
      <c r="F1656" s="1">
        <v>0.5</v>
      </c>
      <c r="G1656" s="1">
        <v>0</v>
      </c>
      <c r="H1656" s="1">
        <v>0</v>
      </c>
      <c r="I1656" s="1" t="s">
        <v>12</v>
      </c>
      <c r="J1656" s="1" t="s">
        <v>16</v>
      </c>
      <c r="K1656" s="1">
        <v>6000</v>
      </c>
      <c r="L1656" s="3">
        <v>4000</v>
      </c>
      <c r="M1656" t="str">
        <f t="shared" si="179"/>
        <v>D</v>
      </c>
      <c r="N1656" t="str">
        <f t="shared" si="180"/>
        <v>D12</v>
      </c>
      <c r="O1656" t="str">
        <f>VLOOKUP(N1656,'Design - US'!$H$3:$M$50,2,FALSE)</f>
        <v>Profile D</v>
      </c>
      <c r="P1656" t="str">
        <f>VLOOKUP($N1656,'Design - US'!$H$3:$M$50,3,FALSE)</f>
        <v>$30 USD / mo (T2)</v>
      </c>
      <c r="Q1656" t="str">
        <f>VLOOKUP($N1656,'Design - US'!$H$3:$M$50,4,FALSE)</f>
        <v>$7.14 USD / day</v>
      </c>
      <c r="R1656" t="str">
        <f>VLOOKUP($N1656,'Design - US'!$H$3:$M$50,5,FALSE)</f>
        <v>Open access within label indication (use after failure of allopurinol or febuxostat)</v>
      </c>
      <c r="S1656" t="str">
        <f>VLOOKUP($N1656,'Design - US'!$H$3:$M$50,6,FALSE)</f>
        <v>Requires prior authorization</v>
      </c>
      <c r="T1656">
        <f t="shared" si="181"/>
        <v>6000</v>
      </c>
      <c r="U1656">
        <f t="shared" si="175"/>
        <v>3000</v>
      </c>
      <c r="V1656">
        <f t="shared" si="176"/>
        <v>3000</v>
      </c>
      <c r="W1656">
        <f t="shared" si="177"/>
        <v>0</v>
      </c>
      <c r="X1656">
        <f t="shared" si="178"/>
        <v>0</v>
      </c>
    </row>
    <row r="1657" spans="1:24">
      <c r="A1657" s="2">
        <v>271</v>
      </c>
      <c r="B1657" s="1" t="s">
        <v>15</v>
      </c>
      <c r="C1657" s="1">
        <v>12</v>
      </c>
      <c r="D1657" s="1" t="s">
        <v>14</v>
      </c>
      <c r="E1657" s="1">
        <v>0.5</v>
      </c>
      <c r="F1657" s="1">
        <v>0.5</v>
      </c>
      <c r="G1657" s="1">
        <v>0</v>
      </c>
      <c r="H1657" s="1">
        <v>0</v>
      </c>
      <c r="I1657" s="1" t="s">
        <v>12</v>
      </c>
      <c r="J1657" s="1" t="s">
        <v>16</v>
      </c>
      <c r="K1657" s="1">
        <v>6000</v>
      </c>
      <c r="L1657" s="3">
        <v>4000</v>
      </c>
      <c r="M1657" t="str">
        <f t="shared" si="179"/>
        <v>D</v>
      </c>
      <c r="N1657" t="str">
        <f t="shared" si="180"/>
        <v>D12</v>
      </c>
      <c r="O1657" t="str">
        <f>VLOOKUP(N1657,'Design - US'!$H$3:$M$50,2,FALSE)</f>
        <v>Profile D</v>
      </c>
      <c r="P1657" t="str">
        <f>VLOOKUP($N1657,'Design - US'!$H$3:$M$50,3,FALSE)</f>
        <v>$30 USD / mo (T2)</v>
      </c>
      <c r="Q1657" t="str">
        <f>VLOOKUP($N1657,'Design - US'!$H$3:$M$50,4,FALSE)</f>
        <v>$7.14 USD / day</v>
      </c>
      <c r="R1657" t="str">
        <f>VLOOKUP($N1657,'Design - US'!$H$3:$M$50,5,FALSE)</f>
        <v>Open access within label indication (use after failure of allopurinol or febuxostat)</v>
      </c>
      <c r="S1657" t="str">
        <f>VLOOKUP($N1657,'Design - US'!$H$3:$M$50,6,FALSE)</f>
        <v>Requires prior authorization</v>
      </c>
      <c r="T1657">
        <f t="shared" si="181"/>
        <v>4000</v>
      </c>
      <c r="U1657">
        <f t="shared" si="175"/>
        <v>2000</v>
      </c>
      <c r="V1657">
        <f t="shared" si="176"/>
        <v>2000</v>
      </c>
      <c r="W1657">
        <f t="shared" si="177"/>
        <v>0</v>
      </c>
      <c r="X1657">
        <f t="shared" si="178"/>
        <v>0</v>
      </c>
    </row>
    <row r="1658" spans="1:24">
      <c r="A1658" s="2">
        <v>273</v>
      </c>
      <c r="B1658" s="1" t="s">
        <v>10</v>
      </c>
      <c r="C1658" s="1">
        <v>1</v>
      </c>
      <c r="D1658" s="1" t="s">
        <v>11</v>
      </c>
      <c r="E1658" s="1">
        <v>1</v>
      </c>
      <c r="F1658" s="1">
        <v>0</v>
      </c>
      <c r="G1658" s="1">
        <v>0</v>
      </c>
      <c r="H1658" s="1">
        <v>0</v>
      </c>
      <c r="I1658" s="1" t="s">
        <v>12</v>
      </c>
      <c r="J1658" s="1" t="s">
        <v>16</v>
      </c>
      <c r="K1658" s="1">
        <v>2200</v>
      </c>
      <c r="L1658" s="3">
        <v>1100</v>
      </c>
      <c r="M1658" t="str">
        <f t="shared" si="179"/>
        <v>A</v>
      </c>
      <c r="N1658" t="str">
        <f t="shared" si="180"/>
        <v>A1</v>
      </c>
      <c r="O1658" t="str">
        <f>VLOOKUP(N1658,'Design - US'!$H$3:$M$50,2,FALSE)</f>
        <v>Profile D</v>
      </c>
      <c r="P1658" t="str">
        <f>VLOOKUP($N1658,'Design - US'!$H$3:$M$50,3,FALSE)</f>
        <v>$30 USD / mo (T2)</v>
      </c>
      <c r="Q1658" t="str">
        <f>VLOOKUP($N1658,'Design - US'!$H$3:$M$50,4,FALSE)</f>
        <v>$5.36 USD / day</v>
      </c>
      <c r="R1658" t="str">
        <f>VLOOKUP($N1658,'Design - US'!$H$3:$M$50,5,FALSE)</f>
        <v>Open access within label indication (use after failure of allopurinol or febuxostat)</v>
      </c>
      <c r="S1658" t="str">
        <f>VLOOKUP($N1658,'Design - US'!$H$3:$M$50,6,FALSE)</f>
        <v>Requires prior authorization</v>
      </c>
      <c r="T1658">
        <f t="shared" si="181"/>
        <v>2200</v>
      </c>
      <c r="U1658">
        <f t="shared" si="175"/>
        <v>2200</v>
      </c>
      <c r="V1658">
        <f t="shared" si="176"/>
        <v>0</v>
      </c>
      <c r="W1658">
        <f t="shared" si="177"/>
        <v>0</v>
      </c>
      <c r="X1658">
        <f t="shared" si="178"/>
        <v>0</v>
      </c>
    </row>
    <row r="1659" spans="1:24">
      <c r="A1659" s="2">
        <v>273</v>
      </c>
      <c r="B1659" s="1" t="s">
        <v>10</v>
      </c>
      <c r="C1659" s="1">
        <v>1</v>
      </c>
      <c r="D1659" s="1" t="s">
        <v>14</v>
      </c>
      <c r="E1659" s="1">
        <v>0</v>
      </c>
      <c r="F1659" s="1">
        <v>0</v>
      </c>
      <c r="G1659" s="1">
        <v>1</v>
      </c>
      <c r="H1659" s="1">
        <v>0</v>
      </c>
      <c r="I1659" s="1" t="s">
        <v>12</v>
      </c>
      <c r="J1659" s="1" t="s">
        <v>16</v>
      </c>
      <c r="K1659" s="1">
        <v>2200</v>
      </c>
      <c r="L1659" s="3">
        <v>1100</v>
      </c>
      <c r="M1659" t="str">
        <f t="shared" si="179"/>
        <v>A</v>
      </c>
      <c r="N1659" t="str">
        <f t="shared" si="180"/>
        <v>A1</v>
      </c>
      <c r="O1659" t="str">
        <f>VLOOKUP(N1659,'Design - US'!$H$3:$M$50,2,FALSE)</f>
        <v>Profile D</v>
      </c>
      <c r="P1659" t="str">
        <f>VLOOKUP($N1659,'Design - US'!$H$3:$M$50,3,FALSE)</f>
        <v>$30 USD / mo (T2)</v>
      </c>
      <c r="Q1659" t="str">
        <f>VLOOKUP($N1659,'Design - US'!$H$3:$M$50,4,FALSE)</f>
        <v>$5.36 USD / day</v>
      </c>
      <c r="R1659" t="str">
        <f>VLOOKUP($N1659,'Design - US'!$H$3:$M$50,5,FALSE)</f>
        <v>Open access within label indication (use after failure of allopurinol or febuxostat)</v>
      </c>
      <c r="S1659" t="str">
        <f>VLOOKUP($N1659,'Design - US'!$H$3:$M$50,6,FALSE)</f>
        <v>Requires prior authorization</v>
      </c>
      <c r="T1659">
        <f t="shared" si="181"/>
        <v>1100</v>
      </c>
      <c r="U1659">
        <f t="shared" si="175"/>
        <v>0</v>
      </c>
      <c r="V1659">
        <f t="shared" si="176"/>
        <v>0</v>
      </c>
      <c r="W1659">
        <f t="shared" si="177"/>
        <v>1100</v>
      </c>
      <c r="X1659">
        <f t="shared" si="178"/>
        <v>0</v>
      </c>
    </row>
    <row r="1660" spans="1:24">
      <c r="A1660" s="2">
        <v>273</v>
      </c>
      <c r="B1660" s="1" t="s">
        <v>10</v>
      </c>
      <c r="C1660" s="1">
        <v>2</v>
      </c>
      <c r="D1660" s="1" t="s">
        <v>11</v>
      </c>
      <c r="E1660" s="1">
        <v>1</v>
      </c>
      <c r="F1660" s="1">
        <v>0</v>
      </c>
      <c r="G1660" s="1">
        <v>0</v>
      </c>
      <c r="H1660" s="1">
        <v>0</v>
      </c>
      <c r="I1660" s="1" t="s">
        <v>12</v>
      </c>
      <c r="J1660" s="1" t="s">
        <v>16</v>
      </c>
      <c r="K1660" s="1">
        <v>2200</v>
      </c>
      <c r="L1660" s="3">
        <v>1100</v>
      </c>
      <c r="M1660" t="str">
        <f t="shared" si="179"/>
        <v>A</v>
      </c>
      <c r="N1660" t="str">
        <f t="shared" si="180"/>
        <v>A2</v>
      </c>
      <c r="O1660" t="str">
        <f>VLOOKUP(N1660,'Design - US'!$H$3:$M$50,2,FALSE)</f>
        <v>Profile B</v>
      </c>
      <c r="P1660" t="str">
        <f>VLOOKUP($N1660,'Design - US'!$H$3:$M$50,3,FALSE)</f>
        <v>$60 USD / mo (T3)</v>
      </c>
      <c r="Q1660" t="str">
        <f>VLOOKUP($N1660,'Design - US'!$H$3:$M$50,4,FALSE)</f>
        <v>$7.14 USD / day</v>
      </c>
      <c r="R1660" t="str">
        <f>VLOOKUP($N1660,'Design - US'!$H$3:$M$50,5,FALSE)</f>
        <v>Open access within label indication (use after failure of allopurinol or febuxostat)</v>
      </c>
      <c r="S1660" t="str">
        <f>VLOOKUP($N1660,'Design - US'!$H$3:$M$50,6,FALSE)</f>
        <v>No prior authorization</v>
      </c>
      <c r="T1660">
        <f t="shared" si="181"/>
        <v>2200</v>
      </c>
      <c r="U1660">
        <f t="shared" si="175"/>
        <v>2200</v>
      </c>
      <c r="V1660">
        <f t="shared" si="176"/>
        <v>0</v>
      </c>
      <c r="W1660">
        <f t="shared" si="177"/>
        <v>0</v>
      </c>
      <c r="X1660">
        <f t="shared" si="178"/>
        <v>0</v>
      </c>
    </row>
    <row r="1661" spans="1:24">
      <c r="A1661" s="2">
        <v>273</v>
      </c>
      <c r="B1661" s="1" t="s">
        <v>10</v>
      </c>
      <c r="C1661" s="1">
        <v>2</v>
      </c>
      <c r="D1661" s="1" t="s">
        <v>14</v>
      </c>
      <c r="E1661" s="1">
        <v>0</v>
      </c>
      <c r="F1661" s="1">
        <v>0.8</v>
      </c>
      <c r="G1661" s="1">
        <v>0.2</v>
      </c>
      <c r="H1661" s="1">
        <v>0</v>
      </c>
      <c r="I1661" s="1" t="s">
        <v>12</v>
      </c>
      <c r="J1661" s="1" t="s">
        <v>16</v>
      </c>
      <c r="K1661" s="1">
        <v>2200</v>
      </c>
      <c r="L1661" s="3">
        <v>1100</v>
      </c>
      <c r="M1661" t="str">
        <f t="shared" si="179"/>
        <v>A</v>
      </c>
      <c r="N1661" t="str">
        <f t="shared" si="180"/>
        <v>A2</v>
      </c>
      <c r="O1661" t="str">
        <f>VLOOKUP(N1661,'Design - US'!$H$3:$M$50,2,FALSE)</f>
        <v>Profile B</v>
      </c>
      <c r="P1661" t="str">
        <f>VLOOKUP($N1661,'Design - US'!$H$3:$M$50,3,FALSE)</f>
        <v>$60 USD / mo (T3)</v>
      </c>
      <c r="Q1661" t="str">
        <f>VLOOKUP($N1661,'Design - US'!$H$3:$M$50,4,FALSE)</f>
        <v>$7.14 USD / day</v>
      </c>
      <c r="R1661" t="str">
        <f>VLOOKUP($N1661,'Design - US'!$H$3:$M$50,5,FALSE)</f>
        <v>Open access within label indication (use after failure of allopurinol or febuxostat)</v>
      </c>
      <c r="S1661" t="str">
        <f>VLOOKUP($N1661,'Design - US'!$H$3:$M$50,6,FALSE)</f>
        <v>No prior authorization</v>
      </c>
      <c r="T1661">
        <f t="shared" si="181"/>
        <v>1100</v>
      </c>
      <c r="U1661">
        <f t="shared" si="175"/>
        <v>0</v>
      </c>
      <c r="V1661">
        <f t="shared" si="176"/>
        <v>880</v>
      </c>
      <c r="W1661">
        <f t="shared" si="177"/>
        <v>220</v>
      </c>
      <c r="X1661">
        <f t="shared" si="178"/>
        <v>0</v>
      </c>
    </row>
    <row r="1662" spans="1:24">
      <c r="A1662" s="2">
        <v>273</v>
      </c>
      <c r="B1662" s="1" t="s">
        <v>10</v>
      </c>
      <c r="C1662" s="1">
        <v>3</v>
      </c>
      <c r="D1662" s="1" t="s">
        <v>11</v>
      </c>
      <c r="E1662" s="1">
        <v>1</v>
      </c>
      <c r="F1662" s="1">
        <v>0</v>
      </c>
      <c r="G1662" s="1">
        <v>0</v>
      </c>
      <c r="H1662" s="1">
        <v>0</v>
      </c>
      <c r="I1662" s="1" t="s">
        <v>12</v>
      </c>
      <c r="J1662" s="1" t="s">
        <v>16</v>
      </c>
      <c r="K1662" s="1">
        <v>2200</v>
      </c>
      <c r="L1662" s="3">
        <v>1100</v>
      </c>
      <c r="M1662" t="str">
        <f t="shared" si="179"/>
        <v>A</v>
      </c>
      <c r="N1662" t="str">
        <f t="shared" si="180"/>
        <v>A3</v>
      </c>
      <c r="O1662" t="str">
        <f>VLOOKUP(N1662,'Design - US'!$H$3:$M$50,2,FALSE)</f>
        <v>Profile C</v>
      </c>
      <c r="P1662" t="str">
        <f>VLOOKUP($N1662,'Design - US'!$H$3:$M$50,3,FALSE)</f>
        <v>$60 USD / mo (T3)</v>
      </c>
      <c r="Q1662" t="str">
        <f>VLOOKUP($N1662,'Design - US'!$H$3:$M$50,4,FALSE)</f>
        <v>$12.06 USD / day</v>
      </c>
      <c r="R1662" t="str">
        <f>VLOOKUP($N1662,'Design - US'!$H$3:$M$50,5,FALSE)</f>
        <v>Open access within label indication (use after failure of allopurinol or febuxostat)</v>
      </c>
      <c r="S1662" t="str">
        <f>VLOOKUP($N1662,'Design - US'!$H$3:$M$50,6,FALSE)</f>
        <v>No prior authorization</v>
      </c>
      <c r="T1662">
        <f t="shared" si="181"/>
        <v>2200</v>
      </c>
      <c r="U1662">
        <f t="shared" si="175"/>
        <v>2200</v>
      </c>
      <c r="V1662">
        <f t="shared" si="176"/>
        <v>0</v>
      </c>
      <c r="W1662">
        <f t="shared" si="177"/>
        <v>0</v>
      </c>
      <c r="X1662">
        <f t="shared" si="178"/>
        <v>0</v>
      </c>
    </row>
    <row r="1663" spans="1:24">
      <c r="A1663" s="2">
        <v>273</v>
      </c>
      <c r="B1663" s="1" t="s">
        <v>10</v>
      </c>
      <c r="C1663" s="1">
        <v>3</v>
      </c>
      <c r="D1663" s="1" t="s">
        <v>14</v>
      </c>
      <c r="E1663" s="1">
        <v>0</v>
      </c>
      <c r="F1663" s="1">
        <v>0.8</v>
      </c>
      <c r="G1663" s="1">
        <v>0.2</v>
      </c>
      <c r="H1663" s="1">
        <v>0</v>
      </c>
      <c r="I1663" s="1" t="s">
        <v>12</v>
      </c>
      <c r="J1663" s="1" t="s">
        <v>16</v>
      </c>
      <c r="K1663" s="1">
        <v>2200</v>
      </c>
      <c r="L1663" s="3">
        <v>1100</v>
      </c>
      <c r="M1663" t="str">
        <f t="shared" si="179"/>
        <v>A</v>
      </c>
      <c r="N1663" t="str">
        <f t="shared" si="180"/>
        <v>A3</v>
      </c>
      <c r="O1663" t="str">
        <f>VLOOKUP(N1663,'Design - US'!$H$3:$M$50,2,FALSE)</f>
        <v>Profile C</v>
      </c>
      <c r="P1663" t="str">
        <f>VLOOKUP($N1663,'Design - US'!$H$3:$M$50,3,FALSE)</f>
        <v>$60 USD / mo (T3)</v>
      </c>
      <c r="Q1663" t="str">
        <f>VLOOKUP($N1663,'Design - US'!$H$3:$M$50,4,FALSE)</f>
        <v>$12.06 USD / day</v>
      </c>
      <c r="R1663" t="str">
        <f>VLOOKUP($N1663,'Design - US'!$H$3:$M$50,5,FALSE)</f>
        <v>Open access within label indication (use after failure of allopurinol or febuxostat)</v>
      </c>
      <c r="S1663" t="str">
        <f>VLOOKUP($N1663,'Design - US'!$H$3:$M$50,6,FALSE)</f>
        <v>No prior authorization</v>
      </c>
      <c r="T1663">
        <f t="shared" si="181"/>
        <v>1100</v>
      </c>
      <c r="U1663">
        <f t="shared" si="175"/>
        <v>0</v>
      </c>
      <c r="V1663">
        <f t="shared" si="176"/>
        <v>880</v>
      </c>
      <c r="W1663">
        <f t="shared" si="177"/>
        <v>220</v>
      </c>
      <c r="X1663">
        <f t="shared" si="178"/>
        <v>0</v>
      </c>
    </row>
    <row r="1664" spans="1:24">
      <c r="A1664" s="2">
        <v>273</v>
      </c>
      <c r="B1664" s="1" t="s">
        <v>10</v>
      </c>
      <c r="C1664" s="1">
        <v>4</v>
      </c>
      <c r="D1664" s="1" t="s">
        <v>11</v>
      </c>
      <c r="E1664" s="1">
        <v>1</v>
      </c>
      <c r="F1664" s="1">
        <v>0</v>
      </c>
      <c r="G1664" s="1">
        <v>0</v>
      </c>
      <c r="H1664" s="1">
        <v>0</v>
      </c>
      <c r="I1664" s="1" t="s">
        <v>12</v>
      </c>
      <c r="J1664" s="1" t="s">
        <v>16</v>
      </c>
      <c r="K1664" s="1">
        <v>2200</v>
      </c>
      <c r="L1664" s="3">
        <v>1100</v>
      </c>
      <c r="M1664" t="str">
        <f t="shared" si="179"/>
        <v>A</v>
      </c>
      <c r="N1664" t="str">
        <f t="shared" si="180"/>
        <v>A4</v>
      </c>
      <c r="O1664" t="str">
        <f>VLOOKUP(N1664,'Design - US'!$H$3:$M$50,2,FALSE)</f>
        <v>Profile C</v>
      </c>
      <c r="P1664" t="str">
        <f>VLOOKUP($N1664,'Design - US'!$H$3:$M$50,3,FALSE)</f>
        <v>$30 USD / mo (T2)</v>
      </c>
      <c r="Q1664" t="str">
        <f>VLOOKUP($N1664,'Design - US'!$H$3:$M$50,4,FALSE)</f>
        <v>$5.36 USD / day</v>
      </c>
      <c r="R1664" t="str">
        <f>VLOOKUP($N1664,'Design - US'!$H$3:$M$50,5,FALSE)</f>
        <v>Open access within label indication (use after failure of allopurinol or febuxostat)</v>
      </c>
      <c r="S1664" t="str">
        <f>VLOOKUP($N1664,'Design - US'!$H$3:$M$50,6,FALSE)</f>
        <v>No prior authorization</v>
      </c>
      <c r="T1664">
        <f t="shared" si="181"/>
        <v>2200</v>
      </c>
      <c r="U1664">
        <f t="shared" si="175"/>
        <v>2200</v>
      </c>
      <c r="V1664">
        <f t="shared" si="176"/>
        <v>0</v>
      </c>
      <c r="W1664">
        <f t="shared" si="177"/>
        <v>0</v>
      </c>
      <c r="X1664">
        <f t="shared" si="178"/>
        <v>0</v>
      </c>
    </row>
    <row r="1665" spans="1:24">
      <c r="A1665" s="2">
        <v>273</v>
      </c>
      <c r="B1665" s="1" t="s">
        <v>10</v>
      </c>
      <c r="C1665" s="1">
        <v>4</v>
      </c>
      <c r="D1665" s="1" t="s">
        <v>14</v>
      </c>
      <c r="E1665" s="1">
        <v>0</v>
      </c>
      <c r="F1665" s="1">
        <v>0</v>
      </c>
      <c r="G1665" s="1">
        <v>1</v>
      </c>
      <c r="H1665" s="1">
        <v>0</v>
      </c>
      <c r="I1665" s="1" t="s">
        <v>12</v>
      </c>
      <c r="J1665" s="1" t="s">
        <v>16</v>
      </c>
      <c r="K1665" s="1">
        <v>2200</v>
      </c>
      <c r="L1665" s="3">
        <v>1100</v>
      </c>
      <c r="M1665" t="str">
        <f t="shared" si="179"/>
        <v>A</v>
      </c>
      <c r="N1665" t="str">
        <f t="shared" si="180"/>
        <v>A4</v>
      </c>
      <c r="O1665" t="str">
        <f>VLOOKUP(N1665,'Design - US'!$H$3:$M$50,2,FALSE)</f>
        <v>Profile C</v>
      </c>
      <c r="P1665" t="str">
        <f>VLOOKUP($N1665,'Design - US'!$H$3:$M$50,3,FALSE)</f>
        <v>$30 USD / mo (T2)</v>
      </c>
      <c r="Q1665" t="str">
        <f>VLOOKUP($N1665,'Design - US'!$H$3:$M$50,4,FALSE)</f>
        <v>$5.36 USD / day</v>
      </c>
      <c r="R1665" t="str">
        <f>VLOOKUP($N1665,'Design - US'!$H$3:$M$50,5,FALSE)</f>
        <v>Open access within label indication (use after failure of allopurinol or febuxostat)</v>
      </c>
      <c r="S1665" t="str">
        <f>VLOOKUP($N1665,'Design - US'!$H$3:$M$50,6,FALSE)</f>
        <v>No prior authorization</v>
      </c>
      <c r="T1665">
        <f t="shared" si="181"/>
        <v>1100</v>
      </c>
      <c r="U1665">
        <f t="shared" si="175"/>
        <v>0</v>
      </c>
      <c r="V1665">
        <f t="shared" si="176"/>
        <v>0</v>
      </c>
      <c r="W1665">
        <f t="shared" si="177"/>
        <v>1100</v>
      </c>
      <c r="X1665">
        <f t="shared" si="178"/>
        <v>0</v>
      </c>
    </row>
    <row r="1666" spans="1:24">
      <c r="A1666" s="2">
        <v>273</v>
      </c>
      <c r="B1666" s="1" t="s">
        <v>10</v>
      </c>
      <c r="C1666" s="1">
        <v>5</v>
      </c>
      <c r="D1666" s="1" t="s">
        <v>11</v>
      </c>
      <c r="E1666" s="1">
        <v>1</v>
      </c>
      <c r="F1666" s="1">
        <v>0</v>
      </c>
      <c r="G1666" s="1">
        <v>0</v>
      </c>
      <c r="H1666" s="1">
        <v>0</v>
      </c>
      <c r="I1666" s="1" t="s">
        <v>12</v>
      </c>
      <c r="J1666" s="1" t="s">
        <v>16</v>
      </c>
      <c r="K1666" s="1">
        <v>2200</v>
      </c>
      <c r="L1666" s="3">
        <v>1100</v>
      </c>
      <c r="M1666" t="str">
        <f t="shared" si="179"/>
        <v>A</v>
      </c>
      <c r="N1666" t="str">
        <f t="shared" si="180"/>
        <v>A5</v>
      </c>
      <c r="O1666" t="str">
        <f>VLOOKUP(N1666,'Design - US'!$H$3:$M$50,2,FALSE)</f>
        <v>Profile C</v>
      </c>
      <c r="P1666" t="str">
        <f>VLOOKUP($N1666,'Design - US'!$H$3:$M$50,3,FALSE)</f>
        <v>$60 USD / mo (T3)</v>
      </c>
      <c r="Q1666" t="str">
        <f>VLOOKUP($N1666,'Design - US'!$H$3:$M$50,4,FALSE)</f>
        <v>$12.06 USD / day</v>
      </c>
      <c r="R1666" t="str">
        <f>VLOOKUP($N1666,'Design - US'!$H$3:$M$50,5,FALSE)</f>
        <v>Access restricted beyond label indication (use only after failure of both allopurinol AND febuxostat)</v>
      </c>
      <c r="S1666" t="str">
        <f>VLOOKUP($N1666,'Design - US'!$H$3:$M$50,6,FALSE)</f>
        <v>No prior authorization</v>
      </c>
      <c r="T1666">
        <f t="shared" si="181"/>
        <v>2200</v>
      </c>
      <c r="U1666">
        <f t="shared" ref="U1666:U1729" si="182">$T1666*E1666</f>
        <v>2200</v>
      </c>
      <c r="V1666">
        <f t="shared" ref="V1666:V1729" si="183">$T1666*F1666</f>
        <v>0</v>
      </c>
      <c r="W1666">
        <f t="shared" ref="W1666:W1729" si="184">$T1666*G1666</f>
        <v>0</v>
      </c>
      <c r="X1666">
        <f t="shared" ref="X1666:X1729" si="185">$T1666*H1666</f>
        <v>0</v>
      </c>
    </row>
    <row r="1667" spans="1:24">
      <c r="A1667" s="2">
        <v>273</v>
      </c>
      <c r="B1667" s="1" t="s">
        <v>10</v>
      </c>
      <c r="C1667" s="1">
        <v>5</v>
      </c>
      <c r="D1667" s="1" t="s">
        <v>14</v>
      </c>
      <c r="E1667" s="1">
        <v>0</v>
      </c>
      <c r="F1667" s="1">
        <v>0.8</v>
      </c>
      <c r="G1667" s="1">
        <v>0.2</v>
      </c>
      <c r="H1667" s="1">
        <v>0</v>
      </c>
      <c r="I1667" s="1" t="s">
        <v>12</v>
      </c>
      <c r="J1667" s="1" t="s">
        <v>16</v>
      </c>
      <c r="K1667" s="1">
        <v>2200</v>
      </c>
      <c r="L1667" s="3">
        <v>1100</v>
      </c>
      <c r="M1667" t="str">
        <f t="shared" ref="M1667:M1730" si="186">RIGHT(B1667,1)</f>
        <v>A</v>
      </c>
      <c r="N1667" t="str">
        <f t="shared" ref="N1667:N1730" si="187">M1667&amp;C1667</f>
        <v>A5</v>
      </c>
      <c r="O1667" t="str">
        <f>VLOOKUP(N1667,'Design - US'!$H$3:$M$50,2,FALSE)</f>
        <v>Profile C</v>
      </c>
      <c r="P1667" t="str">
        <f>VLOOKUP($N1667,'Design - US'!$H$3:$M$50,3,FALSE)</f>
        <v>$60 USD / mo (T3)</v>
      </c>
      <c r="Q1667" t="str">
        <f>VLOOKUP($N1667,'Design - US'!$H$3:$M$50,4,FALSE)</f>
        <v>$12.06 USD / day</v>
      </c>
      <c r="R1667" t="str">
        <f>VLOOKUP($N1667,'Design - US'!$H$3:$M$50,5,FALSE)</f>
        <v>Access restricted beyond label indication (use only after failure of both allopurinol AND febuxostat)</v>
      </c>
      <c r="S1667" t="str">
        <f>VLOOKUP($N1667,'Design - US'!$H$3:$M$50,6,FALSE)</f>
        <v>No prior authorization</v>
      </c>
      <c r="T1667">
        <f t="shared" ref="T1667:T1730" si="188">IF(D1667="A",K1667,L1667)</f>
        <v>1100</v>
      </c>
      <c r="U1667">
        <f t="shared" si="182"/>
        <v>0</v>
      </c>
      <c r="V1667">
        <f t="shared" si="183"/>
        <v>880</v>
      </c>
      <c r="W1667">
        <f t="shared" si="184"/>
        <v>220</v>
      </c>
      <c r="X1667">
        <f t="shared" si="185"/>
        <v>0</v>
      </c>
    </row>
    <row r="1668" spans="1:24">
      <c r="A1668" s="2">
        <v>273</v>
      </c>
      <c r="B1668" s="1" t="s">
        <v>10</v>
      </c>
      <c r="C1668" s="1">
        <v>6</v>
      </c>
      <c r="D1668" s="1" t="s">
        <v>11</v>
      </c>
      <c r="E1668" s="1">
        <v>1</v>
      </c>
      <c r="F1668" s="1">
        <v>0</v>
      </c>
      <c r="G1668" s="1">
        <v>0</v>
      </c>
      <c r="H1668" s="1">
        <v>0</v>
      </c>
      <c r="I1668" s="1" t="s">
        <v>12</v>
      </c>
      <c r="J1668" s="1" t="s">
        <v>16</v>
      </c>
      <c r="K1668" s="1">
        <v>2200</v>
      </c>
      <c r="L1668" s="3">
        <v>1100</v>
      </c>
      <c r="M1668" t="str">
        <f t="shared" si="186"/>
        <v>A</v>
      </c>
      <c r="N1668" t="str">
        <f t="shared" si="187"/>
        <v>A6</v>
      </c>
      <c r="O1668" t="str">
        <f>VLOOKUP(N1668,'Design - US'!$H$3:$M$50,2,FALSE)</f>
        <v>Profile A</v>
      </c>
      <c r="P1668" t="str">
        <f>VLOOKUP($N1668,'Design - US'!$H$3:$M$50,3,FALSE)</f>
        <v>$30 USD / mo (T2)</v>
      </c>
      <c r="Q1668" t="str">
        <f>VLOOKUP($N1668,'Design - US'!$H$3:$M$50,4,FALSE)</f>
        <v>$5.36 USD / day</v>
      </c>
      <c r="R1668" t="str">
        <f>VLOOKUP($N1668,'Design - US'!$H$3:$M$50,5,FALSE)</f>
        <v>Open access within label indication (use after failure of allopurinol or febuxostat)</v>
      </c>
      <c r="S1668" t="str">
        <f>VLOOKUP($N1668,'Design - US'!$H$3:$M$50,6,FALSE)</f>
        <v>No prior authorization</v>
      </c>
      <c r="T1668">
        <f t="shared" si="188"/>
        <v>2200</v>
      </c>
      <c r="U1668">
        <f t="shared" si="182"/>
        <v>2200</v>
      </c>
      <c r="V1668">
        <f t="shared" si="183"/>
        <v>0</v>
      </c>
      <c r="W1668">
        <f t="shared" si="184"/>
        <v>0</v>
      </c>
      <c r="X1668">
        <f t="shared" si="185"/>
        <v>0</v>
      </c>
    </row>
    <row r="1669" spans="1:24">
      <c r="A1669" s="2">
        <v>273</v>
      </c>
      <c r="B1669" s="1" t="s">
        <v>10</v>
      </c>
      <c r="C1669" s="1">
        <v>6</v>
      </c>
      <c r="D1669" s="1" t="s">
        <v>14</v>
      </c>
      <c r="E1669" s="1">
        <v>0</v>
      </c>
      <c r="F1669" s="1">
        <v>0</v>
      </c>
      <c r="G1669" s="1">
        <v>1</v>
      </c>
      <c r="H1669" s="1">
        <v>0</v>
      </c>
      <c r="I1669" s="1" t="s">
        <v>12</v>
      </c>
      <c r="J1669" s="1" t="s">
        <v>16</v>
      </c>
      <c r="K1669" s="1">
        <v>2200</v>
      </c>
      <c r="L1669" s="3">
        <v>1100</v>
      </c>
      <c r="M1669" t="str">
        <f t="shared" si="186"/>
        <v>A</v>
      </c>
      <c r="N1669" t="str">
        <f t="shared" si="187"/>
        <v>A6</v>
      </c>
      <c r="O1669" t="str">
        <f>VLOOKUP(N1669,'Design - US'!$H$3:$M$50,2,FALSE)</f>
        <v>Profile A</v>
      </c>
      <c r="P1669" t="str">
        <f>VLOOKUP($N1669,'Design - US'!$H$3:$M$50,3,FALSE)</f>
        <v>$30 USD / mo (T2)</v>
      </c>
      <c r="Q1669" t="str">
        <f>VLOOKUP($N1669,'Design - US'!$H$3:$M$50,4,FALSE)</f>
        <v>$5.36 USD / day</v>
      </c>
      <c r="R1669" t="str">
        <f>VLOOKUP($N1669,'Design - US'!$H$3:$M$50,5,FALSE)</f>
        <v>Open access within label indication (use after failure of allopurinol or febuxostat)</v>
      </c>
      <c r="S1669" t="str">
        <f>VLOOKUP($N1669,'Design - US'!$H$3:$M$50,6,FALSE)</f>
        <v>No prior authorization</v>
      </c>
      <c r="T1669">
        <f t="shared" si="188"/>
        <v>1100</v>
      </c>
      <c r="U1669">
        <f t="shared" si="182"/>
        <v>0</v>
      </c>
      <c r="V1669">
        <f t="shared" si="183"/>
        <v>0</v>
      </c>
      <c r="W1669">
        <f t="shared" si="184"/>
        <v>1100</v>
      </c>
      <c r="X1669">
        <f t="shared" si="185"/>
        <v>0</v>
      </c>
    </row>
    <row r="1670" spans="1:24">
      <c r="A1670" s="2">
        <v>273</v>
      </c>
      <c r="B1670" s="1" t="s">
        <v>10</v>
      </c>
      <c r="C1670" s="1">
        <v>7</v>
      </c>
      <c r="D1670" s="1" t="s">
        <v>11</v>
      </c>
      <c r="E1670" s="1">
        <v>1</v>
      </c>
      <c r="F1670" s="1">
        <v>0</v>
      </c>
      <c r="G1670" s="1">
        <v>0</v>
      </c>
      <c r="H1670" s="1">
        <v>0</v>
      </c>
      <c r="I1670" s="1" t="s">
        <v>12</v>
      </c>
      <c r="J1670" s="1" t="s">
        <v>16</v>
      </c>
      <c r="K1670" s="1">
        <v>2200</v>
      </c>
      <c r="L1670" s="3">
        <v>1100</v>
      </c>
      <c r="M1670" t="str">
        <f t="shared" si="186"/>
        <v>A</v>
      </c>
      <c r="N1670" t="str">
        <f t="shared" si="187"/>
        <v>A7</v>
      </c>
      <c r="O1670" t="str">
        <f>VLOOKUP(N1670,'Design - US'!$H$3:$M$50,2,FALSE)</f>
        <v>Profile B</v>
      </c>
      <c r="P1670" t="str">
        <f>VLOOKUP($N1670,'Design - US'!$H$3:$M$50,3,FALSE)</f>
        <v>$30 USD / mo (T2)</v>
      </c>
      <c r="Q1670" t="str">
        <f>VLOOKUP($N1670,'Design - US'!$H$3:$M$50,4,FALSE)</f>
        <v>$5.36 USD / day</v>
      </c>
      <c r="R1670" t="str">
        <f>VLOOKUP($N1670,'Design - US'!$H$3:$M$50,5,FALSE)</f>
        <v>Open access within label indication (use after failure of allopurinol or febuxostat)</v>
      </c>
      <c r="S1670" t="str">
        <f>VLOOKUP($N1670,'Design - US'!$H$3:$M$50,6,FALSE)</f>
        <v>No prior authorization</v>
      </c>
      <c r="T1670">
        <f t="shared" si="188"/>
        <v>2200</v>
      </c>
      <c r="U1670">
        <f t="shared" si="182"/>
        <v>2200</v>
      </c>
      <c r="V1670">
        <f t="shared" si="183"/>
        <v>0</v>
      </c>
      <c r="W1670">
        <f t="shared" si="184"/>
        <v>0</v>
      </c>
      <c r="X1670">
        <f t="shared" si="185"/>
        <v>0</v>
      </c>
    </row>
    <row r="1671" spans="1:24">
      <c r="A1671" s="2">
        <v>273</v>
      </c>
      <c r="B1671" s="1" t="s">
        <v>10</v>
      </c>
      <c r="C1671" s="1">
        <v>7</v>
      </c>
      <c r="D1671" s="1" t="s">
        <v>14</v>
      </c>
      <c r="E1671" s="1">
        <v>0</v>
      </c>
      <c r="F1671" s="1">
        <v>0</v>
      </c>
      <c r="G1671" s="1">
        <v>1</v>
      </c>
      <c r="H1671" s="1">
        <v>0</v>
      </c>
      <c r="I1671" s="1" t="s">
        <v>12</v>
      </c>
      <c r="J1671" s="1" t="s">
        <v>16</v>
      </c>
      <c r="K1671" s="1">
        <v>2200</v>
      </c>
      <c r="L1671" s="3">
        <v>1100</v>
      </c>
      <c r="M1671" t="str">
        <f t="shared" si="186"/>
        <v>A</v>
      </c>
      <c r="N1671" t="str">
        <f t="shared" si="187"/>
        <v>A7</v>
      </c>
      <c r="O1671" t="str">
        <f>VLOOKUP(N1671,'Design - US'!$H$3:$M$50,2,FALSE)</f>
        <v>Profile B</v>
      </c>
      <c r="P1671" t="str">
        <f>VLOOKUP($N1671,'Design - US'!$H$3:$M$50,3,FALSE)</f>
        <v>$30 USD / mo (T2)</v>
      </c>
      <c r="Q1671" t="str">
        <f>VLOOKUP($N1671,'Design - US'!$H$3:$M$50,4,FALSE)</f>
        <v>$5.36 USD / day</v>
      </c>
      <c r="R1671" t="str">
        <f>VLOOKUP($N1671,'Design - US'!$H$3:$M$50,5,FALSE)</f>
        <v>Open access within label indication (use after failure of allopurinol or febuxostat)</v>
      </c>
      <c r="S1671" t="str">
        <f>VLOOKUP($N1671,'Design - US'!$H$3:$M$50,6,FALSE)</f>
        <v>No prior authorization</v>
      </c>
      <c r="T1671">
        <f t="shared" si="188"/>
        <v>1100</v>
      </c>
      <c r="U1671">
        <f t="shared" si="182"/>
        <v>0</v>
      </c>
      <c r="V1671">
        <f t="shared" si="183"/>
        <v>0</v>
      </c>
      <c r="W1671">
        <f t="shared" si="184"/>
        <v>1100</v>
      </c>
      <c r="X1671">
        <f t="shared" si="185"/>
        <v>0</v>
      </c>
    </row>
    <row r="1672" spans="1:24">
      <c r="A1672" s="2">
        <v>273</v>
      </c>
      <c r="B1672" s="1" t="s">
        <v>10</v>
      </c>
      <c r="C1672" s="1">
        <v>8</v>
      </c>
      <c r="D1672" s="1" t="s">
        <v>11</v>
      </c>
      <c r="E1672" s="1">
        <v>1</v>
      </c>
      <c r="F1672" s="1">
        <v>0</v>
      </c>
      <c r="G1672" s="1">
        <v>0</v>
      </c>
      <c r="H1672" s="1">
        <v>0</v>
      </c>
      <c r="I1672" s="1" t="s">
        <v>12</v>
      </c>
      <c r="J1672" s="1" t="s">
        <v>16</v>
      </c>
      <c r="K1672" s="1">
        <v>2200</v>
      </c>
      <c r="L1672" s="3">
        <v>1100</v>
      </c>
      <c r="M1672" t="str">
        <f t="shared" si="186"/>
        <v>A</v>
      </c>
      <c r="N1672" t="str">
        <f t="shared" si="187"/>
        <v>A8</v>
      </c>
      <c r="O1672" t="str">
        <f>VLOOKUP(N1672,'Design - US'!$H$3:$M$50,2,FALSE)</f>
        <v>Profile A</v>
      </c>
      <c r="P1672" t="str">
        <f>VLOOKUP($N1672,'Design - US'!$H$3:$M$50,3,FALSE)</f>
        <v>$30 USD / mo (T2)</v>
      </c>
      <c r="Q1672" t="str">
        <f>VLOOKUP($N1672,'Design - US'!$H$3:$M$50,4,FALSE)</f>
        <v>$5.36 USD / day</v>
      </c>
      <c r="R1672" t="str">
        <f>VLOOKUP($N1672,'Design - US'!$H$3:$M$50,5,FALSE)</f>
        <v>Open access within label indication (use after failure of allopurinol or febuxostat)</v>
      </c>
      <c r="S1672" t="str">
        <f>VLOOKUP($N1672,'Design - US'!$H$3:$M$50,6,FALSE)</f>
        <v>Requires prior authorization</v>
      </c>
      <c r="T1672">
        <f t="shared" si="188"/>
        <v>2200</v>
      </c>
      <c r="U1672">
        <f t="shared" si="182"/>
        <v>2200</v>
      </c>
      <c r="V1672">
        <f t="shared" si="183"/>
        <v>0</v>
      </c>
      <c r="W1672">
        <f t="shared" si="184"/>
        <v>0</v>
      </c>
      <c r="X1672">
        <f t="shared" si="185"/>
        <v>0</v>
      </c>
    </row>
    <row r="1673" spans="1:24">
      <c r="A1673" s="2">
        <v>273</v>
      </c>
      <c r="B1673" s="1" t="s">
        <v>10</v>
      </c>
      <c r="C1673" s="1">
        <v>8</v>
      </c>
      <c r="D1673" s="1" t="s">
        <v>14</v>
      </c>
      <c r="E1673" s="1">
        <v>0</v>
      </c>
      <c r="F1673" s="1">
        <v>0</v>
      </c>
      <c r="G1673" s="1">
        <v>1</v>
      </c>
      <c r="H1673" s="1">
        <v>0</v>
      </c>
      <c r="I1673" s="1" t="s">
        <v>12</v>
      </c>
      <c r="J1673" s="1" t="s">
        <v>16</v>
      </c>
      <c r="K1673" s="1">
        <v>2200</v>
      </c>
      <c r="L1673" s="3">
        <v>1100</v>
      </c>
      <c r="M1673" t="str">
        <f t="shared" si="186"/>
        <v>A</v>
      </c>
      <c r="N1673" t="str">
        <f t="shared" si="187"/>
        <v>A8</v>
      </c>
      <c r="O1673" t="str">
        <f>VLOOKUP(N1673,'Design - US'!$H$3:$M$50,2,FALSE)</f>
        <v>Profile A</v>
      </c>
      <c r="P1673" t="str">
        <f>VLOOKUP($N1673,'Design - US'!$H$3:$M$50,3,FALSE)</f>
        <v>$30 USD / mo (T2)</v>
      </c>
      <c r="Q1673" t="str">
        <f>VLOOKUP($N1673,'Design - US'!$H$3:$M$50,4,FALSE)</f>
        <v>$5.36 USD / day</v>
      </c>
      <c r="R1673" t="str">
        <f>VLOOKUP($N1673,'Design - US'!$H$3:$M$50,5,FALSE)</f>
        <v>Open access within label indication (use after failure of allopurinol or febuxostat)</v>
      </c>
      <c r="S1673" t="str">
        <f>VLOOKUP($N1673,'Design - US'!$H$3:$M$50,6,FALSE)</f>
        <v>Requires prior authorization</v>
      </c>
      <c r="T1673">
        <f t="shared" si="188"/>
        <v>1100</v>
      </c>
      <c r="U1673">
        <f t="shared" si="182"/>
        <v>0</v>
      </c>
      <c r="V1673">
        <f t="shared" si="183"/>
        <v>0</v>
      </c>
      <c r="W1673">
        <f t="shared" si="184"/>
        <v>1100</v>
      </c>
      <c r="X1673">
        <f t="shared" si="185"/>
        <v>0</v>
      </c>
    </row>
    <row r="1674" spans="1:24">
      <c r="A1674" s="2">
        <v>273</v>
      </c>
      <c r="B1674" s="1" t="s">
        <v>10</v>
      </c>
      <c r="C1674" s="1">
        <v>9</v>
      </c>
      <c r="D1674" s="1" t="s">
        <v>11</v>
      </c>
      <c r="E1674" s="1">
        <v>1</v>
      </c>
      <c r="F1674" s="1">
        <v>0</v>
      </c>
      <c r="G1674" s="1">
        <v>0</v>
      </c>
      <c r="H1674" s="1">
        <v>0</v>
      </c>
      <c r="I1674" s="1" t="s">
        <v>12</v>
      </c>
      <c r="J1674" s="1" t="s">
        <v>16</v>
      </c>
      <c r="K1674" s="1">
        <v>2200</v>
      </c>
      <c r="L1674" s="3">
        <v>1100</v>
      </c>
      <c r="M1674" t="str">
        <f t="shared" si="186"/>
        <v>A</v>
      </c>
      <c r="N1674" t="str">
        <f t="shared" si="187"/>
        <v>A9</v>
      </c>
      <c r="O1674" t="str">
        <f>VLOOKUP(N1674,'Design - US'!$H$3:$M$50,2,FALSE)</f>
        <v>Profile B</v>
      </c>
      <c r="P1674" t="str">
        <f>VLOOKUP($N1674,'Design - US'!$H$3:$M$50,3,FALSE)</f>
        <v>$60 USD / mo (T3)</v>
      </c>
      <c r="Q1674" t="str">
        <f>VLOOKUP($N1674,'Design - US'!$H$3:$M$50,4,FALSE)</f>
        <v>$12.06 USD / day</v>
      </c>
      <c r="R1674" t="str">
        <f>VLOOKUP($N1674,'Design - US'!$H$3:$M$50,5,FALSE)</f>
        <v>Access restricted beyond label indication (use only after failure of both allopurinol AND febuxostat)</v>
      </c>
      <c r="S1674" t="str">
        <f>VLOOKUP($N1674,'Design - US'!$H$3:$M$50,6,FALSE)</f>
        <v>No prior authorization</v>
      </c>
      <c r="T1674">
        <f t="shared" si="188"/>
        <v>2200</v>
      </c>
      <c r="U1674">
        <f t="shared" si="182"/>
        <v>2200</v>
      </c>
      <c r="V1674">
        <f t="shared" si="183"/>
        <v>0</v>
      </c>
      <c r="W1674">
        <f t="shared" si="184"/>
        <v>0</v>
      </c>
      <c r="X1674">
        <f t="shared" si="185"/>
        <v>0</v>
      </c>
    </row>
    <row r="1675" spans="1:24">
      <c r="A1675" s="2">
        <v>273</v>
      </c>
      <c r="B1675" s="1" t="s">
        <v>10</v>
      </c>
      <c r="C1675" s="1">
        <v>9</v>
      </c>
      <c r="D1675" s="1" t="s">
        <v>14</v>
      </c>
      <c r="E1675" s="1">
        <v>0</v>
      </c>
      <c r="F1675" s="1">
        <v>0.6</v>
      </c>
      <c r="G1675" s="1">
        <v>0.4</v>
      </c>
      <c r="H1675" s="1">
        <v>0</v>
      </c>
      <c r="I1675" s="1" t="s">
        <v>12</v>
      </c>
      <c r="J1675" s="1" t="s">
        <v>16</v>
      </c>
      <c r="K1675" s="1">
        <v>2200</v>
      </c>
      <c r="L1675" s="3">
        <v>1100</v>
      </c>
      <c r="M1675" t="str">
        <f t="shared" si="186"/>
        <v>A</v>
      </c>
      <c r="N1675" t="str">
        <f t="shared" si="187"/>
        <v>A9</v>
      </c>
      <c r="O1675" t="str">
        <f>VLOOKUP(N1675,'Design - US'!$H$3:$M$50,2,FALSE)</f>
        <v>Profile B</v>
      </c>
      <c r="P1675" t="str">
        <f>VLOOKUP($N1675,'Design - US'!$H$3:$M$50,3,FALSE)</f>
        <v>$60 USD / mo (T3)</v>
      </c>
      <c r="Q1675" t="str">
        <f>VLOOKUP($N1675,'Design - US'!$H$3:$M$50,4,FALSE)</f>
        <v>$12.06 USD / day</v>
      </c>
      <c r="R1675" t="str">
        <f>VLOOKUP($N1675,'Design - US'!$H$3:$M$50,5,FALSE)</f>
        <v>Access restricted beyond label indication (use only after failure of both allopurinol AND febuxostat)</v>
      </c>
      <c r="S1675" t="str">
        <f>VLOOKUP($N1675,'Design - US'!$H$3:$M$50,6,FALSE)</f>
        <v>No prior authorization</v>
      </c>
      <c r="T1675">
        <f t="shared" si="188"/>
        <v>1100</v>
      </c>
      <c r="U1675">
        <f t="shared" si="182"/>
        <v>0</v>
      </c>
      <c r="V1675">
        <f t="shared" si="183"/>
        <v>660</v>
      </c>
      <c r="W1675">
        <f t="shared" si="184"/>
        <v>440</v>
      </c>
      <c r="X1675">
        <f t="shared" si="185"/>
        <v>0</v>
      </c>
    </row>
    <row r="1676" spans="1:24">
      <c r="A1676" s="2">
        <v>273</v>
      </c>
      <c r="B1676" s="1" t="s">
        <v>10</v>
      </c>
      <c r="C1676" s="1">
        <v>10</v>
      </c>
      <c r="D1676" s="1" t="s">
        <v>11</v>
      </c>
      <c r="E1676" s="1">
        <v>1</v>
      </c>
      <c r="F1676" s="1">
        <v>0</v>
      </c>
      <c r="G1676" s="1">
        <v>0</v>
      </c>
      <c r="H1676" s="1">
        <v>0</v>
      </c>
      <c r="I1676" s="1" t="s">
        <v>12</v>
      </c>
      <c r="J1676" s="1" t="s">
        <v>16</v>
      </c>
      <c r="K1676" s="1">
        <v>2200</v>
      </c>
      <c r="L1676" s="3">
        <v>1100</v>
      </c>
      <c r="M1676" t="str">
        <f t="shared" si="186"/>
        <v>A</v>
      </c>
      <c r="N1676" t="str">
        <f t="shared" si="187"/>
        <v>A10</v>
      </c>
      <c r="O1676" t="str">
        <f>VLOOKUP(N1676,'Design - US'!$H$3:$M$50,2,FALSE)</f>
        <v>Profile C</v>
      </c>
      <c r="P1676" t="str">
        <f>VLOOKUP($N1676,'Design - US'!$H$3:$M$50,3,FALSE)</f>
        <v>$60 USD / mo (T3)</v>
      </c>
      <c r="Q1676" t="str">
        <f>VLOOKUP($N1676,'Design - US'!$H$3:$M$50,4,FALSE)</f>
        <v>$5.36 USD / day</v>
      </c>
      <c r="R1676" t="str">
        <f>VLOOKUP($N1676,'Design - US'!$H$3:$M$50,5,FALSE)</f>
        <v>Open access within label indication (use after failure of allopurinol or febuxostat)</v>
      </c>
      <c r="S1676" t="str">
        <f>VLOOKUP($N1676,'Design - US'!$H$3:$M$50,6,FALSE)</f>
        <v>Requires prior authorization</v>
      </c>
      <c r="T1676">
        <f t="shared" si="188"/>
        <v>2200</v>
      </c>
      <c r="U1676">
        <f t="shared" si="182"/>
        <v>2200</v>
      </c>
      <c r="V1676">
        <f t="shared" si="183"/>
        <v>0</v>
      </c>
      <c r="W1676">
        <f t="shared" si="184"/>
        <v>0</v>
      </c>
      <c r="X1676">
        <f t="shared" si="185"/>
        <v>0</v>
      </c>
    </row>
    <row r="1677" spans="1:24">
      <c r="A1677" s="2">
        <v>273</v>
      </c>
      <c r="B1677" s="1" t="s">
        <v>10</v>
      </c>
      <c r="C1677" s="1">
        <v>10</v>
      </c>
      <c r="D1677" s="1" t="s">
        <v>14</v>
      </c>
      <c r="E1677" s="1">
        <v>0</v>
      </c>
      <c r="F1677" s="1">
        <v>0.8</v>
      </c>
      <c r="G1677" s="1">
        <v>0.2</v>
      </c>
      <c r="H1677" s="1">
        <v>0</v>
      </c>
      <c r="I1677" s="1" t="s">
        <v>12</v>
      </c>
      <c r="J1677" s="1" t="s">
        <v>16</v>
      </c>
      <c r="K1677" s="1">
        <v>2200</v>
      </c>
      <c r="L1677" s="3">
        <v>1100</v>
      </c>
      <c r="M1677" t="str">
        <f t="shared" si="186"/>
        <v>A</v>
      </c>
      <c r="N1677" t="str">
        <f t="shared" si="187"/>
        <v>A10</v>
      </c>
      <c r="O1677" t="str">
        <f>VLOOKUP(N1677,'Design - US'!$H$3:$M$50,2,FALSE)</f>
        <v>Profile C</v>
      </c>
      <c r="P1677" t="str">
        <f>VLOOKUP($N1677,'Design - US'!$H$3:$M$50,3,FALSE)</f>
        <v>$60 USD / mo (T3)</v>
      </c>
      <c r="Q1677" t="str">
        <f>VLOOKUP($N1677,'Design - US'!$H$3:$M$50,4,FALSE)</f>
        <v>$5.36 USD / day</v>
      </c>
      <c r="R1677" t="str">
        <f>VLOOKUP($N1677,'Design - US'!$H$3:$M$50,5,FALSE)</f>
        <v>Open access within label indication (use after failure of allopurinol or febuxostat)</v>
      </c>
      <c r="S1677" t="str">
        <f>VLOOKUP($N1677,'Design - US'!$H$3:$M$50,6,FALSE)</f>
        <v>Requires prior authorization</v>
      </c>
      <c r="T1677">
        <f t="shared" si="188"/>
        <v>1100</v>
      </c>
      <c r="U1677">
        <f t="shared" si="182"/>
        <v>0</v>
      </c>
      <c r="V1677">
        <f t="shared" si="183"/>
        <v>880</v>
      </c>
      <c r="W1677">
        <f t="shared" si="184"/>
        <v>220</v>
      </c>
      <c r="X1677">
        <f t="shared" si="185"/>
        <v>0</v>
      </c>
    </row>
    <row r="1678" spans="1:24">
      <c r="A1678" s="2">
        <v>273</v>
      </c>
      <c r="B1678" s="1" t="s">
        <v>10</v>
      </c>
      <c r="C1678" s="1">
        <v>11</v>
      </c>
      <c r="D1678" s="1" t="s">
        <v>11</v>
      </c>
      <c r="E1678" s="1">
        <v>1</v>
      </c>
      <c r="F1678" s="1">
        <v>0</v>
      </c>
      <c r="G1678" s="1">
        <v>0</v>
      </c>
      <c r="H1678" s="1">
        <v>0</v>
      </c>
      <c r="I1678" s="1" t="s">
        <v>12</v>
      </c>
      <c r="J1678" s="1" t="s">
        <v>16</v>
      </c>
      <c r="K1678" s="1">
        <v>2200</v>
      </c>
      <c r="L1678" s="3">
        <v>1100</v>
      </c>
      <c r="M1678" t="str">
        <f t="shared" si="186"/>
        <v>A</v>
      </c>
      <c r="N1678" t="str">
        <f t="shared" si="187"/>
        <v>A11</v>
      </c>
      <c r="O1678" t="str">
        <f>VLOOKUP(N1678,'Design - US'!$H$3:$M$50,2,FALSE)</f>
        <v>Profile D</v>
      </c>
      <c r="P1678" t="str">
        <f>VLOOKUP($N1678,'Design - US'!$H$3:$M$50,3,FALSE)</f>
        <v>$30 USD / mo (T2)</v>
      </c>
      <c r="Q1678" t="str">
        <f>VLOOKUP($N1678,'Design - US'!$H$3:$M$50,4,FALSE)</f>
        <v>$5.36 USD / day</v>
      </c>
      <c r="R1678" t="str">
        <f>VLOOKUP($N1678,'Design - US'!$H$3:$M$50,5,FALSE)</f>
        <v>Open access within label indication (use after failure of allopurinol or febuxostat)</v>
      </c>
      <c r="S1678" t="str">
        <f>VLOOKUP($N1678,'Design - US'!$H$3:$M$50,6,FALSE)</f>
        <v>No prior authorization</v>
      </c>
      <c r="T1678">
        <f t="shared" si="188"/>
        <v>2200</v>
      </c>
      <c r="U1678">
        <f t="shared" si="182"/>
        <v>2200</v>
      </c>
      <c r="V1678">
        <f t="shared" si="183"/>
        <v>0</v>
      </c>
      <c r="W1678">
        <f t="shared" si="184"/>
        <v>0</v>
      </c>
      <c r="X1678">
        <f t="shared" si="185"/>
        <v>0</v>
      </c>
    </row>
    <row r="1679" spans="1:24">
      <c r="A1679" s="2">
        <v>273</v>
      </c>
      <c r="B1679" s="1" t="s">
        <v>10</v>
      </c>
      <c r="C1679" s="1">
        <v>11</v>
      </c>
      <c r="D1679" s="1" t="s">
        <v>14</v>
      </c>
      <c r="E1679" s="1">
        <v>0</v>
      </c>
      <c r="F1679" s="1">
        <v>0</v>
      </c>
      <c r="G1679" s="1">
        <v>1</v>
      </c>
      <c r="H1679" s="1">
        <v>0</v>
      </c>
      <c r="I1679" s="1" t="s">
        <v>12</v>
      </c>
      <c r="J1679" s="1" t="s">
        <v>16</v>
      </c>
      <c r="K1679" s="1">
        <v>2200</v>
      </c>
      <c r="L1679" s="3">
        <v>1100</v>
      </c>
      <c r="M1679" t="str">
        <f t="shared" si="186"/>
        <v>A</v>
      </c>
      <c r="N1679" t="str">
        <f t="shared" si="187"/>
        <v>A11</v>
      </c>
      <c r="O1679" t="str">
        <f>VLOOKUP(N1679,'Design - US'!$H$3:$M$50,2,FALSE)</f>
        <v>Profile D</v>
      </c>
      <c r="P1679" t="str">
        <f>VLOOKUP($N1679,'Design - US'!$H$3:$M$50,3,FALSE)</f>
        <v>$30 USD / mo (T2)</v>
      </c>
      <c r="Q1679" t="str">
        <f>VLOOKUP($N1679,'Design - US'!$H$3:$M$50,4,FALSE)</f>
        <v>$5.36 USD / day</v>
      </c>
      <c r="R1679" t="str">
        <f>VLOOKUP($N1679,'Design - US'!$H$3:$M$50,5,FALSE)</f>
        <v>Open access within label indication (use after failure of allopurinol or febuxostat)</v>
      </c>
      <c r="S1679" t="str">
        <f>VLOOKUP($N1679,'Design - US'!$H$3:$M$50,6,FALSE)</f>
        <v>No prior authorization</v>
      </c>
      <c r="T1679">
        <f t="shared" si="188"/>
        <v>1100</v>
      </c>
      <c r="U1679">
        <f t="shared" si="182"/>
        <v>0</v>
      </c>
      <c r="V1679">
        <f t="shared" si="183"/>
        <v>0</v>
      </c>
      <c r="W1679">
        <f t="shared" si="184"/>
        <v>1100</v>
      </c>
      <c r="X1679">
        <f t="shared" si="185"/>
        <v>0</v>
      </c>
    </row>
    <row r="1680" spans="1:24">
      <c r="A1680" s="2">
        <v>273</v>
      </c>
      <c r="B1680" s="1" t="s">
        <v>10</v>
      </c>
      <c r="C1680" s="1">
        <v>12</v>
      </c>
      <c r="D1680" s="1" t="s">
        <v>11</v>
      </c>
      <c r="E1680" s="1">
        <v>1</v>
      </c>
      <c r="F1680" s="1">
        <v>0</v>
      </c>
      <c r="G1680" s="1">
        <v>0</v>
      </c>
      <c r="H1680" s="1">
        <v>0</v>
      </c>
      <c r="I1680" s="1" t="s">
        <v>12</v>
      </c>
      <c r="J1680" s="1" t="s">
        <v>16</v>
      </c>
      <c r="K1680" s="1">
        <v>2200</v>
      </c>
      <c r="L1680" s="3">
        <v>1100</v>
      </c>
      <c r="M1680" t="str">
        <f t="shared" si="186"/>
        <v>A</v>
      </c>
      <c r="N1680" t="str">
        <f t="shared" si="187"/>
        <v>A12</v>
      </c>
      <c r="O1680" t="str">
        <f>VLOOKUP(N1680,'Design - US'!$H$3:$M$50,2,FALSE)</f>
        <v>Profile B</v>
      </c>
      <c r="P1680" t="str">
        <f>VLOOKUP($N1680,'Design - US'!$H$3:$M$50,3,FALSE)</f>
        <v>$30 USD / mo (T2)</v>
      </c>
      <c r="Q1680" t="str">
        <f>VLOOKUP($N1680,'Design - US'!$H$3:$M$50,4,FALSE)</f>
        <v>$5.36 USD / day</v>
      </c>
      <c r="R1680" t="str">
        <f>VLOOKUP($N1680,'Design - US'!$H$3:$M$50,5,FALSE)</f>
        <v>Open access within label indication (use after failure of allopurinol or febuxostat)</v>
      </c>
      <c r="S1680" t="str">
        <f>VLOOKUP($N1680,'Design - US'!$H$3:$M$50,6,FALSE)</f>
        <v>Requires prior authorization</v>
      </c>
      <c r="T1680">
        <f t="shared" si="188"/>
        <v>2200</v>
      </c>
      <c r="U1680">
        <f t="shared" si="182"/>
        <v>2200</v>
      </c>
      <c r="V1680">
        <f t="shared" si="183"/>
        <v>0</v>
      </c>
      <c r="W1680">
        <f t="shared" si="184"/>
        <v>0</v>
      </c>
      <c r="X1680">
        <f t="shared" si="185"/>
        <v>0</v>
      </c>
    </row>
    <row r="1681" spans="1:24">
      <c r="A1681" s="2">
        <v>273</v>
      </c>
      <c r="B1681" s="1" t="s">
        <v>10</v>
      </c>
      <c r="C1681" s="1">
        <v>12</v>
      </c>
      <c r="D1681" s="1" t="s">
        <v>14</v>
      </c>
      <c r="E1681" s="1">
        <v>0</v>
      </c>
      <c r="F1681" s="1">
        <v>0</v>
      </c>
      <c r="G1681" s="1">
        <v>1</v>
      </c>
      <c r="H1681" s="1">
        <v>0</v>
      </c>
      <c r="I1681" s="1" t="s">
        <v>12</v>
      </c>
      <c r="J1681" s="1" t="s">
        <v>16</v>
      </c>
      <c r="K1681" s="1">
        <v>2200</v>
      </c>
      <c r="L1681" s="3">
        <v>1100</v>
      </c>
      <c r="M1681" t="str">
        <f t="shared" si="186"/>
        <v>A</v>
      </c>
      <c r="N1681" t="str">
        <f t="shared" si="187"/>
        <v>A12</v>
      </c>
      <c r="O1681" t="str">
        <f>VLOOKUP(N1681,'Design - US'!$H$3:$M$50,2,FALSE)</f>
        <v>Profile B</v>
      </c>
      <c r="P1681" t="str">
        <f>VLOOKUP($N1681,'Design - US'!$H$3:$M$50,3,FALSE)</f>
        <v>$30 USD / mo (T2)</v>
      </c>
      <c r="Q1681" t="str">
        <f>VLOOKUP($N1681,'Design - US'!$H$3:$M$50,4,FALSE)</f>
        <v>$5.36 USD / day</v>
      </c>
      <c r="R1681" t="str">
        <f>VLOOKUP($N1681,'Design - US'!$H$3:$M$50,5,FALSE)</f>
        <v>Open access within label indication (use after failure of allopurinol or febuxostat)</v>
      </c>
      <c r="S1681" t="str">
        <f>VLOOKUP($N1681,'Design - US'!$H$3:$M$50,6,FALSE)</f>
        <v>Requires prior authorization</v>
      </c>
      <c r="T1681">
        <f t="shared" si="188"/>
        <v>1100</v>
      </c>
      <c r="U1681">
        <f t="shared" si="182"/>
        <v>0</v>
      </c>
      <c r="V1681">
        <f t="shared" si="183"/>
        <v>0</v>
      </c>
      <c r="W1681">
        <f t="shared" si="184"/>
        <v>1100</v>
      </c>
      <c r="X1681">
        <f t="shared" si="185"/>
        <v>0</v>
      </c>
    </row>
    <row r="1682" spans="1:24">
      <c r="A1682" s="2">
        <v>274</v>
      </c>
      <c r="B1682" s="1" t="s">
        <v>17</v>
      </c>
      <c r="C1682" s="1">
        <v>1</v>
      </c>
      <c r="D1682" s="1" t="s">
        <v>11</v>
      </c>
      <c r="E1682" s="1">
        <v>0.3</v>
      </c>
      <c r="F1682" s="1">
        <v>0.3</v>
      </c>
      <c r="G1682" s="1">
        <v>0.4</v>
      </c>
      <c r="H1682" s="1">
        <v>0</v>
      </c>
      <c r="I1682" s="1" t="s">
        <v>12</v>
      </c>
      <c r="J1682" s="1" t="s">
        <v>16</v>
      </c>
      <c r="K1682" s="1">
        <v>7000</v>
      </c>
      <c r="L1682" s="3">
        <v>5600</v>
      </c>
      <c r="M1682" t="str">
        <f t="shared" si="186"/>
        <v>B</v>
      </c>
      <c r="N1682" t="str">
        <f t="shared" si="187"/>
        <v>B1</v>
      </c>
      <c r="O1682" t="str">
        <f>VLOOKUP(N1682,'Design - US'!$H$3:$M$50,2,FALSE)</f>
        <v>Profile B</v>
      </c>
      <c r="P1682" t="str">
        <f>VLOOKUP($N1682,'Design - US'!$H$3:$M$50,3,FALSE)</f>
        <v>$60 USD / mo (T3)</v>
      </c>
      <c r="Q1682" t="str">
        <f>VLOOKUP($N1682,'Design - US'!$H$3:$M$50,4,FALSE)</f>
        <v>$7.14 USD / day</v>
      </c>
      <c r="R1682" t="str">
        <f>VLOOKUP($N1682,'Design - US'!$H$3:$M$50,5,FALSE)</f>
        <v>Open access within label indication (use after failure of allopurinol or febuxostat)</v>
      </c>
      <c r="S1682" t="str">
        <f>VLOOKUP($N1682,'Design - US'!$H$3:$M$50,6,FALSE)</f>
        <v>Requires prior authorization</v>
      </c>
      <c r="T1682">
        <f t="shared" si="188"/>
        <v>7000</v>
      </c>
      <c r="U1682">
        <f t="shared" si="182"/>
        <v>2100</v>
      </c>
      <c r="V1682">
        <f t="shared" si="183"/>
        <v>2100</v>
      </c>
      <c r="W1682">
        <f t="shared" si="184"/>
        <v>2800</v>
      </c>
      <c r="X1682">
        <f t="shared" si="185"/>
        <v>0</v>
      </c>
    </row>
    <row r="1683" spans="1:24">
      <c r="A1683" s="2">
        <v>274</v>
      </c>
      <c r="B1683" s="1" t="s">
        <v>17</v>
      </c>
      <c r="C1683" s="1">
        <v>1</v>
      </c>
      <c r="D1683" s="1" t="s">
        <v>14</v>
      </c>
      <c r="E1683" s="1">
        <v>0.2</v>
      </c>
      <c r="F1683" s="1">
        <v>0.3</v>
      </c>
      <c r="G1683" s="1">
        <v>0.5</v>
      </c>
      <c r="H1683" s="1">
        <v>0</v>
      </c>
      <c r="I1683" s="1" t="s">
        <v>12</v>
      </c>
      <c r="J1683" s="1" t="s">
        <v>16</v>
      </c>
      <c r="K1683" s="1">
        <v>7000</v>
      </c>
      <c r="L1683" s="3">
        <v>5600</v>
      </c>
      <c r="M1683" t="str">
        <f t="shared" si="186"/>
        <v>B</v>
      </c>
      <c r="N1683" t="str">
        <f t="shared" si="187"/>
        <v>B1</v>
      </c>
      <c r="O1683" t="str">
        <f>VLOOKUP(N1683,'Design - US'!$H$3:$M$50,2,FALSE)</f>
        <v>Profile B</v>
      </c>
      <c r="P1683" t="str">
        <f>VLOOKUP($N1683,'Design - US'!$H$3:$M$50,3,FALSE)</f>
        <v>$60 USD / mo (T3)</v>
      </c>
      <c r="Q1683" t="str">
        <f>VLOOKUP($N1683,'Design - US'!$H$3:$M$50,4,FALSE)</f>
        <v>$7.14 USD / day</v>
      </c>
      <c r="R1683" t="str">
        <f>VLOOKUP($N1683,'Design - US'!$H$3:$M$50,5,FALSE)</f>
        <v>Open access within label indication (use after failure of allopurinol or febuxostat)</v>
      </c>
      <c r="S1683" t="str">
        <f>VLOOKUP($N1683,'Design - US'!$H$3:$M$50,6,FALSE)</f>
        <v>Requires prior authorization</v>
      </c>
      <c r="T1683">
        <f t="shared" si="188"/>
        <v>5600</v>
      </c>
      <c r="U1683">
        <f t="shared" si="182"/>
        <v>1120</v>
      </c>
      <c r="V1683">
        <f t="shared" si="183"/>
        <v>1680</v>
      </c>
      <c r="W1683">
        <f t="shared" si="184"/>
        <v>2800</v>
      </c>
      <c r="X1683">
        <f t="shared" si="185"/>
        <v>0</v>
      </c>
    </row>
    <row r="1684" spans="1:24">
      <c r="A1684" s="2">
        <v>274</v>
      </c>
      <c r="B1684" s="1" t="s">
        <v>17</v>
      </c>
      <c r="C1684" s="1">
        <v>2</v>
      </c>
      <c r="D1684" s="1" t="s">
        <v>11</v>
      </c>
      <c r="E1684" s="1">
        <v>0.5</v>
      </c>
      <c r="F1684" s="1">
        <v>0.3</v>
      </c>
      <c r="G1684" s="1">
        <v>0.2</v>
      </c>
      <c r="H1684" s="1">
        <v>0</v>
      </c>
      <c r="I1684" s="1" t="s">
        <v>12</v>
      </c>
      <c r="J1684" s="1" t="s">
        <v>16</v>
      </c>
      <c r="K1684" s="1">
        <v>7000</v>
      </c>
      <c r="L1684" s="3">
        <v>5600</v>
      </c>
      <c r="M1684" t="str">
        <f t="shared" si="186"/>
        <v>B</v>
      </c>
      <c r="N1684" t="str">
        <f t="shared" si="187"/>
        <v>B2</v>
      </c>
      <c r="O1684" t="str">
        <f>VLOOKUP(N1684,'Design - US'!$H$3:$M$50,2,FALSE)</f>
        <v>Profile D</v>
      </c>
      <c r="P1684" t="str">
        <f>VLOOKUP($N1684,'Design - US'!$H$3:$M$50,3,FALSE)</f>
        <v>$60 USD / mo (T3)</v>
      </c>
      <c r="Q1684" t="str">
        <f>VLOOKUP($N1684,'Design - US'!$H$3:$M$50,4,FALSE)</f>
        <v>$5.36 USD / day</v>
      </c>
      <c r="R1684" t="str">
        <f>VLOOKUP($N1684,'Design - US'!$H$3:$M$50,5,FALSE)</f>
        <v>Open access within label indication (use after failure of allopurinol or febuxostat)</v>
      </c>
      <c r="S1684" t="str">
        <f>VLOOKUP($N1684,'Design - US'!$H$3:$M$50,6,FALSE)</f>
        <v>Requires prior authorization</v>
      </c>
      <c r="T1684">
        <f t="shared" si="188"/>
        <v>7000</v>
      </c>
      <c r="U1684">
        <f t="shared" si="182"/>
        <v>3500</v>
      </c>
      <c r="V1684">
        <f t="shared" si="183"/>
        <v>2100</v>
      </c>
      <c r="W1684">
        <f t="shared" si="184"/>
        <v>1400</v>
      </c>
      <c r="X1684">
        <f t="shared" si="185"/>
        <v>0</v>
      </c>
    </row>
    <row r="1685" spans="1:24">
      <c r="A1685" s="2">
        <v>274</v>
      </c>
      <c r="B1685" s="1" t="s">
        <v>17</v>
      </c>
      <c r="C1685" s="1">
        <v>2</v>
      </c>
      <c r="D1685" s="1" t="s">
        <v>14</v>
      </c>
      <c r="E1685" s="1">
        <v>0.3</v>
      </c>
      <c r="F1685" s="1">
        <v>0.3</v>
      </c>
      <c r="G1685" s="1">
        <v>0.4</v>
      </c>
      <c r="H1685" s="1">
        <v>0</v>
      </c>
      <c r="I1685" s="1" t="s">
        <v>12</v>
      </c>
      <c r="J1685" s="1" t="s">
        <v>16</v>
      </c>
      <c r="K1685" s="1">
        <v>7000</v>
      </c>
      <c r="L1685" s="3">
        <v>5600</v>
      </c>
      <c r="M1685" t="str">
        <f t="shared" si="186"/>
        <v>B</v>
      </c>
      <c r="N1685" t="str">
        <f t="shared" si="187"/>
        <v>B2</v>
      </c>
      <c r="O1685" t="str">
        <f>VLOOKUP(N1685,'Design - US'!$H$3:$M$50,2,FALSE)</f>
        <v>Profile D</v>
      </c>
      <c r="P1685" t="str">
        <f>VLOOKUP($N1685,'Design - US'!$H$3:$M$50,3,FALSE)</f>
        <v>$60 USD / mo (T3)</v>
      </c>
      <c r="Q1685" t="str">
        <f>VLOOKUP($N1685,'Design - US'!$H$3:$M$50,4,FALSE)</f>
        <v>$5.36 USD / day</v>
      </c>
      <c r="R1685" t="str">
        <f>VLOOKUP($N1685,'Design - US'!$H$3:$M$50,5,FALSE)</f>
        <v>Open access within label indication (use after failure of allopurinol or febuxostat)</v>
      </c>
      <c r="S1685" t="str">
        <f>VLOOKUP($N1685,'Design - US'!$H$3:$M$50,6,FALSE)</f>
        <v>Requires prior authorization</v>
      </c>
      <c r="T1685">
        <f t="shared" si="188"/>
        <v>5600</v>
      </c>
      <c r="U1685">
        <f t="shared" si="182"/>
        <v>1680</v>
      </c>
      <c r="V1685">
        <f t="shared" si="183"/>
        <v>1680</v>
      </c>
      <c r="W1685">
        <f t="shared" si="184"/>
        <v>2240</v>
      </c>
      <c r="X1685">
        <f t="shared" si="185"/>
        <v>0</v>
      </c>
    </row>
    <row r="1686" spans="1:24">
      <c r="A1686" s="2">
        <v>274</v>
      </c>
      <c r="B1686" s="1" t="s">
        <v>17</v>
      </c>
      <c r="C1686" s="1">
        <v>3</v>
      </c>
      <c r="D1686" s="1" t="s">
        <v>11</v>
      </c>
      <c r="E1686" s="1">
        <v>0.7</v>
      </c>
      <c r="F1686" s="1">
        <v>0.2</v>
      </c>
      <c r="G1686" s="1">
        <v>0.1</v>
      </c>
      <c r="H1686" s="1">
        <v>0</v>
      </c>
      <c r="I1686" s="1" t="s">
        <v>12</v>
      </c>
      <c r="J1686" s="1" t="s">
        <v>16</v>
      </c>
      <c r="K1686" s="1">
        <v>7000</v>
      </c>
      <c r="L1686" s="3">
        <v>5600</v>
      </c>
      <c r="M1686" t="str">
        <f t="shared" si="186"/>
        <v>B</v>
      </c>
      <c r="N1686" t="str">
        <f t="shared" si="187"/>
        <v>B3</v>
      </c>
      <c r="O1686" t="str">
        <f>VLOOKUP(N1686,'Design - US'!$H$3:$M$50,2,FALSE)</f>
        <v>Profile C</v>
      </c>
      <c r="P1686" t="str">
        <f>VLOOKUP($N1686,'Design - US'!$H$3:$M$50,3,FALSE)</f>
        <v>$60 USD / mo (T3)</v>
      </c>
      <c r="Q1686" t="str">
        <f>VLOOKUP($N1686,'Design - US'!$H$3:$M$50,4,FALSE)</f>
        <v>$12.06 USD / day</v>
      </c>
      <c r="R1686" t="str">
        <f>VLOOKUP($N1686,'Design - US'!$H$3:$M$50,5,FALSE)</f>
        <v>Open access within label indication (use after failure of allopurinol or febuxostat)</v>
      </c>
      <c r="S1686" t="str">
        <f>VLOOKUP($N1686,'Design - US'!$H$3:$M$50,6,FALSE)</f>
        <v>Requires prior authorization</v>
      </c>
      <c r="T1686">
        <f t="shared" si="188"/>
        <v>7000</v>
      </c>
      <c r="U1686">
        <f t="shared" si="182"/>
        <v>4900</v>
      </c>
      <c r="V1686">
        <f t="shared" si="183"/>
        <v>1400</v>
      </c>
      <c r="W1686">
        <f t="shared" si="184"/>
        <v>700</v>
      </c>
      <c r="X1686">
        <f t="shared" si="185"/>
        <v>0</v>
      </c>
    </row>
    <row r="1687" spans="1:24">
      <c r="A1687" s="2">
        <v>274</v>
      </c>
      <c r="B1687" s="1" t="s">
        <v>17</v>
      </c>
      <c r="C1687" s="1">
        <v>3</v>
      </c>
      <c r="D1687" s="1" t="s">
        <v>14</v>
      </c>
      <c r="E1687" s="1">
        <v>0.3</v>
      </c>
      <c r="F1687" s="1">
        <v>0.5</v>
      </c>
      <c r="G1687" s="1">
        <v>0.2</v>
      </c>
      <c r="H1687" s="1">
        <v>0</v>
      </c>
      <c r="I1687" s="1" t="s">
        <v>12</v>
      </c>
      <c r="J1687" s="1" t="s">
        <v>16</v>
      </c>
      <c r="K1687" s="1">
        <v>7000</v>
      </c>
      <c r="L1687" s="3">
        <v>5600</v>
      </c>
      <c r="M1687" t="str">
        <f t="shared" si="186"/>
        <v>B</v>
      </c>
      <c r="N1687" t="str">
        <f t="shared" si="187"/>
        <v>B3</v>
      </c>
      <c r="O1687" t="str">
        <f>VLOOKUP(N1687,'Design - US'!$H$3:$M$50,2,FALSE)</f>
        <v>Profile C</v>
      </c>
      <c r="P1687" t="str">
        <f>VLOOKUP($N1687,'Design - US'!$H$3:$M$50,3,FALSE)</f>
        <v>$60 USD / mo (T3)</v>
      </c>
      <c r="Q1687" t="str">
        <f>VLOOKUP($N1687,'Design - US'!$H$3:$M$50,4,FALSE)</f>
        <v>$12.06 USD / day</v>
      </c>
      <c r="R1687" t="str">
        <f>VLOOKUP($N1687,'Design - US'!$H$3:$M$50,5,FALSE)</f>
        <v>Open access within label indication (use after failure of allopurinol or febuxostat)</v>
      </c>
      <c r="S1687" t="str">
        <f>VLOOKUP($N1687,'Design - US'!$H$3:$M$50,6,FALSE)</f>
        <v>Requires prior authorization</v>
      </c>
      <c r="T1687">
        <f t="shared" si="188"/>
        <v>5600</v>
      </c>
      <c r="U1687">
        <f t="shared" si="182"/>
        <v>1680</v>
      </c>
      <c r="V1687">
        <f t="shared" si="183"/>
        <v>2800</v>
      </c>
      <c r="W1687">
        <f t="shared" si="184"/>
        <v>1120</v>
      </c>
      <c r="X1687">
        <f t="shared" si="185"/>
        <v>0</v>
      </c>
    </row>
    <row r="1688" spans="1:24">
      <c r="A1688" s="2">
        <v>274</v>
      </c>
      <c r="B1688" s="1" t="s">
        <v>17</v>
      </c>
      <c r="C1688" s="1">
        <v>4</v>
      </c>
      <c r="D1688" s="1" t="s">
        <v>11</v>
      </c>
      <c r="E1688" s="1">
        <v>0.4</v>
      </c>
      <c r="F1688" s="1">
        <v>0.2</v>
      </c>
      <c r="G1688" s="1">
        <v>0.4</v>
      </c>
      <c r="H1688" s="1">
        <v>0</v>
      </c>
      <c r="I1688" s="1" t="s">
        <v>12</v>
      </c>
      <c r="J1688" s="1" t="s">
        <v>16</v>
      </c>
      <c r="K1688" s="1">
        <v>7000</v>
      </c>
      <c r="L1688" s="3">
        <v>5600</v>
      </c>
      <c r="M1688" t="str">
        <f t="shared" si="186"/>
        <v>B</v>
      </c>
      <c r="N1688" t="str">
        <f t="shared" si="187"/>
        <v>B4</v>
      </c>
      <c r="O1688" t="str">
        <f>VLOOKUP(N1688,'Design - US'!$H$3:$M$50,2,FALSE)</f>
        <v>Profile B</v>
      </c>
      <c r="P1688" t="str">
        <f>VLOOKUP($N1688,'Design - US'!$H$3:$M$50,3,FALSE)</f>
        <v>$60 USD / mo (T3)</v>
      </c>
      <c r="Q1688" t="str">
        <f>VLOOKUP($N1688,'Design - US'!$H$3:$M$50,4,FALSE)</f>
        <v>$5.36 USD / day</v>
      </c>
      <c r="R1688" t="str">
        <f>VLOOKUP($N1688,'Design - US'!$H$3:$M$50,5,FALSE)</f>
        <v>Open access within label indication (use after failure of allopurinol or febuxostat)</v>
      </c>
      <c r="S1688" t="str">
        <f>VLOOKUP($N1688,'Design - US'!$H$3:$M$50,6,FALSE)</f>
        <v>No prior authorization</v>
      </c>
      <c r="T1688">
        <f t="shared" si="188"/>
        <v>7000</v>
      </c>
      <c r="U1688">
        <f t="shared" si="182"/>
        <v>2800</v>
      </c>
      <c r="V1688">
        <f t="shared" si="183"/>
        <v>1400</v>
      </c>
      <c r="W1688">
        <f t="shared" si="184"/>
        <v>2800</v>
      </c>
      <c r="X1688">
        <f t="shared" si="185"/>
        <v>0</v>
      </c>
    </row>
    <row r="1689" spans="1:24">
      <c r="A1689" s="2">
        <v>274</v>
      </c>
      <c r="B1689" s="1" t="s">
        <v>17</v>
      </c>
      <c r="C1689" s="1">
        <v>4</v>
      </c>
      <c r="D1689" s="1" t="s">
        <v>14</v>
      </c>
      <c r="E1689" s="1">
        <v>0.2</v>
      </c>
      <c r="F1689" s="1">
        <v>0.2</v>
      </c>
      <c r="G1689" s="1">
        <v>0.6</v>
      </c>
      <c r="H1689" s="1">
        <v>0</v>
      </c>
      <c r="I1689" s="1" t="s">
        <v>12</v>
      </c>
      <c r="J1689" s="1" t="s">
        <v>16</v>
      </c>
      <c r="K1689" s="1">
        <v>7000</v>
      </c>
      <c r="L1689" s="3">
        <v>5600</v>
      </c>
      <c r="M1689" t="str">
        <f t="shared" si="186"/>
        <v>B</v>
      </c>
      <c r="N1689" t="str">
        <f t="shared" si="187"/>
        <v>B4</v>
      </c>
      <c r="O1689" t="str">
        <f>VLOOKUP(N1689,'Design - US'!$H$3:$M$50,2,FALSE)</f>
        <v>Profile B</v>
      </c>
      <c r="P1689" t="str">
        <f>VLOOKUP($N1689,'Design - US'!$H$3:$M$50,3,FALSE)</f>
        <v>$60 USD / mo (T3)</v>
      </c>
      <c r="Q1689" t="str">
        <f>VLOOKUP($N1689,'Design - US'!$H$3:$M$50,4,FALSE)</f>
        <v>$5.36 USD / day</v>
      </c>
      <c r="R1689" t="str">
        <f>VLOOKUP($N1689,'Design - US'!$H$3:$M$50,5,FALSE)</f>
        <v>Open access within label indication (use after failure of allopurinol or febuxostat)</v>
      </c>
      <c r="S1689" t="str">
        <f>VLOOKUP($N1689,'Design - US'!$H$3:$M$50,6,FALSE)</f>
        <v>No prior authorization</v>
      </c>
      <c r="T1689">
        <f t="shared" si="188"/>
        <v>5600</v>
      </c>
      <c r="U1689">
        <f t="shared" si="182"/>
        <v>1120</v>
      </c>
      <c r="V1689">
        <f t="shared" si="183"/>
        <v>1120</v>
      </c>
      <c r="W1689">
        <f t="shared" si="184"/>
        <v>3360</v>
      </c>
      <c r="X1689">
        <f t="shared" si="185"/>
        <v>0</v>
      </c>
    </row>
    <row r="1690" spans="1:24">
      <c r="A1690" s="2">
        <v>274</v>
      </c>
      <c r="B1690" s="1" t="s">
        <v>17</v>
      </c>
      <c r="C1690" s="1">
        <v>5</v>
      </c>
      <c r="D1690" s="1" t="s">
        <v>11</v>
      </c>
      <c r="E1690" s="1">
        <v>0.5</v>
      </c>
      <c r="F1690" s="1">
        <v>0.3</v>
      </c>
      <c r="G1690" s="1">
        <v>0.2</v>
      </c>
      <c r="H1690" s="1">
        <v>0</v>
      </c>
      <c r="I1690" s="1" t="s">
        <v>12</v>
      </c>
      <c r="J1690" s="1" t="s">
        <v>16</v>
      </c>
      <c r="K1690" s="1">
        <v>7000</v>
      </c>
      <c r="L1690" s="3">
        <v>5600</v>
      </c>
      <c r="M1690" t="str">
        <f t="shared" si="186"/>
        <v>B</v>
      </c>
      <c r="N1690" t="str">
        <f t="shared" si="187"/>
        <v>B5</v>
      </c>
      <c r="O1690" t="str">
        <f>VLOOKUP(N1690,'Design - US'!$H$3:$M$50,2,FALSE)</f>
        <v>Profile D</v>
      </c>
      <c r="P1690" t="str">
        <f>VLOOKUP($N1690,'Design - US'!$H$3:$M$50,3,FALSE)</f>
        <v>$60 USD / mo (T3)</v>
      </c>
      <c r="Q1690" t="str">
        <f>VLOOKUP($N1690,'Design - US'!$H$3:$M$50,4,FALSE)</f>
        <v>$5.36 USD / day</v>
      </c>
      <c r="R1690" t="str">
        <f>VLOOKUP($N1690,'Design - US'!$H$3:$M$50,5,FALSE)</f>
        <v>Open access within label indication (use after failure of allopurinol or febuxostat)</v>
      </c>
      <c r="S1690" t="str">
        <f>VLOOKUP($N1690,'Design - US'!$H$3:$M$50,6,FALSE)</f>
        <v>No prior authorization</v>
      </c>
      <c r="T1690">
        <f t="shared" si="188"/>
        <v>7000</v>
      </c>
      <c r="U1690">
        <f t="shared" si="182"/>
        <v>3500</v>
      </c>
      <c r="V1690">
        <f t="shared" si="183"/>
        <v>2100</v>
      </c>
      <c r="W1690">
        <f t="shared" si="184"/>
        <v>1400</v>
      </c>
      <c r="X1690">
        <f t="shared" si="185"/>
        <v>0</v>
      </c>
    </row>
    <row r="1691" spans="1:24">
      <c r="A1691" s="2">
        <v>274</v>
      </c>
      <c r="B1691" s="1" t="s">
        <v>17</v>
      </c>
      <c r="C1691" s="1">
        <v>5</v>
      </c>
      <c r="D1691" s="1" t="s">
        <v>14</v>
      </c>
      <c r="E1691" s="1">
        <v>0.3</v>
      </c>
      <c r="F1691" s="1">
        <v>0.4</v>
      </c>
      <c r="G1691" s="1">
        <v>0.3</v>
      </c>
      <c r="H1691" s="1">
        <v>0</v>
      </c>
      <c r="I1691" s="1" t="s">
        <v>12</v>
      </c>
      <c r="J1691" s="1" t="s">
        <v>16</v>
      </c>
      <c r="K1691" s="1">
        <v>7000</v>
      </c>
      <c r="L1691" s="3">
        <v>5600</v>
      </c>
      <c r="M1691" t="str">
        <f t="shared" si="186"/>
        <v>B</v>
      </c>
      <c r="N1691" t="str">
        <f t="shared" si="187"/>
        <v>B5</v>
      </c>
      <c r="O1691" t="str">
        <f>VLOOKUP(N1691,'Design - US'!$H$3:$M$50,2,FALSE)</f>
        <v>Profile D</v>
      </c>
      <c r="P1691" t="str">
        <f>VLOOKUP($N1691,'Design - US'!$H$3:$M$50,3,FALSE)</f>
        <v>$60 USD / mo (T3)</v>
      </c>
      <c r="Q1691" t="str">
        <f>VLOOKUP($N1691,'Design - US'!$H$3:$M$50,4,FALSE)</f>
        <v>$5.36 USD / day</v>
      </c>
      <c r="R1691" t="str">
        <f>VLOOKUP($N1691,'Design - US'!$H$3:$M$50,5,FALSE)</f>
        <v>Open access within label indication (use after failure of allopurinol or febuxostat)</v>
      </c>
      <c r="S1691" t="str">
        <f>VLOOKUP($N1691,'Design - US'!$H$3:$M$50,6,FALSE)</f>
        <v>No prior authorization</v>
      </c>
      <c r="T1691">
        <f t="shared" si="188"/>
        <v>5600</v>
      </c>
      <c r="U1691">
        <f t="shared" si="182"/>
        <v>1680</v>
      </c>
      <c r="V1691">
        <f t="shared" si="183"/>
        <v>2240</v>
      </c>
      <c r="W1691">
        <f t="shared" si="184"/>
        <v>1680</v>
      </c>
      <c r="X1691">
        <f t="shared" si="185"/>
        <v>0</v>
      </c>
    </row>
    <row r="1692" spans="1:24">
      <c r="A1692" s="2">
        <v>274</v>
      </c>
      <c r="B1692" s="1" t="s">
        <v>17</v>
      </c>
      <c r="C1692" s="1">
        <v>6</v>
      </c>
      <c r="D1692" s="1" t="s">
        <v>11</v>
      </c>
      <c r="E1692" s="1">
        <v>0.5</v>
      </c>
      <c r="F1692" s="1">
        <v>0.3</v>
      </c>
      <c r="G1692" s="1">
        <v>0.2</v>
      </c>
      <c r="H1692" s="1">
        <v>0</v>
      </c>
      <c r="I1692" s="1" t="s">
        <v>12</v>
      </c>
      <c r="J1692" s="1" t="s">
        <v>16</v>
      </c>
      <c r="K1692" s="1">
        <v>7000</v>
      </c>
      <c r="L1692" s="3">
        <v>5600</v>
      </c>
      <c r="M1692" t="str">
        <f t="shared" si="186"/>
        <v>B</v>
      </c>
      <c r="N1692" t="str">
        <f t="shared" si="187"/>
        <v>B6</v>
      </c>
      <c r="O1692" t="str">
        <f>VLOOKUP(N1692,'Design - US'!$H$3:$M$50,2,FALSE)</f>
        <v>Profile D</v>
      </c>
      <c r="P1692" t="str">
        <f>VLOOKUP($N1692,'Design - US'!$H$3:$M$50,3,FALSE)</f>
        <v>$60 USD / mo (T3)</v>
      </c>
      <c r="Q1692" t="str">
        <f>VLOOKUP($N1692,'Design - US'!$H$3:$M$50,4,FALSE)</f>
        <v>$7.14 USD / day</v>
      </c>
      <c r="R1692" t="str">
        <f>VLOOKUP($N1692,'Design - US'!$H$3:$M$50,5,FALSE)</f>
        <v>Open access within label indication (use after failure of allopurinol or febuxostat)</v>
      </c>
      <c r="S1692" t="str">
        <f>VLOOKUP($N1692,'Design - US'!$H$3:$M$50,6,FALSE)</f>
        <v>No prior authorization</v>
      </c>
      <c r="T1692">
        <f t="shared" si="188"/>
        <v>7000</v>
      </c>
      <c r="U1692">
        <f t="shared" si="182"/>
        <v>3500</v>
      </c>
      <c r="V1692">
        <f t="shared" si="183"/>
        <v>2100</v>
      </c>
      <c r="W1692">
        <f t="shared" si="184"/>
        <v>1400</v>
      </c>
      <c r="X1692">
        <f t="shared" si="185"/>
        <v>0</v>
      </c>
    </row>
    <row r="1693" spans="1:24">
      <c r="A1693" s="2">
        <v>274</v>
      </c>
      <c r="B1693" s="1" t="s">
        <v>17</v>
      </c>
      <c r="C1693" s="1">
        <v>6</v>
      </c>
      <c r="D1693" s="1" t="s">
        <v>14</v>
      </c>
      <c r="E1693" s="1">
        <v>0.3</v>
      </c>
      <c r="F1693" s="1">
        <v>0.4</v>
      </c>
      <c r="G1693" s="1">
        <v>0.3</v>
      </c>
      <c r="H1693" s="1">
        <v>0</v>
      </c>
      <c r="I1693" s="1" t="s">
        <v>12</v>
      </c>
      <c r="J1693" s="1" t="s">
        <v>16</v>
      </c>
      <c r="K1693" s="1">
        <v>7000</v>
      </c>
      <c r="L1693" s="3">
        <v>5600</v>
      </c>
      <c r="M1693" t="str">
        <f t="shared" si="186"/>
        <v>B</v>
      </c>
      <c r="N1693" t="str">
        <f t="shared" si="187"/>
        <v>B6</v>
      </c>
      <c r="O1693" t="str">
        <f>VLOOKUP(N1693,'Design - US'!$H$3:$M$50,2,FALSE)</f>
        <v>Profile D</v>
      </c>
      <c r="P1693" t="str">
        <f>VLOOKUP($N1693,'Design - US'!$H$3:$M$50,3,FALSE)</f>
        <v>$60 USD / mo (T3)</v>
      </c>
      <c r="Q1693" t="str">
        <f>VLOOKUP($N1693,'Design - US'!$H$3:$M$50,4,FALSE)</f>
        <v>$7.14 USD / day</v>
      </c>
      <c r="R1693" t="str">
        <f>VLOOKUP($N1693,'Design - US'!$H$3:$M$50,5,FALSE)</f>
        <v>Open access within label indication (use after failure of allopurinol or febuxostat)</v>
      </c>
      <c r="S1693" t="str">
        <f>VLOOKUP($N1693,'Design - US'!$H$3:$M$50,6,FALSE)</f>
        <v>No prior authorization</v>
      </c>
      <c r="T1693">
        <f t="shared" si="188"/>
        <v>5600</v>
      </c>
      <c r="U1693">
        <f t="shared" si="182"/>
        <v>1680</v>
      </c>
      <c r="V1693">
        <f t="shared" si="183"/>
        <v>2240</v>
      </c>
      <c r="W1693">
        <f t="shared" si="184"/>
        <v>1680</v>
      </c>
      <c r="X1693">
        <f t="shared" si="185"/>
        <v>0</v>
      </c>
    </row>
    <row r="1694" spans="1:24">
      <c r="A1694" s="2">
        <v>274</v>
      </c>
      <c r="B1694" s="1" t="s">
        <v>17</v>
      </c>
      <c r="C1694" s="1">
        <v>7</v>
      </c>
      <c r="D1694" s="1" t="s">
        <v>11</v>
      </c>
      <c r="E1694" s="1">
        <v>0.6</v>
      </c>
      <c r="F1694" s="1">
        <v>0.3</v>
      </c>
      <c r="G1694" s="1">
        <v>0.1</v>
      </c>
      <c r="H1694" s="1">
        <v>0</v>
      </c>
      <c r="I1694" s="1" t="s">
        <v>12</v>
      </c>
      <c r="J1694" s="1" t="s">
        <v>16</v>
      </c>
      <c r="K1694" s="1">
        <v>7000</v>
      </c>
      <c r="L1694" s="3">
        <v>5600</v>
      </c>
      <c r="M1694" t="str">
        <f t="shared" si="186"/>
        <v>B</v>
      </c>
      <c r="N1694" t="str">
        <f t="shared" si="187"/>
        <v>B7</v>
      </c>
      <c r="O1694" t="str">
        <f>VLOOKUP(N1694,'Design - US'!$H$3:$M$50,2,FALSE)</f>
        <v>Profile D</v>
      </c>
      <c r="P1694" t="str">
        <f>VLOOKUP($N1694,'Design - US'!$H$3:$M$50,3,FALSE)</f>
        <v>$60 USD / mo (T3)</v>
      </c>
      <c r="Q1694" t="str">
        <f>VLOOKUP($N1694,'Design - US'!$H$3:$M$50,4,FALSE)</f>
        <v>$12.06 USD / day</v>
      </c>
      <c r="R1694" t="str">
        <f>VLOOKUP($N1694,'Design - US'!$H$3:$M$50,5,FALSE)</f>
        <v>Open access within label indication (use after failure of allopurinol or febuxostat)</v>
      </c>
      <c r="S1694" t="str">
        <f>VLOOKUP($N1694,'Design - US'!$H$3:$M$50,6,FALSE)</f>
        <v>Requires prior authorization</v>
      </c>
      <c r="T1694">
        <f t="shared" si="188"/>
        <v>7000</v>
      </c>
      <c r="U1694">
        <f t="shared" si="182"/>
        <v>4200</v>
      </c>
      <c r="V1694">
        <f t="shared" si="183"/>
        <v>2100</v>
      </c>
      <c r="W1694">
        <f t="shared" si="184"/>
        <v>700</v>
      </c>
      <c r="X1694">
        <f t="shared" si="185"/>
        <v>0</v>
      </c>
    </row>
    <row r="1695" spans="1:24">
      <c r="A1695" s="2">
        <v>274</v>
      </c>
      <c r="B1695" s="1" t="s">
        <v>17</v>
      </c>
      <c r="C1695" s="1">
        <v>7</v>
      </c>
      <c r="D1695" s="1" t="s">
        <v>14</v>
      </c>
      <c r="E1695" s="1">
        <v>0.3</v>
      </c>
      <c r="F1695" s="1">
        <v>0.5</v>
      </c>
      <c r="G1695" s="1">
        <v>0.2</v>
      </c>
      <c r="H1695" s="1">
        <v>0</v>
      </c>
      <c r="I1695" s="1" t="s">
        <v>12</v>
      </c>
      <c r="J1695" s="1" t="s">
        <v>16</v>
      </c>
      <c r="K1695" s="1">
        <v>7000</v>
      </c>
      <c r="L1695" s="3">
        <v>5600</v>
      </c>
      <c r="M1695" t="str">
        <f t="shared" si="186"/>
        <v>B</v>
      </c>
      <c r="N1695" t="str">
        <f t="shared" si="187"/>
        <v>B7</v>
      </c>
      <c r="O1695" t="str">
        <f>VLOOKUP(N1695,'Design - US'!$H$3:$M$50,2,FALSE)</f>
        <v>Profile D</v>
      </c>
      <c r="P1695" t="str">
        <f>VLOOKUP($N1695,'Design - US'!$H$3:$M$50,3,FALSE)</f>
        <v>$60 USD / mo (T3)</v>
      </c>
      <c r="Q1695" t="str">
        <f>VLOOKUP($N1695,'Design - US'!$H$3:$M$50,4,FALSE)</f>
        <v>$12.06 USD / day</v>
      </c>
      <c r="R1695" t="str">
        <f>VLOOKUP($N1695,'Design - US'!$H$3:$M$50,5,FALSE)</f>
        <v>Open access within label indication (use after failure of allopurinol or febuxostat)</v>
      </c>
      <c r="S1695" t="str">
        <f>VLOOKUP($N1695,'Design - US'!$H$3:$M$50,6,FALSE)</f>
        <v>Requires prior authorization</v>
      </c>
      <c r="T1695">
        <f t="shared" si="188"/>
        <v>5600</v>
      </c>
      <c r="U1695">
        <f t="shared" si="182"/>
        <v>1680</v>
      </c>
      <c r="V1695">
        <f t="shared" si="183"/>
        <v>2800</v>
      </c>
      <c r="W1695">
        <f t="shared" si="184"/>
        <v>1120</v>
      </c>
      <c r="X1695">
        <f t="shared" si="185"/>
        <v>0</v>
      </c>
    </row>
    <row r="1696" spans="1:24">
      <c r="A1696" s="2">
        <v>274</v>
      </c>
      <c r="B1696" s="1" t="s">
        <v>17</v>
      </c>
      <c r="C1696" s="1">
        <v>8</v>
      </c>
      <c r="D1696" s="1" t="s">
        <v>11</v>
      </c>
      <c r="E1696" s="1">
        <v>0.5</v>
      </c>
      <c r="F1696" s="1">
        <v>0.3</v>
      </c>
      <c r="G1696" s="1">
        <v>0.2</v>
      </c>
      <c r="H1696" s="1">
        <v>0</v>
      </c>
      <c r="I1696" s="1" t="s">
        <v>12</v>
      </c>
      <c r="J1696" s="1" t="s">
        <v>16</v>
      </c>
      <c r="K1696" s="1">
        <v>7000</v>
      </c>
      <c r="L1696" s="3">
        <v>5600</v>
      </c>
      <c r="M1696" t="str">
        <f t="shared" si="186"/>
        <v>B</v>
      </c>
      <c r="N1696" t="str">
        <f t="shared" si="187"/>
        <v>B8</v>
      </c>
      <c r="O1696" t="str">
        <f>VLOOKUP(N1696,'Design - US'!$H$3:$M$50,2,FALSE)</f>
        <v>Profile C</v>
      </c>
      <c r="P1696" t="str">
        <f>VLOOKUP($N1696,'Design - US'!$H$3:$M$50,3,FALSE)</f>
        <v>$60 USD / mo (T3)</v>
      </c>
      <c r="Q1696" t="str">
        <f>VLOOKUP($N1696,'Design - US'!$H$3:$M$50,4,FALSE)</f>
        <v>$7.14 USD / day</v>
      </c>
      <c r="R1696" t="str">
        <f>VLOOKUP($N1696,'Design - US'!$H$3:$M$50,5,FALSE)</f>
        <v>Open access within label indication (use after failure of allopurinol or febuxostat)</v>
      </c>
      <c r="S1696" t="str">
        <f>VLOOKUP($N1696,'Design - US'!$H$3:$M$50,6,FALSE)</f>
        <v>No prior authorization</v>
      </c>
      <c r="T1696">
        <f t="shared" si="188"/>
        <v>7000</v>
      </c>
      <c r="U1696">
        <f t="shared" si="182"/>
        <v>3500</v>
      </c>
      <c r="V1696">
        <f t="shared" si="183"/>
        <v>2100</v>
      </c>
      <c r="W1696">
        <f t="shared" si="184"/>
        <v>1400</v>
      </c>
      <c r="X1696">
        <f t="shared" si="185"/>
        <v>0</v>
      </c>
    </row>
    <row r="1697" spans="1:24">
      <c r="A1697" s="2">
        <v>274</v>
      </c>
      <c r="B1697" s="1" t="s">
        <v>17</v>
      </c>
      <c r="C1697" s="1">
        <v>8</v>
      </c>
      <c r="D1697" s="1" t="s">
        <v>14</v>
      </c>
      <c r="E1697" s="1">
        <v>0.4</v>
      </c>
      <c r="F1697" s="1">
        <v>0.4</v>
      </c>
      <c r="G1697" s="1">
        <v>0.2</v>
      </c>
      <c r="H1697" s="1">
        <v>0</v>
      </c>
      <c r="I1697" s="1" t="s">
        <v>12</v>
      </c>
      <c r="J1697" s="1" t="s">
        <v>16</v>
      </c>
      <c r="K1697" s="1">
        <v>7000</v>
      </c>
      <c r="L1697" s="3">
        <v>5600</v>
      </c>
      <c r="M1697" t="str">
        <f t="shared" si="186"/>
        <v>B</v>
      </c>
      <c r="N1697" t="str">
        <f t="shared" si="187"/>
        <v>B8</v>
      </c>
      <c r="O1697" t="str">
        <f>VLOOKUP(N1697,'Design - US'!$H$3:$M$50,2,FALSE)</f>
        <v>Profile C</v>
      </c>
      <c r="P1697" t="str">
        <f>VLOOKUP($N1697,'Design - US'!$H$3:$M$50,3,FALSE)</f>
        <v>$60 USD / mo (T3)</v>
      </c>
      <c r="Q1697" t="str">
        <f>VLOOKUP($N1697,'Design - US'!$H$3:$M$50,4,FALSE)</f>
        <v>$7.14 USD / day</v>
      </c>
      <c r="R1697" t="str">
        <f>VLOOKUP($N1697,'Design - US'!$H$3:$M$50,5,FALSE)</f>
        <v>Open access within label indication (use after failure of allopurinol or febuxostat)</v>
      </c>
      <c r="S1697" t="str">
        <f>VLOOKUP($N1697,'Design - US'!$H$3:$M$50,6,FALSE)</f>
        <v>No prior authorization</v>
      </c>
      <c r="T1697">
        <f t="shared" si="188"/>
        <v>5600</v>
      </c>
      <c r="U1697">
        <f t="shared" si="182"/>
        <v>2240</v>
      </c>
      <c r="V1697">
        <f t="shared" si="183"/>
        <v>2240</v>
      </c>
      <c r="W1697">
        <f t="shared" si="184"/>
        <v>1120</v>
      </c>
      <c r="X1697">
        <f t="shared" si="185"/>
        <v>0</v>
      </c>
    </row>
    <row r="1698" spans="1:24">
      <c r="A1698" s="2">
        <v>274</v>
      </c>
      <c r="B1698" s="1" t="s">
        <v>17</v>
      </c>
      <c r="C1698" s="1">
        <v>9</v>
      </c>
      <c r="D1698" s="1" t="s">
        <v>11</v>
      </c>
      <c r="E1698" s="1">
        <v>0.6</v>
      </c>
      <c r="F1698" s="1">
        <v>0.2</v>
      </c>
      <c r="G1698" s="1">
        <v>0.2</v>
      </c>
      <c r="H1698" s="1">
        <v>0</v>
      </c>
      <c r="I1698" s="1" t="s">
        <v>12</v>
      </c>
      <c r="J1698" s="1" t="s">
        <v>16</v>
      </c>
      <c r="K1698" s="1">
        <v>7000</v>
      </c>
      <c r="L1698" s="3">
        <v>5600</v>
      </c>
      <c r="M1698" t="str">
        <f t="shared" si="186"/>
        <v>B</v>
      </c>
      <c r="N1698" t="str">
        <f t="shared" si="187"/>
        <v>B9</v>
      </c>
      <c r="O1698" t="str">
        <f>VLOOKUP(N1698,'Design - US'!$H$3:$M$50,2,FALSE)</f>
        <v>Profile B</v>
      </c>
      <c r="P1698" t="str">
        <f>VLOOKUP($N1698,'Design - US'!$H$3:$M$50,3,FALSE)</f>
        <v>$60 USD / mo (T3)</v>
      </c>
      <c r="Q1698" t="str">
        <f>VLOOKUP($N1698,'Design - US'!$H$3:$M$50,4,FALSE)</f>
        <v>$12.06 USD / day</v>
      </c>
      <c r="R1698" t="str">
        <f>VLOOKUP($N1698,'Design - US'!$H$3:$M$50,5,FALSE)</f>
        <v>Open access within label indication (use after failure of allopurinol or febuxostat)</v>
      </c>
      <c r="S1698" t="str">
        <f>VLOOKUP($N1698,'Design - US'!$H$3:$M$50,6,FALSE)</f>
        <v>Requires prior authorization</v>
      </c>
      <c r="T1698">
        <f t="shared" si="188"/>
        <v>7000</v>
      </c>
      <c r="U1698">
        <f t="shared" si="182"/>
        <v>4200</v>
      </c>
      <c r="V1698">
        <f t="shared" si="183"/>
        <v>1400</v>
      </c>
      <c r="W1698">
        <f t="shared" si="184"/>
        <v>1400</v>
      </c>
      <c r="X1698">
        <f t="shared" si="185"/>
        <v>0</v>
      </c>
    </row>
    <row r="1699" spans="1:24">
      <c r="A1699" s="2">
        <v>274</v>
      </c>
      <c r="B1699" s="1" t="s">
        <v>17</v>
      </c>
      <c r="C1699" s="1">
        <v>9</v>
      </c>
      <c r="D1699" s="1" t="s">
        <v>14</v>
      </c>
      <c r="E1699" s="1">
        <v>0.2</v>
      </c>
      <c r="F1699" s="1">
        <v>0.5</v>
      </c>
      <c r="G1699" s="1">
        <v>0.3</v>
      </c>
      <c r="H1699" s="1">
        <v>0</v>
      </c>
      <c r="I1699" s="1" t="s">
        <v>12</v>
      </c>
      <c r="J1699" s="1" t="s">
        <v>16</v>
      </c>
      <c r="K1699" s="1">
        <v>7000</v>
      </c>
      <c r="L1699" s="3">
        <v>5600</v>
      </c>
      <c r="M1699" t="str">
        <f t="shared" si="186"/>
        <v>B</v>
      </c>
      <c r="N1699" t="str">
        <f t="shared" si="187"/>
        <v>B9</v>
      </c>
      <c r="O1699" t="str">
        <f>VLOOKUP(N1699,'Design - US'!$H$3:$M$50,2,FALSE)</f>
        <v>Profile B</v>
      </c>
      <c r="P1699" t="str">
        <f>VLOOKUP($N1699,'Design - US'!$H$3:$M$50,3,FALSE)</f>
        <v>$60 USD / mo (T3)</v>
      </c>
      <c r="Q1699" t="str">
        <f>VLOOKUP($N1699,'Design - US'!$H$3:$M$50,4,FALSE)</f>
        <v>$12.06 USD / day</v>
      </c>
      <c r="R1699" t="str">
        <f>VLOOKUP($N1699,'Design - US'!$H$3:$M$50,5,FALSE)</f>
        <v>Open access within label indication (use after failure of allopurinol or febuxostat)</v>
      </c>
      <c r="S1699" t="str">
        <f>VLOOKUP($N1699,'Design - US'!$H$3:$M$50,6,FALSE)</f>
        <v>Requires prior authorization</v>
      </c>
      <c r="T1699">
        <f t="shared" si="188"/>
        <v>5600</v>
      </c>
      <c r="U1699">
        <f t="shared" si="182"/>
        <v>1120</v>
      </c>
      <c r="V1699">
        <f t="shared" si="183"/>
        <v>2800</v>
      </c>
      <c r="W1699">
        <f t="shared" si="184"/>
        <v>1680</v>
      </c>
      <c r="X1699">
        <f t="shared" si="185"/>
        <v>0</v>
      </c>
    </row>
    <row r="1700" spans="1:24">
      <c r="A1700" s="2">
        <v>274</v>
      </c>
      <c r="B1700" s="1" t="s">
        <v>17</v>
      </c>
      <c r="C1700" s="1">
        <v>10</v>
      </c>
      <c r="D1700" s="1" t="s">
        <v>11</v>
      </c>
      <c r="E1700" s="1">
        <v>0.6</v>
      </c>
      <c r="F1700" s="1">
        <v>0.3</v>
      </c>
      <c r="G1700" s="1">
        <v>0.1</v>
      </c>
      <c r="H1700" s="1">
        <v>0</v>
      </c>
      <c r="I1700" s="1" t="s">
        <v>12</v>
      </c>
      <c r="J1700" s="1" t="s">
        <v>16</v>
      </c>
      <c r="K1700" s="1">
        <v>7000</v>
      </c>
      <c r="L1700" s="3">
        <v>5600</v>
      </c>
      <c r="M1700" t="str">
        <f t="shared" si="186"/>
        <v>B</v>
      </c>
      <c r="N1700" t="str">
        <f t="shared" si="187"/>
        <v>B10</v>
      </c>
      <c r="O1700" t="str">
        <f>VLOOKUP(N1700,'Design - US'!$H$3:$M$50,2,FALSE)</f>
        <v>Profile D</v>
      </c>
      <c r="P1700" t="str">
        <f>VLOOKUP($N1700,'Design - US'!$H$3:$M$50,3,FALSE)</f>
        <v>$60 USD / mo (T3)</v>
      </c>
      <c r="Q1700" t="str">
        <f>VLOOKUP($N1700,'Design - US'!$H$3:$M$50,4,FALSE)</f>
        <v>$12.06 USD / day</v>
      </c>
      <c r="R1700" t="str">
        <f>VLOOKUP($N1700,'Design - US'!$H$3:$M$50,5,FALSE)</f>
        <v>Access restricted beyond label indication (use only after failure of both allopurinol AND febuxostat)</v>
      </c>
      <c r="S1700" t="str">
        <f>VLOOKUP($N1700,'Design - US'!$H$3:$M$50,6,FALSE)</f>
        <v>No prior authorization</v>
      </c>
      <c r="T1700">
        <f t="shared" si="188"/>
        <v>7000</v>
      </c>
      <c r="U1700">
        <f t="shared" si="182"/>
        <v>4200</v>
      </c>
      <c r="V1700">
        <f t="shared" si="183"/>
        <v>2100</v>
      </c>
      <c r="W1700">
        <f t="shared" si="184"/>
        <v>700</v>
      </c>
      <c r="X1700">
        <f t="shared" si="185"/>
        <v>0</v>
      </c>
    </row>
    <row r="1701" spans="1:24">
      <c r="A1701" s="2">
        <v>274</v>
      </c>
      <c r="B1701" s="1" t="s">
        <v>17</v>
      </c>
      <c r="C1701" s="1">
        <v>10</v>
      </c>
      <c r="D1701" s="1" t="s">
        <v>14</v>
      </c>
      <c r="E1701" s="1">
        <v>0.3</v>
      </c>
      <c r="F1701" s="1">
        <v>0.5</v>
      </c>
      <c r="G1701" s="1">
        <v>0.2</v>
      </c>
      <c r="H1701" s="1">
        <v>0</v>
      </c>
      <c r="I1701" s="1" t="s">
        <v>12</v>
      </c>
      <c r="J1701" s="1" t="s">
        <v>16</v>
      </c>
      <c r="K1701" s="1">
        <v>7000</v>
      </c>
      <c r="L1701" s="3">
        <v>5600</v>
      </c>
      <c r="M1701" t="str">
        <f t="shared" si="186"/>
        <v>B</v>
      </c>
      <c r="N1701" t="str">
        <f t="shared" si="187"/>
        <v>B10</v>
      </c>
      <c r="O1701" t="str">
        <f>VLOOKUP(N1701,'Design - US'!$H$3:$M$50,2,FALSE)</f>
        <v>Profile D</v>
      </c>
      <c r="P1701" t="str">
        <f>VLOOKUP($N1701,'Design - US'!$H$3:$M$50,3,FALSE)</f>
        <v>$60 USD / mo (T3)</v>
      </c>
      <c r="Q1701" t="str">
        <f>VLOOKUP($N1701,'Design - US'!$H$3:$M$50,4,FALSE)</f>
        <v>$12.06 USD / day</v>
      </c>
      <c r="R1701" t="str">
        <f>VLOOKUP($N1701,'Design - US'!$H$3:$M$50,5,FALSE)</f>
        <v>Access restricted beyond label indication (use only after failure of both allopurinol AND febuxostat)</v>
      </c>
      <c r="S1701" t="str">
        <f>VLOOKUP($N1701,'Design - US'!$H$3:$M$50,6,FALSE)</f>
        <v>No prior authorization</v>
      </c>
      <c r="T1701">
        <f t="shared" si="188"/>
        <v>5600</v>
      </c>
      <c r="U1701">
        <f t="shared" si="182"/>
        <v>1680</v>
      </c>
      <c r="V1701">
        <f t="shared" si="183"/>
        <v>2800</v>
      </c>
      <c r="W1701">
        <f t="shared" si="184"/>
        <v>1120</v>
      </c>
      <c r="X1701">
        <f t="shared" si="185"/>
        <v>0</v>
      </c>
    </row>
    <row r="1702" spans="1:24">
      <c r="A1702" s="2">
        <v>274</v>
      </c>
      <c r="B1702" s="1" t="s">
        <v>17</v>
      </c>
      <c r="C1702" s="1">
        <v>11</v>
      </c>
      <c r="D1702" s="1" t="s">
        <v>11</v>
      </c>
      <c r="E1702" s="1">
        <v>0.6</v>
      </c>
      <c r="F1702" s="1">
        <v>0.3</v>
      </c>
      <c r="G1702" s="1">
        <v>0.1</v>
      </c>
      <c r="H1702" s="1">
        <v>0</v>
      </c>
      <c r="I1702" s="1" t="s">
        <v>12</v>
      </c>
      <c r="J1702" s="1" t="s">
        <v>16</v>
      </c>
      <c r="K1702" s="1">
        <v>7000</v>
      </c>
      <c r="L1702" s="3">
        <v>5600</v>
      </c>
      <c r="M1702" t="str">
        <f t="shared" si="186"/>
        <v>B</v>
      </c>
      <c r="N1702" t="str">
        <f t="shared" si="187"/>
        <v>B11</v>
      </c>
      <c r="O1702" t="str">
        <f>VLOOKUP(N1702,'Design - US'!$H$3:$M$50,2,FALSE)</f>
        <v>Profile A</v>
      </c>
      <c r="P1702" t="str">
        <f>VLOOKUP($N1702,'Design - US'!$H$3:$M$50,3,FALSE)</f>
        <v>$60 USD / mo (T3)</v>
      </c>
      <c r="Q1702" t="str">
        <f>VLOOKUP($N1702,'Design - US'!$H$3:$M$50,4,FALSE)</f>
        <v>$12.06 USD / day</v>
      </c>
      <c r="R1702" t="str">
        <f>VLOOKUP($N1702,'Design - US'!$H$3:$M$50,5,FALSE)</f>
        <v>Access restricted beyond label indication (use only after failure of both allopurinol AND febuxostat)</v>
      </c>
      <c r="S1702" t="str">
        <f>VLOOKUP($N1702,'Design - US'!$H$3:$M$50,6,FALSE)</f>
        <v>Requires prior authorization</v>
      </c>
      <c r="T1702">
        <f t="shared" si="188"/>
        <v>7000</v>
      </c>
      <c r="U1702">
        <f t="shared" si="182"/>
        <v>4200</v>
      </c>
      <c r="V1702">
        <f t="shared" si="183"/>
        <v>2100</v>
      </c>
      <c r="W1702">
        <f t="shared" si="184"/>
        <v>700</v>
      </c>
      <c r="X1702">
        <f t="shared" si="185"/>
        <v>0</v>
      </c>
    </row>
    <row r="1703" spans="1:24">
      <c r="A1703" s="2">
        <v>274</v>
      </c>
      <c r="B1703" s="1" t="s">
        <v>17</v>
      </c>
      <c r="C1703" s="1">
        <v>11</v>
      </c>
      <c r="D1703" s="1" t="s">
        <v>14</v>
      </c>
      <c r="E1703" s="1">
        <v>0.2</v>
      </c>
      <c r="F1703" s="1">
        <v>0.6</v>
      </c>
      <c r="G1703" s="1">
        <v>0.2</v>
      </c>
      <c r="H1703" s="1">
        <v>0</v>
      </c>
      <c r="I1703" s="1" t="s">
        <v>12</v>
      </c>
      <c r="J1703" s="1" t="s">
        <v>16</v>
      </c>
      <c r="K1703" s="1">
        <v>7000</v>
      </c>
      <c r="L1703" s="3">
        <v>5600</v>
      </c>
      <c r="M1703" t="str">
        <f t="shared" si="186"/>
        <v>B</v>
      </c>
      <c r="N1703" t="str">
        <f t="shared" si="187"/>
        <v>B11</v>
      </c>
      <c r="O1703" t="str">
        <f>VLOOKUP(N1703,'Design - US'!$H$3:$M$50,2,FALSE)</f>
        <v>Profile A</v>
      </c>
      <c r="P1703" t="str">
        <f>VLOOKUP($N1703,'Design - US'!$H$3:$M$50,3,FALSE)</f>
        <v>$60 USD / mo (T3)</v>
      </c>
      <c r="Q1703" t="str">
        <f>VLOOKUP($N1703,'Design - US'!$H$3:$M$50,4,FALSE)</f>
        <v>$12.06 USD / day</v>
      </c>
      <c r="R1703" t="str">
        <f>VLOOKUP($N1703,'Design - US'!$H$3:$M$50,5,FALSE)</f>
        <v>Access restricted beyond label indication (use only after failure of both allopurinol AND febuxostat)</v>
      </c>
      <c r="S1703" t="str">
        <f>VLOOKUP($N1703,'Design - US'!$H$3:$M$50,6,FALSE)</f>
        <v>Requires prior authorization</v>
      </c>
      <c r="T1703">
        <f t="shared" si="188"/>
        <v>5600</v>
      </c>
      <c r="U1703">
        <f t="shared" si="182"/>
        <v>1120</v>
      </c>
      <c r="V1703">
        <f t="shared" si="183"/>
        <v>3360</v>
      </c>
      <c r="W1703">
        <f t="shared" si="184"/>
        <v>1120</v>
      </c>
      <c r="X1703">
        <f t="shared" si="185"/>
        <v>0</v>
      </c>
    </row>
    <row r="1704" spans="1:24">
      <c r="A1704" s="2">
        <v>274</v>
      </c>
      <c r="B1704" s="1" t="s">
        <v>17</v>
      </c>
      <c r="C1704" s="1">
        <v>12</v>
      </c>
      <c r="D1704" s="1" t="s">
        <v>11</v>
      </c>
      <c r="E1704" s="1">
        <v>0.6</v>
      </c>
      <c r="F1704" s="1">
        <v>0.2</v>
      </c>
      <c r="G1704" s="1">
        <v>0.2</v>
      </c>
      <c r="H1704" s="1">
        <v>0</v>
      </c>
      <c r="I1704" s="1" t="s">
        <v>12</v>
      </c>
      <c r="J1704" s="1" t="s">
        <v>16</v>
      </c>
      <c r="K1704" s="1">
        <v>7000</v>
      </c>
      <c r="L1704" s="3">
        <v>5600</v>
      </c>
      <c r="M1704" t="str">
        <f t="shared" si="186"/>
        <v>B</v>
      </c>
      <c r="N1704" t="str">
        <f t="shared" si="187"/>
        <v>B12</v>
      </c>
      <c r="O1704" t="str">
        <f>VLOOKUP(N1704,'Design - US'!$H$3:$M$50,2,FALSE)</f>
        <v>Profile A</v>
      </c>
      <c r="P1704" t="str">
        <f>VLOOKUP($N1704,'Design - US'!$H$3:$M$50,3,FALSE)</f>
        <v>$60 USD / mo (T3)</v>
      </c>
      <c r="Q1704" t="str">
        <f>VLOOKUP($N1704,'Design - US'!$H$3:$M$50,4,FALSE)</f>
        <v>$7.14 USD / day</v>
      </c>
      <c r="R1704" t="str">
        <f>VLOOKUP($N1704,'Design - US'!$H$3:$M$50,5,FALSE)</f>
        <v>Open access within label indication (use after failure of allopurinol or febuxostat)</v>
      </c>
      <c r="S1704" t="str">
        <f>VLOOKUP($N1704,'Design - US'!$H$3:$M$50,6,FALSE)</f>
        <v>No prior authorization</v>
      </c>
      <c r="T1704">
        <f t="shared" si="188"/>
        <v>7000</v>
      </c>
      <c r="U1704">
        <f t="shared" si="182"/>
        <v>4200</v>
      </c>
      <c r="V1704">
        <f t="shared" si="183"/>
        <v>1400</v>
      </c>
      <c r="W1704">
        <f t="shared" si="184"/>
        <v>1400</v>
      </c>
      <c r="X1704">
        <f t="shared" si="185"/>
        <v>0</v>
      </c>
    </row>
    <row r="1705" spans="1:24">
      <c r="A1705" s="2">
        <v>274</v>
      </c>
      <c r="B1705" s="1" t="s">
        <v>17</v>
      </c>
      <c r="C1705" s="1">
        <v>12</v>
      </c>
      <c r="D1705" s="1" t="s">
        <v>14</v>
      </c>
      <c r="E1705" s="1">
        <v>0.3</v>
      </c>
      <c r="F1705" s="1">
        <v>0.4</v>
      </c>
      <c r="G1705" s="1">
        <v>0.3</v>
      </c>
      <c r="H1705" s="1">
        <v>0</v>
      </c>
      <c r="I1705" s="1" t="s">
        <v>12</v>
      </c>
      <c r="J1705" s="1" t="s">
        <v>16</v>
      </c>
      <c r="K1705" s="1">
        <v>7000</v>
      </c>
      <c r="L1705" s="3">
        <v>5600</v>
      </c>
      <c r="M1705" t="str">
        <f t="shared" si="186"/>
        <v>B</v>
      </c>
      <c r="N1705" t="str">
        <f t="shared" si="187"/>
        <v>B12</v>
      </c>
      <c r="O1705" t="str">
        <f>VLOOKUP(N1705,'Design - US'!$H$3:$M$50,2,FALSE)</f>
        <v>Profile A</v>
      </c>
      <c r="P1705" t="str">
        <f>VLOOKUP($N1705,'Design - US'!$H$3:$M$50,3,FALSE)</f>
        <v>$60 USD / mo (T3)</v>
      </c>
      <c r="Q1705" t="str">
        <f>VLOOKUP($N1705,'Design - US'!$H$3:$M$50,4,FALSE)</f>
        <v>$7.14 USD / day</v>
      </c>
      <c r="R1705" t="str">
        <f>VLOOKUP($N1705,'Design - US'!$H$3:$M$50,5,FALSE)</f>
        <v>Open access within label indication (use after failure of allopurinol or febuxostat)</v>
      </c>
      <c r="S1705" t="str">
        <f>VLOOKUP($N1705,'Design - US'!$H$3:$M$50,6,FALSE)</f>
        <v>No prior authorization</v>
      </c>
      <c r="T1705">
        <f t="shared" si="188"/>
        <v>5600</v>
      </c>
      <c r="U1705">
        <f t="shared" si="182"/>
        <v>1680</v>
      </c>
      <c r="V1705">
        <f t="shared" si="183"/>
        <v>2240</v>
      </c>
      <c r="W1705">
        <f t="shared" si="184"/>
        <v>1680</v>
      </c>
      <c r="X1705">
        <f t="shared" si="185"/>
        <v>0</v>
      </c>
    </row>
    <row r="1706" spans="1:24">
      <c r="A1706" s="2">
        <v>280</v>
      </c>
      <c r="B1706" s="1" t="s">
        <v>15</v>
      </c>
      <c r="C1706" s="1">
        <v>1</v>
      </c>
      <c r="D1706" s="1" t="s">
        <v>11</v>
      </c>
      <c r="E1706" s="1">
        <v>0.4</v>
      </c>
      <c r="F1706" s="1">
        <v>0.3</v>
      </c>
      <c r="G1706" s="1">
        <v>0.3</v>
      </c>
      <c r="H1706" s="1">
        <v>0</v>
      </c>
      <c r="I1706" s="1" t="s">
        <v>12</v>
      </c>
      <c r="J1706" s="1" t="s">
        <v>16</v>
      </c>
      <c r="K1706" s="1">
        <v>2250</v>
      </c>
      <c r="L1706" s="3">
        <v>1500</v>
      </c>
      <c r="M1706" t="str">
        <f t="shared" si="186"/>
        <v>D</v>
      </c>
      <c r="N1706" t="str">
        <f t="shared" si="187"/>
        <v>D1</v>
      </c>
      <c r="O1706" t="str">
        <f>VLOOKUP(N1706,'Design - US'!$H$3:$M$50,2,FALSE)</f>
        <v>Profile C</v>
      </c>
      <c r="P1706" t="str">
        <f>VLOOKUP($N1706,'Design - US'!$H$3:$M$50,3,FALSE)</f>
        <v>$30 USD / mo (T2)</v>
      </c>
      <c r="Q1706" t="str">
        <f>VLOOKUP($N1706,'Design - US'!$H$3:$M$50,4,FALSE)</f>
        <v>$5.36 USD / day</v>
      </c>
      <c r="R1706" t="str">
        <f>VLOOKUP($N1706,'Design - US'!$H$3:$M$50,5,FALSE)</f>
        <v>Open access within label indication (use after failure of allopurinol or febuxostat)</v>
      </c>
      <c r="S1706" t="str">
        <f>VLOOKUP($N1706,'Design - US'!$H$3:$M$50,6,FALSE)</f>
        <v>Requires prior authorization</v>
      </c>
      <c r="T1706">
        <f t="shared" si="188"/>
        <v>2250</v>
      </c>
      <c r="U1706">
        <f t="shared" si="182"/>
        <v>900</v>
      </c>
      <c r="V1706">
        <f t="shared" si="183"/>
        <v>675</v>
      </c>
      <c r="W1706">
        <f t="shared" si="184"/>
        <v>675</v>
      </c>
      <c r="X1706">
        <f t="shared" si="185"/>
        <v>0</v>
      </c>
    </row>
    <row r="1707" spans="1:24">
      <c r="A1707" s="2">
        <v>280</v>
      </c>
      <c r="B1707" s="1" t="s">
        <v>15</v>
      </c>
      <c r="C1707" s="1">
        <v>1</v>
      </c>
      <c r="D1707" s="1" t="s">
        <v>14</v>
      </c>
      <c r="E1707" s="1">
        <v>0.4</v>
      </c>
      <c r="F1707" s="1">
        <v>0.3</v>
      </c>
      <c r="G1707" s="1">
        <v>0.3</v>
      </c>
      <c r="H1707" s="1">
        <v>0</v>
      </c>
      <c r="I1707" s="1" t="s">
        <v>12</v>
      </c>
      <c r="J1707" s="1" t="s">
        <v>16</v>
      </c>
      <c r="K1707" s="1">
        <v>2250</v>
      </c>
      <c r="L1707" s="3">
        <v>1500</v>
      </c>
      <c r="M1707" t="str">
        <f t="shared" si="186"/>
        <v>D</v>
      </c>
      <c r="N1707" t="str">
        <f t="shared" si="187"/>
        <v>D1</v>
      </c>
      <c r="O1707" t="str">
        <f>VLOOKUP(N1707,'Design - US'!$H$3:$M$50,2,FALSE)</f>
        <v>Profile C</v>
      </c>
      <c r="P1707" t="str">
        <f>VLOOKUP($N1707,'Design - US'!$H$3:$M$50,3,FALSE)</f>
        <v>$30 USD / mo (T2)</v>
      </c>
      <c r="Q1707" t="str">
        <f>VLOOKUP($N1707,'Design - US'!$H$3:$M$50,4,FALSE)</f>
        <v>$5.36 USD / day</v>
      </c>
      <c r="R1707" t="str">
        <f>VLOOKUP($N1707,'Design - US'!$H$3:$M$50,5,FALSE)</f>
        <v>Open access within label indication (use after failure of allopurinol or febuxostat)</v>
      </c>
      <c r="S1707" t="str">
        <f>VLOOKUP($N1707,'Design - US'!$H$3:$M$50,6,FALSE)</f>
        <v>Requires prior authorization</v>
      </c>
      <c r="T1707">
        <f t="shared" si="188"/>
        <v>1500</v>
      </c>
      <c r="U1707">
        <f t="shared" si="182"/>
        <v>600</v>
      </c>
      <c r="V1707">
        <f t="shared" si="183"/>
        <v>450</v>
      </c>
      <c r="W1707">
        <f t="shared" si="184"/>
        <v>450</v>
      </c>
      <c r="X1707">
        <f t="shared" si="185"/>
        <v>0</v>
      </c>
    </row>
    <row r="1708" spans="1:24">
      <c r="A1708" s="2">
        <v>280</v>
      </c>
      <c r="B1708" s="1" t="s">
        <v>15</v>
      </c>
      <c r="C1708" s="1">
        <v>2</v>
      </c>
      <c r="D1708" s="1" t="s">
        <v>11</v>
      </c>
      <c r="E1708" s="1">
        <v>0.3</v>
      </c>
      <c r="F1708" s="1">
        <v>0.3</v>
      </c>
      <c r="G1708" s="1">
        <v>0.4</v>
      </c>
      <c r="H1708" s="1">
        <v>0</v>
      </c>
      <c r="I1708" s="1" t="s">
        <v>12</v>
      </c>
      <c r="J1708" s="1" t="s">
        <v>16</v>
      </c>
      <c r="K1708" s="1">
        <v>2250</v>
      </c>
      <c r="L1708" s="3">
        <v>1500</v>
      </c>
      <c r="M1708" t="str">
        <f t="shared" si="186"/>
        <v>D</v>
      </c>
      <c r="N1708" t="str">
        <f t="shared" si="187"/>
        <v>D2</v>
      </c>
      <c r="O1708" t="str">
        <f>VLOOKUP(N1708,'Design - US'!$H$3:$M$50,2,FALSE)</f>
        <v>Profile B</v>
      </c>
      <c r="P1708" t="str">
        <f>VLOOKUP($N1708,'Design - US'!$H$3:$M$50,3,FALSE)</f>
        <v>$30 USD / mo (T2)</v>
      </c>
      <c r="Q1708" t="str">
        <f>VLOOKUP($N1708,'Design - US'!$H$3:$M$50,4,FALSE)</f>
        <v>$7.14 USD / day</v>
      </c>
      <c r="R1708" t="str">
        <f>VLOOKUP($N1708,'Design - US'!$H$3:$M$50,5,FALSE)</f>
        <v>Open access within label indication (use after failure of allopurinol or febuxostat)</v>
      </c>
      <c r="S1708" t="str">
        <f>VLOOKUP($N1708,'Design - US'!$H$3:$M$50,6,FALSE)</f>
        <v>No prior authorization</v>
      </c>
      <c r="T1708">
        <f t="shared" si="188"/>
        <v>2250</v>
      </c>
      <c r="U1708">
        <f t="shared" si="182"/>
        <v>675</v>
      </c>
      <c r="V1708">
        <f t="shared" si="183"/>
        <v>675</v>
      </c>
      <c r="W1708">
        <f t="shared" si="184"/>
        <v>900</v>
      </c>
      <c r="X1708">
        <f t="shared" si="185"/>
        <v>0</v>
      </c>
    </row>
    <row r="1709" spans="1:24">
      <c r="A1709" s="2">
        <v>280</v>
      </c>
      <c r="B1709" s="1" t="s">
        <v>15</v>
      </c>
      <c r="C1709" s="1">
        <v>2</v>
      </c>
      <c r="D1709" s="1" t="s">
        <v>14</v>
      </c>
      <c r="E1709" s="1">
        <v>0.3</v>
      </c>
      <c r="F1709" s="1">
        <v>0.3</v>
      </c>
      <c r="G1709" s="1">
        <v>0.4</v>
      </c>
      <c r="H1709" s="1">
        <v>0</v>
      </c>
      <c r="I1709" s="1" t="s">
        <v>12</v>
      </c>
      <c r="J1709" s="1" t="s">
        <v>16</v>
      </c>
      <c r="K1709" s="1">
        <v>2250</v>
      </c>
      <c r="L1709" s="3">
        <v>1500</v>
      </c>
      <c r="M1709" t="str">
        <f t="shared" si="186"/>
        <v>D</v>
      </c>
      <c r="N1709" t="str">
        <f t="shared" si="187"/>
        <v>D2</v>
      </c>
      <c r="O1709" t="str">
        <f>VLOOKUP(N1709,'Design - US'!$H$3:$M$50,2,FALSE)</f>
        <v>Profile B</v>
      </c>
      <c r="P1709" t="str">
        <f>VLOOKUP($N1709,'Design - US'!$H$3:$M$50,3,FALSE)</f>
        <v>$30 USD / mo (T2)</v>
      </c>
      <c r="Q1709" t="str">
        <f>VLOOKUP($N1709,'Design - US'!$H$3:$M$50,4,FALSE)</f>
        <v>$7.14 USD / day</v>
      </c>
      <c r="R1709" t="str">
        <f>VLOOKUP($N1709,'Design - US'!$H$3:$M$50,5,FALSE)</f>
        <v>Open access within label indication (use after failure of allopurinol or febuxostat)</v>
      </c>
      <c r="S1709" t="str">
        <f>VLOOKUP($N1709,'Design - US'!$H$3:$M$50,6,FALSE)</f>
        <v>No prior authorization</v>
      </c>
      <c r="T1709">
        <f t="shared" si="188"/>
        <v>1500</v>
      </c>
      <c r="U1709">
        <f t="shared" si="182"/>
        <v>450</v>
      </c>
      <c r="V1709">
        <f t="shared" si="183"/>
        <v>450</v>
      </c>
      <c r="W1709">
        <f t="shared" si="184"/>
        <v>600</v>
      </c>
      <c r="X1709">
        <f t="shared" si="185"/>
        <v>0</v>
      </c>
    </row>
    <row r="1710" spans="1:24">
      <c r="A1710" s="2">
        <v>280</v>
      </c>
      <c r="B1710" s="1" t="s">
        <v>15</v>
      </c>
      <c r="C1710" s="1">
        <v>3</v>
      </c>
      <c r="D1710" s="1" t="s">
        <v>11</v>
      </c>
      <c r="E1710" s="1">
        <v>0.5</v>
      </c>
      <c r="F1710" s="1">
        <v>0.4</v>
      </c>
      <c r="G1710" s="1">
        <v>0.1</v>
      </c>
      <c r="H1710" s="1">
        <v>0</v>
      </c>
      <c r="I1710" s="1" t="s">
        <v>12</v>
      </c>
      <c r="J1710" s="1" t="s">
        <v>16</v>
      </c>
      <c r="K1710" s="1">
        <v>2250</v>
      </c>
      <c r="L1710" s="3">
        <v>1500</v>
      </c>
      <c r="M1710" t="str">
        <f t="shared" si="186"/>
        <v>D</v>
      </c>
      <c r="N1710" t="str">
        <f t="shared" si="187"/>
        <v>D3</v>
      </c>
      <c r="O1710" t="str">
        <f>VLOOKUP(N1710,'Design - US'!$H$3:$M$50,2,FALSE)</f>
        <v>Profile A</v>
      </c>
      <c r="P1710" t="str">
        <f>VLOOKUP($N1710,'Design - US'!$H$3:$M$50,3,FALSE)</f>
        <v>$30 USD / mo (T2)</v>
      </c>
      <c r="Q1710" t="str">
        <f>VLOOKUP($N1710,'Design - US'!$H$3:$M$50,4,FALSE)</f>
        <v>$7.14 USD / day</v>
      </c>
      <c r="R1710" t="str">
        <f>VLOOKUP($N1710,'Design - US'!$H$3:$M$50,5,FALSE)</f>
        <v>Open access within label indication (use after failure of allopurinol or febuxostat)</v>
      </c>
      <c r="S1710" t="str">
        <f>VLOOKUP($N1710,'Design - US'!$H$3:$M$50,6,FALSE)</f>
        <v>Requires prior authorization</v>
      </c>
      <c r="T1710">
        <f t="shared" si="188"/>
        <v>2250</v>
      </c>
      <c r="U1710">
        <f t="shared" si="182"/>
        <v>1125</v>
      </c>
      <c r="V1710">
        <f t="shared" si="183"/>
        <v>900</v>
      </c>
      <c r="W1710">
        <f t="shared" si="184"/>
        <v>225</v>
      </c>
      <c r="X1710">
        <f t="shared" si="185"/>
        <v>0</v>
      </c>
    </row>
    <row r="1711" spans="1:24">
      <c r="A1711" s="2">
        <v>280</v>
      </c>
      <c r="B1711" s="1" t="s">
        <v>15</v>
      </c>
      <c r="C1711" s="1">
        <v>3</v>
      </c>
      <c r="D1711" s="1" t="s">
        <v>14</v>
      </c>
      <c r="E1711" s="1">
        <v>0.5</v>
      </c>
      <c r="F1711" s="1">
        <v>0.4</v>
      </c>
      <c r="G1711" s="1">
        <v>0.1</v>
      </c>
      <c r="H1711" s="1">
        <v>0</v>
      </c>
      <c r="I1711" s="1" t="s">
        <v>12</v>
      </c>
      <c r="J1711" s="1" t="s">
        <v>16</v>
      </c>
      <c r="K1711" s="1">
        <v>2250</v>
      </c>
      <c r="L1711" s="3">
        <v>1500</v>
      </c>
      <c r="M1711" t="str">
        <f t="shared" si="186"/>
        <v>D</v>
      </c>
      <c r="N1711" t="str">
        <f t="shared" si="187"/>
        <v>D3</v>
      </c>
      <c r="O1711" t="str">
        <f>VLOOKUP(N1711,'Design - US'!$H$3:$M$50,2,FALSE)</f>
        <v>Profile A</v>
      </c>
      <c r="P1711" t="str">
        <f>VLOOKUP($N1711,'Design - US'!$H$3:$M$50,3,FALSE)</f>
        <v>$30 USD / mo (T2)</v>
      </c>
      <c r="Q1711" t="str">
        <f>VLOOKUP($N1711,'Design - US'!$H$3:$M$50,4,FALSE)</f>
        <v>$7.14 USD / day</v>
      </c>
      <c r="R1711" t="str">
        <f>VLOOKUP($N1711,'Design - US'!$H$3:$M$50,5,FALSE)</f>
        <v>Open access within label indication (use after failure of allopurinol or febuxostat)</v>
      </c>
      <c r="S1711" t="str">
        <f>VLOOKUP($N1711,'Design - US'!$H$3:$M$50,6,FALSE)</f>
        <v>Requires prior authorization</v>
      </c>
      <c r="T1711">
        <f t="shared" si="188"/>
        <v>1500</v>
      </c>
      <c r="U1711">
        <f t="shared" si="182"/>
        <v>750</v>
      </c>
      <c r="V1711">
        <f t="shared" si="183"/>
        <v>600</v>
      </c>
      <c r="W1711">
        <f t="shared" si="184"/>
        <v>150</v>
      </c>
      <c r="X1711">
        <f t="shared" si="185"/>
        <v>0</v>
      </c>
    </row>
    <row r="1712" spans="1:24">
      <c r="A1712" s="2">
        <v>280</v>
      </c>
      <c r="B1712" s="1" t="s">
        <v>15</v>
      </c>
      <c r="C1712" s="1">
        <v>4</v>
      </c>
      <c r="D1712" s="1" t="s">
        <v>11</v>
      </c>
      <c r="E1712" s="1">
        <v>0.4</v>
      </c>
      <c r="F1712" s="1">
        <v>0.4</v>
      </c>
      <c r="G1712" s="1">
        <v>0.2</v>
      </c>
      <c r="H1712" s="1">
        <v>0</v>
      </c>
      <c r="I1712" s="1" t="s">
        <v>12</v>
      </c>
      <c r="J1712" s="1" t="s">
        <v>16</v>
      </c>
      <c r="K1712" s="1">
        <v>2250</v>
      </c>
      <c r="L1712" s="3">
        <v>1500</v>
      </c>
      <c r="M1712" t="str">
        <f t="shared" si="186"/>
        <v>D</v>
      </c>
      <c r="N1712" t="str">
        <f t="shared" si="187"/>
        <v>D4</v>
      </c>
      <c r="O1712" t="str">
        <f>VLOOKUP(N1712,'Design - US'!$H$3:$M$50,2,FALSE)</f>
        <v>Profile A</v>
      </c>
      <c r="P1712" t="str">
        <f>VLOOKUP($N1712,'Design - US'!$H$3:$M$50,3,FALSE)</f>
        <v>$60 USD / mo (T3)</v>
      </c>
      <c r="Q1712" t="str">
        <f>VLOOKUP($N1712,'Design - US'!$H$3:$M$50,4,FALSE)</f>
        <v>$5.36 USD / day</v>
      </c>
      <c r="R1712" t="str">
        <f>VLOOKUP($N1712,'Design - US'!$H$3:$M$50,5,FALSE)</f>
        <v>Open access within label indication (use after failure of allopurinol or febuxostat)</v>
      </c>
      <c r="S1712" t="str">
        <f>VLOOKUP($N1712,'Design - US'!$H$3:$M$50,6,FALSE)</f>
        <v>No prior authorization</v>
      </c>
      <c r="T1712">
        <f t="shared" si="188"/>
        <v>2250</v>
      </c>
      <c r="U1712">
        <f t="shared" si="182"/>
        <v>900</v>
      </c>
      <c r="V1712">
        <f t="shared" si="183"/>
        <v>900</v>
      </c>
      <c r="W1712">
        <f t="shared" si="184"/>
        <v>450</v>
      </c>
      <c r="X1712">
        <f t="shared" si="185"/>
        <v>0</v>
      </c>
    </row>
    <row r="1713" spans="1:24">
      <c r="A1713" s="2">
        <v>280</v>
      </c>
      <c r="B1713" s="1" t="s">
        <v>15</v>
      </c>
      <c r="C1713" s="1">
        <v>4</v>
      </c>
      <c r="D1713" s="1" t="s">
        <v>14</v>
      </c>
      <c r="E1713" s="1">
        <v>0.4</v>
      </c>
      <c r="F1713" s="1">
        <v>0.4</v>
      </c>
      <c r="G1713" s="1">
        <v>0.2</v>
      </c>
      <c r="H1713" s="1">
        <v>0</v>
      </c>
      <c r="I1713" s="1" t="s">
        <v>12</v>
      </c>
      <c r="J1713" s="1" t="s">
        <v>16</v>
      </c>
      <c r="K1713" s="1">
        <v>2250</v>
      </c>
      <c r="L1713" s="3">
        <v>1500</v>
      </c>
      <c r="M1713" t="str">
        <f t="shared" si="186"/>
        <v>D</v>
      </c>
      <c r="N1713" t="str">
        <f t="shared" si="187"/>
        <v>D4</v>
      </c>
      <c r="O1713" t="str">
        <f>VLOOKUP(N1713,'Design - US'!$H$3:$M$50,2,FALSE)</f>
        <v>Profile A</v>
      </c>
      <c r="P1713" t="str">
        <f>VLOOKUP($N1713,'Design - US'!$H$3:$M$50,3,FALSE)</f>
        <v>$60 USD / mo (T3)</v>
      </c>
      <c r="Q1713" t="str">
        <f>VLOOKUP($N1713,'Design - US'!$H$3:$M$50,4,FALSE)</f>
        <v>$5.36 USD / day</v>
      </c>
      <c r="R1713" t="str">
        <f>VLOOKUP($N1713,'Design - US'!$H$3:$M$50,5,FALSE)</f>
        <v>Open access within label indication (use after failure of allopurinol or febuxostat)</v>
      </c>
      <c r="S1713" t="str">
        <f>VLOOKUP($N1713,'Design - US'!$H$3:$M$50,6,FALSE)</f>
        <v>No prior authorization</v>
      </c>
      <c r="T1713">
        <f t="shared" si="188"/>
        <v>1500</v>
      </c>
      <c r="U1713">
        <f t="shared" si="182"/>
        <v>600</v>
      </c>
      <c r="V1713">
        <f t="shared" si="183"/>
        <v>600</v>
      </c>
      <c r="W1713">
        <f t="shared" si="184"/>
        <v>300</v>
      </c>
      <c r="X1713">
        <f t="shared" si="185"/>
        <v>0</v>
      </c>
    </row>
    <row r="1714" spans="1:24">
      <c r="A1714" s="2">
        <v>280</v>
      </c>
      <c r="B1714" s="1" t="s">
        <v>15</v>
      </c>
      <c r="C1714" s="1">
        <v>5</v>
      </c>
      <c r="D1714" s="1" t="s">
        <v>11</v>
      </c>
      <c r="E1714" s="1">
        <v>0.4</v>
      </c>
      <c r="F1714" s="1">
        <v>0.4</v>
      </c>
      <c r="G1714" s="1">
        <v>0.2</v>
      </c>
      <c r="H1714" s="1">
        <v>0</v>
      </c>
      <c r="I1714" s="1" t="s">
        <v>12</v>
      </c>
      <c r="J1714" s="1" t="s">
        <v>16</v>
      </c>
      <c r="K1714" s="1">
        <v>2250</v>
      </c>
      <c r="L1714" s="3">
        <v>1500</v>
      </c>
      <c r="M1714" t="str">
        <f t="shared" si="186"/>
        <v>D</v>
      </c>
      <c r="N1714" t="str">
        <f t="shared" si="187"/>
        <v>D5</v>
      </c>
      <c r="O1714" t="str">
        <f>VLOOKUP(N1714,'Design - US'!$H$3:$M$50,2,FALSE)</f>
        <v>Profile A</v>
      </c>
      <c r="P1714" t="str">
        <f>VLOOKUP($N1714,'Design - US'!$H$3:$M$50,3,FALSE)</f>
        <v>$60 USD / mo (T3)</v>
      </c>
      <c r="Q1714" t="str">
        <f>VLOOKUP($N1714,'Design - US'!$H$3:$M$50,4,FALSE)</f>
        <v>$12.06 USD / day</v>
      </c>
      <c r="R1714" t="str">
        <f>VLOOKUP($N1714,'Design - US'!$H$3:$M$50,5,FALSE)</f>
        <v>Access restricted beyond label indication (use only after failure of both allopurinol AND febuxostat)</v>
      </c>
      <c r="S1714" t="str">
        <f>VLOOKUP($N1714,'Design - US'!$H$3:$M$50,6,FALSE)</f>
        <v>No prior authorization</v>
      </c>
      <c r="T1714">
        <f t="shared" si="188"/>
        <v>2250</v>
      </c>
      <c r="U1714">
        <f t="shared" si="182"/>
        <v>900</v>
      </c>
      <c r="V1714">
        <f t="shared" si="183"/>
        <v>900</v>
      </c>
      <c r="W1714">
        <f t="shared" si="184"/>
        <v>450</v>
      </c>
      <c r="X1714">
        <f t="shared" si="185"/>
        <v>0</v>
      </c>
    </row>
    <row r="1715" spans="1:24">
      <c r="A1715" s="2">
        <v>280</v>
      </c>
      <c r="B1715" s="1" t="s">
        <v>15</v>
      </c>
      <c r="C1715" s="1">
        <v>5</v>
      </c>
      <c r="D1715" s="1" t="s">
        <v>14</v>
      </c>
      <c r="E1715" s="1">
        <v>0.4</v>
      </c>
      <c r="F1715" s="1">
        <v>0.4</v>
      </c>
      <c r="G1715" s="1">
        <v>0.2</v>
      </c>
      <c r="H1715" s="1">
        <v>0</v>
      </c>
      <c r="I1715" s="1" t="s">
        <v>12</v>
      </c>
      <c r="J1715" s="1" t="s">
        <v>16</v>
      </c>
      <c r="K1715" s="1">
        <v>2250</v>
      </c>
      <c r="L1715" s="3">
        <v>1500</v>
      </c>
      <c r="M1715" t="str">
        <f t="shared" si="186"/>
        <v>D</v>
      </c>
      <c r="N1715" t="str">
        <f t="shared" si="187"/>
        <v>D5</v>
      </c>
      <c r="O1715" t="str">
        <f>VLOOKUP(N1715,'Design - US'!$H$3:$M$50,2,FALSE)</f>
        <v>Profile A</v>
      </c>
      <c r="P1715" t="str">
        <f>VLOOKUP($N1715,'Design - US'!$H$3:$M$50,3,FALSE)</f>
        <v>$60 USD / mo (T3)</v>
      </c>
      <c r="Q1715" t="str">
        <f>VLOOKUP($N1715,'Design - US'!$H$3:$M$50,4,FALSE)</f>
        <v>$12.06 USD / day</v>
      </c>
      <c r="R1715" t="str">
        <f>VLOOKUP($N1715,'Design - US'!$H$3:$M$50,5,FALSE)</f>
        <v>Access restricted beyond label indication (use only after failure of both allopurinol AND febuxostat)</v>
      </c>
      <c r="S1715" t="str">
        <f>VLOOKUP($N1715,'Design - US'!$H$3:$M$50,6,FALSE)</f>
        <v>No prior authorization</v>
      </c>
      <c r="T1715">
        <f t="shared" si="188"/>
        <v>1500</v>
      </c>
      <c r="U1715">
        <f t="shared" si="182"/>
        <v>600</v>
      </c>
      <c r="V1715">
        <f t="shared" si="183"/>
        <v>600</v>
      </c>
      <c r="W1715">
        <f t="shared" si="184"/>
        <v>300</v>
      </c>
      <c r="X1715">
        <f t="shared" si="185"/>
        <v>0</v>
      </c>
    </row>
    <row r="1716" spans="1:24">
      <c r="A1716" s="2">
        <v>280</v>
      </c>
      <c r="B1716" s="1" t="s">
        <v>15</v>
      </c>
      <c r="C1716" s="1">
        <v>6</v>
      </c>
      <c r="D1716" s="1" t="s">
        <v>11</v>
      </c>
      <c r="E1716" s="1">
        <v>0.5</v>
      </c>
      <c r="F1716" s="1">
        <v>0.5</v>
      </c>
      <c r="G1716" s="1">
        <v>0</v>
      </c>
      <c r="H1716" s="1">
        <v>0</v>
      </c>
      <c r="I1716" s="1" t="s">
        <v>12</v>
      </c>
      <c r="J1716" s="1" t="s">
        <v>16</v>
      </c>
      <c r="K1716" s="1">
        <v>2250</v>
      </c>
      <c r="L1716" s="3">
        <v>1500</v>
      </c>
      <c r="M1716" t="str">
        <f t="shared" si="186"/>
        <v>D</v>
      </c>
      <c r="N1716" t="str">
        <f t="shared" si="187"/>
        <v>D6</v>
      </c>
      <c r="O1716" t="str">
        <f>VLOOKUP(N1716,'Design - US'!$H$3:$M$50,2,FALSE)</f>
        <v>Profile C</v>
      </c>
      <c r="P1716" t="str">
        <f>VLOOKUP($N1716,'Design - US'!$H$3:$M$50,3,FALSE)</f>
        <v>$60 USD / mo (T3)</v>
      </c>
      <c r="Q1716" t="str">
        <f>VLOOKUP($N1716,'Design - US'!$H$3:$M$50,4,FALSE)</f>
        <v>$7.14 USD / day</v>
      </c>
      <c r="R1716" t="str">
        <f>VLOOKUP($N1716,'Design - US'!$H$3:$M$50,5,FALSE)</f>
        <v>Open access within label indication (use after failure of allopurinol or febuxostat)</v>
      </c>
      <c r="S1716" t="str">
        <f>VLOOKUP($N1716,'Design - US'!$H$3:$M$50,6,FALSE)</f>
        <v>Requires prior authorization</v>
      </c>
      <c r="T1716">
        <f t="shared" si="188"/>
        <v>2250</v>
      </c>
      <c r="U1716">
        <f t="shared" si="182"/>
        <v>1125</v>
      </c>
      <c r="V1716">
        <f t="shared" si="183"/>
        <v>1125</v>
      </c>
      <c r="W1716">
        <f t="shared" si="184"/>
        <v>0</v>
      </c>
      <c r="X1716">
        <f t="shared" si="185"/>
        <v>0</v>
      </c>
    </row>
    <row r="1717" spans="1:24">
      <c r="A1717" s="2">
        <v>280</v>
      </c>
      <c r="B1717" s="1" t="s">
        <v>15</v>
      </c>
      <c r="C1717" s="1">
        <v>6</v>
      </c>
      <c r="D1717" s="1" t="s">
        <v>14</v>
      </c>
      <c r="E1717" s="1">
        <v>0.5</v>
      </c>
      <c r="F1717" s="1">
        <v>0.5</v>
      </c>
      <c r="G1717" s="1">
        <v>0</v>
      </c>
      <c r="H1717" s="1">
        <v>0</v>
      </c>
      <c r="I1717" s="1" t="s">
        <v>12</v>
      </c>
      <c r="J1717" s="1" t="s">
        <v>16</v>
      </c>
      <c r="K1717" s="1">
        <v>2250</v>
      </c>
      <c r="L1717" s="3">
        <v>1500</v>
      </c>
      <c r="M1717" t="str">
        <f t="shared" si="186"/>
        <v>D</v>
      </c>
      <c r="N1717" t="str">
        <f t="shared" si="187"/>
        <v>D6</v>
      </c>
      <c r="O1717" t="str">
        <f>VLOOKUP(N1717,'Design - US'!$H$3:$M$50,2,FALSE)</f>
        <v>Profile C</v>
      </c>
      <c r="P1717" t="str">
        <f>VLOOKUP($N1717,'Design - US'!$H$3:$M$50,3,FALSE)</f>
        <v>$60 USD / mo (T3)</v>
      </c>
      <c r="Q1717" t="str">
        <f>VLOOKUP($N1717,'Design - US'!$H$3:$M$50,4,FALSE)</f>
        <v>$7.14 USD / day</v>
      </c>
      <c r="R1717" t="str">
        <f>VLOOKUP($N1717,'Design - US'!$H$3:$M$50,5,FALSE)</f>
        <v>Open access within label indication (use after failure of allopurinol or febuxostat)</v>
      </c>
      <c r="S1717" t="str">
        <f>VLOOKUP($N1717,'Design - US'!$H$3:$M$50,6,FALSE)</f>
        <v>Requires prior authorization</v>
      </c>
      <c r="T1717">
        <f t="shared" si="188"/>
        <v>1500</v>
      </c>
      <c r="U1717">
        <f t="shared" si="182"/>
        <v>750</v>
      </c>
      <c r="V1717">
        <f t="shared" si="183"/>
        <v>750</v>
      </c>
      <c r="W1717">
        <f t="shared" si="184"/>
        <v>0</v>
      </c>
      <c r="X1717">
        <f t="shared" si="185"/>
        <v>0</v>
      </c>
    </row>
    <row r="1718" spans="1:24">
      <c r="A1718" s="2">
        <v>280</v>
      </c>
      <c r="B1718" s="1" t="s">
        <v>15</v>
      </c>
      <c r="C1718" s="1">
        <v>7</v>
      </c>
      <c r="D1718" s="1" t="s">
        <v>11</v>
      </c>
      <c r="E1718" s="1">
        <v>0.6</v>
      </c>
      <c r="F1718" s="1">
        <v>0.3</v>
      </c>
      <c r="G1718" s="1">
        <v>0.1</v>
      </c>
      <c r="H1718" s="1">
        <v>0</v>
      </c>
      <c r="I1718" s="1" t="s">
        <v>12</v>
      </c>
      <c r="J1718" s="1" t="s">
        <v>16</v>
      </c>
      <c r="K1718" s="1">
        <v>2250</v>
      </c>
      <c r="L1718" s="3">
        <v>1500</v>
      </c>
      <c r="M1718" t="str">
        <f t="shared" si="186"/>
        <v>D</v>
      </c>
      <c r="N1718" t="str">
        <f t="shared" si="187"/>
        <v>D7</v>
      </c>
      <c r="O1718" t="str">
        <f>VLOOKUP(N1718,'Design - US'!$H$3:$M$50,2,FALSE)</f>
        <v>Profile B</v>
      </c>
      <c r="P1718" t="str">
        <f>VLOOKUP($N1718,'Design - US'!$H$3:$M$50,3,FALSE)</f>
        <v>$60 USD / mo (T3)</v>
      </c>
      <c r="Q1718" t="str">
        <f>VLOOKUP($N1718,'Design - US'!$H$3:$M$50,4,FALSE)</f>
        <v>$5.36 USD / day</v>
      </c>
      <c r="R1718" t="str">
        <f>VLOOKUP($N1718,'Design - US'!$H$3:$M$50,5,FALSE)</f>
        <v>Open access within label indication (use after failure of allopurinol or febuxostat)</v>
      </c>
      <c r="S1718" t="str">
        <f>VLOOKUP($N1718,'Design - US'!$H$3:$M$50,6,FALSE)</f>
        <v>Requires prior authorization</v>
      </c>
      <c r="T1718">
        <f t="shared" si="188"/>
        <v>2250</v>
      </c>
      <c r="U1718">
        <f t="shared" si="182"/>
        <v>1350</v>
      </c>
      <c r="V1718">
        <f t="shared" si="183"/>
        <v>675</v>
      </c>
      <c r="W1718">
        <f t="shared" si="184"/>
        <v>225</v>
      </c>
      <c r="X1718">
        <f t="shared" si="185"/>
        <v>0</v>
      </c>
    </row>
    <row r="1719" spans="1:24">
      <c r="A1719" s="2">
        <v>280</v>
      </c>
      <c r="B1719" s="1" t="s">
        <v>15</v>
      </c>
      <c r="C1719" s="1">
        <v>7</v>
      </c>
      <c r="D1719" s="1" t="s">
        <v>14</v>
      </c>
      <c r="E1719" s="1">
        <v>0.5</v>
      </c>
      <c r="F1719" s="1">
        <v>0.4</v>
      </c>
      <c r="G1719" s="1">
        <v>0.1</v>
      </c>
      <c r="H1719" s="1">
        <v>0</v>
      </c>
      <c r="I1719" s="1" t="s">
        <v>12</v>
      </c>
      <c r="J1719" s="1" t="s">
        <v>16</v>
      </c>
      <c r="K1719" s="1">
        <v>2250</v>
      </c>
      <c r="L1719" s="3">
        <v>1500</v>
      </c>
      <c r="M1719" t="str">
        <f t="shared" si="186"/>
        <v>D</v>
      </c>
      <c r="N1719" t="str">
        <f t="shared" si="187"/>
        <v>D7</v>
      </c>
      <c r="O1719" t="str">
        <f>VLOOKUP(N1719,'Design - US'!$H$3:$M$50,2,FALSE)</f>
        <v>Profile B</v>
      </c>
      <c r="P1719" t="str">
        <f>VLOOKUP($N1719,'Design - US'!$H$3:$M$50,3,FALSE)</f>
        <v>$60 USD / mo (T3)</v>
      </c>
      <c r="Q1719" t="str">
        <f>VLOOKUP($N1719,'Design - US'!$H$3:$M$50,4,FALSE)</f>
        <v>$5.36 USD / day</v>
      </c>
      <c r="R1719" t="str">
        <f>VLOOKUP($N1719,'Design - US'!$H$3:$M$50,5,FALSE)</f>
        <v>Open access within label indication (use after failure of allopurinol or febuxostat)</v>
      </c>
      <c r="S1719" t="str">
        <f>VLOOKUP($N1719,'Design - US'!$H$3:$M$50,6,FALSE)</f>
        <v>Requires prior authorization</v>
      </c>
      <c r="T1719">
        <f t="shared" si="188"/>
        <v>1500</v>
      </c>
      <c r="U1719">
        <f t="shared" si="182"/>
        <v>750</v>
      </c>
      <c r="V1719">
        <f t="shared" si="183"/>
        <v>600</v>
      </c>
      <c r="W1719">
        <f t="shared" si="184"/>
        <v>150</v>
      </c>
      <c r="X1719">
        <f t="shared" si="185"/>
        <v>0</v>
      </c>
    </row>
    <row r="1720" spans="1:24">
      <c r="A1720" s="2">
        <v>280</v>
      </c>
      <c r="B1720" s="1" t="s">
        <v>15</v>
      </c>
      <c r="C1720" s="1">
        <v>8</v>
      </c>
      <c r="D1720" s="1" t="s">
        <v>11</v>
      </c>
      <c r="E1720" s="1">
        <v>0.2</v>
      </c>
      <c r="F1720" s="1">
        <v>0.4</v>
      </c>
      <c r="G1720" s="1">
        <v>0.4</v>
      </c>
      <c r="H1720" s="1">
        <v>0</v>
      </c>
      <c r="I1720" s="1" t="s">
        <v>12</v>
      </c>
      <c r="J1720" s="1" t="s">
        <v>16</v>
      </c>
      <c r="K1720" s="1">
        <v>2250</v>
      </c>
      <c r="L1720" s="3">
        <v>1500</v>
      </c>
      <c r="M1720" t="str">
        <f t="shared" si="186"/>
        <v>D</v>
      </c>
      <c r="N1720" t="str">
        <f t="shared" si="187"/>
        <v>D8</v>
      </c>
      <c r="O1720" t="str">
        <f>VLOOKUP(N1720,'Design - US'!$H$3:$M$50,2,FALSE)</f>
        <v>Profile D</v>
      </c>
      <c r="P1720" t="str">
        <f>VLOOKUP($N1720,'Design - US'!$H$3:$M$50,3,FALSE)</f>
        <v>$30 USD / mo (T2)</v>
      </c>
      <c r="Q1720" t="str">
        <f>VLOOKUP($N1720,'Design - US'!$H$3:$M$50,4,FALSE)</f>
        <v>$7.14 USD / day</v>
      </c>
      <c r="R1720" t="str">
        <f>VLOOKUP($N1720,'Design - US'!$H$3:$M$50,5,FALSE)</f>
        <v>Open access within label indication (use after failure of allopurinol or febuxostat)</v>
      </c>
      <c r="S1720" t="str">
        <f>VLOOKUP($N1720,'Design - US'!$H$3:$M$50,6,FALSE)</f>
        <v>No prior authorization</v>
      </c>
      <c r="T1720">
        <f t="shared" si="188"/>
        <v>2250</v>
      </c>
      <c r="U1720">
        <f t="shared" si="182"/>
        <v>450</v>
      </c>
      <c r="V1720">
        <f t="shared" si="183"/>
        <v>900</v>
      </c>
      <c r="W1720">
        <f t="shared" si="184"/>
        <v>900</v>
      </c>
      <c r="X1720">
        <f t="shared" si="185"/>
        <v>0</v>
      </c>
    </row>
    <row r="1721" spans="1:24">
      <c r="A1721" s="2">
        <v>280</v>
      </c>
      <c r="B1721" s="1" t="s">
        <v>15</v>
      </c>
      <c r="C1721" s="1">
        <v>8</v>
      </c>
      <c r="D1721" s="1" t="s">
        <v>14</v>
      </c>
      <c r="E1721" s="1">
        <v>0.3</v>
      </c>
      <c r="F1721" s="1">
        <v>0.4</v>
      </c>
      <c r="G1721" s="1">
        <v>0.3</v>
      </c>
      <c r="H1721" s="1">
        <v>0</v>
      </c>
      <c r="I1721" s="1" t="s">
        <v>12</v>
      </c>
      <c r="J1721" s="1" t="s">
        <v>16</v>
      </c>
      <c r="K1721" s="1">
        <v>2250</v>
      </c>
      <c r="L1721" s="3">
        <v>1500</v>
      </c>
      <c r="M1721" t="str">
        <f t="shared" si="186"/>
        <v>D</v>
      </c>
      <c r="N1721" t="str">
        <f t="shared" si="187"/>
        <v>D8</v>
      </c>
      <c r="O1721" t="str">
        <f>VLOOKUP(N1721,'Design - US'!$H$3:$M$50,2,FALSE)</f>
        <v>Profile D</v>
      </c>
      <c r="P1721" t="str">
        <f>VLOOKUP($N1721,'Design - US'!$H$3:$M$50,3,FALSE)</f>
        <v>$30 USD / mo (T2)</v>
      </c>
      <c r="Q1721" t="str">
        <f>VLOOKUP($N1721,'Design - US'!$H$3:$M$50,4,FALSE)</f>
        <v>$7.14 USD / day</v>
      </c>
      <c r="R1721" t="str">
        <f>VLOOKUP($N1721,'Design - US'!$H$3:$M$50,5,FALSE)</f>
        <v>Open access within label indication (use after failure of allopurinol or febuxostat)</v>
      </c>
      <c r="S1721" t="str">
        <f>VLOOKUP($N1721,'Design - US'!$H$3:$M$50,6,FALSE)</f>
        <v>No prior authorization</v>
      </c>
      <c r="T1721">
        <f t="shared" si="188"/>
        <v>1500</v>
      </c>
      <c r="U1721">
        <f t="shared" si="182"/>
        <v>450</v>
      </c>
      <c r="V1721">
        <f t="shared" si="183"/>
        <v>600</v>
      </c>
      <c r="W1721">
        <f t="shared" si="184"/>
        <v>450</v>
      </c>
      <c r="X1721">
        <f t="shared" si="185"/>
        <v>0</v>
      </c>
    </row>
    <row r="1722" spans="1:24">
      <c r="A1722" s="2">
        <v>280</v>
      </c>
      <c r="B1722" s="1" t="s">
        <v>15</v>
      </c>
      <c r="C1722" s="1">
        <v>9</v>
      </c>
      <c r="D1722" s="1" t="s">
        <v>11</v>
      </c>
      <c r="E1722" s="1">
        <v>0.4</v>
      </c>
      <c r="F1722" s="1">
        <v>0.5</v>
      </c>
      <c r="G1722" s="1">
        <v>0.1</v>
      </c>
      <c r="H1722" s="1">
        <v>0</v>
      </c>
      <c r="I1722" s="1" t="s">
        <v>12</v>
      </c>
      <c r="J1722" s="1" t="s">
        <v>16</v>
      </c>
      <c r="K1722" s="1">
        <v>2250</v>
      </c>
      <c r="L1722" s="3">
        <v>1500</v>
      </c>
      <c r="M1722" t="str">
        <f t="shared" si="186"/>
        <v>D</v>
      </c>
      <c r="N1722" t="str">
        <f t="shared" si="187"/>
        <v>D9</v>
      </c>
      <c r="O1722" t="str">
        <f>VLOOKUP(N1722,'Design - US'!$H$3:$M$50,2,FALSE)</f>
        <v>Profile A</v>
      </c>
      <c r="P1722" t="str">
        <f>VLOOKUP($N1722,'Design - US'!$H$3:$M$50,3,FALSE)</f>
        <v>$60 USD / mo (T3)</v>
      </c>
      <c r="Q1722" t="str">
        <f>VLOOKUP($N1722,'Design - US'!$H$3:$M$50,4,FALSE)</f>
        <v>$12.06 USD / day</v>
      </c>
      <c r="R1722" t="str">
        <f>VLOOKUP($N1722,'Design - US'!$H$3:$M$50,5,FALSE)</f>
        <v>Open access within label indication (use after failure of allopurinol or febuxostat)</v>
      </c>
      <c r="S1722" t="str">
        <f>VLOOKUP($N1722,'Design - US'!$H$3:$M$50,6,FALSE)</f>
        <v>Requires prior authorization</v>
      </c>
      <c r="T1722">
        <f t="shared" si="188"/>
        <v>2250</v>
      </c>
      <c r="U1722">
        <f t="shared" si="182"/>
        <v>900</v>
      </c>
      <c r="V1722">
        <f t="shared" si="183"/>
        <v>1125</v>
      </c>
      <c r="W1722">
        <f t="shared" si="184"/>
        <v>225</v>
      </c>
      <c r="X1722">
        <f t="shared" si="185"/>
        <v>0</v>
      </c>
    </row>
    <row r="1723" spans="1:24">
      <c r="A1723" s="2">
        <v>280</v>
      </c>
      <c r="B1723" s="1" t="s">
        <v>15</v>
      </c>
      <c r="C1723" s="1">
        <v>9</v>
      </c>
      <c r="D1723" s="1" t="s">
        <v>14</v>
      </c>
      <c r="E1723" s="1">
        <v>0.4</v>
      </c>
      <c r="F1723" s="1">
        <v>0.5</v>
      </c>
      <c r="G1723" s="1">
        <v>0.1</v>
      </c>
      <c r="H1723" s="1">
        <v>0</v>
      </c>
      <c r="I1723" s="1" t="s">
        <v>12</v>
      </c>
      <c r="J1723" s="1" t="s">
        <v>16</v>
      </c>
      <c r="K1723" s="1">
        <v>2250</v>
      </c>
      <c r="L1723" s="3">
        <v>1500</v>
      </c>
      <c r="M1723" t="str">
        <f t="shared" si="186"/>
        <v>D</v>
      </c>
      <c r="N1723" t="str">
        <f t="shared" si="187"/>
        <v>D9</v>
      </c>
      <c r="O1723" t="str">
        <f>VLOOKUP(N1723,'Design - US'!$H$3:$M$50,2,FALSE)</f>
        <v>Profile A</v>
      </c>
      <c r="P1723" t="str">
        <f>VLOOKUP($N1723,'Design - US'!$H$3:$M$50,3,FALSE)</f>
        <v>$60 USD / mo (T3)</v>
      </c>
      <c r="Q1723" t="str">
        <f>VLOOKUP($N1723,'Design - US'!$H$3:$M$50,4,FALSE)</f>
        <v>$12.06 USD / day</v>
      </c>
      <c r="R1723" t="str">
        <f>VLOOKUP($N1723,'Design - US'!$H$3:$M$50,5,FALSE)</f>
        <v>Open access within label indication (use after failure of allopurinol or febuxostat)</v>
      </c>
      <c r="S1723" t="str">
        <f>VLOOKUP($N1723,'Design - US'!$H$3:$M$50,6,FALSE)</f>
        <v>Requires prior authorization</v>
      </c>
      <c r="T1723">
        <f t="shared" si="188"/>
        <v>1500</v>
      </c>
      <c r="U1723">
        <f t="shared" si="182"/>
        <v>600</v>
      </c>
      <c r="V1723">
        <f t="shared" si="183"/>
        <v>750</v>
      </c>
      <c r="W1723">
        <f t="shared" si="184"/>
        <v>150</v>
      </c>
      <c r="X1723">
        <f t="shared" si="185"/>
        <v>0</v>
      </c>
    </row>
    <row r="1724" spans="1:24">
      <c r="A1724" s="2">
        <v>280</v>
      </c>
      <c r="B1724" s="1" t="s">
        <v>15</v>
      </c>
      <c r="C1724" s="1">
        <v>10</v>
      </c>
      <c r="D1724" s="1" t="s">
        <v>11</v>
      </c>
      <c r="E1724" s="1">
        <v>0.4</v>
      </c>
      <c r="F1724" s="1">
        <v>0.5</v>
      </c>
      <c r="G1724" s="1">
        <v>0.1</v>
      </c>
      <c r="H1724" s="1">
        <v>0</v>
      </c>
      <c r="I1724" s="1" t="s">
        <v>12</v>
      </c>
      <c r="J1724" s="1" t="s">
        <v>16</v>
      </c>
      <c r="K1724" s="1">
        <v>2250</v>
      </c>
      <c r="L1724" s="3">
        <v>1500</v>
      </c>
      <c r="M1724" t="str">
        <f t="shared" si="186"/>
        <v>D</v>
      </c>
      <c r="N1724" t="str">
        <f t="shared" si="187"/>
        <v>D10</v>
      </c>
      <c r="O1724" t="str">
        <f>VLOOKUP(N1724,'Design - US'!$H$3:$M$50,2,FALSE)</f>
        <v>Profile B</v>
      </c>
      <c r="P1724" t="str">
        <f>VLOOKUP($N1724,'Design - US'!$H$3:$M$50,3,FALSE)</f>
        <v>$30 USD / mo (T2)</v>
      </c>
      <c r="Q1724" t="str">
        <f>VLOOKUP($N1724,'Design - US'!$H$3:$M$50,4,FALSE)</f>
        <v>$7.14 USD / day</v>
      </c>
      <c r="R1724" t="str">
        <f>VLOOKUP($N1724,'Design - US'!$H$3:$M$50,5,FALSE)</f>
        <v>Open access within label indication (use after failure of allopurinol or febuxostat)</v>
      </c>
      <c r="S1724" t="str">
        <f>VLOOKUP($N1724,'Design - US'!$H$3:$M$50,6,FALSE)</f>
        <v>Requires prior authorization</v>
      </c>
      <c r="T1724">
        <f t="shared" si="188"/>
        <v>2250</v>
      </c>
      <c r="U1724">
        <f t="shared" si="182"/>
        <v>900</v>
      </c>
      <c r="V1724">
        <f t="shared" si="183"/>
        <v>1125</v>
      </c>
      <c r="W1724">
        <f t="shared" si="184"/>
        <v>225</v>
      </c>
      <c r="X1724">
        <f t="shared" si="185"/>
        <v>0</v>
      </c>
    </row>
    <row r="1725" spans="1:24">
      <c r="A1725" s="2">
        <v>280</v>
      </c>
      <c r="B1725" s="1" t="s">
        <v>15</v>
      </c>
      <c r="C1725" s="1">
        <v>10</v>
      </c>
      <c r="D1725" s="1" t="s">
        <v>14</v>
      </c>
      <c r="E1725" s="1">
        <v>0.5</v>
      </c>
      <c r="F1725" s="1">
        <v>0.4</v>
      </c>
      <c r="G1725" s="1">
        <v>0.1</v>
      </c>
      <c r="H1725" s="1">
        <v>0</v>
      </c>
      <c r="I1725" s="1" t="s">
        <v>12</v>
      </c>
      <c r="J1725" s="1" t="s">
        <v>16</v>
      </c>
      <c r="K1725" s="1">
        <v>2250</v>
      </c>
      <c r="L1725" s="3">
        <v>1500</v>
      </c>
      <c r="M1725" t="str">
        <f t="shared" si="186"/>
        <v>D</v>
      </c>
      <c r="N1725" t="str">
        <f t="shared" si="187"/>
        <v>D10</v>
      </c>
      <c r="O1725" t="str">
        <f>VLOOKUP(N1725,'Design - US'!$H$3:$M$50,2,FALSE)</f>
        <v>Profile B</v>
      </c>
      <c r="P1725" t="str">
        <f>VLOOKUP($N1725,'Design - US'!$H$3:$M$50,3,FALSE)</f>
        <v>$30 USD / mo (T2)</v>
      </c>
      <c r="Q1725" t="str">
        <f>VLOOKUP($N1725,'Design - US'!$H$3:$M$50,4,FALSE)</f>
        <v>$7.14 USD / day</v>
      </c>
      <c r="R1725" t="str">
        <f>VLOOKUP($N1725,'Design - US'!$H$3:$M$50,5,FALSE)</f>
        <v>Open access within label indication (use after failure of allopurinol or febuxostat)</v>
      </c>
      <c r="S1725" t="str">
        <f>VLOOKUP($N1725,'Design - US'!$H$3:$M$50,6,FALSE)</f>
        <v>Requires prior authorization</v>
      </c>
      <c r="T1725">
        <f t="shared" si="188"/>
        <v>1500</v>
      </c>
      <c r="U1725">
        <f t="shared" si="182"/>
        <v>750</v>
      </c>
      <c r="V1725">
        <f t="shared" si="183"/>
        <v>600</v>
      </c>
      <c r="W1725">
        <f t="shared" si="184"/>
        <v>150</v>
      </c>
      <c r="X1725">
        <f t="shared" si="185"/>
        <v>0</v>
      </c>
    </row>
    <row r="1726" spans="1:24">
      <c r="A1726" s="2">
        <v>280</v>
      </c>
      <c r="B1726" s="1" t="s">
        <v>15</v>
      </c>
      <c r="C1726" s="1">
        <v>11</v>
      </c>
      <c r="D1726" s="1" t="s">
        <v>11</v>
      </c>
      <c r="E1726" s="1">
        <v>0.5</v>
      </c>
      <c r="F1726" s="1">
        <v>0.4</v>
      </c>
      <c r="G1726" s="1">
        <v>0.1</v>
      </c>
      <c r="H1726" s="1">
        <v>0</v>
      </c>
      <c r="I1726" s="1" t="s">
        <v>12</v>
      </c>
      <c r="J1726" s="1" t="s">
        <v>16</v>
      </c>
      <c r="K1726" s="1">
        <v>2250</v>
      </c>
      <c r="L1726" s="3">
        <v>1500</v>
      </c>
      <c r="M1726" t="str">
        <f t="shared" si="186"/>
        <v>D</v>
      </c>
      <c r="N1726" t="str">
        <f t="shared" si="187"/>
        <v>D11</v>
      </c>
      <c r="O1726" t="str">
        <f>VLOOKUP(N1726,'Design - US'!$H$3:$M$50,2,FALSE)</f>
        <v>Profile D</v>
      </c>
      <c r="P1726" t="str">
        <f>VLOOKUP($N1726,'Design - US'!$H$3:$M$50,3,FALSE)</f>
        <v>$60 USD / mo (T3)</v>
      </c>
      <c r="Q1726" t="str">
        <f>VLOOKUP($N1726,'Design - US'!$H$3:$M$50,4,FALSE)</f>
        <v>$12.06 USD / day</v>
      </c>
      <c r="R1726" t="str">
        <f>VLOOKUP($N1726,'Design - US'!$H$3:$M$50,5,FALSE)</f>
        <v>Access restricted beyond label indication (use only after failure of both allopurinol AND febuxostat)</v>
      </c>
      <c r="S1726" t="str">
        <f>VLOOKUP($N1726,'Design - US'!$H$3:$M$50,6,FALSE)</f>
        <v>Requires prior authorization</v>
      </c>
      <c r="T1726">
        <f t="shared" si="188"/>
        <v>2250</v>
      </c>
      <c r="U1726">
        <f t="shared" si="182"/>
        <v>1125</v>
      </c>
      <c r="V1726">
        <f t="shared" si="183"/>
        <v>900</v>
      </c>
      <c r="W1726">
        <f t="shared" si="184"/>
        <v>225</v>
      </c>
      <c r="X1726">
        <f t="shared" si="185"/>
        <v>0</v>
      </c>
    </row>
    <row r="1727" spans="1:24">
      <c r="A1727" s="2">
        <v>280</v>
      </c>
      <c r="B1727" s="1" t="s">
        <v>15</v>
      </c>
      <c r="C1727" s="1">
        <v>11</v>
      </c>
      <c r="D1727" s="1" t="s">
        <v>14</v>
      </c>
      <c r="E1727" s="1">
        <v>0.5</v>
      </c>
      <c r="F1727" s="1">
        <v>0.4</v>
      </c>
      <c r="G1727" s="1">
        <v>0.1</v>
      </c>
      <c r="H1727" s="1">
        <v>0</v>
      </c>
      <c r="I1727" s="1" t="s">
        <v>12</v>
      </c>
      <c r="J1727" s="1" t="s">
        <v>16</v>
      </c>
      <c r="K1727" s="1">
        <v>2250</v>
      </c>
      <c r="L1727" s="3">
        <v>1500</v>
      </c>
      <c r="M1727" t="str">
        <f t="shared" si="186"/>
        <v>D</v>
      </c>
      <c r="N1727" t="str">
        <f t="shared" si="187"/>
        <v>D11</v>
      </c>
      <c r="O1727" t="str">
        <f>VLOOKUP(N1727,'Design - US'!$H$3:$M$50,2,FALSE)</f>
        <v>Profile D</v>
      </c>
      <c r="P1727" t="str">
        <f>VLOOKUP($N1727,'Design - US'!$H$3:$M$50,3,FALSE)</f>
        <v>$60 USD / mo (T3)</v>
      </c>
      <c r="Q1727" t="str">
        <f>VLOOKUP($N1727,'Design - US'!$H$3:$M$50,4,FALSE)</f>
        <v>$12.06 USD / day</v>
      </c>
      <c r="R1727" t="str">
        <f>VLOOKUP($N1727,'Design - US'!$H$3:$M$50,5,FALSE)</f>
        <v>Access restricted beyond label indication (use only after failure of both allopurinol AND febuxostat)</v>
      </c>
      <c r="S1727" t="str">
        <f>VLOOKUP($N1727,'Design - US'!$H$3:$M$50,6,FALSE)</f>
        <v>Requires prior authorization</v>
      </c>
      <c r="T1727">
        <f t="shared" si="188"/>
        <v>1500</v>
      </c>
      <c r="U1727">
        <f t="shared" si="182"/>
        <v>750</v>
      </c>
      <c r="V1727">
        <f t="shared" si="183"/>
        <v>600</v>
      </c>
      <c r="W1727">
        <f t="shared" si="184"/>
        <v>150</v>
      </c>
      <c r="X1727">
        <f t="shared" si="185"/>
        <v>0</v>
      </c>
    </row>
    <row r="1728" spans="1:24">
      <c r="A1728" s="2">
        <v>280</v>
      </c>
      <c r="B1728" s="1" t="s">
        <v>15</v>
      </c>
      <c r="C1728" s="1">
        <v>12</v>
      </c>
      <c r="D1728" s="1" t="s">
        <v>11</v>
      </c>
      <c r="E1728" s="1">
        <v>0.5</v>
      </c>
      <c r="F1728" s="1">
        <v>0.4</v>
      </c>
      <c r="G1728" s="1">
        <v>0.1</v>
      </c>
      <c r="H1728" s="1">
        <v>0</v>
      </c>
      <c r="I1728" s="1" t="s">
        <v>12</v>
      </c>
      <c r="J1728" s="1" t="s">
        <v>16</v>
      </c>
      <c r="K1728" s="1">
        <v>2250</v>
      </c>
      <c r="L1728" s="3">
        <v>1500</v>
      </c>
      <c r="M1728" t="str">
        <f t="shared" si="186"/>
        <v>D</v>
      </c>
      <c r="N1728" t="str">
        <f t="shared" si="187"/>
        <v>D12</v>
      </c>
      <c r="O1728" t="str">
        <f>VLOOKUP(N1728,'Design - US'!$H$3:$M$50,2,FALSE)</f>
        <v>Profile D</v>
      </c>
      <c r="P1728" t="str">
        <f>VLOOKUP($N1728,'Design - US'!$H$3:$M$50,3,FALSE)</f>
        <v>$30 USD / mo (T2)</v>
      </c>
      <c r="Q1728" t="str">
        <f>VLOOKUP($N1728,'Design - US'!$H$3:$M$50,4,FALSE)</f>
        <v>$7.14 USD / day</v>
      </c>
      <c r="R1728" t="str">
        <f>VLOOKUP($N1728,'Design - US'!$H$3:$M$50,5,FALSE)</f>
        <v>Open access within label indication (use after failure of allopurinol or febuxostat)</v>
      </c>
      <c r="S1728" t="str">
        <f>VLOOKUP($N1728,'Design - US'!$H$3:$M$50,6,FALSE)</f>
        <v>Requires prior authorization</v>
      </c>
      <c r="T1728">
        <f t="shared" si="188"/>
        <v>2250</v>
      </c>
      <c r="U1728">
        <f t="shared" si="182"/>
        <v>1125</v>
      </c>
      <c r="V1728">
        <f t="shared" si="183"/>
        <v>900</v>
      </c>
      <c r="W1728">
        <f t="shared" si="184"/>
        <v>225</v>
      </c>
      <c r="X1728">
        <f t="shared" si="185"/>
        <v>0</v>
      </c>
    </row>
    <row r="1729" spans="1:24">
      <c r="A1729" s="2">
        <v>280</v>
      </c>
      <c r="B1729" s="1" t="s">
        <v>15</v>
      </c>
      <c r="C1729" s="1">
        <v>12</v>
      </c>
      <c r="D1729" s="1" t="s">
        <v>14</v>
      </c>
      <c r="E1729" s="1">
        <v>0.5</v>
      </c>
      <c r="F1729" s="1">
        <v>0.4</v>
      </c>
      <c r="G1729" s="1">
        <v>0.1</v>
      </c>
      <c r="H1729" s="1">
        <v>0</v>
      </c>
      <c r="I1729" s="1" t="s">
        <v>12</v>
      </c>
      <c r="J1729" s="1" t="s">
        <v>16</v>
      </c>
      <c r="K1729" s="1">
        <v>2250</v>
      </c>
      <c r="L1729" s="3">
        <v>1500</v>
      </c>
      <c r="M1729" t="str">
        <f t="shared" si="186"/>
        <v>D</v>
      </c>
      <c r="N1729" t="str">
        <f t="shared" si="187"/>
        <v>D12</v>
      </c>
      <c r="O1729" t="str">
        <f>VLOOKUP(N1729,'Design - US'!$H$3:$M$50,2,FALSE)</f>
        <v>Profile D</v>
      </c>
      <c r="P1729" t="str">
        <f>VLOOKUP($N1729,'Design - US'!$H$3:$M$50,3,FALSE)</f>
        <v>$30 USD / mo (T2)</v>
      </c>
      <c r="Q1729" t="str">
        <f>VLOOKUP($N1729,'Design - US'!$H$3:$M$50,4,FALSE)</f>
        <v>$7.14 USD / day</v>
      </c>
      <c r="R1729" t="str">
        <f>VLOOKUP($N1729,'Design - US'!$H$3:$M$50,5,FALSE)</f>
        <v>Open access within label indication (use after failure of allopurinol or febuxostat)</v>
      </c>
      <c r="S1729" t="str">
        <f>VLOOKUP($N1729,'Design - US'!$H$3:$M$50,6,FALSE)</f>
        <v>Requires prior authorization</v>
      </c>
      <c r="T1729">
        <f t="shared" si="188"/>
        <v>1500</v>
      </c>
      <c r="U1729">
        <f t="shared" si="182"/>
        <v>750</v>
      </c>
      <c r="V1729">
        <f t="shared" si="183"/>
        <v>600</v>
      </c>
      <c r="W1729">
        <f t="shared" si="184"/>
        <v>150</v>
      </c>
      <c r="X1729">
        <f t="shared" si="185"/>
        <v>0</v>
      </c>
    </row>
    <row r="1730" spans="1:24">
      <c r="A1730" s="2">
        <v>285</v>
      </c>
      <c r="B1730" s="1" t="s">
        <v>18</v>
      </c>
      <c r="C1730" s="1">
        <v>1</v>
      </c>
      <c r="D1730" s="1" t="s">
        <v>11</v>
      </c>
      <c r="E1730" s="1">
        <v>0.9</v>
      </c>
      <c r="F1730" s="1">
        <v>0</v>
      </c>
      <c r="G1730" s="1">
        <v>0.1</v>
      </c>
      <c r="H1730" s="1">
        <v>0</v>
      </c>
      <c r="I1730" s="1" t="s">
        <v>12</v>
      </c>
      <c r="J1730" s="1" t="s">
        <v>16</v>
      </c>
      <c r="K1730" s="1">
        <v>420</v>
      </c>
      <c r="L1730" s="3">
        <v>30</v>
      </c>
      <c r="M1730" t="str">
        <f t="shared" si="186"/>
        <v>C</v>
      </c>
      <c r="N1730" t="str">
        <f t="shared" si="187"/>
        <v>C1</v>
      </c>
      <c r="O1730" t="str">
        <f>VLOOKUP(N1730,'Design - US'!$H$3:$M$50,2,FALSE)</f>
        <v>Profile C</v>
      </c>
      <c r="P1730" t="str">
        <f>VLOOKUP($N1730,'Design - US'!$H$3:$M$50,3,FALSE)</f>
        <v>$30 USD / mo (T2)</v>
      </c>
      <c r="Q1730" t="str">
        <f>VLOOKUP($N1730,'Design - US'!$H$3:$M$50,4,FALSE)</f>
        <v>$7.14 USD / day</v>
      </c>
      <c r="R1730" t="str">
        <f>VLOOKUP($N1730,'Design - US'!$H$3:$M$50,5,FALSE)</f>
        <v>Open access within label indication (use after failure of allopurinol or febuxostat)</v>
      </c>
      <c r="S1730" t="str">
        <f>VLOOKUP($N1730,'Design - US'!$H$3:$M$50,6,FALSE)</f>
        <v>No prior authorization</v>
      </c>
      <c r="T1730">
        <f t="shared" si="188"/>
        <v>420</v>
      </c>
      <c r="U1730">
        <f t="shared" ref="U1730:U1793" si="189">$T1730*E1730</f>
        <v>378</v>
      </c>
      <c r="V1730">
        <f t="shared" ref="V1730:V1793" si="190">$T1730*F1730</f>
        <v>0</v>
      </c>
      <c r="W1730">
        <f t="shared" ref="W1730:W1793" si="191">$T1730*G1730</f>
        <v>42</v>
      </c>
      <c r="X1730">
        <f t="shared" ref="X1730:X1793" si="192">$T1730*H1730</f>
        <v>0</v>
      </c>
    </row>
    <row r="1731" spans="1:24">
      <c r="A1731" s="2">
        <v>285</v>
      </c>
      <c r="B1731" s="1" t="s">
        <v>18</v>
      </c>
      <c r="C1731" s="1">
        <v>1</v>
      </c>
      <c r="D1731" s="1" t="s">
        <v>14</v>
      </c>
      <c r="E1731" s="1">
        <v>0.8</v>
      </c>
      <c r="F1731" s="1">
        <v>0</v>
      </c>
      <c r="G1731" s="1">
        <v>0.2</v>
      </c>
      <c r="H1731" s="1">
        <v>0</v>
      </c>
      <c r="I1731" s="1" t="s">
        <v>12</v>
      </c>
      <c r="J1731" s="1" t="s">
        <v>16</v>
      </c>
      <c r="K1731" s="1">
        <v>420</v>
      </c>
      <c r="L1731" s="3">
        <v>30</v>
      </c>
      <c r="M1731" t="str">
        <f t="shared" ref="M1731:M1794" si="193">RIGHT(B1731,1)</f>
        <v>C</v>
      </c>
      <c r="N1731" t="str">
        <f t="shared" ref="N1731:N1794" si="194">M1731&amp;C1731</f>
        <v>C1</v>
      </c>
      <c r="O1731" t="str">
        <f>VLOOKUP(N1731,'Design - US'!$H$3:$M$50,2,FALSE)</f>
        <v>Profile C</v>
      </c>
      <c r="P1731" t="str">
        <f>VLOOKUP($N1731,'Design - US'!$H$3:$M$50,3,FALSE)</f>
        <v>$30 USD / mo (T2)</v>
      </c>
      <c r="Q1731" t="str">
        <f>VLOOKUP($N1731,'Design - US'!$H$3:$M$50,4,FALSE)</f>
        <v>$7.14 USD / day</v>
      </c>
      <c r="R1731" t="str">
        <f>VLOOKUP($N1731,'Design - US'!$H$3:$M$50,5,FALSE)</f>
        <v>Open access within label indication (use after failure of allopurinol or febuxostat)</v>
      </c>
      <c r="S1731" t="str">
        <f>VLOOKUP($N1731,'Design - US'!$H$3:$M$50,6,FALSE)</f>
        <v>No prior authorization</v>
      </c>
      <c r="T1731">
        <f t="shared" ref="T1731:T1794" si="195">IF(D1731="A",K1731,L1731)</f>
        <v>30</v>
      </c>
      <c r="U1731">
        <f t="shared" si="189"/>
        <v>24</v>
      </c>
      <c r="V1731">
        <f t="shared" si="190"/>
        <v>0</v>
      </c>
      <c r="W1731">
        <f t="shared" si="191"/>
        <v>6</v>
      </c>
      <c r="X1731">
        <f t="shared" si="192"/>
        <v>0</v>
      </c>
    </row>
    <row r="1732" spans="1:24">
      <c r="A1732" s="2">
        <v>285</v>
      </c>
      <c r="B1732" s="1" t="s">
        <v>18</v>
      </c>
      <c r="C1732" s="1">
        <v>2</v>
      </c>
      <c r="D1732" s="1" t="s">
        <v>11</v>
      </c>
      <c r="E1732" s="1">
        <v>0.9</v>
      </c>
      <c r="F1732" s="1">
        <v>0</v>
      </c>
      <c r="G1732" s="1">
        <v>0.1</v>
      </c>
      <c r="H1732" s="1">
        <v>0</v>
      </c>
      <c r="I1732" s="1" t="s">
        <v>12</v>
      </c>
      <c r="J1732" s="1" t="s">
        <v>16</v>
      </c>
      <c r="K1732" s="1">
        <v>420</v>
      </c>
      <c r="L1732" s="3">
        <v>30</v>
      </c>
      <c r="M1732" t="str">
        <f t="shared" si="193"/>
        <v>C</v>
      </c>
      <c r="N1732" t="str">
        <f t="shared" si="194"/>
        <v>C2</v>
      </c>
      <c r="O1732" t="str">
        <f>VLOOKUP(N1732,'Design - US'!$H$3:$M$50,2,FALSE)</f>
        <v>Profile C</v>
      </c>
      <c r="P1732" t="str">
        <f>VLOOKUP($N1732,'Design - US'!$H$3:$M$50,3,FALSE)</f>
        <v>$60 USD / mo (T3)</v>
      </c>
      <c r="Q1732" t="str">
        <f>VLOOKUP($N1732,'Design - US'!$H$3:$M$50,4,FALSE)</f>
        <v>$12.06 USD / day</v>
      </c>
      <c r="R1732" t="str">
        <f>VLOOKUP($N1732,'Design - US'!$H$3:$M$50,5,FALSE)</f>
        <v>Access restricted beyond label indication (use only after failure of both allopurinol AND febuxostat)</v>
      </c>
      <c r="S1732" t="str">
        <f>VLOOKUP($N1732,'Design - US'!$H$3:$M$50,6,FALSE)</f>
        <v>Requires prior authorization</v>
      </c>
      <c r="T1732">
        <f t="shared" si="195"/>
        <v>420</v>
      </c>
      <c r="U1732">
        <f t="shared" si="189"/>
        <v>378</v>
      </c>
      <c r="V1732">
        <f t="shared" si="190"/>
        <v>0</v>
      </c>
      <c r="W1732">
        <f t="shared" si="191"/>
        <v>42</v>
      </c>
      <c r="X1732">
        <f t="shared" si="192"/>
        <v>0</v>
      </c>
    </row>
    <row r="1733" spans="1:24">
      <c r="A1733" s="2">
        <v>285</v>
      </c>
      <c r="B1733" s="1" t="s">
        <v>18</v>
      </c>
      <c r="C1733" s="1">
        <v>2</v>
      </c>
      <c r="D1733" s="1" t="s">
        <v>14</v>
      </c>
      <c r="E1733" s="1">
        <v>0.8</v>
      </c>
      <c r="F1733" s="1">
        <v>0</v>
      </c>
      <c r="G1733" s="1">
        <v>0.2</v>
      </c>
      <c r="H1733" s="1">
        <v>0</v>
      </c>
      <c r="I1733" s="1" t="s">
        <v>12</v>
      </c>
      <c r="J1733" s="1" t="s">
        <v>16</v>
      </c>
      <c r="K1733" s="1">
        <v>420</v>
      </c>
      <c r="L1733" s="3">
        <v>30</v>
      </c>
      <c r="M1733" t="str">
        <f t="shared" si="193"/>
        <v>C</v>
      </c>
      <c r="N1733" t="str">
        <f t="shared" si="194"/>
        <v>C2</v>
      </c>
      <c r="O1733" t="str">
        <f>VLOOKUP(N1733,'Design - US'!$H$3:$M$50,2,FALSE)</f>
        <v>Profile C</v>
      </c>
      <c r="P1733" t="str">
        <f>VLOOKUP($N1733,'Design - US'!$H$3:$M$50,3,FALSE)</f>
        <v>$60 USD / mo (T3)</v>
      </c>
      <c r="Q1733" t="str">
        <f>VLOOKUP($N1733,'Design - US'!$H$3:$M$50,4,FALSE)</f>
        <v>$12.06 USD / day</v>
      </c>
      <c r="R1733" t="str">
        <f>VLOOKUP($N1733,'Design - US'!$H$3:$M$50,5,FALSE)</f>
        <v>Access restricted beyond label indication (use only after failure of both allopurinol AND febuxostat)</v>
      </c>
      <c r="S1733" t="str">
        <f>VLOOKUP($N1733,'Design - US'!$H$3:$M$50,6,FALSE)</f>
        <v>Requires prior authorization</v>
      </c>
      <c r="T1733">
        <f t="shared" si="195"/>
        <v>30</v>
      </c>
      <c r="U1733">
        <f t="shared" si="189"/>
        <v>24</v>
      </c>
      <c r="V1733">
        <f t="shared" si="190"/>
        <v>0</v>
      </c>
      <c r="W1733">
        <f t="shared" si="191"/>
        <v>6</v>
      </c>
      <c r="X1733">
        <f t="shared" si="192"/>
        <v>0</v>
      </c>
    </row>
    <row r="1734" spans="1:24">
      <c r="A1734" s="2">
        <v>285</v>
      </c>
      <c r="B1734" s="1" t="s">
        <v>18</v>
      </c>
      <c r="C1734" s="1">
        <v>3</v>
      </c>
      <c r="D1734" s="1" t="s">
        <v>11</v>
      </c>
      <c r="E1734" s="1">
        <v>0.9</v>
      </c>
      <c r="F1734" s="1">
        <v>0</v>
      </c>
      <c r="G1734" s="1">
        <v>0.1</v>
      </c>
      <c r="H1734" s="1">
        <v>0</v>
      </c>
      <c r="I1734" s="1" t="s">
        <v>12</v>
      </c>
      <c r="J1734" s="1" t="s">
        <v>16</v>
      </c>
      <c r="K1734" s="1">
        <v>420</v>
      </c>
      <c r="L1734" s="3">
        <v>30</v>
      </c>
      <c r="M1734" t="str">
        <f t="shared" si="193"/>
        <v>C</v>
      </c>
      <c r="N1734" t="str">
        <f t="shared" si="194"/>
        <v>C3</v>
      </c>
      <c r="O1734" t="str">
        <f>VLOOKUP(N1734,'Design - US'!$H$3:$M$50,2,FALSE)</f>
        <v>Profile A</v>
      </c>
      <c r="P1734" t="str">
        <f>VLOOKUP($N1734,'Design - US'!$H$3:$M$50,3,FALSE)</f>
        <v>$30 USD / mo (T2)</v>
      </c>
      <c r="Q1734" t="str">
        <f>VLOOKUP($N1734,'Design - US'!$H$3:$M$50,4,FALSE)</f>
        <v>$7.14 USD / day</v>
      </c>
      <c r="R1734" t="str">
        <f>VLOOKUP($N1734,'Design - US'!$H$3:$M$50,5,FALSE)</f>
        <v>Open access within label indication (use after failure of allopurinol or febuxostat)</v>
      </c>
      <c r="S1734" t="str">
        <f>VLOOKUP($N1734,'Design - US'!$H$3:$M$50,6,FALSE)</f>
        <v>No prior authorization</v>
      </c>
      <c r="T1734">
        <f t="shared" si="195"/>
        <v>420</v>
      </c>
      <c r="U1734">
        <f t="shared" si="189"/>
        <v>378</v>
      </c>
      <c r="V1734">
        <f t="shared" si="190"/>
        <v>0</v>
      </c>
      <c r="W1734">
        <f t="shared" si="191"/>
        <v>42</v>
      </c>
      <c r="X1734">
        <f t="shared" si="192"/>
        <v>0</v>
      </c>
    </row>
    <row r="1735" spans="1:24">
      <c r="A1735" s="2">
        <v>285</v>
      </c>
      <c r="B1735" s="1" t="s">
        <v>18</v>
      </c>
      <c r="C1735" s="1">
        <v>3</v>
      </c>
      <c r="D1735" s="1" t="s">
        <v>14</v>
      </c>
      <c r="E1735" s="1">
        <v>0.8</v>
      </c>
      <c r="F1735" s="1">
        <v>0</v>
      </c>
      <c r="G1735" s="1">
        <v>0.2</v>
      </c>
      <c r="H1735" s="1">
        <v>0</v>
      </c>
      <c r="I1735" s="1" t="s">
        <v>12</v>
      </c>
      <c r="J1735" s="1" t="s">
        <v>16</v>
      </c>
      <c r="K1735" s="1">
        <v>420</v>
      </c>
      <c r="L1735" s="3">
        <v>30</v>
      </c>
      <c r="M1735" t="str">
        <f t="shared" si="193"/>
        <v>C</v>
      </c>
      <c r="N1735" t="str">
        <f t="shared" si="194"/>
        <v>C3</v>
      </c>
      <c r="O1735" t="str">
        <f>VLOOKUP(N1735,'Design - US'!$H$3:$M$50,2,FALSE)</f>
        <v>Profile A</v>
      </c>
      <c r="P1735" t="str">
        <f>VLOOKUP($N1735,'Design - US'!$H$3:$M$50,3,FALSE)</f>
        <v>$30 USD / mo (T2)</v>
      </c>
      <c r="Q1735" t="str">
        <f>VLOOKUP($N1735,'Design - US'!$H$3:$M$50,4,FALSE)</f>
        <v>$7.14 USD / day</v>
      </c>
      <c r="R1735" t="str">
        <f>VLOOKUP($N1735,'Design - US'!$H$3:$M$50,5,FALSE)</f>
        <v>Open access within label indication (use after failure of allopurinol or febuxostat)</v>
      </c>
      <c r="S1735" t="str">
        <f>VLOOKUP($N1735,'Design - US'!$H$3:$M$50,6,FALSE)</f>
        <v>No prior authorization</v>
      </c>
      <c r="T1735">
        <f t="shared" si="195"/>
        <v>30</v>
      </c>
      <c r="U1735">
        <f t="shared" si="189"/>
        <v>24</v>
      </c>
      <c r="V1735">
        <f t="shared" si="190"/>
        <v>0</v>
      </c>
      <c r="W1735">
        <f t="shared" si="191"/>
        <v>6</v>
      </c>
      <c r="X1735">
        <f t="shared" si="192"/>
        <v>0</v>
      </c>
    </row>
    <row r="1736" spans="1:24">
      <c r="A1736" s="2">
        <v>285</v>
      </c>
      <c r="B1736" s="1" t="s">
        <v>18</v>
      </c>
      <c r="C1736" s="1">
        <v>4</v>
      </c>
      <c r="D1736" s="1" t="s">
        <v>11</v>
      </c>
      <c r="E1736" s="1">
        <v>0.9</v>
      </c>
      <c r="F1736" s="1">
        <v>0</v>
      </c>
      <c r="G1736" s="1">
        <v>0.1</v>
      </c>
      <c r="H1736" s="1">
        <v>0</v>
      </c>
      <c r="I1736" s="1" t="s">
        <v>12</v>
      </c>
      <c r="J1736" s="1" t="s">
        <v>16</v>
      </c>
      <c r="K1736" s="1">
        <v>420</v>
      </c>
      <c r="L1736" s="3">
        <v>30</v>
      </c>
      <c r="M1736" t="str">
        <f t="shared" si="193"/>
        <v>C</v>
      </c>
      <c r="N1736" t="str">
        <f t="shared" si="194"/>
        <v>C4</v>
      </c>
      <c r="O1736" t="str">
        <f>VLOOKUP(N1736,'Design - US'!$H$3:$M$50,2,FALSE)</f>
        <v>Profile A</v>
      </c>
      <c r="P1736" t="str">
        <f>VLOOKUP($N1736,'Design - US'!$H$3:$M$50,3,FALSE)</f>
        <v>$60 USD / mo (T3)</v>
      </c>
      <c r="Q1736" t="str">
        <f>VLOOKUP($N1736,'Design - US'!$H$3:$M$50,4,FALSE)</f>
        <v>$5.36 USD / day</v>
      </c>
      <c r="R1736" t="str">
        <f>VLOOKUP($N1736,'Design - US'!$H$3:$M$50,5,FALSE)</f>
        <v>Open access within label indication (use after failure of allopurinol or febuxostat)</v>
      </c>
      <c r="S1736" t="str">
        <f>VLOOKUP($N1736,'Design - US'!$H$3:$M$50,6,FALSE)</f>
        <v>Requires prior authorization</v>
      </c>
      <c r="T1736">
        <f t="shared" si="195"/>
        <v>420</v>
      </c>
      <c r="U1736">
        <f t="shared" si="189"/>
        <v>378</v>
      </c>
      <c r="V1736">
        <f t="shared" si="190"/>
        <v>0</v>
      </c>
      <c r="W1736">
        <f t="shared" si="191"/>
        <v>42</v>
      </c>
      <c r="X1736">
        <f t="shared" si="192"/>
        <v>0</v>
      </c>
    </row>
    <row r="1737" spans="1:24">
      <c r="A1737" s="2">
        <v>285</v>
      </c>
      <c r="B1737" s="1" t="s">
        <v>18</v>
      </c>
      <c r="C1737" s="1">
        <v>4</v>
      </c>
      <c r="D1737" s="1" t="s">
        <v>14</v>
      </c>
      <c r="E1737" s="1">
        <v>0.8</v>
      </c>
      <c r="F1737" s="1">
        <v>0</v>
      </c>
      <c r="G1737" s="1">
        <v>0.2</v>
      </c>
      <c r="H1737" s="1">
        <v>0</v>
      </c>
      <c r="I1737" s="1" t="s">
        <v>12</v>
      </c>
      <c r="J1737" s="1" t="s">
        <v>16</v>
      </c>
      <c r="K1737" s="1">
        <v>420</v>
      </c>
      <c r="L1737" s="3">
        <v>30</v>
      </c>
      <c r="M1737" t="str">
        <f t="shared" si="193"/>
        <v>C</v>
      </c>
      <c r="N1737" t="str">
        <f t="shared" si="194"/>
        <v>C4</v>
      </c>
      <c r="O1737" t="str">
        <f>VLOOKUP(N1737,'Design - US'!$H$3:$M$50,2,FALSE)</f>
        <v>Profile A</v>
      </c>
      <c r="P1737" t="str">
        <f>VLOOKUP($N1737,'Design - US'!$H$3:$M$50,3,FALSE)</f>
        <v>$60 USD / mo (T3)</v>
      </c>
      <c r="Q1737" t="str">
        <f>VLOOKUP($N1737,'Design - US'!$H$3:$M$50,4,FALSE)</f>
        <v>$5.36 USD / day</v>
      </c>
      <c r="R1737" t="str">
        <f>VLOOKUP($N1737,'Design - US'!$H$3:$M$50,5,FALSE)</f>
        <v>Open access within label indication (use after failure of allopurinol or febuxostat)</v>
      </c>
      <c r="S1737" t="str">
        <f>VLOOKUP($N1737,'Design - US'!$H$3:$M$50,6,FALSE)</f>
        <v>Requires prior authorization</v>
      </c>
      <c r="T1737">
        <f t="shared" si="195"/>
        <v>30</v>
      </c>
      <c r="U1737">
        <f t="shared" si="189"/>
        <v>24</v>
      </c>
      <c r="V1737">
        <f t="shared" si="190"/>
        <v>0</v>
      </c>
      <c r="W1737">
        <f t="shared" si="191"/>
        <v>6</v>
      </c>
      <c r="X1737">
        <f t="shared" si="192"/>
        <v>0</v>
      </c>
    </row>
    <row r="1738" spans="1:24">
      <c r="A1738" s="2">
        <v>285</v>
      </c>
      <c r="B1738" s="1" t="s">
        <v>18</v>
      </c>
      <c r="C1738" s="1">
        <v>5</v>
      </c>
      <c r="D1738" s="1" t="s">
        <v>11</v>
      </c>
      <c r="E1738" s="1">
        <v>0.9</v>
      </c>
      <c r="F1738" s="1">
        <v>0</v>
      </c>
      <c r="G1738" s="1">
        <v>0.1</v>
      </c>
      <c r="H1738" s="1">
        <v>0</v>
      </c>
      <c r="I1738" s="1" t="s">
        <v>12</v>
      </c>
      <c r="J1738" s="1" t="s">
        <v>16</v>
      </c>
      <c r="K1738" s="1">
        <v>420</v>
      </c>
      <c r="L1738" s="3">
        <v>30</v>
      </c>
      <c r="M1738" t="str">
        <f t="shared" si="193"/>
        <v>C</v>
      </c>
      <c r="N1738" t="str">
        <f t="shared" si="194"/>
        <v>C5</v>
      </c>
      <c r="O1738" t="str">
        <f>VLOOKUP(N1738,'Design - US'!$H$3:$M$50,2,FALSE)</f>
        <v>Profile C</v>
      </c>
      <c r="P1738" t="str">
        <f>VLOOKUP($N1738,'Design - US'!$H$3:$M$50,3,FALSE)</f>
        <v>$30 USD / mo (T2)</v>
      </c>
      <c r="Q1738" t="str">
        <f>VLOOKUP($N1738,'Design - US'!$H$3:$M$50,4,FALSE)</f>
        <v>$7.14 USD / day</v>
      </c>
      <c r="R1738" t="str">
        <f>VLOOKUP($N1738,'Design - US'!$H$3:$M$50,5,FALSE)</f>
        <v>Open access within label indication (use after failure of allopurinol or febuxostat)</v>
      </c>
      <c r="S1738" t="str">
        <f>VLOOKUP($N1738,'Design - US'!$H$3:$M$50,6,FALSE)</f>
        <v>Requires prior authorization</v>
      </c>
      <c r="T1738">
        <f t="shared" si="195"/>
        <v>420</v>
      </c>
      <c r="U1738">
        <f t="shared" si="189"/>
        <v>378</v>
      </c>
      <c r="V1738">
        <f t="shared" si="190"/>
        <v>0</v>
      </c>
      <c r="W1738">
        <f t="shared" si="191"/>
        <v>42</v>
      </c>
      <c r="X1738">
        <f t="shared" si="192"/>
        <v>0</v>
      </c>
    </row>
    <row r="1739" spans="1:24">
      <c r="A1739" s="2">
        <v>285</v>
      </c>
      <c r="B1739" s="1" t="s">
        <v>18</v>
      </c>
      <c r="C1739" s="1">
        <v>5</v>
      </c>
      <c r="D1739" s="1" t="s">
        <v>14</v>
      </c>
      <c r="E1739" s="1">
        <v>0.8</v>
      </c>
      <c r="F1739" s="1">
        <v>0</v>
      </c>
      <c r="G1739" s="1">
        <v>0.2</v>
      </c>
      <c r="H1739" s="1">
        <v>0</v>
      </c>
      <c r="I1739" s="1" t="s">
        <v>12</v>
      </c>
      <c r="J1739" s="1" t="s">
        <v>16</v>
      </c>
      <c r="K1739" s="1">
        <v>420</v>
      </c>
      <c r="L1739" s="3">
        <v>30</v>
      </c>
      <c r="M1739" t="str">
        <f t="shared" si="193"/>
        <v>C</v>
      </c>
      <c r="N1739" t="str">
        <f t="shared" si="194"/>
        <v>C5</v>
      </c>
      <c r="O1739" t="str">
        <f>VLOOKUP(N1739,'Design - US'!$H$3:$M$50,2,FALSE)</f>
        <v>Profile C</v>
      </c>
      <c r="P1739" t="str">
        <f>VLOOKUP($N1739,'Design - US'!$H$3:$M$50,3,FALSE)</f>
        <v>$30 USD / mo (T2)</v>
      </c>
      <c r="Q1739" t="str">
        <f>VLOOKUP($N1739,'Design - US'!$H$3:$M$50,4,FALSE)</f>
        <v>$7.14 USD / day</v>
      </c>
      <c r="R1739" t="str">
        <f>VLOOKUP($N1739,'Design - US'!$H$3:$M$50,5,FALSE)</f>
        <v>Open access within label indication (use after failure of allopurinol or febuxostat)</v>
      </c>
      <c r="S1739" t="str">
        <f>VLOOKUP($N1739,'Design - US'!$H$3:$M$50,6,FALSE)</f>
        <v>Requires prior authorization</v>
      </c>
      <c r="T1739">
        <f t="shared" si="195"/>
        <v>30</v>
      </c>
      <c r="U1739">
        <f t="shared" si="189"/>
        <v>24</v>
      </c>
      <c r="V1739">
        <f t="shared" si="190"/>
        <v>0</v>
      </c>
      <c r="W1739">
        <f t="shared" si="191"/>
        <v>6</v>
      </c>
      <c r="X1739">
        <f t="shared" si="192"/>
        <v>0</v>
      </c>
    </row>
    <row r="1740" spans="1:24">
      <c r="A1740" s="2">
        <v>285</v>
      </c>
      <c r="B1740" s="1" t="s">
        <v>18</v>
      </c>
      <c r="C1740" s="1">
        <v>6</v>
      </c>
      <c r="D1740" s="1" t="s">
        <v>11</v>
      </c>
      <c r="E1740" s="1">
        <v>0.9</v>
      </c>
      <c r="F1740" s="1">
        <v>0</v>
      </c>
      <c r="G1740" s="1">
        <v>0.1</v>
      </c>
      <c r="H1740" s="1">
        <v>0</v>
      </c>
      <c r="I1740" s="1" t="s">
        <v>12</v>
      </c>
      <c r="J1740" s="1" t="s">
        <v>16</v>
      </c>
      <c r="K1740" s="1">
        <v>420</v>
      </c>
      <c r="L1740" s="3">
        <v>30</v>
      </c>
      <c r="M1740" t="str">
        <f t="shared" si="193"/>
        <v>C</v>
      </c>
      <c r="N1740" t="str">
        <f t="shared" si="194"/>
        <v>C6</v>
      </c>
      <c r="O1740" t="str">
        <f>VLOOKUP(N1740,'Design - US'!$H$3:$M$50,2,FALSE)</f>
        <v>Profile A</v>
      </c>
      <c r="P1740" t="str">
        <f>VLOOKUP($N1740,'Design - US'!$H$3:$M$50,3,FALSE)</f>
        <v>$60 USD / mo (T3)</v>
      </c>
      <c r="Q1740" t="str">
        <f>VLOOKUP($N1740,'Design - US'!$H$3:$M$50,4,FALSE)</f>
        <v>$7.14 USD / day</v>
      </c>
      <c r="R1740" t="str">
        <f>VLOOKUP($N1740,'Design - US'!$H$3:$M$50,5,FALSE)</f>
        <v>Open access within label indication (use after failure of allopurinol or febuxostat)</v>
      </c>
      <c r="S1740" t="str">
        <f>VLOOKUP($N1740,'Design - US'!$H$3:$M$50,6,FALSE)</f>
        <v>Requires prior authorization</v>
      </c>
      <c r="T1740">
        <f t="shared" si="195"/>
        <v>420</v>
      </c>
      <c r="U1740">
        <f t="shared" si="189"/>
        <v>378</v>
      </c>
      <c r="V1740">
        <f t="shared" si="190"/>
        <v>0</v>
      </c>
      <c r="W1740">
        <f t="shared" si="191"/>
        <v>42</v>
      </c>
      <c r="X1740">
        <f t="shared" si="192"/>
        <v>0</v>
      </c>
    </row>
    <row r="1741" spans="1:24">
      <c r="A1741" s="2">
        <v>285</v>
      </c>
      <c r="B1741" s="1" t="s">
        <v>18</v>
      </c>
      <c r="C1741" s="1">
        <v>6</v>
      </c>
      <c r="D1741" s="1" t="s">
        <v>14</v>
      </c>
      <c r="E1741" s="1">
        <v>0.8</v>
      </c>
      <c r="F1741" s="1">
        <v>0</v>
      </c>
      <c r="G1741" s="1">
        <v>0.2</v>
      </c>
      <c r="H1741" s="1">
        <v>0</v>
      </c>
      <c r="I1741" s="1" t="s">
        <v>12</v>
      </c>
      <c r="J1741" s="1" t="s">
        <v>16</v>
      </c>
      <c r="K1741" s="1">
        <v>420</v>
      </c>
      <c r="L1741" s="3">
        <v>30</v>
      </c>
      <c r="M1741" t="str">
        <f t="shared" si="193"/>
        <v>C</v>
      </c>
      <c r="N1741" t="str">
        <f t="shared" si="194"/>
        <v>C6</v>
      </c>
      <c r="O1741" t="str">
        <f>VLOOKUP(N1741,'Design - US'!$H$3:$M$50,2,FALSE)</f>
        <v>Profile A</v>
      </c>
      <c r="P1741" t="str">
        <f>VLOOKUP($N1741,'Design - US'!$H$3:$M$50,3,FALSE)</f>
        <v>$60 USD / mo (T3)</v>
      </c>
      <c r="Q1741" t="str">
        <f>VLOOKUP($N1741,'Design - US'!$H$3:$M$50,4,FALSE)</f>
        <v>$7.14 USD / day</v>
      </c>
      <c r="R1741" t="str">
        <f>VLOOKUP($N1741,'Design - US'!$H$3:$M$50,5,FALSE)</f>
        <v>Open access within label indication (use after failure of allopurinol or febuxostat)</v>
      </c>
      <c r="S1741" t="str">
        <f>VLOOKUP($N1741,'Design - US'!$H$3:$M$50,6,FALSE)</f>
        <v>Requires prior authorization</v>
      </c>
      <c r="T1741">
        <f t="shared" si="195"/>
        <v>30</v>
      </c>
      <c r="U1741">
        <f t="shared" si="189"/>
        <v>24</v>
      </c>
      <c r="V1741">
        <f t="shared" si="190"/>
        <v>0</v>
      </c>
      <c r="W1741">
        <f t="shared" si="191"/>
        <v>6</v>
      </c>
      <c r="X1741">
        <f t="shared" si="192"/>
        <v>0</v>
      </c>
    </row>
    <row r="1742" spans="1:24">
      <c r="A1742" s="2">
        <v>285</v>
      </c>
      <c r="B1742" s="1" t="s">
        <v>18</v>
      </c>
      <c r="C1742" s="1">
        <v>7</v>
      </c>
      <c r="D1742" s="1" t="s">
        <v>11</v>
      </c>
      <c r="E1742" s="1">
        <v>0.9</v>
      </c>
      <c r="F1742" s="1">
        <v>0</v>
      </c>
      <c r="G1742" s="1">
        <v>0.1</v>
      </c>
      <c r="H1742" s="1">
        <v>0</v>
      </c>
      <c r="I1742" s="1" t="s">
        <v>12</v>
      </c>
      <c r="J1742" s="1" t="s">
        <v>16</v>
      </c>
      <c r="K1742" s="1">
        <v>420</v>
      </c>
      <c r="L1742" s="3">
        <v>30</v>
      </c>
      <c r="M1742" t="str">
        <f t="shared" si="193"/>
        <v>C</v>
      </c>
      <c r="N1742" t="str">
        <f t="shared" si="194"/>
        <v>C7</v>
      </c>
      <c r="O1742" t="str">
        <f>VLOOKUP(N1742,'Design - US'!$H$3:$M$50,2,FALSE)</f>
        <v>Profile D</v>
      </c>
      <c r="P1742" t="str">
        <f>VLOOKUP($N1742,'Design - US'!$H$3:$M$50,3,FALSE)</f>
        <v>$60 USD / mo (T3)</v>
      </c>
      <c r="Q1742" t="str">
        <f>VLOOKUP($N1742,'Design - US'!$H$3:$M$50,4,FALSE)</f>
        <v>$7.14 USD / day</v>
      </c>
      <c r="R1742" t="str">
        <f>VLOOKUP($N1742,'Design - US'!$H$3:$M$50,5,FALSE)</f>
        <v>Open access within label indication (use after failure of allopurinol or febuxostat)</v>
      </c>
      <c r="S1742" t="str">
        <f>VLOOKUP($N1742,'Design - US'!$H$3:$M$50,6,FALSE)</f>
        <v>Requires prior authorization</v>
      </c>
      <c r="T1742">
        <f t="shared" si="195"/>
        <v>420</v>
      </c>
      <c r="U1742">
        <f t="shared" si="189"/>
        <v>378</v>
      </c>
      <c r="V1742">
        <f t="shared" si="190"/>
        <v>0</v>
      </c>
      <c r="W1742">
        <f t="shared" si="191"/>
        <v>42</v>
      </c>
      <c r="X1742">
        <f t="shared" si="192"/>
        <v>0</v>
      </c>
    </row>
    <row r="1743" spans="1:24">
      <c r="A1743" s="2">
        <v>285</v>
      </c>
      <c r="B1743" s="1" t="s">
        <v>18</v>
      </c>
      <c r="C1743" s="1">
        <v>7</v>
      </c>
      <c r="D1743" s="1" t="s">
        <v>14</v>
      </c>
      <c r="E1743" s="1">
        <v>0.8</v>
      </c>
      <c r="F1743" s="1">
        <v>0</v>
      </c>
      <c r="G1743" s="1">
        <v>0.2</v>
      </c>
      <c r="H1743" s="1">
        <v>0</v>
      </c>
      <c r="I1743" s="1" t="s">
        <v>12</v>
      </c>
      <c r="J1743" s="1" t="s">
        <v>16</v>
      </c>
      <c r="K1743" s="1">
        <v>420</v>
      </c>
      <c r="L1743" s="3">
        <v>30</v>
      </c>
      <c r="M1743" t="str">
        <f t="shared" si="193"/>
        <v>C</v>
      </c>
      <c r="N1743" t="str">
        <f t="shared" si="194"/>
        <v>C7</v>
      </c>
      <c r="O1743" t="str">
        <f>VLOOKUP(N1743,'Design - US'!$H$3:$M$50,2,FALSE)</f>
        <v>Profile D</v>
      </c>
      <c r="P1743" t="str">
        <f>VLOOKUP($N1743,'Design - US'!$H$3:$M$50,3,FALSE)</f>
        <v>$60 USD / mo (T3)</v>
      </c>
      <c r="Q1743" t="str">
        <f>VLOOKUP($N1743,'Design - US'!$H$3:$M$50,4,FALSE)</f>
        <v>$7.14 USD / day</v>
      </c>
      <c r="R1743" t="str">
        <f>VLOOKUP($N1743,'Design - US'!$H$3:$M$50,5,FALSE)</f>
        <v>Open access within label indication (use after failure of allopurinol or febuxostat)</v>
      </c>
      <c r="S1743" t="str">
        <f>VLOOKUP($N1743,'Design - US'!$H$3:$M$50,6,FALSE)</f>
        <v>Requires prior authorization</v>
      </c>
      <c r="T1743">
        <f t="shared" si="195"/>
        <v>30</v>
      </c>
      <c r="U1743">
        <f t="shared" si="189"/>
        <v>24</v>
      </c>
      <c r="V1743">
        <f t="shared" si="190"/>
        <v>0</v>
      </c>
      <c r="W1743">
        <f t="shared" si="191"/>
        <v>6</v>
      </c>
      <c r="X1743">
        <f t="shared" si="192"/>
        <v>0</v>
      </c>
    </row>
    <row r="1744" spans="1:24">
      <c r="A1744" s="2">
        <v>285</v>
      </c>
      <c r="B1744" s="1" t="s">
        <v>18</v>
      </c>
      <c r="C1744" s="1">
        <v>8</v>
      </c>
      <c r="D1744" s="1" t="s">
        <v>11</v>
      </c>
      <c r="E1744" s="1">
        <v>0.9</v>
      </c>
      <c r="F1744" s="1">
        <v>0</v>
      </c>
      <c r="G1744" s="1">
        <v>0.1</v>
      </c>
      <c r="H1744" s="1">
        <v>0</v>
      </c>
      <c r="I1744" s="1" t="s">
        <v>12</v>
      </c>
      <c r="J1744" s="1" t="s">
        <v>16</v>
      </c>
      <c r="K1744" s="1">
        <v>420</v>
      </c>
      <c r="L1744" s="3">
        <v>30</v>
      </c>
      <c r="M1744" t="str">
        <f t="shared" si="193"/>
        <v>C</v>
      </c>
      <c r="N1744" t="str">
        <f t="shared" si="194"/>
        <v>C8</v>
      </c>
      <c r="O1744" t="str">
        <f>VLOOKUP(N1744,'Design - US'!$H$3:$M$50,2,FALSE)</f>
        <v>Profile B</v>
      </c>
      <c r="P1744" t="str">
        <f>VLOOKUP($N1744,'Design - US'!$H$3:$M$50,3,FALSE)</f>
        <v>$60 USD / mo (T3)</v>
      </c>
      <c r="Q1744" t="str">
        <f>VLOOKUP($N1744,'Design - US'!$H$3:$M$50,4,FALSE)</f>
        <v>$12.06 USD / day</v>
      </c>
      <c r="R1744" t="str">
        <f>VLOOKUP($N1744,'Design - US'!$H$3:$M$50,5,FALSE)</f>
        <v>Access restricted beyond label indication (use only after failure of both allopurinol AND febuxostat)</v>
      </c>
      <c r="S1744" t="str">
        <f>VLOOKUP($N1744,'Design - US'!$H$3:$M$50,6,FALSE)</f>
        <v>Requires prior authorization</v>
      </c>
      <c r="T1744">
        <f t="shared" si="195"/>
        <v>420</v>
      </c>
      <c r="U1744">
        <f t="shared" si="189"/>
        <v>378</v>
      </c>
      <c r="V1744">
        <f t="shared" si="190"/>
        <v>0</v>
      </c>
      <c r="W1744">
        <f t="shared" si="191"/>
        <v>42</v>
      </c>
      <c r="X1744">
        <f t="shared" si="192"/>
        <v>0</v>
      </c>
    </row>
    <row r="1745" spans="1:24">
      <c r="A1745" s="2">
        <v>285</v>
      </c>
      <c r="B1745" s="1" t="s">
        <v>18</v>
      </c>
      <c r="C1745" s="1">
        <v>8</v>
      </c>
      <c r="D1745" s="1" t="s">
        <v>14</v>
      </c>
      <c r="E1745" s="1">
        <v>0.9</v>
      </c>
      <c r="F1745" s="1">
        <v>0</v>
      </c>
      <c r="G1745" s="1">
        <v>0.1</v>
      </c>
      <c r="H1745" s="1">
        <v>0</v>
      </c>
      <c r="I1745" s="1" t="s">
        <v>12</v>
      </c>
      <c r="J1745" s="1" t="s">
        <v>16</v>
      </c>
      <c r="K1745" s="1">
        <v>420</v>
      </c>
      <c r="L1745" s="3">
        <v>30</v>
      </c>
      <c r="M1745" t="str">
        <f t="shared" si="193"/>
        <v>C</v>
      </c>
      <c r="N1745" t="str">
        <f t="shared" si="194"/>
        <v>C8</v>
      </c>
      <c r="O1745" t="str">
        <f>VLOOKUP(N1745,'Design - US'!$H$3:$M$50,2,FALSE)</f>
        <v>Profile B</v>
      </c>
      <c r="P1745" t="str">
        <f>VLOOKUP($N1745,'Design - US'!$H$3:$M$50,3,FALSE)</f>
        <v>$60 USD / mo (T3)</v>
      </c>
      <c r="Q1745" t="str">
        <f>VLOOKUP($N1745,'Design - US'!$H$3:$M$50,4,FALSE)</f>
        <v>$12.06 USD / day</v>
      </c>
      <c r="R1745" t="str">
        <f>VLOOKUP($N1745,'Design - US'!$H$3:$M$50,5,FALSE)</f>
        <v>Access restricted beyond label indication (use only after failure of both allopurinol AND febuxostat)</v>
      </c>
      <c r="S1745" t="str">
        <f>VLOOKUP($N1745,'Design - US'!$H$3:$M$50,6,FALSE)</f>
        <v>Requires prior authorization</v>
      </c>
      <c r="T1745">
        <f t="shared" si="195"/>
        <v>30</v>
      </c>
      <c r="U1745">
        <f t="shared" si="189"/>
        <v>27</v>
      </c>
      <c r="V1745">
        <f t="shared" si="190"/>
        <v>0</v>
      </c>
      <c r="W1745">
        <f t="shared" si="191"/>
        <v>3</v>
      </c>
      <c r="X1745">
        <f t="shared" si="192"/>
        <v>0</v>
      </c>
    </row>
    <row r="1746" spans="1:24">
      <c r="A1746" s="2">
        <v>285</v>
      </c>
      <c r="B1746" s="1" t="s">
        <v>18</v>
      </c>
      <c r="C1746" s="1">
        <v>9</v>
      </c>
      <c r="D1746" s="1" t="s">
        <v>11</v>
      </c>
      <c r="E1746" s="1">
        <v>0.9</v>
      </c>
      <c r="F1746" s="1">
        <v>0</v>
      </c>
      <c r="G1746" s="1">
        <v>0.1</v>
      </c>
      <c r="H1746" s="1">
        <v>0</v>
      </c>
      <c r="I1746" s="1" t="s">
        <v>12</v>
      </c>
      <c r="J1746" s="1" t="s">
        <v>16</v>
      </c>
      <c r="K1746" s="1">
        <v>420</v>
      </c>
      <c r="L1746" s="3">
        <v>30</v>
      </c>
      <c r="M1746" t="str">
        <f t="shared" si="193"/>
        <v>C</v>
      </c>
      <c r="N1746" t="str">
        <f t="shared" si="194"/>
        <v>C9</v>
      </c>
      <c r="O1746" t="str">
        <f>VLOOKUP(N1746,'Design - US'!$H$3:$M$50,2,FALSE)</f>
        <v>Profile D</v>
      </c>
      <c r="P1746" t="str">
        <f>VLOOKUP($N1746,'Design - US'!$H$3:$M$50,3,FALSE)</f>
        <v>$60 USD / mo (T3)</v>
      </c>
      <c r="Q1746" t="str">
        <f>VLOOKUP($N1746,'Design - US'!$H$3:$M$50,4,FALSE)</f>
        <v>$12.06 USD / day</v>
      </c>
      <c r="R1746" t="str">
        <f>VLOOKUP($N1746,'Design - US'!$H$3:$M$50,5,FALSE)</f>
        <v>Open access within label indication (use after failure of allopurinol or febuxostat)</v>
      </c>
      <c r="S1746" t="str">
        <f>VLOOKUP($N1746,'Design - US'!$H$3:$M$50,6,FALSE)</f>
        <v>No prior authorization</v>
      </c>
      <c r="T1746">
        <f t="shared" si="195"/>
        <v>420</v>
      </c>
      <c r="U1746">
        <f t="shared" si="189"/>
        <v>378</v>
      </c>
      <c r="V1746">
        <f t="shared" si="190"/>
        <v>0</v>
      </c>
      <c r="W1746">
        <f t="shared" si="191"/>
        <v>42</v>
      </c>
      <c r="X1746">
        <f t="shared" si="192"/>
        <v>0</v>
      </c>
    </row>
    <row r="1747" spans="1:24">
      <c r="A1747" s="2">
        <v>285</v>
      </c>
      <c r="B1747" s="1" t="s">
        <v>18</v>
      </c>
      <c r="C1747" s="1">
        <v>9</v>
      </c>
      <c r="D1747" s="1" t="s">
        <v>14</v>
      </c>
      <c r="E1747" s="1">
        <v>0.8</v>
      </c>
      <c r="F1747" s="1">
        <v>0</v>
      </c>
      <c r="G1747" s="1">
        <v>0.2</v>
      </c>
      <c r="H1747" s="1">
        <v>0</v>
      </c>
      <c r="I1747" s="1" t="s">
        <v>12</v>
      </c>
      <c r="J1747" s="1" t="s">
        <v>16</v>
      </c>
      <c r="K1747" s="1">
        <v>420</v>
      </c>
      <c r="L1747" s="3">
        <v>30</v>
      </c>
      <c r="M1747" t="str">
        <f t="shared" si="193"/>
        <v>C</v>
      </c>
      <c r="N1747" t="str">
        <f t="shared" si="194"/>
        <v>C9</v>
      </c>
      <c r="O1747" t="str">
        <f>VLOOKUP(N1747,'Design - US'!$H$3:$M$50,2,FALSE)</f>
        <v>Profile D</v>
      </c>
      <c r="P1747" t="str">
        <f>VLOOKUP($N1747,'Design - US'!$H$3:$M$50,3,FALSE)</f>
        <v>$60 USD / mo (T3)</v>
      </c>
      <c r="Q1747" t="str">
        <f>VLOOKUP($N1747,'Design - US'!$H$3:$M$50,4,FALSE)</f>
        <v>$12.06 USD / day</v>
      </c>
      <c r="R1747" t="str">
        <f>VLOOKUP($N1747,'Design - US'!$H$3:$M$50,5,FALSE)</f>
        <v>Open access within label indication (use after failure of allopurinol or febuxostat)</v>
      </c>
      <c r="S1747" t="str">
        <f>VLOOKUP($N1747,'Design - US'!$H$3:$M$50,6,FALSE)</f>
        <v>No prior authorization</v>
      </c>
      <c r="T1747">
        <f t="shared" si="195"/>
        <v>30</v>
      </c>
      <c r="U1747">
        <f t="shared" si="189"/>
        <v>24</v>
      </c>
      <c r="V1747">
        <f t="shared" si="190"/>
        <v>0</v>
      </c>
      <c r="W1747">
        <f t="shared" si="191"/>
        <v>6</v>
      </c>
      <c r="X1747">
        <f t="shared" si="192"/>
        <v>0</v>
      </c>
    </row>
    <row r="1748" spans="1:24">
      <c r="A1748" s="2">
        <v>285</v>
      </c>
      <c r="B1748" s="1" t="s">
        <v>18</v>
      </c>
      <c r="C1748" s="1">
        <v>10</v>
      </c>
      <c r="D1748" s="1" t="s">
        <v>11</v>
      </c>
      <c r="E1748" s="1">
        <v>0.9</v>
      </c>
      <c r="F1748" s="1">
        <v>0</v>
      </c>
      <c r="G1748" s="1">
        <v>0.1</v>
      </c>
      <c r="H1748" s="1">
        <v>0</v>
      </c>
      <c r="I1748" s="1" t="s">
        <v>12</v>
      </c>
      <c r="J1748" s="1" t="s">
        <v>16</v>
      </c>
      <c r="K1748" s="1">
        <v>420</v>
      </c>
      <c r="L1748" s="3">
        <v>30</v>
      </c>
      <c r="M1748" t="str">
        <f t="shared" si="193"/>
        <v>C</v>
      </c>
      <c r="N1748" t="str">
        <f t="shared" si="194"/>
        <v>C10</v>
      </c>
      <c r="O1748" t="str">
        <f>VLOOKUP(N1748,'Design - US'!$H$3:$M$50,2,FALSE)</f>
        <v>Profile A</v>
      </c>
      <c r="P1748" t="str">
        <f>VLOOKUP($N1748,'Design - US'!$H$3:$M$50,3,FALSE)</f>
        <v>$60 USD / mo (T3)</v>
      </c>
      <c r="Q1748" t="str">
        <f>VLOOKUP($N1748,'Design - US'!$H$3:$M$50,4,FALSE)</f>
        <v>$12.06 USD / day</v>
      </c>
      <c r="R1748" t="str">
        <f>VLOOKUP($N1748,'Design - US'!$H$3:$M$50,5,FALSE)</f>
        <v>Open access within label indication (use after failure of allopurinol or febuxostat)</v>
      </c>
      <c r="S1748" t="str">
        <f>VLOOKUP($N1748,'Design - US'!$H$3:$M$50,6,FALSE)</f>
        <v>No prior authorization</v>
      </c>
      <c r="T1748">
        <f t="shared" si="195"/>
        <v>420</v>
      </c>
      <c r="U1748">
        <f t="shared" si="189"/>
        <v>378</v>
      </c>
      <c r="V1748">
        <f t="shared" si="190"/>
        <v>0</v>
      </c>
      <c r="W1748">
        <f t="shared" si="191"/>
        <v>42</v>
      </c>
      <c r="X1748">
        <f t="shared" si="192"/>
        <v>0</v>
      </c>
    </row>
    <row r="1749" spans="1:24">
      <c r="A1749" s="2">
        <v>285</v>
      </c>
      <c r="B1749" s="1" t="s">
        <v>18</v>
      </c>
      <c r="C1749" s="1">
        <v>10</v>
      </c>
      <c r="D1749" s="1" t="s">
        <v>14</v>
      </c>
      <c r="E1749" s="1">
        <v>0.8</v>
      </c>
      <c r="F1749" s="1">
        <v>0</v>
      </c>
      <c r="G1749" s="1">
        <v>0.2</v>
      </c>
      <c r="H1749" s="1">
        <v>0</v>
      </c>
      <c r="I1749" s="1" t="s">
        <v>12</v>
      </c>
      <c r="J1749" s="1" t="s">
        <v>16</v>
      </c>
      <c r="K1749" s="1">
        <v>420</v>
      </c>
      <c r="L1749" s="3">
        <v>30</v>
      </c>
      <c r="M1749" t="str">
        <f t="shared" si="193"/>
        <v>C</v>
      </c>
      <c r="N1749" t="str">
        <f t="shared" si="194"/>
        <v>C10</v>
      </c>
      <c r="O1749" t="str">
        <f>VLOOKUP(N1749,'Design - US'!$H$3:$M$50,2,FALSE)</f>
        <v>Profile A</v>
      </c>
      <c r="P1749" t="str">
        <f>VLOOKUP($N1749,'Design - US'!$H$3:$M$50,3,FALSE)</f>
        <v>$60 USD / mo (T3)</v>
      </c>
      <c r="Q1749" t="str">
        <f>VLOOKUP($N1749,'Design - US'!$H$3:$M$50,4,FALSE)</f>
        <v>$12.06 USD / day</v>
      </c>
      <c r="R1749" t="str">
        <f>VLOOKUP($N1749,'Design - US'!$H$3:$M$50,5,FALSE)</f>
        <v>Open access within label indication (use after failure of allopurinol or febuxostat)</v>
      </c>
      <c r="S1749" t="str">
        <f>VLOOKUP($N1749,'Design - US'!$H$3:$M$50,6,FALSE)</f>
        <v>No prior authorization</v>
      </c>
      <c r="T1749">
        <f t="shared" si="195"/>
        <v>30</v>
      </c>
      <c r="U1749">
        <f t="shared" si="189"/>
        <v>24</v>
      </c>
      <c r="V1749">
        <f t="shared" si="190"/>
        <v>0</v>
      </c>
      <c r="W1749">
        <f t="shared" si="191"/>
        <v>6</v>
      </c>
      <c r="X1749">
        <f t="shared" si="192"/>
        <v>0</v>
      </c>
    </row>
    <row r="1750" spans="1:24">
      <c r="A1750" s="2">
        <v>285</v>
      </c>
      <c r="B1750" s="1" t="s">
        <v>18</v>
      </c>
      <c r="C1750" s="1">
        <v>11</v>
      </c>
      <c r="D1750" s="1" t="s">
        <v>11</v>
      </c>
      <c r="E1750" s="1">
        <v>0.9</v>
      </c>
      <c r="F1750" s="1">
        <v>0</v>
      </c>
      <c r="G1750" s="1">
        <v>0.1</v>
      </c>
      <c r="H1750" s="1">
        <v>0</v>
      </c>
      <c r="I1750" s="1" t="s">
        <v>12</v>
      </c>
      <c r="J1750" s="1" t="s">
        <v>16</v>
      </c>
      <c r="K1750" s="1">
        <v>420</v>
      </c>
      <c r="L1750" s="3">
        <v>30</v>
      </c>
      <c r="M1750" t="str">
        <f t="shared" si="193"/>
        <v>C</v>
      </c>
      <c r="N1750" t="str">
        <f t="shared" si="194"/>
        <v>C11</v>
      </c>
      <c r="O1750" t="str">
        <f>VLOOKUP(N1750,'Design - US'!$H$3:$M$50,2,FALSE)</f>
        <v>Profile B</v>
      </c>
      <c r="P1750" t="str">
        <f>VLOOKUP($N1750,'Design - US'!$H$3:$M$50,3,FALSE)</f>
        <v>$60 USD / mo (T3)</v>
      </c>
      <c r="Q1750" t="str">
        <f>VLOOKUP($N1750,'Design - US'!$H$3:$M$50,4,FALSE)</f>
        <v>$12.06 USD / day</v>
      </c>
      <c r="R1750" t="str">
        <f>VLOOKUP($N1750,'Design - US'!$H$3:$M$50,5,FALSE)</f>
        <v>Open access within label indication (use after failure of allopurinol or febuxostat)</v>
      </c>
      <c r="S1750" t="str">
        <f>VLOOKUP($N1750,'Design - US'!$H$3:$M$50,6,FALSE)</f>
        <v>No prior authorization</v>
      </c>
      <c r="T1750">
        <f t="shared" si="195"/>
        <v>420</v>
      </c>
      <c r="U1750">
        <f t="shared" si="189"/>
        <v>378</v>
      </c>
      <c r="V1750">
        <f t="shared" si="190"/>
        <v>0</v>
      </c>
      <c r="W1750">
        <f t="shared" si="191"/>
        <v>42</v>
      </c>
      <c r="X1750">
        <f t="shared" si="192"/>
        <v>0</v>
      </c>
    </row>
    <row r="1751" spans="1:24">
      <c r="A1751" s="2">
        <v>285</v>
      </c>
      <c r="B1751" s="1" t="s">
        <v>18</v>
      </c>
      <c r="C1751" s="1">
        <v>11</v>
      </c>
      <c r="D1751" s="1" t="s">
        <v>14</v>
      </c>
      <c r="E1751" s="1">
        <v>0.8</v>
      </c>
      <c r="F1751" s="1">
        <v>0</v>
      </c>
      <c r="G1751" s="1">
        <v>0.2</v>
      </c>
      <c r="H1751" s="1">
        <v>0</v>
      </c>
      <c r="I1751" s="1" t="s">
        <v>12</v>
      </c>
      <c r="J1751" s="1" t="s">
        <v>16</v>
      </c>
      <c r="K1751" s="1">
        <v>420</v>
      </c>
      <c r="L1751" s="3">
        <v>30</v>
      </c>
      <c r="M1751" t="str">
        <f t="shared" si="193"/>
        <v>C</v>
      </c>
      <c r="N1751" t="str">
        <f t="shared" si="194"/>
        <v>C11</v>
      </c>
      <c r="O1751" t="str">
        <f>VLOOKUP(N1751,'Design - US'!$H$3:$M$50,2,FALSE)</f>
        <v>Profile B</v>
      </c>
      <c r="P1751" t="str">
        <f>VLOOKUP($N1751,'Design - US'!$H$3:$M$50,3,FALSE)</f>
        <v>$60 USD / mo (T3)</v>
      </c>
      <c r="Q1751" t="str">
        <f>VLOOKUP($N1751,'Design - US'!$H$3:$M$50,4,FALSE)</f>
        <v>$12.06 USD / day</v>
      </c>
      <c r="R1751" t="str">
        <f>VLOOKUP($N1751,'Design - US'!$H$3:$M$50,5,FALSE)</f>
        <v>Open access within label indication (use after failure of allopurinol or febuxostat)</v>
      </c>
      <c r="S1751" t="str">
        <f>VLOOKUP($N1751,'Design - US'!$H$3:$M$50,6,FALSE)</f>
        <v>No prior authorization</v>
      </c>
      <c r="T1751">
        <f t="shared" si="195"/>
        <v>30</v>
      </c>
      <c r="U1751">
        <f t="shared" si="189"/>
        <v>24</v>
      </c>
      <c r="V1751">
        <f t="shared" si="190"/>
        <v>0</v>
      </c>
      <c r="W1751">
        <f t="shared" si="191"/>
        <v>6</v>
      </c>
      <c r="X1751">
        <f t="shared" si="192"/>
        <v>0</v>
      </c>
    </row>
    <row r="1752" spans="1:24">
      <c r="A1752" s="2">
        <v>285</v>
      </c>
      <c r="B1752" s="1" t="s">
        <v>18</v>
      </c>
      <c r="C1752" s="1">
        <v>12</v>
      </c>
      <c r="D1752" s="1" t="s">
        <v>11</v>
      </c>
      <c r="E1752" s="1">
        <v>0.9</v>
      </c>
      <c r="F1752" s="1">
        <v>0</v>
      </c>
      <c r="G1752" s="1">
        <v>0.1</v>
      </c>
      <c r="H1752" s="1">
        <v>0</v>
      </c>
      <c r="I1752" s="1" t="s">
        <v>12</v>
      </c>
      <c r="J1752" s="1" t="s">
        <v>16</v>
      </c>
      <c r="K1752" s="1">
        <v>420</v>
      </c>
      <c r="L1752" s="3">
        <v>30</v>
      </c>
      <c r="M1752" t="str">
        <f t="shared" si="193"/>
        <v>C</v>
      </c>
      <c r="N1752" t="str">
        <f t="shared" si="194"/>
        <v>C12</v>
      </c>
      <c r="O1752" t="str">
        <f>VLOOKUP(N1752,'Design - US'!$H$3:$M$50,2,FALSE)</f>
        <v>Profile C</v>
      </c>
      <c r="P1752" t="str">
        <f>VLOOKUP($N1752,'Design - US'!$H$3:$M$50,3,FALSE)</f>
        <v>$60 USD / mo (T3)</v>
      </c>
      <c r="Q1752" t="str">
        <f>VLOOKUP($N1752,'Design - US'!$H$3:$M$50,4,FALSE)</f>
        <v>$5.36 USD / day</v>
      </c>
      <c r="R1752" t="str">
        <f>VLOOKUP($N1752,'Design - US'!$H$3:$M$50,5,FALSE)</f>
        <v>Open access within label indication (use after failure of allopurinol or febuxostat)</v>
      </c>
      <c r="S1752" t="str">
        <f>VLOOKUP($N1752,'Design - US'!$H$3:$M$50,6,FALSE)</f>
        <v>No prior authorization</v>
      </c>
      <c r="T1752">
        <f t="shared" si="195"/>
        <v>420</v>
      </c>
      <c r="U1752">
        <f t="shared" si="189"/>
        <v>378</v>
      </c>
      <c r="V1752">
        <f t="shared" si="190"/>
        <v>0</v>
      </c>
      <c r="W1752">
        <f t="shared" si="191"/>
        <v>42</v>
      </c>
      <c r="X1752">
        <f t="shared" si="192"/>
        <v>0</v>
      </c>
    </row>
    <row r="1753" spans="1:24">
      <c r="A1753" s="2">
        <v>285</v>
      </c>
      <c r="B1753" s="1" t="s">
        <v>18</v>
      </c>
      <c r="C1753" s="1">
        <v>12</v>
      </c>
      <c r="D1753" s="1" t="s">
        <v>14</v>
      </c>
      <c r="E1753" s="1">
        <v>0.8</v>
      </c>
      <c r="F1753" s="1">
        <v>0</v>
      </c>
      <c r="G1753" s="1">
        <v>0.2</v>
      </c>
      <c r="H1753" s="1">
        <v>0</v>
      </c>
      <c r="I1753" s="1" t="s">
        <v>12</v>
      </c>
      <c r="J1753" s="1" t="s">
        <v>16</v>
      </c>
      <c r="K1753" s="1">
        <v>420</v>
      </c>
      <c r="L1753" s="3">
        <v>30</v>
      </c>
      <c r="M1753" t="str">
        <f t="shared" si="193"/>
        <v>C</v>
      </c>
      <c r="N1753" t="str">
        <f t="shared" si="194"/>
        <v>C12</v>
      </c>
      <c r="O1753" t="str">
        <f>VLOOKUP(N1753,'Design - US'!$H$3:$M$50,2,FALSE)</f>
        <v>Profile C</v>
      </c>
      <c r="P1753" t="str">
        <f>VLOOKUP($N1753,'Design - US'!$H$3:$M$50,3,FALSE)</f>
        <v>$60 USD / mo (T3)</v>
      </c>
      <c r="Q1753" t="str">
        <f>VLOOKUP($N1753,'Design - US'!$H$3:$M$50,4,FALSE)</f>
        <v>$5.36 USD / day</v>
      </c>
      <c r="R1753" t="str">
        <f>VLOOKUP($N1753,'Design - US'!$H$3:$M$50,5,FALSE)</f>
        <v>Open access within label indication (use after failure of allopurinol or febuxostat)</v>
      </c>
      <c r="S1753" t="str">
        <f>VLOOKUP($N1753,'Design - US'!$H$3:$M$50,6,FALSE)</f>
        <v>No prior authorization</v>
      </c>
      <c r="T1753">
        <f t="shared" si="195"/>
        <v>30</v>
      </c>
      <c r="U1753">
        <f t="shared" si="189"/>
        <v>24</v>
      </c>
      <c r="V1753">
        <f t="shared" si="190"/>
        <v>0</v>
      </c>
      <c r="W1753">
        <f t="shared" si="191"/>
        <v>6</v>
      </c>
      <c r="X1753">
        <f t="shared" si="192"/>
        <v>0</v>
      </c>
    </row>
    <row r="1754" spans="1:24">
      <c r="A1754" s="2">
        <v>288</v>
      </c>
      <c r="B1754" s="1" t="s">
        <v>18</v>
      </c>
      <c r="C1754" s="1">
        <v>1</v>
      </c>
      <c r="D1754" s="1" t="s">
        <v>11</v>
      </c>
      <c r="E1754" s="1">
        <v>0.2</v>
      </c>
      <c r="F1754" s="1">
        <v>0.1</v>
      </c>
      <c r="G1754" s="1">
        <v>0.7</v>
      </c>
      <c r="H1754" s="1">
        <v>0</v>
      </c>
      <c r="I1754" s="1" t="s">
        <v>12</v>
      </c>
      <c r="J1754" s="1" t="s">
        <v>16</v>
      </c>
      <c r="K1754" s="1">
        <v>4000</v>
      </c>
      <c r="L1754" s="3">
        <v>1500</v>
      </c>
      <c r="M1754" t="str">
        <f t="shared" si="193"/>
        <v>C</v>
      </c>
      <c r="N1754" t="str">
        <f t="shared" si="194"/>
        <v>C1</v>
      </c>
      <c r="O1754" t="str">
        <f>VLOOKUP(N1754,'Design - US'!$H$3:$M$50,2,FALSE)</f>
        <v>Profile C</v>
      </c>
      <c r="P1754" t="str">
        <f>VLOOKUP($N1754,'Design - US'!$H$3:$M$50,3,FALSE)</f>
        <v>$30 USD / mo (T2)</v>
      </c>
      <c r="Q1754" t="str">
        <f>VLOOKUP($N1754,'Design - US'!$H$3:$M$50,4,FALSE)</f>
        <v>$7.14 USD / day</v>
      </c>
      <c r="R1754" t="str">
        <f>VLOOKUP($N1754,'Design - US'!$H$3:$M$50,5,FALSE)</f>
        <v>Open access within label indication (use after failure of allopurinol or febuxostat)</v>
      </c>
      <c r="S1754" t="str">
        <f>VLOOKUP($N1754,'Design - US'!$H$3:$M$50,6,FALSE)</f>
        <v>No prior authorization</v>
      </c>
      <c r="T1754">
        <f t="shared" si="195"/>
        <v>4000</v>
      </c>
      <c r="U1754">
        <f t="shared" si="189"/>
        <v>800</v>
      </c>
      <c r="V1754">
        <f t="shared" si="190"/>
        <v>400</v>
      </c>
      <c r="W1754">
        <f t="shared" si="191"/>
        <v>2800</v>
      </c>
      <c r="X1754">
        <f t="shared" si="192"/>
        <v>0</v>
      </c>
    </row>
    <row r="1755" spans="1:24">
      <c r="A1755" s="2">
        <v>288</v>
      </c>
      <c r="B1755" s="1" t="s">
        <v>18</v>
      </c>
      <c r="C1755" s="1">
        <v>1</v>
      </c>
      <c r="D1755" s="1" t="s">
        <v>14</v>
      </c>
      <c r="E1755" s="1">
        <v>0.1</v>
      </c>
      <c r="F1755" s="1">
        <v>0.1</v>
      </c>
      <c r="G1755" s="1">
        <v>0.8</v>
      </c>
      <c r="H1755" s="1">
        <v>0</v>
      </c>
      <c r="I1755" s="1" t="s">
        <v>12</v>
      </c>
      <c r="J1755" s="1" t="s">
        <v>16</v>
      </c>
      <c r="K1755" s="1">
        <v>4000</v>
      </c>
      <c r="L1755" s="3">
        <v>1500</v>
      </c>
      <c r="M1755" t="str">
        <f t="shared" si="193"/>
        <v>C</v>
      </c>
      <c r="N1755" t="str">
        <f t="shared" si="194"/>
        <v>C1</v>
      </c>
      <c r="O1755" t="str">
        <f>VLOOKUP(N1755,'Design - US'!$H$3:$M$50,2,FALSE)</f>
        <v>Profile C</v>
      </c>
      <c r="P1755" t="str">
        <f>VLOOKUP($N1755,'Design - US'!$H$3:$M$50,3,FALSE)</f>
        <v>$30 USD / mo (T2)</v>
      </c>
      <c r="Q1755" t="str">
        <f>VLOOKUP($N1755,'Design - US'!$H$3:$M$50,4,FALSE)</f>
        <v>$7.14 USD / day</v>
      </c>
      <c r="R1755" t="str">
        <f>VLOOKUP($N1755,'Design - US'!$H$3:$M$50,5,FALSE)</f>
        <v>Open access within label indication (use after failure of allopurinol or febuxostat)</v>
      </c>
      <c r="S1755" t="str">
        <f>VLOOKUP($N1755,'Design - US'!$H$3:$M$50,6,FALSE)</f>
        <v>No prior authorization</v>
      </c>
      <c r="T1755">
        <f t="shared" si="195"/>
        <v>1500</v>
      </c>
      <c r="U1755">
        <f t="shared" si="189"/>
        <v>150</v>
      </c>
      <c r="V1755">
        <f t="shared" si="190"/>
        <v>150</v>
      </c>
      <c r="W1755">
        <f t="shared" si="191"/>
        <v>1200</v>
      </c>
      <c r="X1755">
        <f t="shared" si="192"/>
        <v>0</v>
      </c>
    </row>
    <row r="1756" spans="1:24">
      <c r="A1756" s="2">
        <v>288</v>
      </c>
      <c r="B1756" s="1" t="s">
        <v>18</v>
      </c>
      <c r="C1756" s="1">
        <v>2</v>
      </c>
      <c r="D1756" s="1" t="s">
        <v>11</v>
      </c>
      <c r="E1756" s="1">
        <v>0.2</v>
      </c>
      <c r="F1756" s="1">
        <v>0.1</v>
      </c>
      <c r="G1756" s="1">
        <v>0.7</v>
      </c>
      <c r="H1756" s="1">
        <v>0</v>
      </c>
      <c r="I1756" s="1" t="s">
        <v>12</v>
      </c>
      <c r="J1756" s="1" t="s">
        <v>16</v>
      </c>
      <c r="K1756" s="1">
        <v>4000</v>
      </c>
      <c r="L1756" s="3">
        <v>1500</v>
      </c>
      <c r="M1756" t="str">
        <f t="shared" si="193"/>
        <v>C</v>
      </c>
      <c r="N1756" t="str">
        <f t="shared" si="194"/>
        <v>C2</v>
      </c>
      <c r="O1756" t="str">
        <f>VLOOKUP(N1756,'Design - US'!$H$3:$M$50,2,FALSE)</f>
        <v>Profile C</v>
      </c>
      <c r="P1756" t="str">
        <f>VLOOKUP($N1756,'Design - US'!$H$3:$M$50,3,FALSE)</f>
        <v>$60 USD / mo (T3)</v>
      </c>
      <c r="Q1756" t="str">
        <f>VLOOKUP($N1756,'Design - US'!$H$3:$M$50,4,FALSE)</f>
        <v>$12.06 USD / day</v>
      </c>
      <c r="R1756" t="str">
        <f>VLOOKUP($N1756,'Design - US'!$H$3:$M$50,5,FALSE)</f>
        <v>Access restricted beyond label indication (use only after failure of both allopurinol AND febuxostat)</v>
      </c>
      <c r="S1756" t="str">
        <f>VLOOKUP($N1756,'Design - US'!$H$3:$M$50,6,FALSE)</f>
        <v>Requires prior authorization</v>
      </c>
      <c r="T1756">
        <f t="shared" si="195"/>
        <v>4000</v>
      </c>
      <c r="U1756">
        <f t="shared" si="189"/>
        <v>800</v>
      </c>
      <c r="V1756">
        <f t="shared" si="190"/>
        <v>400</v>
      </c>
      <c r="W1756">
        <f t="shared" si="191"/>
        <v>2800</v>
      </c>
      <c r="X1756">
        <f t="shared" si="192"/>
        <v>0</v>
      </c>
    </row>
    <row r="1757" spans="1:24">
      <c r="A1757" s="2">
        <v>288</v>
      </c>
      <c r="B1757" s="1" t="s">
        <v>18</v>
      </c>
      <c r="C1757" s="1">
        <v>2</v>
      </c>
      <c r="D1757" s="1" t="s">
        <v>14</v>
      </c>
      <c r="E1757" s="1">
        <v>0.2</v>
      </c>
      <c r="F1757" s="1">
        <v>0.1</v>
      </c>
      <c r="G1757" s="1">
        <v>0.7</v>
      </c>
      <c r="H1757" s="1">
        <v>0</v>
      </c>
      <c r="I1757" s="1" t="s">
        <v>12</v>
      </c>
      <c r="J1757" s="1" t="s">
        <v>16</v>
      </c>
      <c r="K1757" s="1">
        <v>4000</v>
      </c>
      <c r="L1757" s="3">
        <v>1500</v>
      </c>
      <c r="M1757" t="str">
        <f t="shared" si="193"/>
        <v>C</v>
      </c>
      <c r="N1757" t="str">
        <f t="shared" si="194"/>
        <v>C2</v>
      </c>
      <c r="O1757" t="str">
        <f>VLOOKUP(N1757,'Design - US'!$H$3:$M$50,2,FALSE)</f>
        <v>Profile C</v>
      </c>
      <c r="P1757" t="str">
        <f>VLOOKUP($N1757,'Design - US'!$H$3:$M$50,3,FALSE)</f>
        <v>$60 USD / mo (T3)</v>
      </c>
      <c r="Q1757" t="str">
        <f>VLOOKUP($N1757,'Design - US'!$H$3:$M$50,4,FALSE)</f>
        <v>$12.06 USD / day</v>
      </c>
      <c r="R1757" t="str">
        <f>VLOOKUP($N1757,'Design - US'!$H$3:$M$50,5,FALSE)</f>
        <v>Access restricted beyond label indication (use only after failure of both allopurinol AND febuxostat)</v>
      </c>
      <c r="S1757" t="str">
        <f>VLOOKUP($N1757,'Design - US'!$H$3:$M$50,6,FALSE)</f>
        <v>Requires prior authorization</v>
      </c>
      <c r="T1757">
        <f t="shared" si="195"/>
        <v>1500</v>
      </c>
      <c r="U1757">
        <f t="shared" si="189"/>
        <v>300</v>
      </c>
      <c r="V1757">
        <f t="shared" si="190"/>
        <v>150</v>
      </c>
      <c r="W1757">
        <f t="shared" si="191"/>
        <v>1050</v>
      </c>
      <c r="X1757">
        <f t="shared" si="192"/>
        <v>0</v>
      </c>
    </row>
    <row r="1758" spans="1:24">
      <c r="A1758" s="2">
        <v>288</v>
      </c>
      <c r="B1758" s="1" t="s">
        <v>18</v>
      </c>
      <c r="C1758" s="1">
        <v>3</v>
      </c>
      <c r="D1758" s="1" t="s">
        <v>11</v>
      </c>
      <c r="E1758" s="1">
        <v>0.2</v>
      </c>
      <c r="F1758" s="1">
        <v>0.1</v>
      </c>
      <c r="G1758" s="1">
        <v>0.7</v>
      </c>
      <c r="H1758" s="1">
        <v>0</v>
      </c>
      <c r="I1758" s="1" t="s">
        <v>12</v>
      </c>
      <c r="J1758" s="1" t="s">
        <v>16</v>
      </c>
      <c r="K1758" s="1">
        <v>4000</v>
      </c>
      <c r="L1758" s="3">
        <v>1500</v>
      </c>
      <c r="M1758" t="str">
        <f t="shared" si="193"/>
        <v>C</v>
      </c>
      <c r="N1758" t="str">
        <f t="shared" si="194"/>
        <v>C3</v>
      </c>
      <c r="O1758" t="str">
        <f>VLOOKUP(N1758,'Design - US'!$H$3:$M$50,2,FALSE)</f>
        <v>Profile A</v>
      </c>
      <c r="P1758" t="str">
        <f>VLOOKUP($N1758,'Design - US'!$H$3:$M$50,3,FALSE)</f>
        <v>$30 USD / mo (T2)</v>
      </c>
      <c r="Q1758" t="str">
        <f>VLOOKUP($N1758,'Design - US'!$H$3:$M$50,4,FALSE)</f>
        <v>$7.14 USD / day</v>
      </c>
      <c r="R1758" t="str">
        <f>VLOOKUP($N1758,'Design - US'!$H$3:$M$50,5,FALSE)</f>
        <v>Open access within label indication (use after failure of allopurinol or febuxostat)</v>
      </c>
      <c r="S1758" t="str">
        <f>VLOOKUP($N1758,'Design - US'!$H$3:$M$50,6,FALSE)</f>
        <v>No prior authorization</v>
      </c>
      <c r="T1758">
        <f t="shared" si="195"/>
        <v>4000</v>
      </c>
      <c r="U1758">
        <f t="shared" si="189"/>
        <v>800</v>
      </c>
      <c r="V1758">
        <f t="shared" si="190"/>
        <v>400</v>
      </c>
      <c r="W1758">
        <f t="shared" si="191"/>
        <v>2800</v>
      </c>
      <c r="X1758">
        <f t="shared" si="192"/>
        <v>0</v>
      </c>
    </row>
    <row r="1759" spans="1:24">
      <c r="A1759" s="2">
        <v>288</v>
      </c>
      <c r="B1759" s="1" t="s">
        <v>18</v>
      </c>
      <c r="C1759" s="1">
        <v>3</v>
      </c>
      <c r="D1759" s="1" t="s">
        <v>14</v>
      </c>
      <c r="E1759" s="1">
        <v>0.1</v>
      </c>
      <c r="F1759" s="1">
        <v>0.1</v>
      </c>
      <c r="G1759" s="1">
        <v>0.8</v>
      </c>
      <c r="H1759" s="1">
        <v>0</v>
      </c>
      <c r="I1759" s="1" t="s">
        <v>12</v>
      </c>
      <c r="J1759" s="1" t="s">
        <v>16</v>
      </c>
      <c r="K1759" s="1">
        <v>4000</v>
      </c>
      <c r="L1759" s="3">
        <v>1500</v>
      </c>
      <c r="M1759" t="str">
        <f t="shared" si="193"/>
        <v>C</v>
      </c>
      <c r="N1759" t="str">
        <f t="shared" si="194"/>
        <v>C3</v>
      </c>
      <c r="O1759" t="str">
        <f>VLOOKUP(N1759,'Design - US'!$H$3:$M$50,2,FALSE)</f>
        <v>Profile A</v>
      </c>
      <c r="P1759" t="str">
        <f>VLOOKUP($N1759,'Design - US'!$H$3:$M$50,3,FALSE)</f>
        <v>$30 USD / mo (T2)</v>
      </c>
      <c r="Q1759" t="str">
        <f>VLOOKUP($N1759,'Design - US'!$H$3:$M$50,4,FALSE)</f>
        <v>$7.14 USD / day</v>
      </c>
      <c r="R1759" t="str">
        <f>VLOOKUP($N1759,'Design - US'!$H$3:$M$50,5,FALSE)</f>
        <v>Open access within label indication (use after failure of allopurinol or febuxostat)</v>
      </c>
      <c r="S1759" t="str">
        <f>VLOOKUP($N1759,'Design - US'!$H$3:$M$50,6,FALSE)</f>
        <v>No prior authorization</v>
      </c>
      <c r="T1759">
        <f t="shared" si="195"/>
        <v>1500</v>
      </c>
      <c r="U1759">
        <f t="shared" si="189"/>
        <v>150</v>
      </c>
      <c r="V1759">
        <f t="shared" si="190"/>
        <v>150</v>
      </c>
      <c r="W1759">
        <f t="shared" si="191"/>
        <v>1200</v>
      </c>
      <c r="X1759">
        <f t="shared" si="192"/>
        <v>0</v>
      </c>
    </row>
    <row r="1760" spans="1:24">
      <c r="A1760" s="2">
        <v>288</v>
      </c>
      <c r="B1760" s="1" t="s">
        <v>18</v>
      </c>
      <c r="C1760" s="1">
        <v>4</v>
      </c>
      <c r="D1760" s="1" t="s">
        <v>11</v>
      </c>
      <c r="E1760" s="1">
        <v>0.2</v>
      </c>
      <c r="F1760" s="1">
        <v>0.1</v>
      </c>
      <c r="G1760" s="1">
        <v>0.7</v>
      </c>
      <c r="H1760" s="1">
        <v>0</v>
      </c>
      <c r="I1760" s="1" t="s">
        <v>12</v>
      </c>
      <c r="J1760" s="1" t="s">
        <v>16</v>
      </c>
      <c r="K1760" s="1">
        <v>4000</v>
      </c>
      <c r="L1760" s="3">
        <v>1500</v>
      </c>
      <c r="M1760" t="str">
        <f t="shared" si="193"/>
        <v>C</v>
      </c>
      <c r="N1760" t="str">
        <f t="shared" si="194"/>
        <v>C4</v>
      </c>
      <c r="O1760" t="str">
        <f>VLOOKUP(N1760,'Design - US'!$H$3:$M$50,2,FALSE)</f>
        <v>Profile A</v>
      </c>
      <c r="P1760" t="str">
        <f>VLOOKUP($N1760,'Design - US'!$H$3:$M$50,3,FALSE)</f>
        <v>$60 USD / mo (T3)</v>
      </c>
      <c r="Q1760" t="str">
        <f>VLOOKUP($N1760,'Design - US'!$H$3:$M$50,4,FALSE)</f>
        <v>$5.36 USD / day</v>
      </c>
      <c r="R1760" t="str">
        <f>VLOOKUP($N1760,'Design - US'!$H$3:$M$50,5,FALSE)</f>
        <v>Open access within label indication (use after failure of allopurinol or febuxostat)</v>
      </c>
      <c r="S1760" t="str">
        <f>VLOOKUP($N1760,'Design - US'!$H$3:$M$50,6,FALSE)</f>
        <v>Requires prior authorization</v>
      </c>
      <c r="T1760">
        <f t="shared" si="195"/>
        <v>4000</v>
      </c>
      <c r="U1760">
        <f t="shared" si="189"/>
        <v>800</v>
      </c>
      <c r="V1760">
        <f t="shared" si="190"/>
        <v>400</v>
      </c>
      <c r="W1760">
        <f t="shared" si="191"/>
        <v>2800</v>
      </c>
      <c r="X1760">
        <f t="shared" si="192"/>
        <v>0</v>
      </c>
    </row>
    <row r="1761" spans="1:24">
      <c r="A1761" s="2">
        <v>288</v>
      </c>
      <c r="B1761" s="1" t="s">
        <v>18</v>
      </c>
      <c r="C1761" s="1">
        <v>4</v>
      </c>
      <c r="D1761" s="1" t="s">
        <v>14</v>
      </c>
      <c r="E1761" s="1">
        <v>0.2</v>
      </c>
      <c r="F1761" s="1">
        <v>0.1</v>
      </c>
      <c r="G1761" s="1">
        <v>0.7</v>
      </c>
      <c r="H1761" s="1">
        <v>0</v>
      </c>
      <c r="I1761" s="1" t="s">
        <v>12</v>
      </c>
      <c r="J1761" s="1" t="s">
        <v>16</v>
      </c>
      <c r="K1761" s="1">
        <v>4000</v>
      </c>
      <c r="L1761" s="3">
        <v>1500</v>
      </c>
      <c r="M1761" t="str">
        <f t="shared" si="193"/>
        <v>C</v>
      </c>
      <c r="N1761" t="str">
        <f t="shared" si="194"/>
        <v>C4</v>
      </c>
      <c r="O1761" t="str">
        <f>VLOOKUP(N1761,'Design - US'!$H$3:$M$50,2,FALSE)</f>
        <v>Profile A</v>
      </c>
      <c r="P1761" t="str">
        <f>VLOOKUP($N1761,'Design - US'!$H$3:$M$50,3,FALSE)</f>
        <v>$60 USD / mo (T3)</v>
      </c>
      <c r="Q1761" t="str">
        <f>VLOOKUP($N1761,'Design - US'!$H$3:$M$50,4,FALSE)</f>
        <v>$5.36 USD / day</v>
      </c>
      <c r="R1761" t="str">
        <f>VLOOKUP($N1761,'Design - US'!$H$3:$M$50,5,FALSE)</f>
        <v>Open access within label indication (use after failure of allopurinol or febuxostat)</v>
      </c>
      <c r="S1761" t="str">
        <f>VLOOKUP($N1761,'Design - US'!$H$3:$M$50,6,FALSE)</f>
        <v>Requires prior authorization</v>
      </c>
      <c r="T1761">
        <f t="shared" si="195"/>
        <v>1500</v>
      </c>
      <c r="U1761">
        <f t="shared" si="189"/>
        <v>300</v>
      </c>
      <c r="V1761">
        <f t="shared" si="190"/>
        <v>150</v>
      </c>
      <c r="W1761">
        <f t="shared" si="191"/>
        <v>1050</v>
      </c>
      <c r="X1761">
        <f t="shared" si="192"/>
        <v>0</v>
      </c>
    </row>
    <row r="1762" spans="1:24">
      <c r="A1762" s="2">
        <v>288</v>
      </c>
      <c r="B1762" s="1" t="s">
        <v>18</v>
      </c>
      <c r="C1762" s="1">
        <v>5</v>
      </c>
      <c r="D1762" s="1" t="s">
        <v>11</v>
      </c>
      <c r="E1762" s="1">
        <v>0.2</v>
      </c>
      <c r="F1762" s="1">
        <v>0.1</v>
      </c>
      <c r="G1762" s="1">
        <v>0.7</v>
      </c>
      <c r="H1762" s="1">
        <v>0</v>
      </c>
      <c r="I1762" s="1" t="s">
        <v>12</v>
      </c>
      <c r="J1762" s="1" t="s">
        <v>16</v>
      </c>
      <c r="K1762" s="1">
        <v>4000</v>
      </c>
      <c r="L1762" s="3">
        <v>1500</v>
      </c>
      <c r="M1762" t="str">
        <f t="shared" si="193"/>
        <v>C</v>
      </c>
      <c r="N1762" t="str">
        <f t="shared" si="194"/>
        <v>C5</v>
      </c>
      <c r="O1762" t="str">
        <f>VLOOKUP(N1762,'Design - US'!$H$3:$M$50,2,FALSE)</f>
        <v>Profile C</v>
      </c>
      <c r="P1762" t="str">
        <f>VLOOKUP($N1762,'Design - US'!$H$3:$M$50,3,FALSE)</f>
        <v>$30 USD / mo (T2)</v>
      </c>
      <c r="Q1762" t="str">
        <f>VLOOKUP($N1762,'Design - US'!$H$3:$M$50,4,FALSE)</f>
        <v>$7.14 USD / day</v>
      </c>
      <c r="R1762" t="str">
        <f>VLOOKUP($N1762,'Design - US'!$H$3:$M$50,5,FALSE)</f>
        <v>Open access within label indication (use after failure of allopurinol or febuxostat)</v>
      </c>
      <c r="S1762" t="str">
        <f>VLOOKUP($N1762,'Design - US'!$H$3:$M$50,6,FALSE)</f>
        <v>Requires prior authorization</v>
      </c>
      <c r="T1762">
        <f t="shared" si="195"/>
        <v>4000</v>
      </c>
      <c r="U1762">
        <f t="shared" si="189"/>
        <v>800</v>
      </c>
      <c r="V1762">
        <f t="shared" si="190"/>
        <v>400</v>
      </c>
      <c r="W1762">
        <f t="shared" si="191"/>
        <v>2800</v>
      </c>
      <c r="X1762">
        <f t="shared" si="192"/>
        <v>0</v>
      </c>
    </row>
    <row r="1763" spans="1:24">
      <c r="A1763" s="2">
        <v>288</v>
      </c>
      <c r="B1763" s="1" t="s">
        <v>18</v>
      </c>
      <c r="C1763" s="1">
        <v>5</v>
      </c>
      <c r="D1763" s="1" t="s">
        <v>14</v>
      </c>
      <c r="E1763" s="1">
        <v>0.2</v>
      </c>
      <c r="F1763" s="1">
        <v>0.1</v>
      </c>
      <c r="G1763" s="1">
        <v>0.7</v>
      </c>
      <c r="H1763" s="1">
        <v>0</v>
      </c>
      <c r="I1763" s="1" t="s">
        <v>12</v>
      </c>
      <c r="J1763" s="1" t="s">
        <v>16</v>
      </c>
      <c r="K1763" s="1">
        <v>4000</v>
      </c>
      <c r="L1763" s="3">
        <v>1500</v>
      </c>
      <c r="M1763" t="str">
        <f t="shared" si="193"/>
        <v>C</v>
      </c>
      <c r="N1763" t="str">
        <f t="shared" si="194"/>
        <v>C5</v>
      </c>
      <c r="O1763" t="str">
        <f>VLOOKUP(N1763,'Design - US'!$H$3:$M$50,2,FALSE)</f>
        <v>Profile C</v>
      </c>
      <c r="P1763" t="str">
        <f>VLOOKUP($N1763,'Design - US'!$H$3:$M$50,3,FALSE)</f>
        <v>$30 USD / mo (T2)</v>
      </c>
      <c r="Q1763" t="str">
        <f>VLOOKUP($N1763,'Design - US'!$H$3:$M$50,4,FALSE)</f>
        <v>$7.14 USD / day</v>
      </c>
      <c r="R1763" t="str">
        <f>VLOOKUP($N1763,'Design - US'!$H$3:$M$50,5,FALSE)</f>
        <v>Open access within label indication (use after failure of allopurinol or febuxostat)</v>
      </c>
      <c r="S1763" t="str">
        <f>VLOOKUP($N1763,'Design - US'!$H$3:$M$50,6,FALSE)</f>
        <v>Requires prior authorization</v>
      </c>
      <c r="T1763">
        <f t="shared" si="195"/>
        <v>1500</v>
      </c>
      <c r="U1763">
        <f t="shared" si="189"/>
        <v>300</v>
      </c>
      <c r="V1763">
        <f t="shared" si="190"/>
        <v>150</v>
      </c>
      <c r="W1763">
        <f t="shared" si="191"/>
        <v>1050</v>
      </c>
      <c r="X1763">
        <f t="shared" si="192"/>
        <v>0</v>
      </c>
    </row>
    <row r="1764" spans="1:24">
      <c r="A1764" s="2">
        <v>288</v>
      </c>
      <c r="B1764" s="1" t="s">
        <v>18</v>
      </c>
      <c r="C1764" s="1">
        <v>6</v>
      </c>
      <c r="D1764" s="1" t="s">
        <v>11</v>
      </c>
      <c r="E1764" s="1">
        <v>0.2</v>
      </c>
      <c r="F1764" s="1">
        <v>0.1</v>
      </c>
      <c r="G1764" s="1">
        <v>0.7</v>
      </c>
      <c r="H1764" s="1">
        <v>0</v>
      </c>
      <c r="I1764" s="1" t="s">
        <v>12</v>
      </c>
      <c r="J1764" s="1" t="s">
        <v>16</v>
      </c>
      <c r="K1764" s="1">
        <v>4000</v>
      </c>
      <c r="L1764" s="3">
        <v>1500</v>
      </c>
      <c r="M1764" t="str">
        <f t="shared" si="193"/>
        <v>C</v>
      </c>
      <c r="N1764" t="str">
        <f t="shared" si="194"/>
        <v>C6</v>
      </c>
      <c r="O1764" t="str">
        <f>VLOOKUP(N1764,'Design - US'!$H$3:$M$50,2,FALSE)</f>
        <v>Profile A</v>
      </c>
      <c r="P1764" t="str">
        <f>VLOOKUP($N1764,'Design - US'!$H$3:$M$50,3,FALSE)</f>
        <v>$60 USD / mo (T3)</v>
      </c>
      <c r="Q1764" t="str">
        <f>VLOOKUP($N1764,'Design - US'!$H$3:$M$50,4,FALSE)</f>
        <v>$7.14 USD / day</v>
      </c>
      <c r="R1764" t="str">
        <f>VLOOKUP($N1764,'Design - US'!$H$3:$M$50,5,FALSE)</f>
        <v>Open access within label indication (use after failure of allopurinol or febuxostat)</v>
      </c>
      <c r="S1764" t="str">
        <f>VLOOKUP($N1764,'Design - US'!$H$3:$M$50,6,FALSE)</f>
        <v>Requires prior authorization</v>
      </c>
      <c r="T1764">
        <f t="shared" si="195"/>
        <v>4000</v>
      </c>
      <c r="U1764">
        <f t="shared" si="189"/>
        <v>800</v>
      </c>
      <c r="V1764">
        <f t="shared" si="190"/>
        <v>400</v>
      </c>
      <c r="W1764">
        <f t="shared" si="191"/>
        <v>2800</v>
      </c>
      <c r="X1764">
        <f t="shared" si="192"/>
        <v>0</v>
      </c>
    </row>
    <row r="1765" spans="1:24">
      <c r="A1765" s="2">
        <v>288</v>
      </c>
      <c r="B1765" s="1" t="s">
        <v>18</v>
      </c>
      <c r="C1765" s="1">
        <v>6</v>
      </c>
      <c r="D1765" s="1" t="s">
        <v>14</v>
      </c>
      <c r="E1765" s="1">
        <v>0.2</v>
      </c>
      <c r="F1765" s="1">
        <v>0.1</v>
      </c>
      <c r="G1765" s="1">
        <v>0.7</v>
      </c>
      <c r="H1765" s="1">
        <v>0</v>
      </c>
      <c r="I1765" s="1" t="s">
        <v>12</v>
      </c>
      <c r="J1765" s="1" t="s">
        <v>16</v>
      </c>
      <c r="K1765" s="1">
        <v>4000</v>
      </c>
      <c r="L1765" s="3">
        <v>1500</v>
      </c>
      <c r="M1765" t="str">
        <f t="shared" si="193"/>
        <v>C</v>
      </c>
      <c r="N1765" t="str">
        <f t="shared" si="194"/>
        <v>C6</v>
      </c>
      <c r="O1765" t="str">
        <f>VLOOKUP(N1765,'Design - US'!$H$3:$M$50,2,FALSE)</f>
        <v>Profile A</v>
      </c>
      <c r="P1765" t="str">
        <f>VLOOKUP($N1765,'Design - US'!$H$3:$M$50,3,FALSE)</f>
        <v>$60 USD / mo (T3)</v>
      </c>
      <c r="Q1765" t="str">
        <f>VLOOKUP($N1765,'Design - US'!$H$3:$M$50,4,FALSE)</f>
        <v>$7.14 USD / day</v>
      </c>
      <c r="R1765" t="str">
        <f>VLOOKUP($N1765,'Design - US'!$H$3:$M$50,5,FALSE)</f>
        <v>Open access within label indication (use after failure of allopurinol or febuxostat)</v>
      </c>
      <c r="S1765" t="str">
        <f>VLOOKUP($N1765,'Design - US'!$H$3:$M$50,6,FALSE)</f>
        <v>Requires prior authorization</v>
      </c>
      <c r="T1765">
        <f t="shared" si="195"/>
        <v>1500</v>
      </c>
      <c r="U1765">
        <f t="shared" si="189"/>
        <v>300</v>
      </c>
      <c r="V1765">
        <f t="shared" si="190"/>
        <v>150</v>
      </c>
      <c r="W1765">
        <f t="shared" si="191"/>
        <v>1050</v>
      </c>
      <c r="X1765">
        <f t="shared" si="192"/>
        <v>0</v>
      </c>
    </row>
    <row r="1766" spans="1:24">
      <c r="A1766" s="2">
        <v>288</v>
      </c>
      <c r="B1766" s="1" t="s">
        <v>18</v>
      </c>
      <c r="C1766" s="1">
        <v>7</v>
      </c>
      <c r="D1766" s="1" t="s">
        <v>11</v>
      </c>
      <c r="E1766" s="1">
        <v>0.1</v>
      </c>
      <c r="F1766" s="1">
        <v>0.2</v>
      </c>
      <c r="G1766" s="1">
        <v>0.7</v>
      </c>
      <c r="H1766" s="1">
        <v>0</v>
      </c>
      <c r="I1766" s="1" t="s">
        <v>12</v>
      </c>
      <c r="J1766" s="1" t="s">
        <v>16</v>
      </c>
      <c r="K1766" s="1">
        <v>4000</v>
      </c>
      <c r="L1766" s="3">
        <v>1500</v>
      </c>
      <c r="M1766" t="str">
        <f t="shared" si="193"/>
        <v>C</v>
      </c>
      <c r="N1766" t="str">
        <f t="shared" si="194"/>
        <v>C7</v>
      </c>
      <c r="O1766" t="str">
        <f>VLOOKUP(N1766,'Design - US'!$H$3:$M$50,2,FALSE)</f>
        <v>Profile D</v>
      </c>
      <c r="P1766" t="str">
        <f>VLOOKUP($N1766,'Design - US'!$H$3:$M$50,3,FALSE)</f>
        <v>$60 USD / mo (T3)</v>
      </c>
      <c r="Q1766" t="str">
        <f>VLOOKUP($N1766,'Design - US'!$H$3:$M$50,4,FALSE)</f>
        <v>$7.14 USD / day</v>
      </c>
      <c r="R1766" t="str">
        <f>VLOOKUP($N1766,'Design - US'!$H$3:$M$50,5,FALSE)</f>
        <v>Open access within label indication (use after failure of allopurinol or febuxostat)</v>
      </c>
      <c r="S1766" t="str">
        <f>VLOOKUP($N1766,'Design - US'!$H$3:$M$50,6,FALSE)</f>
        <v>Requires prior authorization</v>
      </c>
      <c r="T1766">
        <f t="shared" si="195"/>
        <v>4000</v>
      </c>
      <c r="U1766">
        <f t="shared" si="189"/>
        <v>400</v>
      </c>
      <c r="V1766">
        <f t="shared" si="190"/>
        <v>800</v>
      </c>
      <c r="W1766">
        <f t="shared" si="191"/>
        <v>2800</v>
      </c>
      <c r="X1766">
        <f t="shared" si="192"/>
        <v>0</v>
      </c>
    </row>
    <row r="1767" spans="1:24">
      <c r="A1767" s="2">
        <v>288</v>
      </c>
      <c r="B1767" s="1" t="s">
        <v>18</v>
      </c>
      <c r="C1767" s="1">
        <v>7</v>
      </c>
      <c r="D1767" s="1" t="s">
        <v>14</v>
      </c>
      <c r="E1767" s="1">
        <v>0.1</v>
      </c>
      <c r="F1767" s="1">
        <v>0.1</v>
      </c>
      <c r="G1767" s="1">
        <v>0.8</v>
      </c>
      <c r="H1767" s="1">
        <v>0</v>
      </c>
      <c r="I1767" s="1" t="s">
        <v>12</v>
      </c>
      <c r="J1767" s="1" t="s">
        <v>16</v>
      </c>
      <c r="K1767" s="1">
        <v>4000</v>
      </c>
      <c r="L1767" s="3">
        <v>1500</v>
      </c>
      <c r="M1767" t="str">
        <f t="shared" si="193"/>
        <v>C</v>
      </c>
      <c r="N1767" t="str">
        <f t="shared" si="194"/>
        <v>C7</v>
      </c>
      <c r="O1767" t="str">
        <f>VLOOKUP(N1767,'Design - US'!$H$3:$M$50,2,FALSE)</f>
        <v>Profile D</v>
      </c>
      <c r="P1767" t="str">
        <f>VLOOKUP($N1767,'Design - US'!$H$3:$M$50,3,FALSE)</f>
        <v>$60 USD / mo (T3)</v>
      </c>
      <c r="Q1767" t="str">
        <f>VLOOKUP($N1767,'Design - US'!$H$3:$M$50,4,FALSE)</f>
        <v>$7.14 USD / day</v>
      </c>
      <c r="R1767" t="str">
        <f>VLOOKUP($N1767,'Design - US'!$H$3:$M$50,5,FALSE)</f>
        <v>Open access within label indication (use after failure of allopurinol or febuxostat)</v>
      </c>
      <c r="S1767" t="str">
        <f>VLOOKUP($N1767,'Design - US'!$H$3:$M$50,6,FALSE)</f>
        <v>Requires prior authorization</v>
      </c>
      <c r="T1767">
        <f t="shared" si="195"/>
        <v>1500</v>
      </c>
      <c r="U1767">
        <f t="shared" si="189"/>
        <v>150</v>
      </c>
      <c r="V1767">
        <f t="shared" si="190"/>
        <v>150</v>
      </c>
      <c r="W1767">
        <f t="shared" si="191"/>
        <v>1200</v>
      </c>
      <c r="X1767">
        <f t="shared" si="192"/>
        <v>0</v>
      </c>
    </row>
    <row r="1768" spans="1:24">
      <c r="A1768" s="2">
        <v>288</v>
      </c>
      <c r="B1768" s="1" t="s">
        <v>18</v>
      </c>
      <c r="C1768" s="1">
        <v>8</v>
      </c>
      <c r="D1768" s="1" t="s">
        <v>11</v>
      </c>
      <c r="E1768" s="1">
        <v>0.4</v>
      </c>
      <c r="F1768" s="1">
        <v>0.5</v>
      </c>
      <c r="G1768" s="1">
        <v>0.1</v>
      </c>
      <c r="H1768" s="1">
        <v>0</v>
      </c>
      <c r="I1768" s="1" t="s">
        <v>12</v>
      </c>
      <c r="J1768" s="1" t="s">
        <v>16</v>
      </c>
      <c r="K1768" s="1">
        <v>4000</v>
      </c>
      <c r="L1768" s="3">
        <v>1500</v>
      </c>
      <c r="M1768" t="str">
        <f t="shared" si="193"/>
        <v>C</v>
      </c>
      <c r="N1768" t="str">
        <f t="shared" si="194"/>
        <v>C8</v>
      </c>
      <c r="O1768" t="str">
        <f>VLOOKUP(N1768,'Design - US'!$H$3:$M$50,2,FALSE)</f>
        <v>Profile B</v>
      </c>
      <c r="P1768" t="str">
        <f>VLOOKUP($N1768,'Design - US'!$H$3:$M$50,3,FALSE)</f>
        <v>$60 USD / mo (T3)</v>
      </c>
      <c r="Q1768" t="str">
        <f>VLOOKUP($N1768,'Design - US'!$H$3:$M$50,4,FALSE)</f>
        <v>$12.06 USD / day</v>
      </c>
      <c r="R1768" t="str">
        <f>VLOOKUP($N1768,'Design - US'!$H$3:$M$50,5,FALSE)</f>
        <v>Access restricted beyond label indication (use only after failure of both allopurinol AND febuxostat)</v>
      </c>
      <c r="S1768" t="str">
        <f>VLOOKUP($N1768,'Design - US'!$H$3:$M$50,6,FALSE)</f>
        <v>Requires prior authorization</v>
      </c>
      <c r="T1768">
        <f t="shared" si="195"/>
        <v>4000</v>
      </c>
      <c r="U1768">
        <f t="shared" si="189"/>
        <v>1600</v>
      </c>
      <c r="V1768">
        <f t="shared" si="190"/>
        <v>2000</v>
      </c>
      <c r="W1768">
        <f t="shared" si="191"/>
        <v>400</v>
      </c>
      <c r="X1768">
        <f t="shared" si="192"/>
        <v>0</v>
      </c>
    </row>
    <row r="1769" spans="1:24">
      <c r="A1769" s="2">
        <v>288</v>
      </c>
      <c r="B1769" s="1" t="s">
        <v>18</v>
      </c>
      <c r="C1769" s="1">
        <v>8</v>
      </c>
      <c r="D1769" s="1" t="s">
        <v>14</v>
      </c>
      <c r="E1769" s="1">
        <v>0.4</v>
      </c>
      <c r="F1769" s="1">
        <v>0.5</v>
      </c>
      <c r="G1769" s="1">
        <v>0.1</v>
      </c>
      <c r="H1769" s="1">
        <v>0</v>
      </c>
      <c r="I1769" s="1" t="s">
        <v>12</v>
      </c>
      <c r="J1769" s="1" t="s">
        <v>16</v>
      </c>
      <c r="K1769" s="1">
        <v>4000</v>
      </c>
      <c r="L1769" s="3">
        <v>1500</v>
      </c>
      <c r="M1769" t="str">
        <f t="shared" si="193"/>
        <v>C</v>
      </c>
      <c r="N1769" t="str">
        <f t="shared" si="194"/>
        <v>C8</v>
      </c>
      <c r="O1769" t="str">
        <f>VLOOKUP(N1769,'Design - US'!$H$3:$M$50,2,FALSE)</f>
        <v>Profile B</v>
      </c>
      <c r="P1769" t="str">
        <f>VLOOKUP($N1769,'Design - US'!$H$3:$M$50,3,FALSE)</f>
        <v>$60 USD / mo (T3)</v>
      </c>
      <c r="Q1769" t="str">
        <f>VLOOKUP($N1769,'Design - US'!$H$3:$M$50,4,FALSE)</f>
        <v>$12.06 USD / day</v>
      </c>
      <c r="R1769" t="str">
        <f>VLOOKUP($N1769,'Design - US'!$H$3:$M$50,5,FALSE)</f>
        <v>Access restricted beyond label indication (use only after failure of both allopurinol AND febuxostat)</v>
      </c>
      <c r="S1769" t="str">
        <f>VLOOKUP($N1769,'Design - US'!$H$3:$M$50,6,FALSE)</f>
        <v>Requires prior authorization</v>
      </c>
      <c r="T1769">
        <f t="shared" si="195"/>
        <v>1500</v>
      </c>
      <c r="U1769">
        <f t="shared" si="189"/>
        <v>600</v>
      </c>
      <c r="V1769">
        <f t="shared" si="190"/>
        <v>750</v>
      </c>
      <c r="W1769">
        <f t="shared" si="191"/>
        <v>150</v>
      </c>
      <c r="X1769">
        <f t="shared" si="192"/>
        <v>0</v>
      </c>
    </row>
    <row r="1770" spans="1:24">
      <c r="A1770" s="2">
        <v>288</v>
      </c>
      <c r="B1770" s="1" t="s">
        <v>18</v>
      </c>
      <c r="C1770" s="1">
        <v>9</v>
      </c>
      <c r="D1770" s="1" t="s">
        <v>11</v>
      </c>
      <c r="E1770" s="1">
        <v>0.2</v>
      </c>
      <c r="F1770" s="1">
        <v>0.1</v>
      </c>
      <c r="G1770" s="1">
        <v>0.7</v>
      </c>
      <c r="H1770" s="1">
        <v>0</v>
      </c>
      <c r="I1770" s="1" t="s">
        <v>12</v>
      </c>
      <c r="J1770" s="1" t="s">
        <v>16</v>
      </c>
      <c r="K1770" s="1">
        <v>4000</v>
      </c>
      <c r="L1770" s="3">
        <v>1500</v>
      </c>
      <c r="M1770" t="str">
        <f t="shared" si="193"/>
        <v>C</v>
      </c>
      <c r="N1770" t="str">
        <f t="shared" si="194"/>
        <v>C9</v>
      </c>
      <c r="O1770" t="str">
        <f>VLOOKUP(N1770,'Design - US'!$H$3:$M$50,2,FALSE)</f>
        <v>Profile D</v>
      </c>
      <c r="P1770" t="str">
        <f>VLOOKUP($N1770,'Design - US'!$H$3:$M$50,3,FALSE)</f>
        <v>$60 USD / mo (T3)</v>
      </c>
      <c r="Q1770" t="str">
        <f>VLOOKUP($N1770,'Design - US'!$H$3:$M$50,4,FALSE)</f>
        <v>$12.06 USD / day</v>
      </c>
      <c r="R1770" t="str">
        <f>VLOOKUP($N1770,'Design - US'!$H$3:$M$50,5,FALSE)</f>
        <v>Open access within label indication (use after failure of allopurinol or febuxostat)</v>
      </c>
      <c r="S1770" t="str">
        <f>VLOOKUP($N1770,'Design - US'!$H$3:$M$50,6,FALSE)</f>
        <v>No prior authorization</v>
      </c>
      <c r="T1770">
        <f t="shared" si="195"/>
        <v>4000</v>
      </c>
      <c r="U1770">
        <f t="shared" si="189"/>
        <v>800</v>
      </c>
      <c r="V1770">
        <f t="shared" si="190"/>
        <v>400</v>
      </c>
      <c r="W1770">
        <f t="shared" si="191"/>
        <v>2800</v>
      </c>
      <c r="X1770">
        <f t="shared" si="192"/>
        <v>0</v>
      </c>
    </row>
    <row r="1771" spans="1:24">
      <c r="A1771" s="2">
        <v>288</v>
      </c>
      <c r="B1771" s="1" t="s">
        <v>18</v>
      </c>
      <c r="C1771" s="1">
        <v>9</v>
      </c>
      <c r="D1771" s="1" t="s">
        <v>14</v>
      </c>
      <c r="E1771" s="1">
        <v>0.2</v>
      </c>
      <c r="F1771" s="1">
        <v>0.1</v>
      </c>
      <c r="G1771" s="1">
        <v>0.7</v>
      </c>
      <c r="H1771" s="1">
        <v>0</v>
      </c>
      <c r="I1771" s="1" t="s">
        <v>12</v>
      </c>
      <c r="J1771" s="1" t="s">
        <v>16</v>
      </c>
      <c r="K1771" s="1">
        <v>4000</v>
      </c>
      <c r="L1771" s="3">
        <v>1500</v>
      </c>
      <c r="M1771" t="str">
        <f t="shared" si="193"/>
        <v>C</v>
      </c>
      <c r="N1771" t="str">
        <f t="shared" si="194"/>
        <v>C9</v>
      </c>
      <c r="O1771" t="str">
        <f>VLOOKUP(N1771,'Design - US'!$H$3:$M$50,2,FALSE)</f>
        <v>Profile D</v>
      </c>
      <c r="P1771" t="str">
        <f>VLOOKUP($N1771,'Design - US'!$H$3:$M$50,3,FALSE)</f>
        <v>$60 USD / mo (T3)</v>
      </c>
      <c r="Q1771" t="str">
        <f>VLOOKUP($N1771,'Design - US'!$H$3:$M$50,4,FALSE)</f>
        <v>$12.06 USD / day</v>
      </c>
      <c r="R1771" t="str">
        <f>VLOOKUP($N1771,'Design - US'!$H$3:$M$50,5,FALSE)</f>
        <v>Open access within label indication (use after failure of allopurinol or febuxostat)</v>
      </c>
      <c r="S1771" t="str">
        <f>VLOOKUP($N1771,'Design - US'!$H$3:$M$50,6,FALSE)</f>
        <v>No prior authorization</v>
      </c>
      <c r="T1771">
        <f t="shared" si="195"/>
        <v>1500</v>
      </c>
      <c r="U1771">
        <f t="shared" si="189"/>
        <v>300</v>
      </c>
      <c r="V1771">
        <f t="shared" si="190"/>
        <v>150</v>
      </c>
      <c r="W1771">
        <f t="shared" si="191"/>
        <v>1050</v>
      </c>
      <c r="X1771">
        <f t="shared" si="192"/>
        <v>0</v>
      </c>
    </row>
    <row r="1772" spans="1:24">
      <c r="A1772" s="2">
        <v>288</v>
      </c>
      <c r="B1772" s="1" t="s">
        <v>18</v>
      </c>
      <c r="C1772" s="1">
        <v>10</v>
      </c>
      <c r="D1772" s="1" t="s">
        <v>11</v>
      </c>
      <c r="E1772" s="1">
        <v>0.2</v>
      </c>
      <c r="F1772" s="1">
        <v>0.1</v>
      </c>
      <c r="G1772" s="1">
        <v>0.7</v>
      </c>
      <c r="H1772" s="1">
        <v>0</v>
      </c>
      <c r="I1772" s="1" t="s">
        <v>12</v>
      </c>
      <c r="J1772" s="1" t="s">
        <v>16</v>
      </c>
      <c r="K1772" s="1">
        <v>4000</v>
      </c>
      <c r="L1772" s="3">
        <v>1500</v>
      </c>
      <c r="M1772" t="str">
        <f t="shared" si="193"/>
        <v>C</v>
      </c>
      <c r="N1772" t="str">
        <f t="shared" si="194"/>
        <v>C10</v>
      </c>
      <c r="O1772" t="str">
        <f>VLOOKUP(N1772,'Design - US'!$H$3:$M$50,2,FALSE)</f>
        <v>Profile A</v>
      </c>
      <c r="P1772" t="str">
        <f>VLOOKUP($N1772,'Design - US'!$H$3:$M$50,3,FALSE)</f>
        <v>$60 USD / mo (T3)</v>
      </c>
      <c r="Q1772" t="str">
        <f>VLOOKUP($N1772,'Design - US'!$H$3:$M$50,4,FALSE)</f>
        <v>$12.06 USD / day</v>
      </c>
      <c r="R1772" t="str">
        <f>VLOOKUP($N1772,'Design - US'!$H$3:$M$50,5,FALSE)</f>
        <v>Open access within label indication (use after failure of allopurinol or febuxostat)</v>
      </c>
      <c r="S1772" t="str">
        <f>VLOOKUP($N1772,'Design - US'!$H$3:$M$50,6,FALSE)</f>
        <v>No prior authorization</v>
      </c>
      <c r="T1772">
        <f t="shared" si="195"/>
        <v>4000</v>
      </c>
      <c r="U1772">
        <f t="shared" si="189"/>
        <v>800</v>
      </c>
      <c r="V1772">
        <f t="shared" si="190"/>
        <v>400</v>
      </c>
      <c r="W1772">
        <f t="shared" si="191"/>
        <v>2800</v>
      </c>
      <c r="X1772">
        <f t="shared" si="192"/>
        <v>0</v>
      </c>
    </row>
    <row r="1773" spans="1:24">
      <c r="A1773" s="2">
        <v>288</v>
      </c>
      <c r="B1773" s="1" t="s">
        <v>18</v>
      </c>
      <c r="C1773" s="1">
        <v>10</v>
      </c>
      <c r="D1773" s="1" t="s">
        <v>14</v>
      </c>
      <c r="E1773" s="1">
        <v>0.2</v>
      </c>
      <c r="F1773" s="1">
        <v>0.1</v>
      </c>
      <c r="G1773" s="1">
        <v>0.7</v>
      </c>
      <c r="H1773" s="1">
        <v>0</v>
      </c>
      <c r="I1773" s="1" t="s">
        <v>12</v>
      </c>
      <c r="J1773" s="1" t="s">
        <v>16</v>
      </c>
      <c r="K1773" s="1">
        <v>4000</v>
      </c>
      <c r="L1773" s="3">
        <v>1500</v>
      </c>
      <c r="M1773" t="str">
        <f t="shared" si="193"/>
        <v>C</v>
      </c>
      <c r="N1773" t="str">
        <f t="shared" si="194"/>
        <v>C10</v>
      </c>
      <c r="O1773" t="str">
        <f>VLOOKUP(N1773,'Design - US'!$H$3:$M$50,2,FALSE)</f>
        <v>Profile A</v>
      </c>
      <c r="P1773" t="str">
        <f>VLOOKUP($N1773,'Design - US'!$H$3:$M$50,3,FALSE)</f>
        <v>$60 USD / mo (T3)</v>
      </c>
      <c r="Q1773" t="str">
        <f>VLOOKUP($N1773,'Design - US'!$H$3:$M$50,4,FALSE)</f>
        <v>$12.06 USD / day</v>
      </c>
      <c r="R1773" t="str">
        <f>VLOOKUP($N1773,'Design - US'!$H$3:$M$50,5,FALSE)</f>
        <v>Open access within label indication (use after failure of allopurinol or febuxostat)</v>
      </c>
      <c r="S1773" t="str">
        <f>VLOOKUP($N1773,'Design - US'!$H$3:$M$50,6,FALSE)</f>
        <v>No prior authorization</v>
      </c>
      <c r="T1773">
        <f t="shared" si="195"/>
        <v>1500</v>
      </c>
      <c r="U1773">
        <f t="shared" si="189"/>
        <v>300</v>
      </c>
      <c r="V1773">
        <f t="shared" si="190"/>
        <v>150</v>
      </c>
      <c r="W1773">
        <f t="shared" si="191"/>
        <v>1050</v>
      </c>
      <c r="X1773">
        <f t="shared" si="192"/>
        <v>0</v>
      </c>
    </row>
    <row r="1774" spans="1:24">
      <c r="A1774" s="2">
        <v>288</v>
      </c>
      <c r="B1774" s="1" t="s">
        <v>18</v>
      </c>
      <c r="C1774" s="1">
        <v>11</v>
      </c>
      <c r="D1774" s="1" t="s">
        <v>11</v>
      </c>
      <c r="E1774" s="1">
        <v>0.4</v>
      </c>
      <c r="F1774" s="1">
        <v>0.4</v>
      </c>
      <c r="G1774" s="1">
        <v>0.2</v>
      </c>
      <c r="H1774" s="1">
        <v>0</v>
      </c>
      <c r="I1774" s="1" t="s">
        <v>12</v>
      </c>
      <c r="J1774" s="1" t="s">
        <v>16</v>
      </c>
      <c r="K1774" s="1">
        <v>4000</v>
      </c>
      <c r="L1774" s="3">
        <v>1500</v>
      </c>
      <c r="M1774" t="str">
        <f t="shared" si="193"/>
        <v>C</v>
      </c>
      <c r="N1774" t="str">
        <f t="shared" si="194"/>
        <v>C11</v>
      </c>
      <c r="O1774" t="str">
        <f>VLOOKUP(N1774,'Design - US'!$H$3:$M$50,2,FALSE)</f>
        <v>Profile B</v>
      </c>
      <c r="P1774" t="str">
        <f>VLOOKUP($N1774,'Design - US'!$H$3:$M$50,3,FALSE)</f>
        <v>$60 USD / mo (T3)</v>
      </c>
      <c r="Q1774" t="str">
        <f>VLOOKUP($N1774,'Design - US'!$H$3:$M$50,4,FALSE)</f>
        <v>$12.06 USD / day</v>
      </c>
      <c r="R1774" t="str">
        <f>VLOOKUP($N1774,'Design - US'!$H$3:$M$50,5,FALSE)</f>
        <v>Open access within label indication (use after failure of allopurinol or febuxostat)</v>
      </c>
      <c r="S1774" t="str">
        <f>VLOOKUP($N1774,'Design - US'!$H$3:$M$50,6,FALSE)</f>
        <v>No prior authorization</v>
      </c>
      <c r="T1774">
        <f t="shared" si="195"/>
        <v>4000</v>
      </c>
      <c r="U1774">
        <f t="shared" si="189"/>
        <v>1600</v>
      </c>
      <c r="V1774">
        <f t="shared" si="190"/>
        <v>1600</v>
      </c>
      <c r="W1774">
        <f t="shared" si="191"/>
        <v>800</v>
      </c>
      <c r="X1774">
        <f t="shared" si="192"/>
        <v>0</v>
      </c>
    </row>
    <row r="1775" spans="1:24">
      <c r="A1775" s="2">
        <v>288</v>
      </c>
      <c r="B1775" s="1" t="s">
        <v>18</v>
      </c>
      <c r="C1775" s="1">
        <v>11</v>
      </c>
      <c r="D1775" s="1" t="s">
        <v>14</v>
      </c>
      <c r="E1775" s="1">
        <v>0.4</v>
      </c>
      <c r="F1775" s="1">
        <v>0.4</v>
      </c>
      <c r="G1775" s="1">
        <v>0.2</v>
      </c>
      <c r="H1775" s="1">
        <v>0</v>
      </c>
      <c r="I1775" s="1" t="s">
        <v>12</v>
      </c>
      <c r="J1775" s="1" t="s">
        <v>16</v>
      </c>
      <c r="K1775" s="1">
        <v>4000</v>
      </c>
      <c r="L1775" s="3">
        <v>1500</v>
      </c>
      <c r="M1775" t="str">
        <f t="shared" si="193"/>
        <v>C</v>
      </c>
      <c r="N1775" t="str">
        <f t="shared" si="194"/>
        <v>C11</v>
      </c>
      <c r="O1775" t="str">
        <f>VLOOKUP(N1775,'Design - US'!$H$3:$M$50,2,FALSE)</f>
        <v>Profile B</v>
      </c>
      <c r="P1775" t="str">
        <f>VLOOKUP($N1775,'Design - US'!$H$3:$M$50,3,FALSE)</f>
        <v>$60 USD / mo (T3)</v>
      </c>
      <c r="Q1775" t="str">
        <f>VLOOKUP($N1775,'Design - US'!$H$3:$M$50,4,FALSE)</f>
        <v>$12.06 USD / day</v>
      </c>
      <c r="R1775" t="str">
        <f>VLOOKUP($N1775,'Design - US'!$H$3:$M$50,5,FALSE)</f>
        <v>Open access within label indication (use after failure of allopurinol or febuxostat)</v>
      </c>
      <c r="S1775" t="str">
        <f>VLOOKUP($N1775,'Design - US'!$H$3:$M$50,6,FALSE)</f>
        <v>No prior authorization</v>
      </c>
      <c r="T1775">
        <f t="shared" si="195"/>
        <v>1500</v>
      </c>
      <c r="U1775">
        <f t="shared" si="189"/>
        <v>600</v>
      </c>
      <c r="V1775">
        <f t="shared" si="190"/>
        <v>600</v>
      </c>
      <c r="W1775">
        <f t="shared" si="191"/>
        <v>300</v>
      </c>
      <c r="X1775">
        <f t="shared" si="192"/>
        <v>0</v>
      </c>
    </row>
    <row r="1776" spans="1:24">
      <c r="A1776" s="2">
        <v>288</v>
      </c>
      <c r="B1776" s="1" t="s">
        <v>18</v>
      </c>
      <c r="C1776" s="1">
        <v>12</v>
      </c>
      <c r="D1776" s="1" t="s">
        <v>11</v>
      </c>
      <c r="E1776" s="1">
        <v>0.1</v>
      </c>
      <c r="F1776" s="1">
        <v>0.1</v>
      </c>
      <c r="G1776" s="1">
        <v>0.8</v>
      </c>
      <c r="H1776" s="1">
        <v>0</v>
      </c>
      <c r="I1776" s="1" t="s">
        <v>12</v>
      </c>
      <c r="J1776" s="1" t="s">
        <v>16</v>
      </c>
      <c r="K1776" s="1">
        <v>4000</v>
      </c>
      <c r="L1776" s="3">
        <v>1500</v>
      </c>
      <c r="M1776" t="str">
        <f t="shared" si="193"/>
        <v>C</v>
      </c>
      <c r="N1776" t="str">
        <f t="shared" si="194"/>
        <v>C12</v>
      </c>
      <c r="O1776" t="str">
        <f>VLOOKUP(N1776,'Design - US'!$H$3:$M$50,2,FALSE)</f>
        <v>Profile C</v>
      </c>
      <c r="P1776" t="str">
        <f>VLOOKUP($N1776,'Design - US'!$H$3:$M$50,3,FALSE)</f>
        <v>$60 USD / mo (T3)</v>
      </c>
      <c r="Q1776" t="str">
        <f>VLOOKUP($N1776,'Design - US'!$H$3:$M$50,4,FALSE)</f>
        <v>$5.36 USD / day</v>
      </c>
      <c r="R1776" t="str">
        <f>VLOOKUP($N1776,'Design - US'!$H$3:$M$50,5,FALSE)</f>
        <v>Open access within label indication (use after failure of allopurinol or febuxostat)</v>
      </c>
      <c r="S1776" t="str">
        <f>VLOOKUP($N1776,'Design - US'!$H$3:$M$50,6,FALSE)</f>
        <v>No prior authorization</v>
      </c>
      <c r="T1776">
        <f t="shared" si="195"/>
        <v>4000</v>
      </c>
      <c r="U1776">
        <f t="shared" si="189"/>
        <v>400</v>
      </c>
      <c r="V1776">
        <f t="shared" si="190"/>
        <v>400</v>
      </c>
      <c r="W1776">
        <f t="shared" si="191"/>
        <v>3200</v>
      </c>
      <c r="X1776">
        <f t="shared" si="192"/>
        <v>0</v>
      </c>
    </row>
    <row r="1777" spans="1:24">
      <c r="A1777" s="2">
        <v>288</v>
      </c>
      <c r="B1777" s="1" t="s">
        <v>18</v>
      </c>
      <c r="C1777" s="1">
        <v>12</v>
      </c>
      <c r="D1777" s="1" t="s">
        <v>14</v>
      </c>
      <c r="E1777" s="1">
        <v>0.1</v>
      </c>
      <c r="F1777" s="1">
        <v>0.1</v>
      </c>
      <c r="G1777" s="1">
        <v>0.8</v>
      </c>
      <c r="H1777" s="1">
        <v>0</v>
      </c>
      <c r="I1777" s="1" t="s">
        <v>12</v>
      </c>
      <c r="J1777" s="1" t="s">
        <v>16</v>
      </c>
      <c r="K1777" s="1">
        <v>4000</v>
      </c>
      <c r="L1777" s="3">
        <v>1500</v>
      </c>
      <c r="M1777" t="str">
        <f t="shared" si="193"/>
        <v>C</v>
      </c>
      <c r="N1777" t="str">
        <f t="shared" si="194"/>
        <v>C12</v>
      </c>
      <c r="O1777" t="str">
        <f>VLOOKUP(N1777,'Design - US'!$H$3:$M$50,2,FALSE)</f>
        <v>Profile C</v>
      </c>
      <c r="P1777" t="str">
        <f>VLOOKUP($N1777,'Design - US'!$H$3:$M$50,3,FALSE)</f>
        <v>$60 USD / mo (T3)</v>
      </c>
      <c r="Q1777" t="str">
        <f>VLOOKUP($N1777,'Design - US'!$H$3:$M$50,4,FALSE)</f>
        <v>$5.36 USD / day</v>
      </c>
      <c r="R1777" t="str">
        <f>VLOOKUP($N1777,'Design - US'!$H$3:$M$50,5,FALSE)</f>
        <v>Open access within label indication (use after failure of allopurinol or febuxostat)</v>
      </c>
      <c r="S1777" t="str">
        <f>VLOOKUP($N1777,'Design - US'!$H$3:$M$50,6,FALSE)</f>
        <v>No prior authorization</v>
      </c>
      <c r="T1777">
        <f t="shared" si="195"/>
        <v>1500</v>
      </c>
      <c r="U1777">
        <f t="shared" si="189"/>
        <v>150</v>
      </c>
      <c r="V1777">
        <f t="shared" si="190"/>
        <v>150</v>
      </c>
      <c r="W1777">
        <f t="shared" si="191"/>
        <v>1200</v>
      </c>
      <c r="X1777">
        <f t="shared" si="192"/>
        <v>0</v>
      </c>
    </row>
    <row r="1778" spans="1:24">
      <c r="A1778" s="2">
        <v>289</v>
      </c>
      <c r="B1778" s="1" t="s">
        <v>15</v>
      </c>
      <c r="C1778" s="1">
        <v>1</v>
      </c>
      <c r="D1778" s="1" t="s">
        <v>11</v>
      </c>
      <c r="E1778" s="1">
        <v>0.6</v>
      </c>
      <c r="F1778" s="1">
        <v>0.3</v>
      </c>
      <c r="G1778" s="1">
        <v>0.1</v>
      </c>
      <c r="H1778" s="1">
        <v>0</v>
      </c>
      <c r="I1778" s="1" t="s">
        <v>12</v>
      </c>
      <c r="J1778" s="1" t="s">
        <v>16</v>
      </c>
      <c r="K1778" s="1">
        <v>1000</v>
      </c>
      <c r="L1778" s="3">
        <v>200</v>
      </c>
      <c r="M1778" t="str">
        <f t="shared" si="193"/>
        <v>D</v>
      </c>
      <c r="N1778" t="str">
        <f t="shared" si="194"/>
        <v>D1</v>
      </c>
      <c r="O1778" t="str">
        <f>VLOOKUP(N1778,'Design - US'!$H$3:$M$50,2,FALSE)</f>
        <v>Profile C</v>
      </c>
      <c r="P1778" t="str">
        <f>VLOOKUP($N1778,'Design - US'!$H$3:$M$50,3,FALSE)</f>
        <v>$30 USD / mo (T2)</v>
      </c>
      <c r="Q1778" t="str">
        <f>VLOOKUP($N1778,'Design - US'!$H$3:$M$50,4,FALSE)</f>
        <v>$5.36 USD / day</v>
      </c>
      <c r="R1778" t="str">
        <f>VLOOKUP($N1778,'Design - US'!$H$3:$M$50,5,FALSE)</f>
        <v>Open access within label indication (use after failure of allopurinol or febuxostat)</v>
      </c>
      <c r="S1778" t="str">
        <f>VLOOKUP($N1778,'Design - US'!$H$3:$M$50,6,FALSE)</f>
        <v>Requires prior authorization</v>
      </c>
      <c r="T1778">
        <f t="shared" si="195"/>
        <v>1000</v>
      </c>
      <c r="U1778">
        <f t="shared" si="189"/>
        <v>600</v>
      </c>
      <c r="V1778">
        <f t="shared" si="190"/>
        <v>300</v>
      </c>
      <c r="W1778">
        <f t="shared" si="191"/>
        <v>100</v>
      </c>
      <c r="X1778">
        <f t="shared" si="192"/>
        <v>0</v>
      </c>
    </row>
    <row r="1779" spans="1:24">
      <c r="A1779" s="2">
        <v>289</v>
      </c>
      <c r="B1779" s="1" t="s">
        <v>15</v>
      </c>
      <c r="C1779" s="1">
        <v>1</v>
      </c>
      <c r="D1779" s="1" t="s">
        <v>14</v>
      </c>
      <c r="E1779" s="1">
        <v>0.5</v>
      </c>
      <c r="F1779" s="1">
        <v>0.4</v>
      </c>
      <c r="G1779" s="1">
        <v>0.1</v>
      </c>
      <c r="H1779" s="1">
        <v>0</v>
      </c>
      <c r="I1779" s="1" t="s">
        <v>12</v>
      </c>
      <c r="J1779" s="1" t="s">
        <v>16</v>
      </c>
      <c r="K1779" s="1">
        <v>1000</v>
      </c>
      <c r="L1779" s="3">
        <v>200</v>
      </c>
      <c r="M1779" t="str">
        <f t="shared" si="193"/>
        <v>D</v>
      </c>
      <c r="N1779" t="str">
        <f t="shared" si="194"/>
        <v>D1</v>
      </c>
      <c r="O1779" t="str">
        <f>VLOOKUP(N1779,'Design - US'!$H$3:$M$50,2,FALSE)</f>
        <v>Profile C</v>
      </c>
      <c r="P1779" t="str">
        <f>VLOOKUP($N1779,'Design - US'!$H$3:$M$50,3,FALSE)</f>
        <v>$30 USD / mo (T2)</v>
      </c>
      <c r="Q1779" t="str">
        <f>VLOOKUP($N1779,'Design - US'!$H$3:$M$50,4,FALSE)</f>
        <v>$5.36 USD / day</v>
      </c>
      <c r="R1779" t="str">
        <f>VLOOKUP($N1779,'Design - US'!$H$3:$M$50,5,FALSE)</f>
        <v>Open access within label indication (use after failure of allopurinol or febuxostat)</v>
      </c>
      <c r="S1779" t="str">
        <f>VLOOKUP($N1779,'Design - US'!$H$3:$M$50,6,FALSE)</f>
        <v>Requires prior authorization</v>
      </c>
      <c r="T1779">
        <f t="shared" si="195"/>
        <v>200</v>
      </c>
      <c r="U1779">
        <f t="shared" si="189"/>
        <v>100</v>
      </c>
      <c r="V1779">
        <f t="shared" si="190"/>
        <v>80</v>
      </c>
      <c r="W1779">
        <f t="shared" si="191"/>
        <v>20</v>
      </c>
      <c r="X1779">
        <f t="shared" si="192"/>
        <v>0</v>
      </c>
    </row>
    <row r="1780" spans="1:24">
      <c r="A1780" s="2">
        <v>289</v>
      </c>
      <c r="B1780" s="1" t="s">
        <v>15</v>
      </c>
      <c r="C1780" s="1">
        <v>2</v>
      </c>
      <c r="D1780" s="1" t="s">
        <v>11</v>
      </c>
      <c r="E1780" s="1">
        <v>0.4</v>
      </c>
      <c r="F1780" s="1">
        <v>0.2</v>
      </c>
      <c r="G1780" s="1">
        <v>0.4</v>
      </c>
      <c r="H1780" s="1">
        <v>0</v>
      </c>
      <c r="I1780" s="1" t="s">
        <v>12</v>
      </c>
      <c r="J1780" s="1" t="s">
        <v>16</v>
      </c>
      <c r="K1780" s="1">
        <v>1000</v>
      </c>
      <c r="L1780" s="3">
        <v>200</v>
      </c>
      <c r="M1780" t="str">
        <f t="shared" si="193"/>
        <v>D</v>
      </c>
      <c r="N1780" t="str">
        <f t="shared" si="194"/>
        <v>D2</v>
      </c>
      <c r="O1780" t="str">
        <f>VLOOKUP(N1780,'Design - US'!$H$3:$M$50,2,FALSE)</f>
        <v>Profile B</v>
      </c>
      <c r="P1780" t="str">
        <f>VLOOKUP($N1780,'Design - US'!$H$3:$M$50,3,FALSE)</f>
        <v>$30 USD / mo (T2)</v>
      </c>
      <c r="Q1780" t="str">
        <f>VLOOKUP($N1780,'Design - US'!$H$3:$M$50,4,FALSE)</f>
        <v>$7.14 USD / day</v>
      </c>
      <c r="R1780" t="str">
        <f>VLOOKUP($N1780,'Design - US'!$H$3:$M$50,5,FALSE)</f>
        <v>Open access within label indication (use after failure of allopurinol or febuxostat)</v>
      </c>
      <c r="S1780" t="str">
        <f>VLOOKUP($N1780,'Design - US'!$H$3:$M$50,6,FALSE)</f>
        <v>No prior authorization</v>
      </c>
      <c r="T1780">
        <f t="shared" si="195"/>
        <v>1000</v>
      </c>
      <c r="U1780">
        <f t="shared" si="189"/>
        <v>400</v>
      </c>
      <c r="V1780">
        <f t="shared" si="190"/>
        <v>200</v>
      </c>
      <c r="W1780">
        <f t="shared" si="191"/>
        <v>400</v>
      </c>
      <c r="X1780">
        <f t="shared" si="192"/>
        <v>0</v>
      </c>
    </row>
    <row r="1781" spans="1:24">
      <c r="A1781" s="2">
        <v>289</v>
      </c>
      <c r="B1781" s="1" t="s">
        <v>15</v>
      </c>
      <c r="C1781" s="1">
        <v>2</v>
      </c>
      <c r="D1781" s="1" t="s">
        <v>14</v>
      </c>
      <c r="E1781" s="1">
        <v>0.4</v>
      </c>
      <c r="F1781" s="1">
        <v>0.1</v>
      </c>
      <c r="G1781" s="1">
        <v>0.5</v>
      </c>
      <c r="H1781" s="1">
        <v>0</v>
      </c>
      <c r="I1781" s="1" t="s">
        <v>12</v>
      </c>
      <c r="J1781" s="1" t="s">
        <v>16</v>
      </c>
      <c r="K1781" s="1">
        <v>1000</v>
      </c>
      <c r="L1781" s="3">
        <v>200</v>
      </c>
      <c r="M1781" t="str">
        <f t="shared" si="193"/>
        <v>D</v>
      </c>
      <c r="N1781" t="str">
        <f t="shared" si="194"/>
        <v>D2</v>
      </c>
      <c r="O1781" t="str">
        <f>VLOOKUP(N1781,'Design - US'!$H$3:$M$50,2,FALSE)</f>
        <v>Profile B</v>
      </c>
      <c r="P1781" t="str">
        <f>VLOOKUP($N1781,'Design - US'!$H$3:$M$50,3,FALSE)</f>
        <v>$30 USD / mo (T2)</v>
      </c>
      <c r="Q1781" t="str">
        <f>VLOOKUP($N1781,'Design - US'!$H$3:$M$50,4,FALSE)</f>
        <v>$7.14 USD / day</v>
      </c>
      <c r="R1781" t="str">
        <f>VLOOKUP($N1781,'Design - US'!$H$3:$M$50,5,FALSE)</f>
        <v>Open access within label indication (use after failure of allopurinol or febuxostat)</v>
      </c>
      <c r="S1781" t="str">
        <f>VLOOKUP($N1781,'Design - US'!$H$3:$M$50,6,FALSE)</f>
        <v>No prior authorization</v>
      </c>
      <c r="T1781">
        <f t="shared" si="195"/>
        <v>200</v>
      </c>
      <c r="U1781">
        <f t="shared" si="189"/>
        <v>80</v>
      </c>
      <c r="V1781">
        <f t="shared" si="190"/>
        <v>20</v>
      </c>
      <c r="W1781">
        <f t="shared" si="191"/>
        <v>100</v>
      </c>
      <c r="X1781">
        <f t="shared" si="192"/>
        <v>0</v>
      </c>
    </row>
    <row r="1782" spans="1:24">
      <c r="A1782" s="2">
        <v>289</v>
      </c>
      <c r="B1782" s="1" t="s">
        <v>15</v>
      </c>
      <c r="C1782" s="1">
        <v>3</v>
      </c>
      <c r="D1782" s="1" t="s">
        <v>11</v>
      </c>
      <c r="E1782" s="1">
        <v>0.5</v>
      </c>
      <c r="F1782" s="1">
        <v>0.2</v>
      </c>
      <c r="G1782" s="1">
        <v>0.3</v>
      </c>
      <c r="H1782" s="1">
        <v>0</v>
      </c>
      <c r="I1782" s="1" t="s">
        <v>12</v>
      </c>
      <c r="J1782" s="1" t="s">
        <v>16</v>
      </c>
      <c r="K1782" s="1">
        <v>1000</v>
      </c>
      <c r="L1782" s="3">
        <v>200</v>
      </c>
      <c r="M1782" t="str">
        <f t="shared" si="193"/>
        <v>D</v>
      </c>
      <c r="N1782" t="str">
        <f t="shared" si="194"/>
        <v>D3</v>
      </c>
      <c r="O1782" t="str">
        <f>VLOOKUP(N1782,'Design - US'!$H$3:$M$50,2,FALSE)</f>
        <v>Profile A</v>
      </c>
      <c r="P1782" t="str">
        <f>VLOOKUP($N1782,'Design - US'!$H$3:$M$50,3,FALSE)</f>
        <v>$30 USD / mo (T2)</v>
      </c>
      <c r="Q1782" t="str">
        <f>VLOOKUP($N1782,'Design - US'!$H$3:$M$50,4,FALSE)</f>
        <v>$7.14 USD / day</v>
      </c>
      <c r="R1782" t="str">
        <f>VLOOKUP($N1782,'Design - US'!$H$3:$M$50,5,FALSE)</f>
        <v>Open access within label indication (use after failure of allopurinol or febuxostat)</v>
      </c>
      <c r="S1782" t="str">
        <f>VLOOKUP($N1782,'Design - US'!$H$3:$M$50,6,FALSE)</f>
        <v>Requires prior authorization</v>
      </c>
      <c r="T1782">
        <f t="shared" si="195"/>
        <v>1000</v>
      </c>
      <c r="U1782">
        <f t="shared" si="189"/>
        <v>500</v>
      </c>
      <c r="V1782">
        <f t="shared" si="190"/>
        <v>200</v>
      </c>
      <c r="W1782">
        <f t="shared" si="191"/>
        <v>300</v>
      </c>
      <c r="X1782">
        <f t="shared" si="192"/>
        <v>0</v>
      </c>
    </row>
    <row r="1783" spans="1:24">
      <c r="A1783" s="2">
        <v>289</v>
      </c>
      <c r="B1783" s="1" t="s">
        <v>15</v>
      </c>
      <c r="C1783" s="1">
        <v>3</v>
      </c>
      <c r="D1783" s="1" t="s">
        <v>14</v>
      </c>
      <c r="E1783" s="1">
        <v>0.4</v>
      </c>
      <c r="F1783" s="1">
        <v>0.2</v>
      </c>
      <c r="G1783" s="1">
        <v>0.4</v>
      </c>
      <c r="H1783" s="1">
        <v>0</v>
      </c>
      <c r="I1783" s="1" t="s">
        <v>12</v>
      </c>
      <c r="J1783" s="1" t="s">
        <v>16</v>
      </c>
      <c r="K1783" s="1">
        <v>1000</v>
      </c>
      <c r="L1783" s="3">
        <v>200</v>
      </c>
      <c r="M1783" t="str">
        <f t="shared" si="193"/>
        <v>D</v>
      </c>
      <c r="N1783" t="str">
        <f t="shared" si="194"/>
        <v>D3</v>
      </c>
      <c r="O1783" t="str">
        <f>VLOOKUP(N1783,'Design - US'!$H$3:$M$50,2,FALSE)</f>
        <v>Profile A</v>
      </c>
      <c r="P1783" t="str">
        <f>VLOOKUP($N1783,'Design - US'!$H$3:$M$50,3,FALSE)</f>
        <v>$30 USD / mo (T2)</v>
      </c>
      <c r="Q1783" t="str">
        <f>VLOOKUP($N1783,'Design - US'!$H$3:$M$50,4,FALSE)</f>
        <v>$7.14 USD / day</v>
      </c>
      <c r="R1783" t="str">
        <f>VLOOKUP($N1783,'Design - US'!$H$3:$M$50,5,FALSE)</f>
        <v>Open access within label indication (use after failure of allopurinol or febuxostat)</v>
      </c>
      <c r="S1783" t="str">
        <f>VLOOKUP($N1783,'Design - US'!$H$3:$M$50,6,FALSE)</f>
        <v>Requires prior authorization</v>
      </c>
      <c r="T1783">
        <f t="shared" si="195"/>
        <v>200</v>
      </c>
      <c r="U1783">
        <f t="shared" si="189"/>
        <v>80</v>
      </c>
      <c r="V1783">
        <f t="shared" si="190"/>
        <v>40</v>
      </c>
      <c r="W1783">
        <f t="shared" si="191"/>
        <v>80</v>
      </c>
      <c r="X1783">
        <f t="shared" si="192"/>
        <v>0</v>
      </c>
    </row>
    <row r="1784" spans="1:24">
      <c r="A1784" s="2">
        <v>289</v>
      </c>
      <c r="B1784" s="1" t="s">
        <v>15</v>
      </c>
      <c r="C1784" s="1">
        <v>4</v>
      </c>
      <c r="D1784" s="1" t="s">
        <v>11</v>
      </c>
      <c r="E1784" s="1">
        <v>0.5</v>
      </c>
      <c r="F1784" s="1">
        <v>0.2</v>
      </c>
      <c r="G1784" s="1">
        <v>0.3</v>
      </c>
      <c r="H1784" s="1">
        <v>0</v>
      </c>
      <c r="I1784" s="1" t="s">
        <v>12</v>
      </c>
      <c r="J1784" s="1" t="s">
        <v>16</v>
      </c>
      <c r="K1784" s="1">
        <v>1000</v>
      </c>
      <c r="L1784" s="3">
        <v>200</v>
      </c>
      <c r="M1784" t="str">
        <f t="shared" si="193"/>
        <v>D</v>
      </c>
      <c r="N1784" t="str">
        <f t="shared" si="194"/>
        <v>D4</v>
      </c>
      <c r="O1784" t="str">
        <f>VLOOKUP(N1784,'Design - US'!$H$3:$M$50,2,FALSE)</f>
        <v>Profile A</v>
      </c>
      <c r="P1784" t="str">
        <f>VLOOKUP($N1784,'Design - US'!$H$3:$M$50,3,FALSE)</f>
        <v>$60 USD / mo (T3)</v>
      </c>
      <c r="Q1784" t="str">
        <f>VLOOKUP($N1784,'Design - US'!$H$3:$M$50,4,FALSE)</f>
        <v>$5.36 USD / day</v>
      </c>
      <c r="R1784" t="str">
        <f>VLOOKUP($N1784,'Design - US'!$H$3:$M$50,5,FALSE)</f>
        <v>Open access within label indication (use after failure of allopurinol or febuxostat)</v>
      </c>
      <c r="S1784" t="str">
        <f>VLOOKUP($N1784,'Design - US'!$H$3:$M$50,6,FALSE)</f>
        <v>No prior authorization</v>
      </c>
      <c r="T1784">
        <f t="shared" si="195"/>
        <v>1000</v>
      </c>
      <c r="U1784">
        <f t="shared" si="189"/>
        <v>500</v>
      </c>
      <c r="V1784">
        <f t="shared" si="190"/>
        <v>200</v>
      </c>
      <c r="W1784">
        <f t="shared" si="191"/>
        <v>300</v>
      </c>
      <c r="X1784">
        <f t="shared" si="192"/>
        <v>0</v>
      </c>
    </row>
    <row r="1785" spans="1:24">
      <c r="A1785" s="2">
        <v>289</v>
      </c>
      <c r="B1785" s="1" t="s">
        <v>15</v>
      </c>
      <c r="C1785" s="1">
        <v>4</v>
      </c>
      <c r="D1785" s="1" t="s">
        <v>14</v>
      </c>
      <c r="E1785" s="1">
        <v>0.5</v>
      </c>
      <c r="F1785" s="1">
        <v>0.1</v>
      </c>
      <c r="G1785" s="1">
        <v>0.4</v>
      </c>
      <c r="H1785" s="1">
        <v>0</v>
      </c>
      <c r="I1785" s="1" t="s">
        <v>12</v>
      </c>
      <c r="J1785" s="1" t="s">
        <v>16</v>
      </c>
      <c r="K1785" s="1">
        <v>1000</v>
      </c>
      <c r="L1785" s="3">
        <v>200</v>
      </c>
      <c r="M1785" t="str">
        <f t="shared" si="193"/>
        <v>D</v>
      </c>
      <c r="N1785" t="str">
        <f t="shared" si="194"/>
        <v>D4</v>
      </c>
      <c r="O1785" t="str">
        <f>VLOOKUP(N1785,'Design - US'!$H$3:$M$50,2,FALSE)</f>
        <v>Profile A</v>
      </c>
      <c r="P1785" t="str">
        <f>VLOOKUP($N1785,'Design - US'!$H$3:$M$50,3,FALSE)</f>
        <v>$60 USD / mo (T3)</v>
      </c>
      <c r="Q1785" t="str">
        <f>VLOOKUP($N1785,'Design - US'!$H$3:$M$50,4,FALSE)</f>
        <v>$5.36 USD / day</v>
      </c>
      <c r="R1785" t="str">
        <f>VLOOKUP($N1785,'Design - US'!$H$3:$M$50,5,FALSE)</f>
        <v>Open access within label indication (use after failure of allopurinol or febuxostat)</v>
      </c>
      <c r="S1785" t="str">
        <f>VLOOKUP($N1785,'Design - US'!$H$3:$M$50,6,FALSE)</f>
        <v>No prior authorization</v>
      </c>
      <c r="T1785">
        <f t="shared" si="195"/>
        <v>200</v>
      </c>
      <c r="U1785">
        <f t="shared" si="189"/>
        <v>100</v>
      </c>
      <c r="V1785">
        <f t="shared" si="190"/>
        <v>20</v>
      </c>
      <c r="W1785">
        <f t="shared" si="191"/>
        <v>80</v>
      </c>
      <c r="X1785">
        <f t="shared" si="192"/>
        <v>0</v>
      </c>
    </row>
    <row r="1786" spans="1:24">
      <c r="A1786" s="2">
        <v>289</v>
      </c>
      <c r="B1786" s="1" t="s">
        <v>15</v>
      </c>
      <c r="C1786" s="1">
        <v>5</v>
      </c>
      <c r="D1786" s="1" t="s">
        <v>11</v>
      </c>
      <c r="E1786" s="1">
        <v>0.5</v>
      </c>
      <c r="F1786" s="1">
        <v>0.2</v>
      </c>
      <c r="G1786" s="1">
        <v>0.3</v>
      </c>
      <c r="H1786" s="1">
        <v>0</v>
      </c>
      <c r="I1786" s="1" t="s">
        <v>12</v>
      </c>
      <c r="J1786" s="1" t="s">
        <v>16</v>
      </c>
      <c r="K1786" s="1">
        <v>1000</v>
      </c>
      <c r="L1786" s="3">
        <v>200</v>
      </c>
      <c r="M1786" t="str">
        <f t="shared" si="193"/>
        <v>D</v>
      </c>
      <c r="N1786" t="str">
        <f t="shared" si="194"/>
        <v>D5</v>
      </c>
      <c r="O1786" t="str">
        <f>VLOOKUP(N1786,'Design - US'!$H$3:$M$50,2,FALSE)</f>
        <v>Profile A</v>
      </c>
      <c r="P1786" t="str">
        <f>VLOOKUP($N1786,'Design - US'!$H$3:$M$50,3,FALSE)</f>
        <v>$60 USD / mo (T3)</v>
      </c>
      <c r="Q1786" t="str">
        <f>VLOOKUP($N1786,'Design - US'!$H$3:$M$50,4,FALSE)</f>
        <v>$12.06 USD / day</v>
      </c>
      <c r="R1786" t="str">
        <f>VLOOKUP($N1786,'Design - US'!$H$3:$M$50,5,FALSE)</f>
        <v>Access restricted beyond label indication (use only after failure of both allopurinol AND febuxostat)</v>
      </c>
      <c r="S1786" t="str">
        <f>VLOOKUP($N1786,'Design - US'!$H$3:$M$50,6,FALSE)</f>
        <v>No prior authorization</v>
      </c>
      <c r="T1786">
        <f t="shared" si="195"/>
        <v>1000</v>
      </c>
      <c r="U1786">
        <f t="shared" si="189"/>
        <v>500</v>
      </c>
      <c r="V1786">
        <f t="shared" si="190"/>
        <v>200</v>
      </c>
      <c r="W1786">
        <f t="shared" si="191"/>
        <v>300</v>
      </c>
      <c r="X1786">
        <f t="shared" si="192"/>
        <v>0</v>
      </c>
    </row>
    <row r="1787" spans="1:24">
      <c r="A1787" s="2">
        <v>289</v>
      </c>
      <c r="B1787" s="1" t="s">
        <v>15</v>
      </c>
      <c r="C1787" s="1">
        <v>5</v>
      </c>
      <c r="D1787" s="1" t="s">
        <v>14</v>
      </c>
      <c r="E1787" s="1">
        <v>0.2</v>
      </c>
      <c r="F1787" s="1">
        <v>0</v>
      </c>
      <c r="G1787" s="1">
        <v>0.8</v>
      </c>
      <c r="H1787" s="1">
        <v>0</v>
      </c>
      <c r="I1787" s="1" t="s">
        <v>12</v>
      </c>
      <c r="J1787" s="1" t="s">
        <v>16</v>
      </c>
      <c r="K1787" s="1">
        <v>1000</v>
      </c>
      <c r="L1787" s="3">
        <v>200</v>
      </c>
      <c r="M1787" t="str">
        <f t="shared" si="193"/>
        <v>D</v>
      </c>
      <c r="N1787" t="str">
        <f t="shared" si="194"/>
        <v>D5</v>
      </c>
      <c r="O1787" t="str">
        <f>VLOOKUP(N1787,'Design - US'!$H$3:$M$50,2,FALSE)</f>
        <v>Profile A</v>
      </c>
      <c r="P1787" t="str">
        <f>VLOOKUP($N1787,'Design - US'!$H$3:$M$50,3,FALSE)</f>
        <v>$60 USD / mo (T3)</v>
      </c>
      <c r="Q1787" t="str">
        <f>VLOOKUP($N1787,'Design - US'!$H$3:$M$50,4,FALSE)</f>
        <v>$12.06 USD / day</v>
      </c>
      <c r="R1787" t="str">
        <f>VLOOKUP($N1787,'Design - US'!$H$3:$M$50,5,FALSE)</f>
        <v>Access restricted beyond label indication (use only after failure of both allopurinol AND febuxostat)</v>
      </c>
      <c r="S1787" t="str">
        <f>VLOOKUP($N1787,'Design - US'!$H$3:$M$50,6,FALSE)</f>
        <v>No prior authorization</v>
      </c>
      <c r="T1787">
        <f t="shared" si="195"/>
        <v>200</v>
      </c>
      <c r="U1787">
        <f t="shared" si="189"/>
        <v>40</v>
      </c>
      <c r="V1787">
        <f t="shared" si="190"/>
        <v>0</v>
      </c>
      <c r="W1787">
        <f t="shared" si="191"/>
        <v>160</v>
      </c>
      <c r="X1787">
        <f t="shared" si="192"/>
        <v>0</v>
      </c>
    </row>
    <row r="1788" spans="1:24">
      <c r="A1788" s="2">
        <v>289</v>
      </c>
      <c r="B1788" s="1" t="s">
        <v>15</v>
      </c>
      <c r="C1788" s="1">
        <v>6</v>
      </c>
      <c r="D1788" s="1" t="s">
        <v>11</v>
      </c>
      <c r="E1788" s="1">
        <v>0.6</v>
      </c>
      <c r="F1788" s="1">
        <v>0.2</v>
      </c>
      <c r="G1788" s="1">
        <v>0.2</v>
      </c>
      <c r="H1788" s="1">
        <v>0</v>
      </c>
      <c r="I1788" s="1" t="s">
        <v>12</v>
      </c>
      <c r="J1788" s="1" t="s">
        <v>16</v>
      </c>
      <c r="K1788" s="1">
        <v>1000</v>
      </c>
      <c r="L1788" s="3">
        <v>200</v>
      </c>
      <c r="M1788" t="str">
        <f t="shared" si="193"/>
        <v>D</v>
      </c>
      <c r="N1788" t="str">
        <f t="shared" si="194"/>
        <v>D6</v>
      </c>
      <c r="O1788" t="str">
        <f>VLOOKUP(N1788,'Design - US'!$H$3:$M$50,2,FALSE)</f>
        <v>Profile C</v>
      </c>
      <c r="P1788" t="str">
        <f>VLOOKUP($N1788,'Design - US'!$H$3:$M$50,3,FALSE)</f>
        <v>$60 USD / mo (T3)</v>
      </c>
      <c r="Q1788" t="str">
        <f>VLOOKUP($N1788,'Design - US'!$H$3:$M$50,4,FALSE)</f>
        <v>$7.14 USD / day</v>
      </c>
      <c r="R1788" t="str">
        <f>VLOOKUP($N1788,'Design - US'!$H$3:$M$50,5,FALSE)</f>
        <v>Open access within label indication (use after failure of allopurinol or febuxostat)</v>
      </c>
      <c r="S1788" t="str">
        <f>VLOOKUP($N1788,'Design - US'!$H$3:$M$50,6,FALSE)</f>
        <v>Requires prior authorization</v>
      </c>
      <c r="T1788">
        <f t="shared" si="195"/>
        <v>1000</v>
      </c>
      <c r="U1788">
        <f t="shared" si="189"/>
        <v>600</v>
      </c>
      <c r="V1788">
        <f t="shared" si="190"/>
        <v>200</v>
      </c>
      <c r="W1788">
        <f t="shared" si="191"/>
        <v>200</v>
      </c>
      <c r="X1788">
        <f t="shared" si="192"/>
        <v>0</v>
      </c>
    </row>
    <row r="1789" spans="1:24">
      <c r="A1789" s="2">
        <v>289</v>
      </c>
      <c r="B1789" s="1" t="s">
        <v>15</v>
      </c>
      <c r="C1789" s="1">
        <v>6</v>
      </c>
      <c r="D1789" s="1" t="s">
        <v>14</v>
      </c>
      <c r="E1789" s="1">
        <v>0.6</v>
      </c>
      <c r="F1789" s="1">
        <v>0.2</v>
      </c>
      <c r="G1789" s="1">
        <v>0.2</v>
      </c>
      <c r="H1789" s="1">
        <v>0</v>
      </c>
      <c r="I1789" s="1" t="s">
        <v>12</v>
      </c>
      <c r="J1789" s="1" t="s">
        <v>16</v>
      </c>
      <c r="K1789" s="1">
        <v>1000</v>
      </c>
      <c r="L1789" s="3">
        <v>200</v>
      </c>
      <c r="M1789" t="str">
        <f t="shared" si="193"/>
        <v>D</v>
      </c>
      <c r="N1789" t="str">
        <f t="shared" si="194"/>
        <v>D6</v>
      </c>
      <c r="O1789" t="str">
        <f>VLOOKUP(N1789,'Design - US'!$H$3:$M$50,2,FALSE)</f>
        <v>Profile C</v>
      </c>
      <c r="P1789" t="str">
        <f>VLOOKUP($N1789,'Design - US'!$H$3:$M$50,3,FALSE)</f>
        <v>$60 USD / mo (T3)</v>
      </c>
      <c r="Q1789" t="str">
        <f>VLOOKUP($N1789,'Design - US'!$H$3:$M$50,4,FALSE)</f>
        <v>$7.14 USD / day</v>
      </c>
      <c r="R1789" t="str">
        <f>VLOOKUP($N1789,'Design - US'!$H$3:$M$50,5,FALSE)</f>
        <v>Open access within label indication (use after failure of allopurinol or febuxostat)</v>
      </c>
      <c r="S1789" t="str">
        <f>VLOOKUP($N1789,'Design - US'!$H$3:$M$50,6,FALSE)</f>
        <v>Requires prior authorization</v>
      </c>
      <c r="T1789">
        <f t="shared" si="195"/>
        <v>200</v>
      </c>
      <c r="U1789">
        <f t="shared" si="189"/>
        <v>120</v>
      </c>
      <c r="V1789">
        <f t="shared" si="190"/>
        <v>40</v>
      </c>
      <c r="W1789">
        <f t="shared" si="191"/>
        <v>40</v>
      </c>
      <c r="X1789">
        <f t="shared" si="192"/>
        <v>0</v>
      </c>
    </row>
    <row r="1790" spans="1:24">
      <c r="A1790" s="2">
        <v>289</v>
      </c>
      <c r="B1790" s="1" t="s">
        <v>15</v>
      </c>
      <c r="C1790" s="1">
        <v>7</v>
      </c>
      <c r="D1790" s="1" t="s">
        <v>11</v>
      </c>
      <c r="E1790" s="1">
        <v>0.6</v>
      </c>
      <c r="F1790" s="1">
        <v>0.3</v>
      </c>
      <c r="G1790" s="1">
        <v>0.1</v>
      </c>
      <c r="H1790" s="1">
        <v>0</v>
      </c>
      <c r="I1790" s="1" t="s">
        <v>12</v>
      </c>
      <c r="J1790" s="1" t="s">
        <v>16</v>
      </c>
      <c r="K1790" s="1">
        <v>1000</v>
      </c>
      <c r="L1790" s="3">
        <v>200</v>
      </c>
      <c r="M1790" t="str">
        <f t="shared" si="193"/>
        <v>D</v>
      </c>
      <c r="N1790" t="str">
        <f t="shared" si="194"/>
        <v>D7</v>
      </c>
      <c r="O1790" t="str">
        <f>VLOOKUP(N1790,'Design - US'!$H$3:$M$50,2,FALSE)</f>
        <v>Profile B</v>
      </c>
      <c r="P1790" t="str">
        <f>VLOOKUP($N1790,'Design - US'!$H$3:$M$50,3,FALSE)</f>
        <v>$60 USD / mo (T3)</v>
      </c>
      <c r="Q1790" t="str">
        <f>VLOOKUP($N1790,'Design - US'!$H$3:$M$50,4,FALSE)</f>
        <v>$5.36 USD / day</v>
      </c>
      <c r="R1790" t="str">
        <f>VLOOKUP($N1790,'Design - US'!$H$3:$M$50,5,FALSE)</f>
        <v>Open access within label indication (use after failure of allopurinol or febuxostat)</v>
      </c>
      <c r="S1790" t="str">
        <f>VLOOKUP($N1790,'Design - US'!$H$3:$M$50,6,FALSE)</f>
        <v>Requires prior authorization</v>
      </c>
      <c r="T1790">
        <f t="shared" si="195"/>
        <v>1000</v>
      </c>
      <c r="U1790">
        <f t="shared" si="189"/>
        <v>600</v>
      </c>
      <c r="V1790">
        <f t="shared" si="190"/>
        <v>300</v>
      </c>
      <c r="W1790">
        <f t="shared" si="191"/>
        <v>100</v>
      </c>
      <c r="X1790">
        <f t="shared" si="192"/>
        <v>0</v>
      </c>
    </row>
    <row r="1791" spans="1:24">
      <c r="A1791" s="2">
        <v>289</v>
      </c>
      <c r="B1791" s="1" t="s">
        <v>15</v>
      </c>
      <c r="C1791" s="1">
        <v>7</v>
      </c>
      <c r="D1791" s="1" t="s">
        <v>14</v>
      </c>
      <c r="E1791" s="1">
        <v>0.6</v>
      </c>
      <c r="F1791" s="1">
        <v>0.2</v>
      </c>
      <c r="G1791" s="1">
        <v>0.2</v>
      </c>
      <c r="H1791" s="1">
        <v>0</v>
      </c>
      <c r="I1791" s="1" t="s">
        <v>12</v>
      </c>
      <c r="J1791" s="1" t="s">
        <v>16</v>
      </c>
      <c r="K1791" s="1">
        <v>1000</v>
      </c>
      <c r="L1791" s="3">
        <v>200</v>
      </c>
      <c r="M1791" t="str">
        <f t="shared" si="193"/>
        <v>D</v>
      </c>
      <c r="N1791" t="str">
        <f t="shared" si="194"/>
        <v>D7</v>
      </c>
      <c r="O1791" t="str">
        <f>VLOOKUP(N1791,'Design - US'!$H$3:$M$50,2,FALSE)</f>
        <v>Profile B</v>
      </c>
      <c r="P1791" t="str">
        <f>VLOOKUP($N1791,'Design - US'!$H$3:$M$50,3,FALSE)</f>
        <v>$60 USD / mo (T3)</v>
      </c>
      <c r="Q1791" t="str">
        <f>VLOOKUP($N1791,'Design - US'!$H$3:$M$50,4,FALSE)</f>
        <v>$5.36 USD / day</v>
      </c>
      <c r="R1791" t="str">
        <f>VLOOKUP($N1791,'Design - US'!$H$3:$M$50,5,FALSE)</f>
        <v>Open access within label indication (use after failure of allopurinol or febuxostat)</v>
      </c>
      <c r="S1791" t="str">
        <f>VLOOKUP($N1791,'Design - US'!$H$3:$M$50,6,FALSE)</f>
        <v>Requires prior authorization</v>
      </c>
      <c r="T1791">
        <f t="shared" si="195"/>
        <v>200</v>
      </c>
      <c r="U1791">
        <f t="shared" si="189"/>
        <v>120</v>
      </c>
      <c r="V1791">
        <f t="shared" si="190"/>
        <v>40</v>
      </c>
      <c r="W1791">
        <f t="shared" si="191"/>
        <v>40</v>
      </c>
      <c r="X1791">
        <f t="shared" si="192"/>
        <v>0</v>
      </c>
    </row>
    <row r="1792" spans="1:24">
      <c r="A1792" s="2">
        <v>289</v>
      </c>
      <c r="B1792" s="1" t="s">
        <v>15</v>
      </c>
      <c r="C1792" s="1">
        <v>8</v>
      </c>
      <c r="D1792" s="1" t="s">
        <v>11</v>
      </c>
      <c r="E1792" s="1">
        <v>0.6</v>
      </c>
      <c r="F1792" s="1">
        <v>0.3</v>
      </c>
      <c r="G1792" s="1">
        <v>0.1</v>
      </c>
      <c r="H1792" s="1">
        <v>0</v>
      </c>
      <c r="I1792" s="1" t="s">
        <v>12</v>
      </c>
      <c r="J1792" s="1" t="s">
        <v>16</v>
      </c>
      <c r="K1792" s="1">
        <v>1000</v>
      </c>
      <c r="L1792" s="3">
        <v>200</v>
      </c>
      <c r="M1792" t="str">
        <f t="shared" si="193"/>
        <v>D</v>
      </c>
      <c r="N1792" t="str">
        <f t="shared" si="194"/>
        <v>D8</v>
      </c>
      <c r="O1792" t="str">
        <f>VLOOKUP(N1792,'Design - US'!$H$3:$M$50,2,FALSE)</f>
        <v>Profile D</v>
      </c>
      <c r="P1792" t="str">
        <f>VLOOKUP($N1792,'Design - US'!$H$3:$M$50,3,FALSE)</f>
        <v>$30 USD / mo (T2)</v>
      </c>
      <c r="Q1792" t="str">
        <f>VLOOKUP($N1792,'Design - US'!$H$3:$M$50,4,FALSE)</f>
        <v>$7.14 USD / day</v>
      </c>
      <c r="R1792" t="str">
        <f>VLOOKUP($N1792,'Design - US'!$H$3:$M$50,5,FALSE)</f>
        <v>Open access within label indication (use after failure of allopurinol or febuxostat)</v>
      </c>
      <c r="S1792" t="str">
        <f>VLOOKUP($N1792,'Design - US'!$H$3:$M$50,6,FALSE)</f>
        <v>No prior authorization</v>
      </c>
      <c r="T1792">
        <f t="shared" si="195"/>
        <v>1000</v>
      </c>
      <c r="U1792">
        <f t="shared" si="189"/>
        <v>600</v>
      </c>
      <c r="V1792">
        <f t="shared" si="190"/>
        <v>300</v>
      </c>
      <c r="W1792">
        <f t="shared" si="191"/>
        <v>100</v>
      </c>
      <c r="X1792">
        <f t="shared" si="192"/>
        <v>0</v>
      </c>
    </row>
    <row r="1793" spans="1:24">
      <c r="A1793" s="2">
        <v>289</v>
      </c>
      <c r="B1793" s="1" t="s">
        <v>15</v>
      </c>
      <c r="C1793" s="1">
        <v>8</v>
      </c>
      <c r="D1793" s="1" t="s">
        <v>14</v>
      </c>
      <c r="E1793" s="1">
        <v>0.5</v>
      </c>
      <c r="F1793" s="1">
        <v>0.4</v>
      </c>
      <c r="G1793" s="1">
        <v>0.1</v>
      </c>
      <c r="H1793" s="1">
        <v>0</v>
      </c>
      <c r="I1793" s="1" t="s">
        <v>12</v>
      </c>
      <c r="J1793" s="1" t="s">
        <v>16</v>
      </c>
      <c r="K1793" s="1">
        <v>1000</v>
      </c>
      <c r="L1793" s="3">
        <v>200</v>
      </c>
      <c r="M1793" t="str">
        <f t="shared" si="193"/>
        <v>D</v>
      </c>
      <c r="N1793" t="str">
        <f t="shared" si="194"/>
        <v>D8</v>
      </c>
      <c r="O1793" t="str">
        <f>VLOOKUP(N1793,'Design - US'!$H$3:$M$50,2,FALSE)</f>
        <v>Profile D</v>
      </c>
      <c r="P1793" t="str">
        <f>VLOOKUP($N1793,'Design - US'!$H$3:$M$50,3,FALSE)</f>
        <v>$30 USD / mo (T2)</v>
      </c>
      <c r="Q1793" t="str">
        <f>VLOOKUP($N1793,'Design - US'!$H$3:$M$50,4,FALSE)</f>
        <v>$7.14 USD / day</v>
      </c>
      <c r="R1793" t="str">
        <f>VLOOKUP($N1793,'Design - US'!$H$3:$M$50,5,FALSE)</f>
        <v>Open access within label indication (use after failure of allopurinol or febuxostat)</v>
      </c>
      <c r="S1793" t="str">
        <f>VLOOKUP($N1793,'Design - US'!$H$3:$M$50,6,FALSE)</f>
        <v>No prior authorization</v>
      </c>
      <c r="T1793">
        <f t="shared" si="195"/>
        <v>200</v>
      </c>
      <c r="U1793">
        <f t="shared" si="189"/>
        <v>100</v>
      </c>
      <c r="V1793">
        <f t="shared" si="190"/>
        <v>80</v>
      </c>
      <c r="W1793">
        <f t="shared" si="191"/>
        <v>20</v>
      </c>
      <c r="X1793">
        <f t="shared" si="192"/>
        <v>0</v>
      </c>
    </row>
    <row r="1794" spans="1:24">
      <c r="A1794" s="2">
        <v>289</v>
      </c>
      <c r="B1794" s="1" t="s">
        <v>15</v>
      </c>
      <c r="C1794" s="1">
        <v>9</v>
      </c>
      <c r="D1794" s="1" t="s">
        <v>11</v>
      </c>
      <c r="E1794" s="1">
        <v>0.6</v>
      </c>
      <c r="F1794" s="1">
        <v>0.2</v>
      </c>
      <c r="G1794" s="1">
        <v>0.2</v>
      </c>
      <c r="H1794" s="1">
        <v>0</v>
      </c>
      <c r="I1794" s="1" t="s">
        <v>12</v>
      </c>
      <c r="J1794" s="1" t="s">
        <v>16</v>
      </c>
      <c r="K1794" s="1">
        <v>1000</v>
      </c>
      <c r="L1794" s="3">
        <v>200</v>
      </c>
      <c r="M1794" t="str">
        <f t="shared" si="193"/>
        <v>D</v>
      </c>
      <c r="N1794" t="str">
        <f t="shared" si="194"/>
        <v>D9</v>
      </c>
      <c r="O1794" t="str">
        <f>VLOOKUP(N1794,'Design - US'!$H$3:$M$50,2,FALSE)</f>
        <v>Profile A</v>
      </c>
      <c r="P1794" t="str">
        <f>VLOOKUP($N1794,'Design - US'!$H$3:$M$50,3,FALSE)</f>
        <v>$60 USD / mo (T3)</v>
      </c>
      <c r="Q1794" t="str">
        <f>VLOOKUP($N1794,'Design - US'!$H$3:$M$50,4,FALSE)</f>
        <v>$12.06 USD / day</v>
      </c>
      <c r="R1794" t="str">
        <f>VLOOKUP($N1794,'Design - US'!$H$3:$M$50,5,FALSE)</f>
        <v>Open access within label indication (use after failure of allopurinol or febuxostat)</v>
      </c>
      <c r="S1794" t="str">
        <f>VLOOKUP($N1794,'Design - US'!$H$3:$M$50,6,FALSE)</f>
        <v>Requires prior authorization</v>
      </c>
      <c r="T1794">
        <f t="shared" si="195"/>
        <v>1000</v>
      </c>
      <c r="U1794">
        <f t="shared" ref="U1794:U1857" si="196">$T1794*E1794</f>
        <v>600</v>
      </c>
      <c r="V1794">
        <f t="shared" ref="V1794:V1857" si="197">$T1794*F1794</f>
        <v>200</v>
      </c>
      <c r="W1794">
        <f t="shared" ref="W1794:W1857" si="198">$T1794*G1794</f>
        <v>200</v>
      </c>
      <c r="X1794">
        <f t="shared" ref="X1794:X1857" si="199">$T1794*H1794</f>
        <v>0</v>
      </c>
    </row>
    <row r="1795" spans="1:24">
      <c r="A1795" s="2">
        <v>289</v>
      </c>
      <c r="B1795" s="1" t="s">
        <v>15</v>
      </c>
      <c r="C1795" s="1">
        <v>9</v>
      </c>
      <c r="D1795" s="1" t="s">
        <v>14</v>
      </c>
      <c r="E1795" s="1">
        <v>0.4</v>
      </c>
      <c r="F1795" s="1">
        <v>0</v>
      </c>
      <c r="G1795" s="1">
        <v>0.6</v>
      </c>
      <c r="H1795" s="1">
        <v>0</v>
      </c>
      <c r="I1795" s="1" t="s">
        <v>12</v>
      </c>
      <c r="J1795" s="1" t="s">
        <v>16</v>
      </c>
      <c r="K1795" s="1">
        <v>1000</v>
      </c>
      <c r="L1795" s="3">
        <v>200</v>
      </c>
      <c r="M1795" t="str">
        <f t="shared" ref="M1795:M1858" si="200">RIGHT(B1795,1)</f>
        <v>D</v>
      </c>
      <c r="N1795" t="str">
        <f t="shared" ref="N1795:N1858" si="201">M1795&amp;C1795</f>
        <v>D9</v>
      </c>
      <c r="O1795" t="str">
        <f>VLOOKUP(N1795,'Design - US'!$H$3:$M$50,2,FALSE)</f>
        <v>Profile A</v>
      </c>
      <c r="P1795" t="str">
        <f>VLOOKUP($N1795,'Design - US'!$H$3:$M$50,3,FALSE)</f>
        <v>$60 USD / mo (T3)</v>
      </c>
      <c r="Q1795" t="str">
        <f>VLOOKUP($N1795,'Design - US'!$H$3:$M$50,4,FALSE)</f>
        <v>$12.06 USD / day</v>
      </c>
      <c r="R1795" t="str">
        <f>VLOOKUP($N1795,'Design - US'!$H$3:$M$50,5,FALSE)</f>
        <v>Open access within label indication (use after failure of allopurinol or febuxostat)</v>
      </c>
      <c r="S1795" t="str">
        <f>VLOOKUP($N1795,'Design - US'!$H$3:$M$50,6,FALSE)</f>
        <v>Requires prior authorization</v>
      </c>
      <c r="T1795">
        <f t="shared" ref="T1795:T1858" si="202">IF(D1795="A",K1795,L1795)</f>
        <v>200</v>
      </c>
      <c r="U1795">
        <f t="shared" si="196"/>
        <v>80</v>
      </c>
      <c r="V1795">
        <f t="shared" si="197"/>
        <v>0</v>
      </c>
      <c r="W1795">
        <f t="shared" si="198"/>
        <v>120</v>
      </c>
      <c r="X1795">
        <f t="shared" si="199"/>
        <v>0</v>
      </c>
    </row>
    <row r="1796" spans="1:24">
      <c r="A1796" s="2">
        <v>289</v>
      </c>
      <c r="B1796" s="1" t="s">
        <v>15</v>
      </c>
      <c r="C1796" s="1">
        <v>10</v>
      </c>
      <c r="D1796" s="1" t="s">
        <v>11</v>
      </c>
      <c r="E1796" s="1">
        <v>0.5</v>
      </c>
      <c r="F1796" s="1">
        <v>0.2</v>
      </c>
      <c r="G1796" s="1">
        <v>0.3</v>
      </c>
      <c r="H1796" s="1">
        <v>0</v>
      </c>
      <c r="I1796" s="1" t="s">
        <v>12</v>
      </c>
      <c r="J1796" s="1" t="s">
        <v>16</v>
      </c>
      <c r="K1796" s="1">
        <v>1000</v>
      </c>
      <c r="L1796" s="3">
        <v>200</v>
      </c>
      <c r="M1796" t="str">
        <f t="shared" si="200"/>
        <v>D</v>
      </c>
      <c r="N1796" t="str">
        <f t="shared" si="201"/>
        <v>D10</v>
      </c>
      <c r="O1796" t="str">
        <f>VLOOKUP(N1796,'Design - US'!$H$3:$M$50,2,FALSE)</f>
        <v>Profile B</v>
      </c>
      <c r="P1796" t="str">
        <f>VLOOKUP($N1796,'Design - US'!$H$3:$M$50,3,FALSE)</f>
        <v>$30 USD / mo (T2)</v>
      </c>
      <c r="Q1796" t="str">
        <f>VLOOKUP($N1796,'Design - US'!$H$3:$M$50,4,FALSE)</f>
        <v>$7.14 USD / day</v>
      </c>
      <c r="R1796" t="str">
        <f>VLOOKUP($N1796,'Design - US'!$H$3:$M$50,5,FALSE)</f>
        <v>Open access within label indication (use after failure of allopurinol or febuxostat)</v>
      </c>
      <c r="S1796" t="str">
        <f>VLOOKUP($N1796,'Design - US'!$H$3:$M$50,6,FALSE)</f>
        <v>Requires prior authorization</v>
      </c>
      <c r="T1796">
        <f t="shared" si="202"/>
        <v>1000</v>
      </c>
      <c r="U1796">
        <f t="shared" si="196"/>
        <v>500</v>
      </c>
      <c r="V1796">
        <f t="shared" si="197"/>
        <v>200</v>
      </c>
      <c r="W1796">
        <f t="shared" si="198"/>
        <v>300</v>
      </c>
      <c r="X1796">
        <f t="shared" si="199"/>
        <v>0</v>
      </c>
    </row>
    <row r="1797" spans="1:24">
      <c r="A1797" s="2">
        <v>289</v>
      </c>
      <c r="B1797" s="1" t="s">
        <v>15</v>
      </c>
      <c r="C1797" s="1">
        <v>10</v>
      </c>
      <c r="D1797" s="1" t="s">
        <v>14</v>
      </c>
      <c r="E1797" s="1">
        <v>0.4</v>
      </c>
      <c r="F1797" s="1">
        <v>0.1</v>
      </c>
      <c r="G1797" s="1">
        <v>0.5</v>
      </c>
      <c r="H1797" s="1">
        <v>0</v>
      </c>
      <c r="I1797" s="1" t="s">
        <v>12</v>
      </c>
      <c r="J1797" s="1" t="s">
        <v>16</v>
      </c>
      <c r="K1797" s="1">
        <v>1000</v>
      </c>
      <c r="L1797" s="3">
        <v>200</v>
      </c>
      <c r="M1797" t="str">
        <f t="shared" si="200"/>
        <v>D</v>
      </c>
      <c r="N1797" t="str">
        <f t="shared" si="201"/>
        <v>D10</v>
      </c>
      <c r="O1797" t="str">
        <f>VLOOKUP(N1797,'Design - US'!$H$3:$M$50,2,FALSE)</f>
        <v>Profile B</v>
      </c>
      <c r="P1797" t="str">
        <f>VLOOKUP($N1797,'Design - US'!$H$3:$M$50,3,FALSE)</f>
        <v>$30 USD / mo (T2)</v>
      </c>
      <c r="Q1797" t="str">
        <f>VLOOKUP($N1797,'Design - US'!$H$3:$M$50,4,FALSE)</f>
        <v>$7.14 USD / day</v>
      </c>
      <c r="R1797" t="str">
        <f>VLOOKUP($N1797,'Design - US'!$H$3:$M$50,5,FALSE)</f>
        <v>Open access within label indication (use after failure of allopurinol or febuxostat)</v>
      </c>
      <c r="S1797" t="str">
        <f>VLOOKUP($N1797,'Design - US'!$H$3:$M$50,6,FALSE)</f>
        <v>Requires prior authorization</v>
      </c>
      <c r="T1797">
        <f t="shared" si="202"/>
        <v>200</v>
      </c>
      <c r="U1797">
        <f t="shared" si="196"/>
        <v>80</v>
      </c>
      <c r="V1797">
        <f t="shared" si="197"/>
        <v>20</v>
      </c>
      <c r="W1797">
        <f t="shared" si="198"/>
        <v>100</v>
      </c>
      <c r="X1797">
        <f t="shared" si="199"/>
        <v>0</v>
      </c>
    </row>
    <row r="1798" spans="1:24">
      <c r="A1798" s="2">
        <v>289</v>
      </c>
      <c r="B1798" s="1" t="s">
        <v>15</v>
      </c>
      <c r="C1798" s="1">
        <v>11</v>
      </c>
      <c r="D1798" s="1" t="s">
        <v>11</v>
      </c>
      <c r="E1798" s="1">
        <v>0.6</v>
      </c>
      <c r="F1798" s="1">
        <v>0.4</v>
      </c>
      <c r="G1798" s="1">
        <v>0</v>
      </c>
      <c r="H1798" s="1">
        <v>0</v>
      </c>
      <c r="I1798" s="1" t="s">
        <v>12</v>
      </c>
      <c r="J1798" s="1" t="s">
        <v>16</v>
      </c>
      <c r="K1798" s="1">
        <v>1000</v>
      </c>
      <c r="L1798" s="3">
        <v>200</v>
      </c>
      <c r="M1798" t="str">
        <f t="shared" si="200"/>
        <v>D</v>
      </c>
      <c r="N1798" t="str">
        <f t="shared" si="201"/>
        <v>D11</v>
      </c>
      <c r="O1798" t="str">
        <f>VLOOKUP(N1798,'Design - US'!$H$3:$M$50,2,FALSE)</f>
        <v>Profile D</v>
      </c>
      <c r="P1798" t="str">
        <f>VLOOKUP($N1798,'Design - US'!$H$3:$M$50,3,FALSE)</f>
        <v>$60 USD / mo (T3)</v>
      </c>
      <c r="Q1798" t="str">
        <f>VLOOKUP($N1798,'Design - US'!$H$3:$M$50,4,FALSE)</f>
        <v>$12.06 USD / day</v>
      </c>
      <c r="R1798" t="str">
        <f>VLOOKUP($N1798,'Design - US'!$H$3:$M$50,5,FALSE)</f>
        <v>Access restricted beyond label indication (use only after failure of both allopurinol AND febuxostat)</v>
      </c>
      <c r="S1798" t="str">
        <f>VLOOKUP($N1798,'Design - US'!$H$3:$M$50,6,FALSE)</f>
        <v>Requires prior authorization</v>
      </c>
      <c r="T1798">
        <f t="shared" si="202"/>
        <v>1000</v>
      </c>
      <c r="U1798">
        <f t="shared" si="196"/>
        <v>600</v>
      </c>
      <c r="V1798">
        <f t="shared" si="197"/>
        <v>400</v>
      </c>
      <c r="W1798">
        <f t="shared" si="198"/>
        <v>0</v>
      </c>
      <c r="X1798">
        <f t="shared" si="199"/>
        <v>0</v>
      </c>
    </row>
    <row r="1799" spans="1:24">
      <c r="A1799" s="2">
        <v>289</v>
      </c>
      <c r="B1799" s="1" t="s">
        <v>15</v>
      </c>
      <c r="C1799" s="1">
        <v>11</v>
      </c>
      <c r="D1799" s="1" t="s">
        <v>14</v>
      </c>
      <c r="E1799" s="1">
        <v>0.6</v>
      </c>
      <c r="F1799" s="1">
        <v>0.4</v>
      </c>
      <c r="G1799" s="1">
        <v>0</v>
      </c>
      <c r="H1799" s="1">
        <v>0</v>
      </c>
      <c r="I1799" s="1" t="s">
        <v>12</v>
      </c>
      <c r="J1799" s="1" t="s">
        <v>16</v>
      </c>
      <c r="K1799" s="1">
        <v>1000</v>
      </c>
      <c r="L1799" s="3">
        <v>200</v>
      </c>
      <c r="M1799" t="str">
        <f t="shared" si="200"/>
        <v>D</v>
      </c>
      <c r="N1799" t="str">
        <f t="shared" si="201"/>
        <v>D11</v>
      </c>
      <c r="O1799" t="str">
        <f>VLOOKUP(N1799,'Design - US'!$H$3:$M$50,2,FALSE)</f>
        <v>Profile D</v>
      </c>
      <c r="P1799" t="str">
        <f>VLOOKUP($N1799,'Design - US'!$H$3:$M$50,3,FALSE)</f>
        <v>$60 USD / mo (T3)</v>
      </c>
      <c r="Q1799" t="str">
        <f>VLOOKUP($N1799,'Design - US'!$H$3:$M$50,4,FALSE)</f>
        <v>$12.06 USD / day</v>
      </c>
      <c r="R1799" t="str">
        <f>VLOOKUP($N1799,'Design - US'!$H$3:$M$50,5,FALSE)</f>
        <v>Access restricted beyond label indication (use only after failure of both allopurinol AND febuxostat)</v>
      </c>
      <c r="S1799" t="str">
        <f>VLOOKUP($N1799,'Design - US'!$H$3:$M$50,6,FALSE)</f>
        <v>Requires prior authorization</v>
      </c>
      <c r="T1799">
        <f t="shared" si="202"/>
        <v>200</v>
      </c>
      <c r="U1799">
        <f t="shared" si="196"/>
        <v>120</v>
      </c>
      <c r="V1799">
        <f t="shared" si="197"/>
        <v>80</v>
      </c>
      <c r="W1799">
        <f t="shared" si="198"/>
        <v>0</v>
      </c>
      <c r="X1799">
        <f t="shared" si="199"/>
        <v>0</v>
      </c>
    </row>
    <row r="1800" spans="1:24">
      <c r="A1800" s="2">
        <v>289</v>
      </c>
      <c r="B1800" s="1" t="s">
        <v>15</v>
      </c>
      <c r="C1800" s="1">
        <v>12</v>
      </c>
      <c r="D1800" s="1" t="s">
        <v>11</v>
      </c>
      <c r="E1800" s="1">
        <v>0.8</v>
      </c>
      <c r="F1800" s="1">
        <v>0.2</v>
      </c>
      <c r="G1800" s="1">
        <v>0</v>
      </c>
      <c r="H1800" s="1">
        <v>0</v>
      </c>
      <c r="I1800" s="1" t="s">
        <v>12</v>
      </c>
      <c r="J1800" s="1" t="s">
        <v>16</v>
      </c>
      <c r="K1800" s="1">
        <v>1000</v>
      </c>
      <c r="L1800" s="3">
        <v>200</v>
      </c>
      <c r="M1800" t="str">
        <f t="shared" si="200"/>
        <v>D</v>
      </c>
      <c r="N1800" t="str">
        <f t="shared" si="201"/>
        <v>D12</v>
      </c>
      <c r="O1800" t="str">
        <f>VLOOKUP(N1800,'Design - US'!$H$3:$M$50,2,FALSE)</f>
        <v>Profile D</v>
      </c>
      <c r="P1800" t="str">
        <f>VLOOKUP($N1800,'Design - US'!$H$3:$M$50,3,FALSE)</f>
        <v>$30 USD / mo (T2)</v>
      </c>
      <c r="Q1800" t="str">
        <f>VLOOKUP($N1800,'Design - US'!$H$3:$M$50,4,FALSE)</f>
        <v>$7.14 USD / day</v>
      </c>
      <c r="R1800" t="str">
        <f>VLOOKUP($N1800,'Design - US'!$H$3:$M$50,5,FALSE)</f>
        <v>Open access within label indication (use after failure of allopurinol or febuxostat)</v>
      </c>
      <c r="S1800" t="str">
        <f>VLOOKUP($N1800,'Design - US'!$H$3:$M$50,6,FALSE)</f>
        <v>Requires prior authorization</v>
      </c>
      <c r="T1800">
        <f t="shared" si="202"/>
        <v>1000</v>
      </c>
      <c r="U1800">
        <f t="shared" si="196"/>
        <v>800</v>
      </c>
      <c r="V1800">
        <f t="shared" si="197"/>
        <v>200</v>
      </c>
      <c r="W1800">
        <f t="shared" si="198"/>
        <v>0</v>
      </c>
      <c r="X1800">
        <f t="shared" si="199"/>
        <v>0</v>
      </c>
    </row>
    <row r="1801" spans="1:24">
      <c r="A1801" s="2">
        <v>289</v>
      </c>
      <c r="B1801" s="1" t="s">
        <v>15</v>
      </c>
      <c r="C1801" s="1">
        <v>12</v>
      </c>
      <c r="D1801" s="1" t="s">
        <v>14</v>
      </c>
      <c r="E1801" s="1">
        <v>0.8</v>
      </c>
      <c r="F1801" s="1">
        <v>0.2</v>
      </c>
      <c r="G1801" s="1">
        <v>0</v>
      </c>
      <c r="H1801" s="1">
        <v>0</v>
      </c>
      <c r="I1801" s="1" t="s">
        <v>12</v>
      </c>
      <c r="J1801" s="1" t="s">
        <v>16</v>
      </c>
      <c r="K1801" s="1">
        <v>1000</v>
      </c>
      <c r="L1801" s="3">
        <v>200</v>
      </c>
      <c r="M1801" t="str">
        <f t="shared" si="200"/>
        <v>D</v>
      </c>
      <c r="N1801" t="str">
        <f t="shared" si="201"/>
        <v>D12</v>
      </c>
      <c r="O1801" t="str">
        <f>VLOOKUP(N1801,'Design - US'!$H$3:$M$50,2,FALSE)</f>
        <v>Profile D</v>
      </c>
      <c r="P1801" t="str">
        <f>VLOOKUP($N1801,'Design - US'!$H$3:$M$50,3,FALSE)</f>
        <v>$30 USD / mo (T2)</v>
      </c>
      <c r="Q1801" t="str">
        <f>VLOOKUP($N1801,'Design - US'!$H$3:$M$50,4,FALSE)</f>
        <v>$7.14 USD / day</v>
      </c>
      <c r="R1801" t="str">
        <f>VLOOKUP($N1801,'Design - US'!$H$3:$M$50,5,FALSE)</f>
        <v>Open access within label indication (use after failure of allopurinol or febuxostat)</v>
      </c>
      <c r="S1801" t="str">
        <f>VLOOKUP($N1801,'Design - US'!$H$3:$M$50,6,FALSE)</f>
        <v>Requires prior authorization</v>
      </c>
      <c r="T1801">
        <f t="shared" si="202"/>
        <v>200</v>
      </c>
      <c r="U1801">
        <f t="shared" si="196"/>
        <v>160</v>
      </c>
      <c r="V1801">
        <f t="shared" si="197"/>
        <v>40</v>
      </c>
      <c r="W1801">
        <f t="shared" si="198"/>
        <v>0</v>
      </c>
      <c r="X1801">
        <f t="shared" si="199"/>
        <v>0</v>
      </c>
    </row>
    <row r="1802" spans="1:24">
      <c r="A1802" s="2">
        <v>290</v>
      </c>
      <c r="B1802" s="1" t="s">
        <v>15</v>
      </c>
      <c r="C1802" s="1">
        <v>1</v>
      </c>
      <c r="D1802" s="1" t="s">
        <v>11</v>
      </c>
      <c r="E1802" s="1">
        <v>1</v>
      </c>
      <c r="F1802" s="1">
        <v>0</v>
      </c>
      <c r="G1802" s="1">
        <v>0</v>
      </c>
      <c r="H1802" s="1">
        <v>0</v>
      </c>
      <c r="I1802" s="1" t="s">
        <v>12</v>
      </c>
      <c r="J1802" s="1" t="s">
        <v>16</v>
      </c>
      <c r="K1802" s="1">
        <v>0</v>
      </c>
      <c r="L1802" s="3">
        <v>600</v>
      </c>
      <c r="M1802" t="str">
        <f t="shared" si="200"/>
        <v>D</v>
      </c>
      <c r="N1802" t="str">
        <f t="shared" si="201"/>
        <v>D1</v>
      </c>
      <c r="O1802" t="str">
        <f>VLOOKUP(N1802,'Design - US'!$H$3:$M$50,2,FALSE)</f>
        <v>Profile C</v>
      </c>
      <c r="P1802" t="str">
        <f>VLOOKUP($N1802,'Design - US'!$H$3:$M$50,3,FALSE)</f>
        <v>$30 USD / mo (T2)</v>
      </c>
      <c r="Q1802" t="str">
        <f>VLOOKUP($N1802,'Design - US'!$H$3:$M$50,4,FALSE)</f>
        <v>$5.36 USD / day</v>
      </c>
      <c r="R1802" t="str">
        <f>VLOOKUP($N1802,'Design - US'!$H$3:$M$50,5,FALSE)</f>
        <v>Open access within label indication (use after failure of allopurinol or febuxostat)</v>
      </c>
      <c r="S1802" t="str">
        <f>VLOOKUP($N1802,'Design - US'!$H$3:$M$50,6,FALSE)</f>
        <v>Requires prior authorization</v>
      </c>
      <c r="T1802">
        <f t="shared" si="202"/>
        <v>0</v>
      </c>
      <c r="U1802">
        <f t="shared" si="196"/>
        <v>0</v>
      </c>
      <c r="V1802">
        <f t="shared" si="197"/>
        <v>0</v>
      </c>
      <c r="W1802">
        <f t="shared" si="198"/>
        <v>0</v>
      </c>
      <c r="X1802">
        <f t="shared" si="199"/>
        <v>0</v>
      </c>
    </row>
    <row r="1803" spans="1:24">
      <c r="A1803" s="2">
        <v>290</v>
      </c>
      <c r="B1803" s="1" t="s">
        <v>15</v>
      </c>
      <c r="C1803" s="1">
        <v>1</v>
      </c>
      <c r="D1803" s="1" t="s">
        <v>14</v>
      </c>
      <c r="E1803" s="1">
        <v>0</v>
      </c>
      <c r="F1803" s="1">
        <v>1</v>
      </c>
      <c r="G1803" s="1">
        <v>0</v>
      </c>
      <c r="H1803" s="1">
        <v>0</v>
      </c>
      <c r="I1803" s="1" t="s">
        <v>12</v>
      </c>
      <c r="J1803" s="1" t="s">
        <v>16</v>
      </c>
      <c r="K1803" s="1">
        <v>0</v>
      </c>
      <c r="L1803" s="3">
        <v>600</v>
      </c>
      <c r="M1803" t="str">
        <f t="shared" si="200"/>
        <v>D</v>
      </c>
      <c r="N1803" t="str">
        <f t="shared" si="201"/>
        <v>D1</v>
      </c>
      <c r="O1803" t="str">
        <f>VLOOKUP(N1803,'Design - US'!$H$3:$M$50,2,FALSE)</f>
        <v>Profile C</v>
      </c>
      <c r="P1803" t="str">
        <f>VLOOKUP($N1803,'Design - US'!$H$3:$M$50,3,FALSE)</f>
        <v>$30 USD / mo (T2)</v>
      </c>
      <c r="Q1803" t="str">
        <f>VLOOKUP($N1803,'Design - US'!$H$3:$M$50,4,FALSE)</f>
        <v>$5.36 USD / day</v>
      </c>
      <c r="R1803" t="str">
        <f>VLOOKUP($N1803,'Design - US'!$H$3:$M$50,5,FALSE)</f>
        <v>Open access within label indication (use after failure of allopurinol or febuxostat)</v>
      </c>
      <c r="S1803" t="str">
        <f>VLOOKUP($N1803,'Design - US'!$H$3:$M$50,6,FALSE)</f>
        <v>Requires prior authorization</v>
      </c>
      <c r="T1803">
        <f t="shared" si="202"/>
        <v>600</v>
      </c>
      <c r="U1803">
        <f t="shared" si="196"/>
        <v>0</v>
      </c>
      <c r="V1803">
        <f t="shared" si="197"/>
        <v>600</v>
      </c>
      <c r="W1803">
        <f t="shared" si="198"/>
        <v>0</v>
      </c>
      <c r="X1803">
        <f t="shared" si="199"/>
        <v>0</v>
      </c>
    </row>
    <row r="1804" spans="1:24">
      <c r="A1804" s="2">
        <v>290</v>
      </c>
      <c r="B1804" s="1" t="s">
        <v>15</v>
      </c>
      <c r="C1804" s="1">
        <v>2</v>
      </c>
      <c r="D1804" s="1" t="s">
        <v>11</v>
      </c>
      <c r="E1804" s="1">
        <v>1</v>
      </c>
      <c r="F1804" s="1">
        <v>0</v>
      </c>
      <c r="G1804" s="1">
        <v>0</v>
      </c>
      <c r="H1804" s="1">
        <v>0</v>
      </c>
      <c r="I1804" s="1" t="s">
        <v>12</v>
      </c>
      <c r="J1804" s="1" t="s">
        <v>16</v>
      </c>
      <c r="K1804" s="1">
        <v>0</v>
      </c>
      <c r="L1804" s="3">
        <v>600</v>
      </c>
      <c r="M1804" t="str">
        <f t="shared" si="200"/>
        <v>D</v>
      </c>
      <c r="N1804" t="str">
        <f t="shared" si="201"/>
        <v>D2</v>
      </c>
      <c r="O1804" t="str">
        <f>VLOOKUP(N1804,'Design - US'!$H$3:$M$50,2,FALSE)</f>
        <v>Profile B</v>
      </c>
      <c r="P1804" t="str">
        <f>VLOOKUP($N1804,'Design - US'!$H$3:$M$50,3,FALSE)</f>
        <v>$30 USD / mo (T2)</v>
      </c>
      <c r="Q1804" t="str">
        <f>VLOOKUP($N1804,'Design - US'!$H$3:$M$50,4,FALSE)</f>
        <v>$7.14 USD / day</v>
      </c>
      <c r="R1804" t="str">
        <f>VLOOKUP($N1804,'Design - US'!$H$3:$M$50,5,FALSE)</f>
        <v>Open access within label indication (use after failure of allopurinol or febuxostat)</v>
      </c>
      <c r="S1804" t="str">
        <f>VLOOKUP($N1804,'Design - US'!$H$3:$M$50,6,FALSE)</f>
        <v>No prior authorization</v>
      </c>
      <c r="T1804">
        <f t="shared" si="202"/>
        <v>0</v>
      </c>
      <c r="U1804">
        <f t="shared" si="196"/>
        <v>0</v>
      </c>
      <c r="V1804">
        <f t="shared" si="197"/>
        <v>0</v>
      </c>
      <c r="W1804">
        <f t="shared" si="198"/>
        <v>0</v>
      </c>
      <c r="X1804">
        <f t="shared" si="199"/>
        <v>0</v>
      </c>
    </row>
    <row r="1805" spans="1:24">
      <c r="A1805" s="2">
        <v>290</v>
      </c>
      <c r="B1805" s="1" t="s">
        <v>15</v>
      </c>
      <c r="C1805" s="1">
        <v>2</v>
      </c>
      <c r="D1805" s="1" t="s">
        <v>14</v>
      </c>
      <c r="E1805" s="1">
        <v>0</v>
      </c>
      <c r="F1805" s="1">
        <v>1</v>
      </c>
      <c r="G1805" s="1">
        <v>0</v>
      </c>
      <c r="H1805" s="1">
        <v>0</v>
      </c>
      <c r="I1805" s="1" t="s">
        <v>12</v>
      </c>
      <c r="J1805" s="1" t="s">
        <v>16</v>
      </c>
      <c r="K1805" s="1">
        <v>0</v>
      </c>
      <c r="L1805" s="3">
        <v>600</v>
      </c>
      <c r="M1805" t="str">
        <f t="shared" si="200"/>
        <v>D</v>
      </c>
      <c r="N1805" t="str">
        <f t="shared" si="201"/>
        <v>D2</v>
      </c>
      <c r="O1805" t="str">
        <f>VLOOKUP(N1805,'Design - US'!$H$3:$M$50,2,FALSE)</f>
        <v>Profile B</v>
      </c>
      <c r="P1805" t="str">
        <f>VLOOKUP($N1805,'Design - US'!$H$3:$M$50,3,FALSE)</f>
        <v>$30 USD / mo (T2)</v>
      </c>
      <c r="Q1805" t="str">
        <f>VLOOKUP($N1805,'Design - US'!$H$3:$M$50,4,FALSE)</f>
        <v>$7.14 USD / day</v>
      </c>
      <c r="R1805" t="str">
        <f>VLOOKUP($N1805,'Design - US'!$H$3:$M$50,5,FALSE)</f>
        <v>Open access within label indication (use after failure of allopurinol or febuxostat)</v>
      </c>
      <c r="S1805" t="str">
        <f>VLOOKUP($N1805,'Design - US'!$H$3:$M$50,6,FALSE)</f>
        <v>No prior authorization</v>
      </c>
      <c r="T1805">
        <f t="shared" si="202"/>
        <v>600</v>
      </c>
      <c r="U1805">
        <f t="shared" si="196"/>
        <v>0</v>
      </c>
      <c r="V1805">
        <f t="shared" si="197"/>
        <v>600</v>
      </c>
      <c r="W1805">
        <f t="shared" si="198"/>
        <v>0</v>
      </c>
      <c r="X1805">
        <f t="shared" si="199"/>
        <v>0</v>
      </c>
    </row>
    <row r="1806" spans="1:24">
      <c r="A1806" s="2">
        <v>290</v>
      </c>
      <c r="B1806" s="1" t="s">
        <v>15</v>
      </c>
      <c r="C1806" s="1">
        <v>3</v>
      </c>
      <c r="D1806" s="1" t="s">
        <v>11</v>
      </c>
      <c r="E1806" s="1">
        <v>1</v>
      </c>
      <c r="F1806" s="1">
        <v>0</v>
      </c>
      <c r="G1806" s="1">
        <v>0</v>
      </c>
      <c r="H1806" s="1">
        <v>0</v>
      </c>
      <c r="I1806" s="1" t="s">
        <v>12</v>
      </c>
      <c r="J1806" s="1" t="s">
        <v>16</v>
      </c>
      <c r="K1806" s="1">
        <v>0</v>
      </c>
      <c r="L1806" s="3">
        <v>600</v>
      </c>
      <c r="M1806" t="str">
        <f t="shared" si="200"/>
        <v>D</v>
      </c>
      <c r="N1806" t="str">
        <f t="shared" si="201"/>
        <v>D3</v>
      </c>
      <c r="O1806" t="str">
        <f>VLOOKUP(N1806,'Design - US'!$H$3:$M$50,2,FALSE)</f>
        <v>Profile A</v>
      </c>
      <c r="P1806" t="str">
        <f>VLOOKUP($N1806,'Design - US'!$H$3:$M$50,3,FALSE)</f>
        <v>$30 USD / mo (T2)</v>
      </c>
      <c r="Q1806" t="str">
        <f>VLOOKUP($N1806,'Design - US'!$H$3:$M$50,4,FALSE)</f>
        <v>$7.14 USD / day</v>
      </c>
      <c r="R1806" t="str">
        <f>VLOOKUP($N1806,'Design - US'!$H$3:$M$50,5,FALSE)</f>
        <v>Open access within label indication (use after failure of allopurinol or febuxostat)</v>
      </c>
      <c r="S1806" t="str">
        <f>VLOOKUP($N1806,'Design - US'!$H$3:$M$50,6,FALSE)</f>
        <v>Requires prior authorization</v>
      </c>
      <c r="T1806">
        <f t="shared" si="202"/>
        <v>0</v>
      </c>
      <c r="U1806">
        <f t="shared" si="196"/>
        <v>0</v>
      </c>
      <c r="V1806">
        <f t="shared" si="197"/>
        <v>0</v>
      </c>
      <c r="W1806">
        <f t="shared" si="198"/>
        <v>0</v>
      </c>
      <c r="X1806">
        <f t="shared" si="199"/>
        <v>0</v>
      </c>
    </row>
    <row r="1807" spans="1:24">
      <c r="A1807" s="2">
        <v>290</v>
      </c>
      <c r="B1807" s="1" t="s">
        <v>15</v>
      </c>
      <c r="C1807" s="1">
        <v>3</v>
      </c>
      <c r="D1807" s="1" t="s">
        <v>14</v>
      </c>
      <c r="E1807" s="1">
        <v>0</v>
      </c>
      <c r="F1807" s="1">
        <v>0</v>
      </c>
      <c r="G1807" s="1">
        <v>1</v>
      </c>
      <c r="H1807" s="1">
        <v>0</v>
      </c>
      <c r="I1807" s="1" t="s">
        <v>12</v>
      </c>
      <c r="J1807" s="1" t="s">
        <v>16</v>
      </c>
      <c r="K1807" s="1">
        <v>0</v>
      </c>
      <c r="L1807" s="3">
        <v>600</v>
      </c>
      <c r="M1807" t="str">
        <f t="shared" si="200"/>
        <v>D</v>
      </c>
      <c r="N1807" t="str">
        <f t="shared" si="201"/>
        <v>D3</v>
      </c>
      <c r="O1807" t="str">
        <f>VLOOKUP(N1807,'Design - US'!$H$3:$M$50,2,FALSE)</f>
        <v>Profile A</v>
      </c>
      <c r="P1807" t="str">
        <f>VLOOKUP($N1807,'Design - US'!$H$3:$M$50,3,FALSE)</f>
        <v>$30 USD / mo (T2)</v>
      </c>
      <c r="Q1807" t="str">
        <f>VLOOKUP($N1807,'Design - US'!$H$3:$M$50,4,FALSE)</f>
        <v>$7.14 USD / day</v>
      </c>
      <c r="R1807" t="str">
        <f>VLOOKUP($N1807,'Design - US'!$H$3:$M$50,5,FALSE)</f>
        <v>Open access within label indication (use after failure of allopurinol or febuxostat)</v>
      </c>
      <c r="S1807" t="str">
        <f>VLOOKUP($N1807,'Design - US'!$H$3:$M$50,6,FALSE)</f>
        <v>Requires prior authorization</v>
      </c>
      <c r="T1807">
        <f t="shared" si="202"/>
        <v>600</v>
      </c>
      <c r="U1807">
        <f t="shared" si="196"/>
        <v>0</v>
      </c>
      <c r="V1807">
        <f t="shared" si="197"/>
        <v>0</v>
      </c>
      <c r="W1807">
        <f t="shared" si="198"/>
        <v>600</v>
      </c>
      <c r="X1807">
        <f t="shared" si="199"/>
        <v>0</v>
      </c>
    </row>
    <row r="1808" spans="1:24">
      <c r="A1808" s="2">
        <v>290</v>
      </c>
      <c r="B1808" s="1" t="s">
        <v>15</v>
      </c>
      <c r="C1808" s="1">
        <v>4</v>
      </c>
      <c r="D1808" s="1" t="s">
        <v>11</v>
      </c>
      <c r="E1808" s="1">
        <v>1</v>
      </c>
      <c r="F1808" s="1">
        <v>0</v>
      </c>
      <c r="G1808" s="1">
        <v>0</v>
      </c>
      <c r="H1808" s="1">
        <v>0</v>
      </c>
      <c r="I1808" s="1" t="s">
        <v>12</v>
      </c>
      <c r="J1808" s="1" t="s">
        <v>16</v>
      </c>
      <c r="K1808" s="1">
        <v>0</v>
      </c>
      <c r="L1808" s="3">
        <v>600</v>
      </c>
      <c r="M1808" t="str">
        <f t="shared" si="200"/>
        <v>D</v>
      </c>
      <c r="N1808" t="str">
        <f t="shared" si="201"/>
        <v>D4</v>
      </c>
      <c r="O1808" t="str">
        <f>VLOOKUP(N1808,'Design - US'!$H$3:$M$50,2,FALSE)</f>
        <v>Profile A</v>
      </c>
      <c r="P1808" t="str">
        <f>VLOOKUP($N1808,'Design - US'!$H$3:$M$50,3,FALSE)</f>
        <v>$60 USD / mo (T3)</v>
      </c>
      <c r="Q1808" t="str">
        <f>VLOOKUP($N1808,'Design - US'!$H$3:$M$50,4,FALSE)</f>
        <v>$5.36 USD / day</v>
      </c>
      <c r="R1808" t="str">
        <f>VLOOKUP($N1808,'Design - US'!$H$3:$M$50,5,FALSE)</f>
        <v>Open access within label indication (use after failure of allopurinol or febuxostat)</v>
      </c>
      <c r="S1808" t="str">
        <f>VLOOKUP($N1808,'Design - US'!$H$3:$M$50,6,FALSE)</f>
        <v>No prior authorization</v>
      </c>
      <c r="T1808">
        <f t="shared" si="202"/>
        <v>0</v>
      </c>
      <c r="U1808">
        <f t="shared" si="196"/>
        <v>0</v>
      </c>
      <c r="V1808">
        <f t="shared" si="197"/>
        <v>0</v>
      </c>
      <c r="W1808">
        <f t="shared" si="198"/>
        <v>0</v>
      </c>
      <c r="X1808">
        <f t="shared" si="199"/>
        <v>0</v>
      </c>
    </row>
    <row r="1809" spans="1:24">
      <c r="A1809" s="2">
        <v>290</v>
      </c>
      <c r="B1809" s="1" t="s">
        <v>15</v>
      </c>
      <c r="C1809" s="1">
        <v>4</v>
      </c>
      <c r="D1809" s="1" t="s">
        <v>14</v>
      </c>
      <c r="E1809" s="1">
        <v>0</v>
      </c>
      <c r="F1809" s="1">
        <v>0</v>
      </c>
      <c r="G1809" s="1">
        <v>1</v>
      </c>
      <c r="H1809" s="1">
        <v>0</v>
      </c>
      <c r="I1809" s="1" t="s">
        <v>12</v>
      </c>
      <c r="J1809" s="1" t="s">
        <v>16</v>
      </c>
      <c r="K1809" s="1">
        <v>0</v>
      </c>
      <c r="L1809" s="3">
        <v>600</v>
      </c>
      <c r="M1809" t="str">
        <f t="shared" si="200"/>
        <v>D</v>
      </c>
      <c r="N1809" t="str">
        <f t="shared" si="201"/>
        <v>D4</v>
      </c>
      <c r="O1809" t="str">
        <f>VLOOKUP(N1809,'Design - US'!$H$3:$M$50,2,FALSE)</f>
        <v>Profile A</v>
      </c>
      <c r="P1809" t="str">
        <f>VLOOKUP($N1809,'Design - US'!$H$3:$M$50,3,FALSE)</f>
        <v>$60 USD / mo (T3)</v>
      </c>
      <c r="Q1809" t="str">
        <f>VLOOKUP($N1809,'Design - US'!$H$3:$M$50,4,FALSE)</f>
        <v>$5.36 USD / day</v>
      </c>
      <c r="R1809" t="str">
        <f>VLOOKUP($N1809,'Design - US'!$H$3:$M$50,5,FALSE)</f>
        <v>Open access within label indication (use after failure of allopurinol or febuxostat)</v>
      </c>
      <c r="S1809" t="str">
        <f>VLOOKUP($N1809,'Design - US'!$H$3:$M$50,6,FALSE)</f>
        <v>No prior authorization</v>
      </c>
      <c r="T1809">
        <f t="shared" si="202"/>
        <v>600</v>
      </c>
      <c r="U1809">
        <f t="shared" si="196"/>
        <v>0</v>
      </c>
      <c r="V1809">
        <f t="shared" si="197"/>
        <v>0</v>
      </c>
      <c r="W1809">
        <f t="shared" si="198"/>
        <v>600</v>
      </c>
      <c r="X1809">
        <f t="shared" si="199"/>
        <v>0</v>
      </c>
    </row>
    <row r="1810" spans="1:24">
      <c r="A1810" s="2">
        <v>290</v>
      </c>
      <c r="B1810" s="1" t="s">
        <v>15</v>
      </c>
      <c r="C1810" s="1">
        <v>5</v>
      </c>
      <c r="D1810" s="1" t="s">
        <v>11</v>
      </c>
      <c r="E1810" s="1">
        <v>1</v>
      </c>
      <c r="F1810" s="1">
        <v>0</v>
      </c>
      <c r="G1810" s="1">
        <v>0</v>
      </c>
      <c r="H1810" s="1">
        <v>0</v>
      </c>
      <c r="I1810" s="1" t="s">
        <v>12</v>
      </c>
      <c r="J1810" s="1" t="s">
        <v>16</v>
      </c>
      <c r="K1810" s="1">
        <v>0</v>
      </c>
      <c r="L1810" s="3">
        <v>600</v>
      </c>
      <c r="M1810" t="str">
        <f t="shared" si="200"/>
        <v>D</v>
      </c>
      <c r="N1810" t="str">
        <f t="shared" si="201"/>
        <v>D5</v>
      </c>
      <c r="O1810" t="str">
        <f>VLOOKUP(N1810,'Design - US'!$H$3:$M$50,2,FALSE)</f>
        <v>Profile A</v>
      </c>
      <c r="P1810" t="str">
        <f>VLOOKUP($N1810,'Design - US'!$H$3:$M$50,3,FALSE)</f>
        <v>$60 USD / mo (T3)</v>
      </c>
      <c r="Q1810" t="str">
        <f>VLOOKUP($N1810,'Design - US'!$H$3:$M$50,4,FALSE)</f>
        <v>$12.06 USD / day</v>
      </c>
      <c r="R1810" t="str">
        <f>VLOOKUP($N1810,'Design - US'!$H$3:$M$50,5,FALSE)</f>
        <v>Access restricted beyond label indication (use only after failure of both allopurinol AND febuxostat)</v>
      </c>
      <c r="S1810" t="str">
        <f>VLOOKUP($N1810,'Design - US'!$H$3:$M$50,6,FALSE)</f>
        <v>No prior authorization</v>
      </c>
      <c r="T1810">
        <f t="shared" si="202"/>
        <v>0</v>
      </c>
      <c r="U1810">
        <f t="shared" si="196"/>
        <v>0</v>
      </c>
      <c r="V1810">
        <f t="shared" si="197"/>
        <v>0</v>
      </c>
      <c r="W1810">
        <f t="shared" si="198"/>
        <v>0</v>
      </c>
      <c r="X1810">
        <f t="shared" si="199"/>
        <v>0</v>
      </c>
    </row>
    <row r="1811" spans="1:24">
      <c r="A1811" s="2">
        <v>290</v>
      </c>
      <c r="B1811" s="1" t="s">
        <v>15</v>
      </c>
      <c r="C1811" s="1">
        <v>5</v>
      </c>
      <c r="D1811" s="1" t="s">
        <v>14</v>
      </c>
      <c r="E1811" s="1">
        <v>0</v>
      </c>
      <c r="F1811" s="1">
        <v>0</v>
      </c>
      <c r="G1811" s="1">
        <v>1</v>
      </c>
      <c r="H1811" s="1">
        <v>0</v>
      </c>
      <c r="I1811" s="1" t="s">
        <v>12</v>
      </c>
      <c r="J1811" s="1" t="s">
        <v>16</v>
      </c>
      <c r="K1811" s="1">
        <v>0</v>
      </c>
      <c r="L1811" s="3">
        <v>600</v>
      </c>
      <c r="M1811" t="str">
        <f t="shared" si="200"/>
        <v>D</v>
      </c>
      <c r="N1811" t="str">
        <f t="shared" si="201"/>
        <v>D5</v>
      </c>
      <c r="O1811" t="str">
        <f>VLOOKUP(N1811,'Design - US'!$H$3:$M$50,2,FALSE)</f>
        <v>Profile A</v>
      </c>
      <c r="P1811" t="str">
        <f>VLOOKUP($N1811,'Design - US'!$H$3:$M$50,3,FALSE)</f>
        <v>$60 USD / mo (T3)</v>
      </c>
      <c r="Q1811" t="str">
        <f>VLOOKUP($N1811,'Design - US'!$H$3:$M$50,4,FALSE)</f>
        <v>$12.06 USD / day</v>
      </c>
      <c r="R1811" t="str">
        <f>VLOOKUP($N1811,'Design - US'!$H$3:$M$50,5,FALSE)</f>
        <v>Access restricted beyond label indication (use only after failure of both allopurinol AND febuxostat)</v>
      </c>
      <c r="S1811" t="str">
        <f>VLOOKUP($N1811,'Design - US'!$H$3:$M$50,6,FALSE)</f>
        <v>No prior authorization</v>
      </c>
      <c r="T1811">
        <f t="shared" si="202"/>
        <v>600</v>
      </c>
      <c r="U1811">
        <f t="shared" si="196"/>
        <v>0</v>
      </c>
      <c r="V1811">
        <f t="shared" si="197"/>
        <v>0</v>
      </c>
      <c r="W1811">
        <f t="shared" si="198"/>
        <v>600</v>
      </c>
      <c r="X1811">
        <f t="shared" si="199"/>
        <v>0</v>
      </c>
    </row>
    <row r="1812" spans="1:24">
      <c r="A1812" s="2">
        <v>290</v>
      </c>
      <c r="B1812" s="1" t="s">
        <v>15</v>
      </c>
      <c r="C1812" s="1">
        <v>6</v>
      </c>
      <c r="D1812" s="1" t="s">
        <v>11</v>
      </c>
      <c r="E1812" s="1">
        <v>1</v>
      </c>
      <c r="F1812" s="1">
        <v>0</v>
      </c>
      <c r="G1812" s="1">
        <v>0</v>
      </c>
      <c r="H1812" s="1">
        <v>0</v>
      </c>
      <c r="I1812" s="1" t="s">
        <v>12</v>
      </c>
      <c r="J1812" s="1" t="s">
        <v>16</v>
      </c>
      <c r="K1812" s="1">
        <v>0</v>
      </c>
      <c r="L1812" s="3">
        <v>600</v>
      </c>
      <c r="M1812" t="str">
        <f t="shared" si="200"/>
        <v>D</v>
      </c>
      <c r="N1812" t="str">
        <f t="shared" si="201"/>
        <v>D6</v>
      </c>
      <c r="O1812" t="str">
        <f>VLOOKUP(N1812,'Design - US'!$H$3:$M$50,2,FALSE)</f>
        <v>Profile C</v>
      </c>
      <c r="P1812" t="str">
        <f>VLOOKUP($N1812,'Design - US'!$H$3:$M$50,3,FALSE)</f>
        <v>$60 USD / mo (T3)</v>
      </c>
      <c r="Q1812" t="str">
        <f>VLOOKUP($N1812,'Design - US'!$H$3:$M$50,4,FALSE)</f>
        <v>$7.14 USD / day</v>
      </c>
      <c r="R1812" t="str">
        <f>VLOOKUP($N1812,'Design - US'!$H$3:$M$50,5,FALSE)</f>
        <v>Open access within label indication (use after failure of allopurinol or febuxostat)</v>
      </c>
      <c r="S1812" t="str">
        <f>VLOOKUP($N1812,'Design - US'!$H$3:$M$50,6,FALSE)</f>
        <v>Requires prior authorization</v>
      </c>
      <c r="T1812">
        <f t="shared" si="202"/>
        <v>0</v>
      </c>
      <c r="U1812">
        <f t="shared" si="196"/>
        <v>0</v>
      </c>
      <c r="V1812">
        <f t="shared" si="197"/>
        <v>0</v>
      </c>
      <c r="W1812">
        <f t="shared" si="198"/>
        <v>0</v>
      </c>
      <c r="X1812">
        <f t="shared" si="199"/>
        <v>0</v>
      </c>
    </row>
    <row r="1813" spans="1:24">
      <c r="A1813" s="2">
        <v>290</v>
      </c>
      <c r="B1813" s="1" t="s">
        <v>15</v>
      </c>
      <c r="C1813" s="1">
        <v>6</v>
      </c>
      <c r="D1813" s="1" t="s">
        <v>14</v>
      </c>
      <c r="E1813" s="1">
        <v>0</v>
      </c>
      <c r="F1813" s="1">
        <v>1</v>
      </c>
      <c r="G1813" s="1">
        <v>0</v>
      </c>
      <c r="H1813" s="1">
        <v>0</v>
      </c>
      <c r="I1813" s="1" t="s">
        <v>12</v>
      </c>
      <c r="J1813" s="1" t="s">
        <v>16</v>
      </c>
      <c r="K1813" s="1">
        <v>0</v>
      </c>
      <c r="L1813" s="3">
        <v>600</v>
      </c>
      <c r="M1813" t="str">
        <f t="shared" si="200"/>
        <v>D</v>
      </c>
      <c r="N1813" t="str">
        <f t="shared" si="201"/>
        <v>D6</v>
      </c>
      <c r="O1813" t="str">
        <f>VLOOKUP(N1813,'Design - US'!$H$3:$M$50,2,FALSE)</f>
        <v>Profile C</v>
      </c>
      <c r="P1813" t="str">
        <f>VLOOKUP($N1813,'Design - US'!$H$3:$M$50,3,FALSE)</f>
        <v>$60 USD / mo (T3)</v>
      </c>
      <c r="Q1813" t="str">
        <f>VLOOKUP($N1813,'Design - US'!$H$3:$M$50,4,FALSE)</f>
        <v>$7.14 USD / day</v>
      </c>
      <c r="R1813" t="str">
        <f>VLOOKUP($N1813,'Design - US'!$H$3:$M$50,5,FALSE)</f>
        <v>Open access within label indication (use after failure of allopurinol or febuxostat)</v>
      </c>
      <c r="S1813" t="str">
        <f>VLOOKUP($N1813,'Design - US'!$H$3:$M$50,6,FALSE)</f>
        <v>Requires prior authorization</v>
      </c>
      <c r="T1813">
        <f t="shared" si="202"/>
        <v>600</v>
      </c>
      <c r="U1813">
        <f t="shared" si="196"/>
        <v>0</v>
      </c>
      <c r="V1813">
        <f t="shared" si="197"/>
        <v>600</v>
      </c>
      <c r="W1813">
        <f t="shared" si="198"/>
        <v>0</v>
      </c>
      <c r="X1813">
        <f t="shared" si="199"/>
        <v>0</v>
      </c>
    </row>
    <row r="1814" spans="1:24">
      <c r="A1814" s="2">
        <v>290</v>
      </c>
      <c r="B1814" s="1" t="s">
        <v>15</v>
      </c>
      <c r="C1814" s="1">
        <v>7</v>
      </c>
      <c r="D1814" s="1" t="s">
        <v>11</v>
      </c>
      <c r="E1814" s="1">
        <v>1</v>
      </c>
      <c r="F1814" s="1">
        <v>0</v>
      </c>
      <c r="G1814" s="1">
        <v>0</v>
      </c>
      <c r="H1814" s="1">
        <v>0</v>
      </c>
      <c r="I1814" s="1" t="s">
        <v>12</v>
      </c>
      <c r="J1814" s="1" t="s">
        <v>16</v>
      </c>
      <c r="K1814" s="1">
        <v>0</v>
      </c>
      <c r="L1814" s="3">
        <v>600</v>
      </c>
      <c r="M1814" t="str">
        <f t="shared" si="200"/>
        <v>D</v>
      </c>
      <c r="N1814" t="str">
        <f t="shared" si="201"/>
        <v>D7</v>
      </c>
      <c r="O1814" t="str">
        <f>VLOOKUP(N1814,'Design - US'!$H$3:$M$50,2,FALSE)</f>
        <v>Profile B</v>
      </c>
      <c r="P1814" t="str">
        <f>VLOOKUP($N1814,'Design - US'!$H$3:$M$50,3,FALSE)</f>
        <v>$60 USD / mo (T3)</v>
      </c>
      <c r="Q1814" t="str">
        <f>VLOOKUP($N1814,'Design - US'!$H$3:$M$50,4,FALSE)</f>
        <v>$5.36 USD / day</v>
      </c>
      <c r="R1814" t="str">
        <f>VLOOKUP($N1814,'Design - US'!$H$3:$M$50,5,FALSE)</f>
        <v>Open access within label indication (use after failure of allopurinol or febuxostat)</v>
      </c>
      <c r="S1814" t="str">
        <f>VLOOKUP($N1814,'Design - US'!$H$3:$M$50,6,FALSE)</f>
        <v>Requires prior authorization</v>
      </c>
      <c r="T1814">
        <f t="shared" si="202"/>
        <v>0</v>
      </c>
      <c r="U1814">
        <f t="shared" si="196"/>
        <v>0</v>
      </c>
      <c r="V1814">
        <f t="shared" si="197"/>
        <v>0</v>
      </c>
      <c r="W1814">
        <f t="shared" si="198"/>
        <v>0</v>
      </c>
      <c r="X1814">
        <f t="shared" si="199"/>
        <v>0</v>
      </c>
    </row>
    <row r="1815" spans="1:24">
      <c r="A1815" s="2">
        <v>290</v>
      </c>
      <c r="B1815" s="1" t="s">
        <v>15</v>
      </c>
      <c r="C1815" s="1">
        <v>7</v>
      </c>
      <c r="D1815" s="1" t="s">
        <v>14</v>
      </c>
      <c r="E1815" s="1">
        <v>0</v>
      </c>
      <c r="F1815" s="1">
        <v>1</v>
      </c>
      <c r="G1815" s="1">
        <v>0</v>
      </c>
      <c r="H1815" s="1">
        <v>0</v>
      </c>
      <c r="I1815" s="1" t="s">
        <v>12</v>
      </c>
      <c r="J1815" s="1" t="s">
        <v>16</v>
      </c>
      <c r="K1815" s="1">
        <v>0</v>
      </c>
      <c r="L1815" s="3">
        <v>600</v>
      </c>
      <c r="M1815" t="str">
        <f t="shared" si="200"/>
        <v>D</v>
      </c>
      <c r="N1815" t="str">
        <f t="shared" si="201"/>
        <v>D7</v>
      </c>
      <c r="O1815" t="str">
        <f>VLOOKUP(N1815,'Design - US'!$H$3:$M$50,2,FALSE)</f>
        <v>Profile B</v>
      </c>
      <c r="P1815" t="str">
        <f>VLOOKUP($N1815,'Design - US'!$H$3:$M$50,3,FALSE)</f>
        <v>$60 USD / mo (T3)</v>
      </c>
      <c r="Q1815" t="str">
        <f>VLOOKUP($N1815,'Design - US'!$H$3:$M$50,4,FALSE)</f>
        <v>$5.36 USD / day</v>
      </c>
      <c r="R1815" t="str">
        <f>VLOOKUP($N1815,'Design - US'!$H$3:$M$50,5,FALSE)</f>
        <v>Open access within label indication (use after failure of allopurinol or febuxostat)</v>
      </c>
      <c r="S1815" t="str">
        <f>VLOOKUP($N1815,'Design - US'!$H$3:$M$50,6,FALSE)</f>
        <v>Requires prior authorization</v>
      </c>
      <c r="T1815">
        <f t="shared" si="202"/>
        <v>600</v>
      </c>
      <c r="U1815">
        <f t="shared" si="196"/>
        <v>0</v>
      </c>
      <c r="V1815">
        <f t="shared" si="197"/>
        <v>600</v>
      </c>
      <c r="W1815">
        <f t="shared" si="198"/>
        <v>0</v>
      </c>
      <c r="X1815">
        <f t="shared" si="199"/>
        <v>0</v>
      </c>
    </row>
    <row r="1816" spans="1:24">
      <c r="A1816" s="2">
        <v>290</v>
      </c>
      <c r="B1816" s="1" t="s">
        <v>15</v>
      </c>
      <c r="C1816" s="1">
        <v>8</v>
      </c>
      <c r="D1816" s="1" t="s">
        <v>11</v>
      </c>
      <c r="E1816" s="1">
        <v>1</v>
      </c>
      <c r="F1816" s="1">
        <v>0</v>
      </c>
      <c r="G1816" s="1">
        <v>0</v>
      </c>
      <c r="H1816" s="1">
        <v>0</v>
      </c>
      <c r="I1816" s="1" t="s">
        <v>12</v>
      </c>
      <c r="J1816" s="1" t="s">
        <v>16</v>
      </c>
      <c r="K1816" s="1">
        <v>0</v>
      </c>
      <c r="L1816" s="3">
        <v>600</v>
      </c>
      <c r="M1816" t="str">
        <f t="shared" si="200"/>
        <v>D</v>
      </c>
      <c r="N1816" t="str">
        <f t="shared" si="201"/>
        <v>D8</v>
      </c>
      <c r="O1816" t="str">
        <f>VLOOKUP(N1816,'Design - US'!$H$3:$M$50,2,FALSE)</f>
        <v>Profile D</v>
      </c>
      <c r="P1816" t="str">
        <f>VLOOKUP($N1816,'Design - US'!$H$3:$M$50,3,FALSE)</f>
        <v>$30 USD / mo (T2)</v>
      </c>
      <c r="Q1816" t="str">
        <f>VLOOKUP($N1816,'Design - US'!$H$3:$M$50,4,FALSE)</f>
        <v>$7.14 USD / day</v>
      </c>
      <c r="R1816" t="str">
        <f>VLOOKUP($N1816,'Design - US'!$H$3:$M$50,5,FALSE)</f>
        <v>Open access within label indication (use after failure of allopurinol or febuxostat)</v>
      </c>
      <c r="S1816" t="str">
        <f>VLOOKUP($N1816,'Design - US'!$H$3:$M$50,6,FALSE)</f>
        <v>No prior authorization</v>
      </c>
      <c r="T1816">
        <f t="shared" si="202"/>
        <v>0</v>
      </c>
      <c r="U1816">
        <f t="shared" si="196"/>
        <v>0</v>
      </c>
      <c r="V1816">
        <f t="shared" si="197"/>
        <v>0</v>
      </c>
      <c r="W1816">
        <f t="shared" si="198"/>
        <v>0</v>
      </c>
      <c r="X1816">
        <f t="shared" si="199"/>
        <v>0</v>
      </c>
    </row>
    <row r="1817" spans="1:24">
      <c r="A1817" s="2">
        <v>290</v>
      </c>
      <c r="B1817" s="1" t="s">
        <v>15</v>
      </c>
      <c r="C1817" s="1">
        <v>8</v>
      </c>
      <c r="D1817" s="1" t="s">
        <v>14</v>
      </c>
      <c r="E1817" s="1">
        <v>0</v>
      </c>
      <c r="F1817" s="1">
        <v>1</v>
      </c>
      <c r="G1817" s="1">
        <v>0</v>
      </c>
      <c r="H1817" s="1">
        <v>0</v>
      </c>
      <c r="I1817" s="1" t="s">
        <v>12</v>
      </c>
      <c r="J1817" s="1" t="s">
        <v>16</v>
      </c>
      <c r="K1817" s="1">
        <v>0</v>
      </c>
      <c r="L1817" s="3">
        <v>600</v>
      </c>
      <c r="M1817" t="str">
        <f t="shared" si="200"/>
        <v>D</v>
      </c>
      <c r="N1817" t="str">
        <f t="shared" si="201"/>
        <v>D8</v>
      </c>
      <c r="O1817" t="str">
        <f>VLOOKUP(N1817,'Design - US'!$H$3:$M$50,2,FALSE)</f>
        <v>Profile D</v>
      </c>
      <c r="P1817" t="str">
        <f>VLOOKUP($N1817,'Design - US'!$H$3:$M$50,3,FALSE)</f>
        <v>$30 USD / mo (T2)</v>
      </c>
      <c r="Q1817" t="str">
        <f>VLOOKUP($N1817,'Design - US'!$H$3:$M$50,4,FALSE)</f>
        <v>$7.14 USD / day</v>
      </c>
      <c r="R1817" t="str">
        <f>VLOOKUP($N1817,'Design - US'!$H$3:$M$50,5,FALSE)</f>
        <v>Open access within label indication (use after failure of allopurinol or febuxostat)</v>
      </c>
      <c r="S1817" t="str">
        <f>VLOOKUP($N1817,'Design - US'!$H$3:$M$50,6,FALSE)</f>
        <v>No prior authorization</v>
      </c>
      <c r="T1817">
        <f t="shared" si="202"/>
        <v>600</v>
      </c>
      <c r="U1817">
        <f t="shared" si="196"/>
        <v>0</v>
      </c>
      <c r="V1817">
        <f t="shared" si="197"/>
        <v>600</v>
      </c>
      <c r="W1817">
        <f t="shared" si="198"/>
        <v>0</v>
      </c>
      <c r="X1817">
        <f t="shared" si="199"/>
        <v>0</v>
      </c>
    </row>
    <row r="1818" spans="1:24">
      <c r="A1818" s="2">
        <v>290</v>
      </c>
      <c r="B1818" s="1" t="s">
        <v>15</v>
      </c>
      <c r="C1818" s="1">
        <v>9</v>
      </c>
      <c r="D1818" s="1" t="s">
        <v>11</v>
      </c>
      <c r="E1818" s="1">
        <v>1</v>
      </c>
      <c r="F1818" s="1">
        <v>0</v>
      </c>
      <c r="G1818" s="1">
        <v>0</v>
      </c>
      <c r="H1818" s="1">
        <v>0</v>
      </c>
      <c r="I1818" s="1" t="s">
        <v>12</v>
      </c>
      <c r="J1818" s="1" t="s">
        <v>16</v>
      </c>
      <c r="K1818" s="1">
        <v>0</v>
      </c>
      <c r="L1818" s="3">
        <v>600</v>
      </c>
      <c r="M1818" t="str">
        <f t="shared" si="200"/>
        <v>D</v>
      </c>
      <c r="N1818" t="str">
        <f t="shared" si="201"/>
        <v>D9</v>
      </c>
      <c r="O1818" t="str">
        <f>VLOOKUP(N1818,'Design - US'!$H$3:$M$50,2,FALSE)</f>
        <v>Profile A</v>
      </c>
      <c r="P1818" t="str">
        <f>VLOOKUP($N1818,'Design - US'!$H$3:$M$50,3,FALSE)</f>
        <v>$60 USD / mo (T3)</v>
      </c>
      <c r="Q1818" t="str">
        <f>VLOOKUP($N1818,'Design - US'!$H$3:$M$50,4,FALSE)</f>
        <v>$12.06 USD / day</v>
      </c>
      <c r="R1818" t="str">
        <f>VLOOKUP($N1818,'Design - US'!$H$3:$M$50,5,FALSE)</f>
        <v>Open access within label indication (use after failure of allopurinol or febuxostat)</v>
      </c>
      <c r="S1818" t="str">
        <f>VLOOKUP($N1818,'Design - US'!$H$3:$M$50,6,FALSE)</f>
        <v>Requires prior authorization</v>
      </c>
      <c r="T1818">
        <f t="shared" si="202"/>
        <v>0</v>
      </c>
      <c r="U1818">
        <f t="shared" si="196"/>
        <v>0</v>
      </c>
      <c r="V1818">
        <f t="shared" si="197"/>
        <v>0</v>
      </c>
      <c r="W1818">
        <f t="shared" si="198"/>
        <v>0</v>
      </c>
      <c r="X1818">
        <f t="shared" si="199"/>
        <v>0</v>
      </c>
    </row>
    <row r="1819" spans="1:24">
      <c r="A1819" s="2">
        <v>290</v>
      </c>
      <c r="B1819" s="1" t="s">
        <v>15</v>
      </c>
      <c r="C1819" s="1">
        <v>9</v>
      </c>
      <c r="D1819" s="1" t="s">
        <v>14</v>
      </c>
      <c r="E1819" s="1">
        <v>0</v>
      </c>
      <c r="F1819" s="1">
        <v>0</v>
      </c>
      <c r="G1819" s="1">
        <v>1</v>
      </c>
      <c r="H1819" s="1">
        <v>0</v>
      </c>
      <c r="I1819" s="1" t="s">
        <v>12</v>
      </c>
      <c r="J1819" s="1" t="s">
        <v>16</v>
      </c>
      <c r="K1819" s="1">
        <v>0</v>
      </c>
      <c r="L1819" s="3">
        <v>600</v>
      </c>
      <c r="M1819" t="str">
        <f t="shared" si="200"/>
        <v>D</v>
      </c>
      <c r="N1819" t="str">
        <f t="shared" si="201"/>
        <v>D9</v>
      </c>
      <c r="O1819" t="str">
        <f>VLOOKUP(N1819,'Design - US'!$H$3:$M$50,2,FALSE)</f>
        <v>Profile A</v>
      </c>
      <c r="P1819" t="str">
        <f>VLOOKUP($N1819,'Design - US'!$H$3:$M$50,3,FALSE)</f>
        <v>$60 USD / mo (T3)</v>
      </c>
      <c r="Q1819" t="str">
        <f>VLOOKUP($N1819,'Design - US'!$H$3:$M$50,4,FALSE)</f>
        <v>$12.06 USD / day</v>
      </c>
      <c r="R1819" t="str">
        <f>VLOOKUP($N1819,'Design - US'!$H$3:$M$50,5,FALSE)</f>
        <v>Open access within label indication (use after failure of allopurinol or febuxostat)</v>
      </c>
      <c r="S1819" t="str">
        <f>VLOOKUP($N1819,'Design - US'!$H$3:$M$50,6,FALSE)</f>
        <v>Requires prior authorization</v>
      </c>
      <c r="T1819">
        <f t="shared" si="202"/>
        <v>600</v>
      </c>
      <c r="U1819">
        <f t="shared" si="196"/>
        <v>0</v>
      </c>
      <c r="V1819">
        <f t="shared" si="197"/>
        <v>0</v>
      </c>
      <c r="W1819">
        <f t="shared" si="198"/>
        <v>600</v>
      </c>
      <c r="X1819">
        <f t="shared" si="199"/>
        <v>0</v>
      </c>
    </row>
    <row r="1820" spans="1:24">
      <c r="A1820" s="2">
        <v>290</v>
      </c>
      <c r="B1820" s="1" t="s">
        <v>15</v>
      </c>
      <c r="C1820" s="1">
        <v>10</v>
      </c>
      <c r="D1820" s="1" t="s">
        <v>11</v>
      </c>
      <c r="E1820" s="1">
        <v>1</v>
      </c>
      <c r="F1820" s="1">
        <v>0</v>
      </c>
      <c r="G1820" s="1">
        <v>0</v>
      </c>
      <c r="H1820" s="1">
        <v>0</v>
      </c>
      <c r="I1820" s="1" t="s">
        <v>12</v>
      </c>
      <c r="J1820" s="1" t="s">
        <v>16</v>
      </c>
      <c r="K1820" s="1">
        <v>0</v>
      </c>
      <c r="L1820" s="3">
        <v>600</v>
      </c>
      <c r="M1820" t="str">
        <f t="shared" si="200"/>
        <v>D</v>
      </c>
      <c r="N1820" t="str">
        <f t="shared" si="201"/>
        <v>D10</v>
      </c>
      <c r="O1820" t="str">
        <f>VLOOKUP(N1820,'Design - US'!$H$3:$M$50,2,FALSE)</f>
        <v>Profile B</v>
      </c>
      <c r="P1820" t="str">
        <f>VLOOKUP($N1820,'Design - US'!$H$3:$M$50,3,FALSE)</f>
        <v>$30 USD / mo (T2)</v>
      </c>
      <c r="Q1820" t="str">
        <f>VLOOKUP($N1820,'Design - US'!$H$3:$M$50,4,FALSE)</f>
        <v>$7.14 USD / day</v>
      </c>
      <c r="R1820" t="str">
        <f>VLOOKUP($N1820,'Design - US'!$H$3:$M$50,5,FALSE)</f>
        <v>Open access within label indication (use after failure of allopurinol or febuxostat)</v>
      </c>
      <c r="S1820" t="str">
        <f>VLOOKUP($N1820,'Design - US'!$H$3:$M$50,6,FALSE)</f>
        <v>Requires prior authorization</v>
      </c>
      <c r="T1820">
        <f t="shared" si="202"/>
        <v>0</v>
      </c>
      <c r="U1820">
        <f t="shared" si="196"/>
        <v>0</v>
      </c>
      <c r="V1820">
        <f t="shared" si="197"/>
        <v>0</v>
      </c>
      <c r="W1820">
        <f t="shared" si="198"/>
        <v>0</v>
      </c>
      <c r="X1820">
        <f t="shared" si="199"/>
        <v>0</v>
      </c>
    </row>
    <row r="1821" spans="1:24">
      <c r="A1821" s="2">
        <v>290</v>
      </c>
      <c r="B1821" s="1" t="s">
        <v>15</v>
      </c>
      <c r="C1821" s="1">
        <v>10</v>
      </c>
      <c r="D1821" s="1" t="s">
        <v>14</v>
      </c>
      <c r="E1821" s="1">
        <v>0</v>
      </c>
      <c r="F1821" s="1">
        <v>1</v>
      </c>
      <c r="G1821" s="1">
        <v>0</v>
      </c>
      <c r="H1821" s="1">
        <v>0</v>
      </c>
      <c r="I1821" s="1" t="s">
        <v>12</v>
      </c>
      <c r="J1821" s="1" t="s">
        <v>16</v>
      </c>
      <c r="K1821" s="1">
        <v>0</v>
      </c>
      <c r="L1821" s="3">
        <v>600</v>
      </c>
      <c r="M1821" t="str">
        <f t="shared" si="200"/>
        <v>D</v>
      </c>
      <c r="N1821" t="str">
        <f t="shared" si="201"/>
        <v>D10</v>
      </c>
      <c r="O1821" t="str">
        <f>VLOOKUP(N1821,'Design - US'!$H$3:$M$50,2,FALSE)</f>
        <v>Profile B</v>
      </c>
      <c r="P1821" t="str">
        <f>VLOOKUP($N1821,'Design - US'!$H$3:$M$50,3,FALSE)</f>
        <v>$30 USD / mo (T2)</v>
      </c>
      <c r="Q1821" t="str">
        <f>VLOOKUP($N1821,'Design - US'!$H$3:$M$50,4,FALSE)</f>
        <v>$7.14 USD / day</v>
      </c>
      <c r="R1821" t="str">
        <f>VLOOKUP($N1821,'Design - US'!$H$3:$M$50,5,FALSE)</f>
        <v>Open access within label indication (use after failure of allopurinol or febuxostat)</v>
      </c>
      <c r="S1821" t="str">
        <f>VLOOKUP($N1821,'Design - US'!$H$3:$M$50,6,FALSE)</f>
        <v>Requires prior authorization</v>
      </c>
      <c r="T1821">
        <f t="shared" si="202"/>
        <v>600</v>
      </c>
      <c r="U1821">
        <f t="shared" si="196"/>
        <v>0</v>
      </c>
      <c r="V1821">
        <f t="shared" si="197"/>
        <v>600</v>
      </c>
      <c r="W1821">
        <f t="shared" si="198"/>
        <v>0</v>
      </c>
      <c r="X1821">
        <f t="shared" si="199"/>
        <v>0</v>
      </c>
    </row>
    <row r="1822" spans="1:24">
      <c r="A1822" s="2">
        <v>290</v>
      </c>
      <c r="B1822" s="1" t="s">
        <v>15</v>
      </c>
      <c r="C1822" s="1">
        <v>11</v>
      </c>
      <c r="D1822" s="1" t="s">
        <v>11</v>
      </c>
      <c r="E1822" s="1">
        <v>1</v>
      </c>
      <c r="F1822" s="1">
        <v>0</v>
      </c>
      <c r="G1822" s="1">
        <v>0</v>
      </c>
      <c r="H1822" s="1">
        <v>0</v>
      </c>
      <c r="I1822" s="1" t="s">
        <v>12</v>
      </c>
      <c r="J1822" s="1" t="s">
        <v>16</v>
      </c>
      <c r="K1822" s="1">
        <v>0</v>
      </c>
      <c r="L1822" s="3">
        <v>600</v>
      </c>
      <c r="M1822" t="str">
        <f t="shared" si="200"/>
        <v>D</v>
      </c>
      <c r="N1822" t="str">
        <f t="shared" si="201"/>
        <v>D11</v>
      </c>
      <c r="O1822" t="str">
        <f>VLOOKUP(N1822,'Design - US'!$H$3:$M$50,2,FALSE)</f>
        <v>Profile D</v>
      </c>
      <c r="P1822" t="str">
        <f>VLOOKUP($N1822,'Design - US'!$H$3:$M$50,3,FALSE)</f>
        <v>$60 USD / mo (T3)</v>
      </c>
      <c r="Q1822" t="str">
        <f>VLOOKUP($N1822,'Design - US'!$H$3:$M$50,4,FALSE)</f>
        <v>$12.06 USD / day</v>
      </c>
      <c r="R1822" t="str">
        <f>VLOOKUP($N1822,'Design - US'!$H$3:$M$50,5,FALSE)</f>
        <v>Access restricted beyond label indication (use only after failure of both allopurinol AND febuxostat)</v>
      </c>
      <c r="S1822" t="str">
        <f>VLOOKUP($N1822,'Design - US'!$H$3:$M$50,6,FALSE)</f>
        <v>Requires prior authorization</v>
      </c>
      <c r="T1822">
        <f t="shared" si="202"/>
        <v>0</v>
      </c>
      <c r="U1822">
        <f t="shared" si="196"/>
        <v>0</v>
      </c>
      <c r="V1822">
        <f t="shared" si="197"/>
        <v>0</v>
      </c>
      <c r="W1822">
        <f t="shared" si="198"/>
        <v>0</v>
      </c>
      <c r="X1822">
        <f t="shared" si="199"/>
        <v>0</v>
      </c>
    </row>
    <row r="1823" spans="1:24">
      <c r="A1823" s="2">
        <v>290</v>
      </c>
      <c r="B1823" s="1" t="s">
        <v>15</v>
      </c>
      <c r="C1823" s="1">
        <v>11</v>
      </c>
      <c r="D1823" s="1" t="s">
        <v>14</v>
      </c>
      <c r="E1823" s="1">
        <v>0</v>
      </c>
      <c r="F1823" s="1">
        <v>1</v>
      </c>
      <c r="G1823" s="1">
        <v>0</v>
      </c>
      <c r="H1823" s="1">
        <v>0</v>
      </c>
      <c r="I1823" s="1" t="s">
        <v>12</v>
      </c>
      <c r="J1823" s="1" t="s">
        <v>16</v>
      </c>
      <c r="K1823" s="1">
        <v>0</v>
      </c>
      <c r="L1823" s="3">
        <v>600</v>
      </c>
      <c r="M1823" t="str">
        <f t="shared" si="200"/>
        <v>D</v>
      </c>
      <c r="N1823" t="str">
        <f t="shared" si="201"/>
        <v>D11</v>
      </c>
      <c r="O1823" t="str">
        <f>VLOOKUP(N1823,'Design - US'!$H$3:$M$50,2,FALSE)</f>
        <v>Profile D</v>
      </c>
      <c r="P1823" t="str">
        <f>VLOOKUP($N1823,'Design - US'!$H$3:$M$50,3,FALSE)</f>
        <v>$60 USD / mo (T3)</v>
      </c>
      <c r="Q1823" t="str">
        <f>VLOOKUP($N1823,'Design - US'!$H$3:$M$50,4,FALSE)</f>
        <v>$12.06 USD / day</v>
      </c>
      <c r="R1823" t="str">
        <f>VLOOKUP($N1823,'Design - US'!$H$3:$M$50,5,FALSE)</f>
        <v>Access restricted beyond label indication (use only after failure of both allopurinol AND febuxostat)</v>
      </c>
      <c r="S1823" t="str">
        <f>VLOOKUP($N1823,'Design - US'!$H$3:$M$50,6,FALSE)</f>
        <v>Requires prior authorization</v>
      </c>
      <c r="T1823">
        <f t="shared" si="202"/>
        <v>600</v>
      </c>
      <c r="U1823">
        <f t="shared" si="196"/>
        <v>0</v>
      </c>
      <c r="V1823">
        <f t="shared" si="197"/>
        <v>600</v>
      </c>
      <c r="W1823">
        <f t="shared" si="198"/>
        <v>0</v>
      </c>
      <c r="X1823">
        <f t="shared" si="199"/>
        <v>0</v>
      </c>
    </row>
    <row r="1824" spans="1:24">
      <c r="A1824" s="2">
        <v>290</v>
      </c>
      <c r="B1824" s="1" t="s">
        <v>15</v>
      </c>
      <c r="C1824" s="1">
        <v>12</v>
      </c>
      <c r="D1824" s="1" t="s">
        <v>11</v>
      </c>
      <c r="E1824" s="1">
        <v>1</v>
      </c>
      <c r="F1824" s="1">
        <v>0</v>
      </c>
      <c r="G1824" s="1">
        <v>0</v>
      </c>
      <c r="H1824" s="1">
        <v>0</v>
      </c>
      <c r="I1824" s="1" t="s">
        <v>12</v>
      </c>
      <c r="J1824" s="1" t="s">
        <v>16</v>
      </c>
      <c r="K1824" s="1">
        <v>0</v>
      </c>
      <c r="L1824" s="3">
        <v>600</v>
      </c>
      <c r="M1824" t="str">
        <f t="shared" si="200"/>
        <v>D</v>
      </c>
      <c r="N1824" t="str">
        <f t="shared" si="201"/>
        <v>D12</v>
      </c>
      <c r="O1824" t="str">
        <f>VLOOKUP(N1824,'Design - US'!$H$3:$M$50,2,FALSE)</f>
        <v>Profile D</v>
      </c>
      <c r="P1824" t="str">
        <f>VLOOKUP($N1824,'Design - US'!$H$3:$M$50,3,FALSE)</f>
        <v>$30 USD / mo (T2)</v>
      </c>
      <c r="Q1824" t="str">
        <f>VLOOKUP($N1824,'Design - US'!$H$3:$M$50,4,FALSE)</f>
        <v>$7.14 USD / day</v>
      </c>
      <c r="R1824" t="str">
        <f>VLOOKUP($N1824,'Design - US'!$H$3:$M$50,5,FALSE)</f>
        <v>Open access within label indication (use after failure of allopurinol or febuxostat)</v>
      </c>
      <c r="S1824" t="str">
        <f>VLOOKUP($N1824,'Design - US'!$H$3:$M$50,6,FALSE)</f>
        <v>Requires prior authorization</v>
      </c>
      <c r="T1824">
        <f t="shared" si="202"/>
        <v>0</v>
      </c>
      <c r="U1824">
        <f t="shared" si="196"/>
        <v>0</v>
      </c>
      <c r="V1824">
        <f t="shared" si="197"/>
        <v>0</v>
      </c>
      <c r="W1824">
        <f t="shared" si="198"/>
        <v>0</v>
      </c>
      <c r="X1824">
        <f t="shared" si="199"/>
        <v>0</v>
      </c>
    </row>
    <row r="1825" spans="1:24">
      <c r="A1825" s="2">
        <v>290</v>
      </c>
      <c r="B1825" s="1" t="s">
        <v>15</v>
      </c>
      <c r="C1825" s="1">
        <v>12</v>
      </c>
      <c r="D1825" s="1" t="s">
        <v>14</v>
      </c>
      <c r="E1825" s="1">
        <v>0</v>
      </c>
      <c r="F1825" s="1">
        <v>1</v>
      </c>
      <c r="G1825" s="1">
        <v>0</v>
      </c>
      <c r="H1825" s="1">
        <v>0</v>
      </c>
      <c r="I1825" s="1" t="s">
        <v>12</v>
      </c>
      <c r="J1825" s="1" t="s">
        <v>16</v>
      </c>
      <c r="K1825" s="1">
        <v>0</v>
      </c>
      <c r="L1825" s="3">
        <v>600</v>
      </c>
      <c r="M1825" t="str">
        <f t="shared" si="200"/>
        <v>D</v>
      </c>
      <c r="N1825" t="str">
        <f t="shared" si="201"/>
        <v>D12</v>
      </c>
      <c r="O1825" t="str">
        <f>VLOOKUP(N1825,'Design - US'!$H$3:$M$50,2,FALSE)</f>
        <v>Profile D</v>
      </c>
      <c r="P1825" t="str">
        <f>VLOOKUP($N1825,'Design - US'!$H$3:$M$50,3,FALSE)</f>
        <v>$30 USD / mo (T2)</v>
      </c>
      <c r="Q1825" t="str">
        <f>VLOOKUP($N1825,'Design - US'!$H$3:$M$50,4,FALSE)</f>
        <v>$7.14 USD / day</v>
      </c>
      <c r="R1825" t="str">
        <f>VLOOKUP($N1825,'Design - US'!$H$3:$M$50,5,FALSE)</f>
        <v>Open access within label indication (use after failure of allopurinol or febuxostat)</v>
      </c>
      <c r="S1825" t="str">
        <f>VLOOKUP($N1825,'Design - US'!$H$3:$M$50,6,FALSE)</f>
        <v>Requires prior authorization</v>
      </c>
      <c r="T1825">
        <f t="shared" si="202"/>
        <v>600</v>
      </c>
      <c r="U1825">
        <f t="shared" si="196"/>
        <v>0</v>
      </c>
      <c r="V1825">
        <f t="shared" si="197"/>
        <v>600</v>
      </c>
      <c r="W1825">
        <f t="shared" si="198"/>
        <v>0</v>
      </c>
      <c r="X1825">
        <f t="shared" si="199"/>
        <v>0</v>
      </c>
    </row>
    <row r="1826" spans="1:24">
      <c r="A1826" s="2">
        <v>291</v>
      </c>
      <c r="B1826" s="1" t="s">
        <v>10</v>
      </c>
      <c r="C1826" s="1">
        <v>1</v>
      </c>
      <c r="D1826" s="1" t="s">
        <v>11</v>
      </c>
      <c r="E1826" s="1">
        <v>0.3</v>
      </c>
      <c r="F1826" s="1">
        <v>0</v>
      </c>
      <c r="G1826" s="1">
        <v>0.7</v>
      </c>
      <c r="H1826" s="1">
        <v>0</v>
      </c>
      <c r="I1826" s="1" t="s">
        <v>12</v>
      </c>
      <c r="J1826" s="1" t="s">
        <v>16</v>
      </c>
      <c r="K1826" s="1">
        <v>700</v>
      </c>
      <c r="L1826" s="3">
        <v>50</v>
      </c>
      <c r="M1826" t="str">
        <f t="shared" si="200"/>
        <v>A</v>
      </c>
      <c r="N1826" t="str">
        <f t="shared" si="201"/>
        <v>A1</v>
      </c>
      <c r="O1826" t="str">
        <f>VLOOKUP(N1826,'Design - US'!$H$3:$M$50,2,FALSE)</f>
        <v>Profile D</v>
      </c>
      <c r="P1826" t="str">
        <f>VLOOKUP($N1826,'Design - US'!$H$3:$M$50,3,FALSE)</f>
        <v>$30 USD / mo (T2)</v>
      </c>
      <c r="Q1826" t="str">
        <f>VLOOKUP($N1826,'Design - US'!$H$3:$M$50,4,FALSE)</f>
        <v>$5.36 USD / day</v>
      </c>
      <c r="R1826" t="str">
        <f>VLOOKUP($N1826,'Design - US'!$H$3:$M$50,5,FALSE)</f>
        <v>Open access within label indication (use after failure of allopurinol or febuxostat)</v>
      </c>
      <c r="S1826" t="str">
        <f>VLOOKUP($N1826,'Design - US'!$H$3:$M$50,6,FALSE)</f>
        <v>Requires prior authorization</v>
      </c>
      <c r="T1826">
        <f t="shared" si="202"/>
        <v>700</v>
      </c>
      <c r="U1826">
        <f t="shared" si="196"/>
        <v>210</v>
      </c>
      <c r="V1826">
        <f t="shared" si="197"/>
        <v>0</v>
      </c>
      <c r="W1826">
        <f t="shared" si="198"/>
        <v>489.99999999999994</v>
      </c>
      <c r="X1826">
        <f t="shared" si="199"/>
        <v>0</v>
      </c>
    </row>
    <row r="1827" spans="1:24">
      <c r="A1827" s="2">
        <v>291</v>
      </c>
      <c r="B1827" s="1" t="s">
        <v>10</v>
      </c>
      <c r="C1827" s="1">
        <v>1</v>
      </c>
      <c r="D1827" s="1" t="s">
        <v>14</v>
      </c>
      <c r="E1827" s="1">
        <v>0.3</v>
      </c>
      <c r="F1827" s="1">
        <v>0</v>
      </c>
      <c r="G1827" s="1">
        <v>0.7</v>
      </c>
      <c r="H1827" s="1">
        <v>0</v>
      </c>
      <c r="I1827" s="1" t="s">
        <v>12</v>
      </c>
      <c r="J1827" s="1" t="s">
        <v>16</v>
      </c>
      <c r="K1827" s="1">
        <v>700</v>
      </c>
      <c r="L1827" s="3">
        <v>50</v>
      </c>
      <c r="M1827" t="str">
        <f t="shared" si="200"/>
        <v>A</v>
      </c>
      <c r="N1827" t="str">
        <f t="shared" si="201"/>
        <v>A1</v>
      </c>
      <c r="O1827" t="str">
        <f>VLOOKUP(N1827,'Design - US'!$H$3:$M$50,2,FALSE)</f>
        <v>Profile D</v>
      </c>
      <c r="P1827" t="str">
        <f>VLOOKUP($N1827,'Design - US'!$H$3:$M$50,3,FALSE)</f>
        <v>$30 USD / mo (T2)</v>
      </c>
      <c r="Q1827" t="str">
        <f>VLOOKUP($N1827,'Design - US'!$H$3:$M$50,4,FALSE)</f>
        <v>$5.36 USD / day</v>
      </c>
      <c r="R1827" t="str">
        <f>VLOOKUP($N1827,'Design - US'!$H$3:$M$50,5,FALSE)</f>
        <v>Open access within label indication (use after failure of allopurinol or febuxostat)</v>
      </c>
      <c r="S1827" t="str">
        <f>VLOOKUP($N1827,'Design - US'!$H$3:$M$50,6,FALSE)</f>
        <v>Requires prior authorization</v>
      </c>
      <c r="T1827">
        <f t="shared" si="202"/>
        <v>50</v>
      </c>
      <c r="U1827">
        <f t="shared" si="196"/>
        <v>15</v>
      </c>
      <c r="V1827">
        <f t="shared" si="197"/>
        <v>0</v>
      </c>
      <c r="W1827">
        <f t="shared" si="198"/>
        <v>35</v>
      </c>
      <c r="X1827">
        <f t="shared" si="199"/>
        <v>0</v>
      </c>
    </row>
    <row r="1828" spans="1:24">
      <c r="A1828" s="2">
        <v>291</v>
      </c>
      <c r="B1828" s="1" t="s">
        <v>10</v>
      </c>
      <c r="C1828" s="1">
        <v>2</v>
      </c>
      <c r="D1828" s="1" t="s">
        <v>11</v>
      </c>
      <c r="E1828" s="1">
        <v>0.9</v>
      </c>
      <c r="F1828" s="1">
        <v>0</v>
      </c>
      <c r="G1828" s="1">
        <v>0.1</v>
      </c>
      <c r="H1828" s="1">
        <v>0</v>
      </c>
      <c r="I1828" s="1" t="s">
        <v>12</v>
      </c>
      <c r="J1828" s="1" t="s">
        <v>16</v>
      </c>
      <c r="K1828" s="1">
        <v>700</v>
      </c>
      <c r="L1828" s="3">
        <v>50</v>
      </c>
      <c r="M1828" t="str">
        <f t="shared" si="200"/>
        <v>A</v>
      </c>
      <c r="N1828" t="str">
        <f t="shared" si="201"/>
        <v>A2</v>
      </c>
      <c r="O1828" t="str">
        <f>VLOOKUP(N1828,'Design - US'!$H$3:$M$50,2,FALSE)</f>
        <v>Profile B</v>
      </c>
      <c r="P1828" t="str">
        <f>VLOOKUP($N1828,'Design - US'!$H$3:$M$50,3,FALSE)</f>
        <v>$60 USD / mo (T3)</v>
      </c>
      <c r="Q1828" t="str">
        <f>VLOOKUP($N1828,'Design - US'!$H$3:$M$50,4,FALSE)</f>
        <v>$7.14 USD / day</v>
      </c>
      <c r="R1828" t="str">
        <f>VLOOKUP($N1828,'Design - US'!$H$3:$M$50,5,FALSE)</f>
        <v>Open access within label indication (use after failure of allopurinol or febuxostat)</v>
      </c>
      <c r="S1828" t="str">
        <f>VLOOKUP($N1828,'Design - US'!$H$3:$M$50,6,FALSE)</f>
        <v>No prior authorization</v>
      </c>
      <c r="T1828">
        <f t="shared" si="202"/>
        <v>700</v>
      </c>
      <c r="U1828">
        <f t="shared" si="196"/>
        <v>630</v>
      </c>
      <c r="V1828">
        <f t="shared" si="197"/>
        <v>0</v>
      </c>
      <c r="W1828">
        <f t="shared" si="198"/>
        <v>70</v>
      </c>
      <c r="X1828">
        <f t="shared" si="199"/>
        <v>0</v>
      </c>
    </row>
    <row r="1829" spans="1:24">
      <c r="A1829" s="2">
        <v>291</v>
      </c>
      <c r="B1829" s="1" t="s">
        <v>10</v>
      </c>
      <c r="C1829" s="1">
        <v>2</v>
      </c>
      <c r="D1829" s="1" t="s">
        <v>14</v>
      </c>
      <c r="E1829" s="1">
        <v>0.8</v>
      </c>
      <c r="F1829" s="1">
        <v>0</v>
      </c>
      <c r="G1829" s="1">
        <v>0.2</v>
      </c>
      <c r="H1829" s="1">
        <v>0</v>
      </c>
      <c r="I1829" s="1" t="s">
        <v>12</v>
      </c>
      <c r="J1829" s="1" t="s">
        <v>16</v>
      </c>
      <c r="K1829" s="1">
        <v>700</v>
      </c>
      <c r="L1829" s="3">
        <v>50</v>
      </c>
      <c r="M1829" t="str">
        <f t="shared" si="200"/>
        <v>A</v>
      </c>
      <c r="N1829" t="str">
        <f t="shared" si="201"/>
        <v>A2</v>
      </c>
      <c r="O1829" t="str">
        <f>VLOOKUP(N1829,'Design - US'!$H$3:$M$50,2,FALSE)</f>
        <v>Profile B</v>
      </c>
      <c r="P1829" t="str">
        <f>VLOOKUP($N1829,'Design - US'!$H$3:$M$50,3,FALSE)</f>
        <v>$60 USD / mo (T3)</v>
      </c>
      <c r="Q1829" t="str">
        <f>VLOOKUP($N1829,'Design - US'!$H$3:$M$50,4,FALSE)</f>
        <v>$7.14 USD / day</v>
      </c>
      <c r="R1829" t="str">
        <f>VLOOKUP($N1829,'Design - US'!$H$3:$M$50,5,FALSE)</f>
        <v>Open access within label indication (use after failure of allopurinol or febuxostat)</v>
      </c>
      <c r="S1829" t="str">
        <f>VLOOKUP($N1829,'Design - US'!$H$3:$M$50,6,FALSE)</f>
        <v>No prior authorization</v>
      </c>
      <c r="T1829">
        <f t="shared" si="202"/>
        <v>50</v>
      </c>
      <c r="U1829">
        <f t="shared" si="196"/>
        <v>40</v>
      </c>
      <c r="V1829">
        <f t="shared" si="197"/>
        <v>0</v>
      </c>
      <c r="W1829">
        <f t="shared" si="198"/>
        <v>10</v>
      </c>
      <c r="X1829">
        <f t="shared" si="199"/>
        <v>0</v>
      </c>
    </row>
    <row r="1830" spans="1:24">
      <c r="A1830" s="2">
        <v>291</v>
      </c>
      <c r="B1830" s="1" t="s">
        <v>10</v>
      </c>
      <c r="C1830" s="1">
        <v>3</v>
      </c>
      <c r="D1830" s="1" t="s">
        <v>11</v>
      </c>
      <c r="E1830" s="1">
        <v>0.4</v>
      </c>
      <c r="F1830" s="1">
        <v>0</v>
      </c>
      <c r="G1830" s="1">
        <v>0.6</v>
      </c>
      <c r="H1830" s="1">
        <v>0</v>
      </c>
      <c r="I1830" s="1" t="s">
        <v>12</v>
      </c>
      <c r="J1830" s="1" t="s">
        <v>16</v>
      </c>
      <c r="K1830" s="1">
        <v>700</v>
      </c>
      <c r="L1830" s="3">
        <v>50</v>
      </c>
      <c r="M1830" t="str">
        <f t="shared" si="200"/>
        <v>A</v>
      </c>
      <c r="N1830" t="str">
        <f t="shared" si="201"/>
        <v>A3</v>
      </c>
      <c r="O1830" t="str">
        <f>VLOOKUP(N1830,'Design - US'!$H$3:$M$50,2,FALSE)</f>
        <v>Profile C</v>
      </c>
      <c r="P1830" t="str">
        <f>VLOOKUP($N1830,'Design - US'!$H$3:$M$50,3,FALSE)</f>
        <v>$60 USD / mo (T3)</v>
      </c>
      <c r="Q1830" t="str">
        <f>VLOOKUP($N1830,'Design - US'!$H$3:$M$50,4,FALSE)</f>
        <v>$12.06 USD / day</v>
      </c>
      <c r="R1830" t="str">
        <f>VLOOKUP($N1830,'Design - US'!$H$3:$M$50,5,FALSE)</f>
        <v>Open access within label indication (use after failure of allopurinol or febuxostat)</v>
      </c>
      <c r="S1830" t="str">
        <f>VLOOKUP($N1830,'Design - US'!$H$3:$M$50,6,FALSE)</f>
        <v>No prior authorization</v>
      </c>
      <c r="T1830">
        <f t="shared" si="202"/>
        <v>700</v>
      </c>
      <c r="U1830">
        <f t="shared" si="196"/>
        <v>280</v>
      </c>
      <c r="V1830">
        <f t="shared" si="197"/>
        <v>0</v>
      </c>
      <c r="W1830">
        <f t="shared" si="198"/>
        <v>420</v>
      </c>
      <c r="X1830">
        <f t="shared" si="199"/>
        <v>0</v>
      </c>
    </row>
    <row r="1831" spans="1:24">
      <c r="A1831" s="2">
        <v>291</v>
      </c>
      <c r="B1831" s="1" t="s">
        <v>10</v>
      </c>
      <c r="C1831" s="1">
        <v>3</v>
      </c>
      <c r="D1831" s="1" t="s">
        <v>14</v>
      </c>
      <c r="E1831" s="1">
        <v>0.2</v>
      </c>
      <c r="F1831" s="1">
        <v>0</v>
      </c>
      <c r="G1831" s="1">
        <v>0.8</v>
      </c>
      <c r="H1831" s="1">
        <v>0</v>
      </c>
      <c r="I1831" s="1" t="s">
        <v>12</v>
      </c>
      <c r="J1831" s="1" t="s">
        <v>16</v>
      </c>
      <c r="K1831" s="1">
        <v>700</v>
      </c>
      <c r="L1831" s="3">
        <v>50</v>
      </c>
      <c r="M1831" t="str">
        <f t="shared" si="200"/>
        <v>A</v>
      </c>
      <c r="N1831" t="str">
        <f t="shared" si="201"/>
        <v>A3</v>
      </c>
      <c r="O1831" t="str">
        <f>VLOOKUP(N1831,'Design - US'!$H$3:$M$50,2,FALSE)</f>
        <v>Profile C</v>
      </c>
      <c r="P1831" t="str">
        <f>VLOOKUP($N1831,'Design - US'!$H$3:$M$50,3,FALSE)</f>
        <v>$60 USD / mo (T3)</v>
      </c>
      <c r="Q1831" t="str">
        <f>VLOOKUP($N1831,'Design - US'!$H$3:$M$50,4,FALSE)</f>
        <v>$12.06 USD / day</v>
      </c>
      <c r="R1831" t="str">
        <f>VLOOKUP($N1831,'Design - US'!$H$3:$M$50,5,FALSE)</f>
        <v>Open access within label indication (use after failure of allopurinol or febuxostat)</v>
      </c>
      <c r="S1831" t="str">
        <f>VLOOKUP($N1831,'Design - US'!$H$3:$M$50,6,FALSE)</f>
        <v>No prior authorization</v>
      </c>
      <c r="T1831">
        <f t="shared" si="202"/>
        <v>50</v>
      </c>
      <c r="U1831">
        <f t="shared" si="196"/>
        <v>10</v>
      </c>
      <c r="V1831">
        <f t="shared" si="197"/>
        <v>0</v>
      </c>
      <c r="W1831">
        <f t="shared" si="198"/>
        <v>40</v>
      </c>
      <c r="X1831">
        <f t="shared" si="199"/>
        <v>0</v>
      </c>
    </row>
    <row r="1832" spans="1:24">
      <c r="A1832" s="2">
        <v>291</v>
      </c>
      <c r="B1832" s="1" t="s">
        <v>10</v>
      </c>
      <c r="C1832" s="1">
        <v>4</v>
      </c>
      <c r="D1832" s="1" t="s">
        <v>11</v>
      </c>
      <c r="E1832" s="1">
        <v>0.1</v>
      </c>
      <c r="F1832" s="1">
        <v>0</v>
      </c>
      <c r="G1832" s="1">
        <v>0.9</v>
      </c>
      <c r="H1832" s="1">
        <v>0</v>
      </c>
      <c r="I1832" s="1" t="s">
        <v>12</v>
      </c>
      <c r="J1832" s="1" t="s">
        <v>16</v>
      </c>
      <c r="K1832" s="1">
        <v>700</v>
      </c>
      <c r="L1832" s="3">
        <v>50</v>
      </c>
      <c r="M1832" t="str">
        <f t="shared" si="200"/>
        <v>A</v>
      </c>
      <c r="N1832" t="str">
        <f t="shared" si="201"/>
        <v>A4</v>
      </c>
      <c r="O1832" t="str">
        <f>VLOOKUP(N1832,'Design - US'!$H$3:$M$50,2,FALSE)</f>
        <v>Profile C</v>
      </c>
      <c r="P1832" t="str">
        <f>VLOOKUP($N1832,'Design - US'!$H$3:$M$50,3,FALSE)</f>
        <v>$30 USD / mo (T2)</v>
      </c>
      <c r="Q1832" t="str">
        <f>VLOOKUP($N1832,'Design - US'!$H$3:$M$50,4,FALSE)</f>
        <v>$5.36 USD / day</v>
      </c>
      <c r="R1832" t="str">
        <f>VLOOKUP($N1832,'Design - US'!$H$3:$M$50,5,FALSE)</f>
        <v>Open access within label indication (use after failure of allopurinol or febuxostat)</v>
      </c>
      <c r="S1832" t="str">
        <f>VLOOKUP($N1832,'Design - US'!$H$3:$M$50,6,FALSE)</f>
        <v>No prior authorization</v>
      </c>
      <c r="T1832">
        <f t="shared" si="202"/>
        <v>700</v>
      </c>
      <c r="U1832">
        <f t="shared" si="196"/>
        <v>70</v>
      </c>
      <c r="V1832">
        <f t="shared" si="197"/>
        <v>0</v>
      </c>
      <c r="W1832">
        <f t="shared" si="198"/>
        <v>630</v>
      </c>
      <c r="X1832">
        <f t="shared" si="199"/>
        <v>0</v>
      </c>
    </row>
    <row r="1833" spans="1:24">
      <c r="A1833" s="2">
        <v>291</v>
      </c>
      <c r="B1833" s="1" t="s">
        <v>10</v>
      </c>
      <c r="C1833" s="1">
        <v>4</v>
      </c>
      <c r="D1833" s="1" t="s">
        <v>14</v>
      </c>
      <c r="E1833" s="1">
        <v>0.1</v>
      </c>
      <c r="F1833" s="1">
        <v>0</v>
      </c>
      <c r="G1833" s="1">
        <v>0.9</v>
      </c>
      <c r="H1833" s="1">
        <v>0</v>
      </c>
      <c r="I1833" s="1" t="s">
        <v>12</v>
      </c>
      <c r="J1833" s="1" t="s">
        <v>16</v>
      </c>
      <c r="K1833" s="1">
        <v>700</v>
      </c>
      <c r="L1833" s="3">
        <v>50</v>
      </c>
      <c r="M1833" t="str">
        <f t="shared" si="200"/>
        <v>A</v>
      </c>
      <c r="N1833" t="str">
        <f t="shared" si="201"/>
        <v>A4</v>
      </c>
      <c r="O1833" t="str">
        <f>VLOOKUP(N1833,'Design - US'!$H$3:$M$50,2,FALSE)</f>
        <v>Profile C</v>
      </c>
      <c r="P1833" t="str">
        <f>VLOOKUP($N1833,'Design - US'!$H$3:$M$50,3,FALSE)</f>
        <v>$30 USD / mo (T2)</v>
      </c>
      <c r="Q1833" t="str">
        <f>VLOOKUP($N1833,'Design - US'!$H$3:$M$50,4,FALSE)</f>
        <v>$5.36 USD / day</v>
      </c>
      <c r="R1833" t="str">
        <f>VLOOKUP($N1833,'Design - US'!$H$3:$M$50,5,FALSE)</f>
        <v>Open access within label indication (use after failure of allopurinol or febuxostat)</v>
      </c>
      <c r="S1833" t="str">
        <f>VLOOKUP($N1833,'Design - US'!$H$3:$M$50,6,FALSE)</f>
        <v>No prior authorization</v>
      </c>
      <c r="T1833">
        <f t="shared" si="202"/>
        <v>50</v>
      </c>
      <c r="U1833">
        <f t="shared" si="196"/>
        <v>5</v>
      </c>
      <c r="V1833">
        <f t="shared" si="197"/>
        <v>0</v>
      </c>
      <c r="W1833">
        <f t="shared" si="198"/>
        <v>45</v>
      </c>
      <c r="X1833">
        <f t="shared" si="199"/>
        <v>0</v>
      </c>
    </row>
    <row r="1834" spans="1:24">
      <c r="A1834" s="2">
        <v>291</v>
      </c>
      <c r="B1834" s="1" t="s">
        <v>10</v>
      </c>
      <c r="C1834" s="1">
        <v>5</v>
      </c>
      <c r="D1834" s="1" t="s">
        <v>11</v>
      </c>
      <c r="E1834" s="1">
        <v>0.5</v>
      </c>
      <c r="F1834" s="1">
        <v>0</v>
      </c>
      <c r="G1834" s="1">
        <v>0.5</v>
      </c>
      <c r="H1834" s="1">
        <v>0</v>
      </c>
      <c r="I1834" s="1" t="s">
        <v>12</v>
      </c>
      <c r="J1834" s="1" t="s">
        <v>16</v>
      </c>
      <c r="K1834" s="1">
        <v>700</v>
      </c>
      <c r="L1834" s="3">
        <v>50</v>
      </c>
      <c r="M1834" t="str">
        <f t="shared" si="200"/>
        <v>A</v>
      </c>
      <c r="N1834" t="str">
        <f t="shared" si="201"/>
        <v>A5</v>
      </c>
      <c r="O1834" t="str">
        <f>VLOOKUP(N1834,'Design - US'!$H$3:$M$50,2,FALSE)</f>
        <v>Profile C</v>
      </c>
      <c r="P1834" t="str">
        <f>VLOOKUP($N1834,'Design - US'!$H$3:$M$50,3,FALSE)</f>
        <v>$60 USD / mo (T3)</v>
      </c>
      <c r="Q1834" t="str">
        <f>VLOOKUP($N1834,'Design - US'!$H$3:$M$50,4,FALSE)</f>
        <v>$12.06 USD / day</v>
      </c>
      <c r="R1834" t="str">
        <f>VLOOKUP($N1834,'Design - US'!$H$3:$M$50,5,FALSE)</f>
        <v>Access restricted beyond label indication (use only after failure of both allopurinol AND febuxostat)</v>
      </c>
      <c r="S1834" t="str">
        <f>VLOOKUP($N1834,'Design - US'!$H$3:$M$50,6,FALSE)</f>
        <v>No prior authorization</v>
      </c>
      <c r="T1834">
        <f t="shared" si="202"/>
        <v>700</v>
      </c>
      <c r="U1834">
        <f t="shared" si="196"/>
        <v>350</v>
      </c>
      <c r="V1834">
        <f t="shared" si="197"/>
        <v>0</v>
      </c>
      <c r="W1834">
        <f t="shared" si="198"/>
        <v>350</v>
      </c>
      <c r="X1834">
        <f t="shared" si="199"/>
        <v>0</v>
      </c>
    </row>
    <row r="1835" spans="1:24">
      <c r="A1835" s="2">
        <v>291</v>
      </c>
      <c r="B1835" s="1" t="s">
        <v>10</v>
      </c>
      <c r="C1835" s="1">
        <v>5</v>
      </c>
      <c r="D1835" s="1" t="s">
        <v>14</v>
      </c>
      <c r="E1835" s="1">
        <v>0.2</v>
      </c>
      <c r="F1835" s="1">
        <v>0</v>
      </c>
      <c r="G1835" s="1">
        <v>0.8</v>
      </c>
      <c r="H1835" s="1">
        <v>0</v>
      </c>
      <c r="I1835" s="1" t="s">
        <v>12</v>
      </c>
      <c r="J1835" s="1" t="s">
        <v>16</v>
      </c>
      <c r="K1835" s="1">
        <v>700</v>
      </c>
      <c r="L1835" s="3">
        <v>50</v>
      </c>
      <c r="M1835" t="str">
        <f t="shared" si="200"/>
        <v>A</v>
      </c>
      <c r="N1835" t="str">
        <f t="shared" si="201"/>
        <v>A5</v>
      </c>
      <c r="O1835" t="str">
        <f>VLOOKUP(N1835,'Design - US'!$H$3:$M$50,2,FALSE)</f>
        <v>Profile C</v>
      </c>
      <c r="P1835" t="str">
        <f>VLOOKUP($N1835,'Design - US'!$H$3:$M$50,3,FALSE)</f>
        <v>$60 USD / mo (T3)</v>
      </c>
      <c r="Q1835" t="str">
        <f>VLOOKUP($N1835,'Design - US'!$H$3:$M$50,4,FALSE)</f>
        <v>$12.06 USD / day</v>
      </c>
      <c r="R1835" t="str">
        <f>VLOOKUP($N1835,'Design - US'!$H$3:$M$50,5,FALSE)</f>
        <v>Access restricted beyond label indication (use only after failure of both allopurinol AND febuxostat)</v>
      </c>
      <c r="S1835" t="str">
        <f>VLOOKUP($N1835,'Design - US'!$H$3:$M$50,6,FALSE)</f>
        <v>No prior authorization</v>
      </c>
      <c r="T1835">
        <f t="shared" si="202"/>
        <v>50</v>
      </c>
      <c r="U1835">
        <f t="shared" si="196"/>
        <v>10</v>
      </c>
      <c r="V1835">
        <f t="shared" si="197"/>
        <v>0</v>
      </c>
      <c r="W1835">
        <f t="shared" si="198"/>
        <v>40</v>
      </c>
      <c r="X1835">
        <f t="shared" si="199"/>
        <v>0</v>
      </c>
    </row>
    <row r="1836" spans="1:24">
      <c r="A1836" s="2">
        <v>291</v>
      </c>
      <c r="B1836" s="1" t="s">
        <v>10</v>
      </c>
      <c r="C1836" s="1">
        <v>6</v>
      </c>
      <c r="D1836" s="1" t="s">
        <v>11</v>
      </c>
      <c r="E1836" s="1">
        <v>0.4</v>
      </c>
      <c r="F1836" s="1">
        <v>0.1</v>
      </c>
      <c r="G1836" s="1">
        <v>0.5</v>
      </c>
      <c r="H1836" s="1">
        <v>0</v>
      </c>
      <c r="I1836" s="1" t="s">
        <v>12</v>
      </c>
      <c r="J1836" s="1" t="s">
        <v>16</v>
      </c>
      <c r="K1836" s="1">
        <v>700</v>
      </c>
      <c r="L1836" s="3">
        <v>50</v>
      </c>
      <c r="M1836" t="str">
        <f t="shared" si="200"/>
        <v>A</v>
      </c>
      <c r="N1836" t="str">
        <f t="shared" si="201"/>
        <v>A6</v>
      </c>
      <c r="O1836" t="str">
        <f>VLOOKUP(N1836,'Design - US'!$H$3:$M$50,2,FALSE)</f>
        <v>Profile A</v>
      </c>
      <c r="P1836" t="str">
        <f>VLOOKUP($N1836,'Design - US'!$H$3:$M$50,3,FALSE)</f>
        <v>$30 USD / mo (T2)</v>
      </c>
      <c r="Q1836" t="str">
        <f>VLOOKUP($N1836,'Design - US'!$H$3:$M$50,4,FALSE)</f>
        <v>$5.36 USD / day</v>
      </c>
      <c r="R1836" t="str">
        <f>VLOOKUP($N1836,'Design - US'!$H$3:$M$50,5,FALSE)</f>
        <v>Open access within label indication (use after failure of allopurinol or febuxostat)</v>
      </c>
      <c r="S1836" t="str">
        <f>VLOOKUP($N1836,'Design - US'!$H$3:$M$50,6,FALSE)</f>
        <v>No prior authorization</v>
      </c>
      <c r="T1836">
        <f t="shared" si="202"/>
        <v>700</v>
      </c>
      <c r="U1836">
        <f t="shared" si="196"/>
        <v>280</v>
      </c>
      <c r="V1836">
        <f t="shared" si="197"/>
        <v>70</v>
      </c>
      <c r="W1836">
        <f t="shared" si="198"/>
        <v>350</v>
      </c>
      <c r="X1836">
        <f t="shared" si="199"/>
        <v>0</v>
      </c>
    </row>
    <row r="1837" spans="1:24">
      <c r="A1837" s="2">
        <v>291</v>
      </c>
      <c r="B1837" s="1" t="s">
        <v>10</v>
      </c>
      <c r="C1837" s="1">
        <v>6</v>
      </c>
      <c r="D1837" s="1" t="s">
        <v>14</v>
      </c>
      <c r="E1837" s="1">
        <v>0.1</v>
      </c>
      <c r="F1837" s="1">
        <v>0.1</v>
      </c>
      <c r="G1837" s="1">
        <v>0.8</v>
      </c>
      <c r="H1837" s="1">
        <v>0</v>
      </c>
      <c r="I1837" s="1" t="s">
        <v>12</v>
      </c>
      <c r="J1837" s="1" t="s">
        <v>16</v>
      </c>
      <c r="K1837" s="1">
        <v>700</v>
      </c>
      <c r="L1837" s="3">
        <v>50</v>
      </c>
      <c r="M1837" t="str">
        <f t="shared" si="200"/>
        <v>A</v>
      </c>
      <c r="N1837" t="str">
        <f t="shared" si="201"/>
        <v>A6</v>
      </c>
      <c r="O1837" t="str">
        <f>VLOOKUP(N1837,'Design - US'!$H$3:$M$50,2,FALSE)</f>
        <v>Profile A</v>
      </c>
      <c r="P1837" t="str">
        <f>VLOOKUP($N1837,'Design - US'!$H$3:$M$50,3,FALSE)</f>
        <v>$30 USD / mo (T2)</v>
      </c>
      <c r="Q1837" t="str">
        <f>VLOOKUP($N1837,'Design - US'!$H$3:$M$50,4,FALSE)</f>
        <v>$5.36 USD / day</v>
      </c>
      <c r="R1837" t="str">
        <f>VLOOKUP($N1837,'Design - US'!$H$3:$M$50,5,FALSE)</f>
        <v>Open access within label indication (use after failure of allopurinol or febuxostat)</v>
      </c>
      <c r="S1837" t="str">
        <f>VLOOKUP($N1837,'Design - US'!$H$3:$M$50,6,FALSE)</f>
        <v>No prior authorization</v>
      </c>
      <c r="T1837">
        <f t="shared" si="202"/>
        <v>50</v>
      </c>
      <c r="U1837">
        <f t="shared" si="196"/>
        <v>5</v>
      </c>
      <c r="V1837">
        <f t="shared" si="197"/>
        <v>5</v>
      </c>
      <c r="W1837">
        <f t="shared" si="198"/>
        <v>40</v>
      </c>
      <c r="X1837">
        <f t="shared" si="199"/>
        <v>0</v>
      </c>
    </row>
    <row r="1838" spans="1:24">
      <c r="A1838" s="2">
        <v>291</v>
      </c>
      <c r="B1838" s="1" t="s">
        <v>10</v>
      </c>
      <c r="C1838" s="1">
        <v>7</v>
      </c>
      <c r="D1838" s="1" t="s">
        <v>11</v>
      </c>
      <c r="E1838" s="1">
        <v>0.9</v>
      </c>
      <c r="F1838" s="1">
        <v>0</v>
      </c>
      <c r="G1838" s="1">
        <v>0.1</v>
      </c>
      <c r="H1838" s="1">
        <v>0</v>
      </c>
      <c r="I1838" s="1" t="s">
        <v>12</v>
      </c>
      <c r="J1838" s="1" t="s">
        <v>16</v>
      </c>
      <c r="K1838" s="1">
        <v>700</v>
      </c>
      <c r="L1838" s="3">
        <v>50</v>
      </c>
      <c r="M1838" t="str">
        <f t="shared" si="200"/>
        <v>A</v>
      </c>
      <c r="N1838" t="str">
        <f t="shared" si="201"/>
        <v>A7</v>
      </c>
      <c r="O1838" t="str">
        <f>VLOOKUP(N1838,'Design - US'!$H$3:$M$50,2,FALSE)</f>
        <v>Profile B</v>
      </c>
      <c r="P1838" t="str">
        <f>VLOOKUP($N1838,'Design - US'!$H$3:$M$50,3,FALSE)</f>
        <v>$30 USD / mo (T2)</v>
      </c>
      <c r="Q1838" t="str">
        <f>VLOOKUP($N1838,'Design - US'!$H$3:$M$50,4,FALSE)</f>
        <v>$5.36 USD / day</v>
      </c>
      <c r="R1838" t="str">
        <f>VLOOKUP($N1838,'Design - US'!$H$3:$M$50,5,FALSE)</f>
        <v>Open access within label indication (use after failure of allopurinol or febuxostat)</v>
      </c>
      <c r="S1838" t="str">
        <f>VLOOKUP($N1838,'Design - US'!$H$3:$M$50,6,FALSE)</f>
        <v>No prior authorization</v>
      </c>
      <c r="T1838">
        <f t="shared" si="202"/>
        <v>700</v>
      </c>
      <c r="U1838">
        <f t="shared" si="196"/>
        <v>630</v>
      </c>
      <c r="V1838">
        <f t="shared" si="197"/>
        <v>0</v>
      </c>
      <c r="W1838">
        <f t="shared" si="198"/>
        <v>70</v>
      </c>
      <c r="X1838">
        <f t="shared" si="199"/>
        <v>0</v>
      </c>
    </row>
    <row r="1839" spans="1:24">
      <c r="A1839" s="2">
        <v>291</v>
      </c>
      <c r="B1839" s="1" t="s">
        <v>10</v>
      </c>
      <c r="C1839" s="1">
        <v>7</v>
      </c>
      <c r="D1839" s="1" t="s">
        <v>14</v>
      </c>
      <c r="E1839" s="1">
        <v>0.8</v>
      </c>
      <c r="F1839" s="1">
        <v>0</v>
      </c>
      <c r="G1839" s="1">
        <v>0.2</v>
      </c>
      <c r="H1839" s="1">
        <v>0</v>
      </c>
      <c r="I1839" s="1" t="s">
        <v>12</v>
      </c>
      <c r="J1839" s="1" t="s">
        <v>16</v>
      </c>
      <c r="K1839" s="1">
        <v>700</v>
      </c>
      <c r="L1839" s="3">
        <v>50</v>
      </c>
      <c r="M1839" t="str">
        <f t="shared" si="200"/>
        <v>A</v>
      </c>
      <c r="N1839" t="str">
        <f t="shared" si="201"/>
        <v>A7</v>
      </c>
      <c r="O1839" t="str">
        <f>VLOOKUP(N1839,'Design - US'!$H$3:$M$50,2,FALSE)</f>
        <v>Profile B</v>
      </c>
      <c r="P1839" t="str">
        <f>VLOOKUP($N1839,'Design - US'!$H$3:$M$50,3,FALSE)</f>
        <v>$30 USD / mo (T2)</v>
      </c>
      <c r="Q1839" t="str">
        <f>VLOOKUP($N1839,'Design - US'!$H$3:$M$50,4,FALSE)</f>
        <v>$5.36 USD / day</v>
      </c>
      <c r="R1839" t="str">
        <f>VLOOKUP($N1839,'Design - US'!$H$3:$M$50,5,FALSE)</f>
        <v>Open access within label indication (use after failure of allopurinol or febuxostat)</v>
      </c>
      <c r="S1839" t="str">
        <f>VLOOKUP($N1839,'Design - US'!$H$3:$M$50,6,FALSE)</f>
        <v>No prior authorization</v>
      </c>
      <c r="T1839">
        <f t="shared" si="202"/>
        <v>50</v>
      </c>
      <c r="U1839">
        <f t="shared" si="196"/>
        <v>40</v>
      </c>
      <c r="V1839">
        <f t="shared" si="197"/>
        <v>0</v>
      </c>
      <c r="W1839">
        <f t="shared" si="198"/>
        <v>10</v>
      </c>
      <c r="X1839">
        <f t="shared" si="199"/>
        <v>0</v>
      </c>
    </row>
    <row r="1840" spans="1:24">
      <c r="A1840" s="2">
        <v>291</v>
      </c>
      <c r="B1840" s="1" t="s">
        <v>10</v>
      </c>
      <c r="C1840" s="1">
        <v>8</v>
      </c>
      <c r="D1840" s="1" t="s">
        <v>11</v>
      </c>
      <c r="E1840" s="1">
        <v>0.6</v>
      </c>
      <c r="F1840" s="1">
        <v>0</v>
      </c>
      <c r="G1840" s="1">
        <v>0.4</v>
      </c>
      <c r="H1840" s="1">
        <v>0</v>
      </c>
      <c r="I1840" s="1" t="s">
        <v>12</v>
      </c>
      <c r="J1840" s="1" t="s">
        <v>16</v>
      </c>
      <c r="K1840" s="1">
        <v>700</v>
      </c>
      <c r="L1840" s="3">
        <v>50</v>
      </c>
      <c r="M1840" t="str">
        <f t="shared" si="200"/>
        <v>A</v>
      </c>
      <c r="N1840" t="str">
        <f t="shared" si="201"/>
        <v>A8</v>
      </c>
      <c r="O1840" t="str">
        <f>VLOOKUP(N1840,'Design - US'!$H$3:$M$50,2,FALSE)</f>
        <v>Profile A</v>
      </c>
      <c r="P1840" t="str">
        <f>VLOOKUP($N1840,'Design - US'!$H$3:$M$50,3,FALSE)</f>
        <v>$30 USD / mo (T2)</v>
      </c>
      <c r="Q1840" t="str">
        <f>VLOOKUP($N1840,'Design - US'!$H$3:$M$50,4,FALSE)</f>
        <v>$5.36 USD / day</v>
      </c>
      <c r="R1840" t="str">
        <f>VLOOKUP($N1840,'Design - US'!$H$3:$M$50,5,FALSE)</f>
        <v>Open access within label indication (use after failure of allopurinol or febuxostat)</v>
      </c>
      <c r="S1840" t="str">
        <f>VLOOKUP($N1840,'Design - US'!$H$3:$M$50,6,FALSE)</f>
        <v>Requires prior authorization</v>
      </c>
      <c r="T1840">
        <f t="shared" si="202"/>
        <v>700</v>
      </c>
      <c r="U1840">
        <f t="shared" si="196"/>
        <v>420</v>
      </c>
      <c r="V1840">
        <f t="shared" si="197"/>
        <v>0</v>
      </c>
      <c r="W1840">
        <f t="shared" si="198"/>
        <v>280</v>
      </c>
      <c r="X1840">
        <f t="shared" si="199"/>
        <v>0</v>
      </c>
    </row>
    <row r="1841" spans="1:24">
      <c r="A1841" s="2">
        <v>291</v>
      </c>
      <c r="B1841" s="1" t="s">
        <v>10</v>
      </c>
      <c r="C1841" s="1">
        <v>8</v>
      </c>
      <c r="D1841" s="1" t="s">
        <v>14</v>
      </c>
      <c r="E1841" s="1">
        <v>0.4</v>
      </c>
      <c r="F1841" s="1">
        <v>0</v>
      </c>
      <c r="G1841" s="1">
        <v>0.6</v>
      </c>
      <c r="H1841" s="1">
        <v>0</v>
      </c>
      <c r="I1841" s="1" t="s">
        <v>12</v>
      </c>
      <c r="J1841" s="1" t="s">
        <v>16</v>
      </c>
      <c r="K1841" s="1">
        <v>700</v>
      </c>
      <c r="L1841" s="3">
        <v>50</v>
      </c>
      <c r="M1841" t="str">
        <f t="shared" si="200"/>
        <v>A</v>
      </c>
      <c r="N1841" t="str">
        <f t="shared" si="201"/>
        <v>A8</v>
      </c>
      <c r="O1841" t="str">
        <f>VLOOKUP(N1841,'Design - US'!$H$3:$M$50,2,FALSE)</f>
        <v>Profile A</v>
      </c>
      <c r="P1841" t="str">
        <f>VLOOKUP($N1841,'Design - US'!$H$3:$M$50,3,FALSE)</f>
        <v>$30 USD / mo (T2)</v>
      </c>
      <c r="Q1841" t="str">
        <f>VLOOKUP($N1841,'Design - US'!$H$3:$M$50,4,FALSE)</f>
        <v>$5.36 USD / day</v>
      </c>
      <c r="R1841" t="str">
        <f>VLOOKUP($N1841,'Design - US'!$H$3:$M$50,5,FALSE)</f>
        <v>Open access within label indication (use after failure of allopurinol or febuxostat)</v>
      </c>
      <c r="S1841" t="str">
        <f>VLOOKUP($N1841,'Design - US'!$H$3:$M$50,6,FALSE)</f>
        <v>Requires prior authorization</v>
      </c>
      <c r="T1841">
        <f t="shared" si="202"/>
        <v>50</v>
      </c>
      <c r="U1841">
        <f t="shared" si="196"/>
        <v>20</v>
      </c>
      <c r="V1841">
        <f t="shared" si="197"/>
        <v>0</v>
      </c>
      <c r="W1841">
        <f t="shared" si="198"/>
        <v>30</v>
      </c>
      <c r="X1841">
        <f t="shared" si="199"/>
        <v>0</v>
      </c>
    </row>
    <row r="1842" spans="1:24">
      <c r="A1842" s="2">
        <v>291</v>
      </c>
      <c r="B1842" s="1" t="s">
        <v>10</v>
      </c>
      <c r="C1842" s="1">
        <v>9</v>
      </c>
      <c r="D1842" s="1" t="s">
        <v>11</v>
      </c>
      <c r="E1842" s="1">
        <v>0.8</v>
      </c>
      <c r="F1842" s="1">
        <v>0</v>
      </c>
      <c r="G1842" s="1">
        <v>0.2</v>
      </c>
      <c r="H1842" s="1">
        <v>0</v>
      </c>
      <c r="I1842" s="1" t="s">
        <v>12</v>
      </c>
      <c r="J1842" s="1" t="s">
        <v>16</v>
      </c>
      <c r="K1842" s="1">
        <v>700</v>
      </c>
      <c r="L1842" s="3">
        <v>50</v>
      </c>
      <c r="M1842" t="str">
        <f t="shared" si="200"/>
        <v>A</v>
      </c>
      <c r="N1842" t="str">
        <f t="shared" si="201"/>
        <v>A9</v>
      </c>
      <c r="O1842" t="str">
        <f>VLOOKUP(N1842,'Design - US'!$H$3:$M$50,2,FALSE)</f>
        <v>Profile B</v>
      </c>
      <c r="P1842" t="str">
        <f>VLOOKUP($N1842,'Design - US'!$H$3:$M$50,3,FALSE)</f>
        <v>$60 USD / mo (T3)</v>
      </c>
      <c r="Q1842" t="str">
        <f>VLOOKUP($N1842,'Design - US'!$H$3:$M$50,4,FALSE)</f>
        <v>$12.06 USD / day</v>
      </c>
      <c r="R1842" t="str">
        <f>VLOOKUP($N1842,'Design - US'!$H$3:$M$50,5,FALSE)</f>
        <v>Access restricted beyond label indication (use only after failure of both allopurinol AND febuxostat)</v>
      </c>
      <c r="S1842" t="str">
        <f>VLOOKUP($N1842,'Design - US'!$H$3:$M$50,6,FALSE)</f>
        <v>No prior authorization</v>
      </c>
      <c r="T1842">
        <f t="shared" si="202"/>
        <v>700</v>
      </c>
      <c r="U1842">
        <f t="shared" si="196"/>
        <v>560</v>
      </c>
      <c r="V1842">
        <f t="shared" si="197"/>
        <v>0</v>
      </c>
      <c r="W1842">
        <f t="shared" si="198"/>
        <v>140</v>
      </c>
      <c r="X1842">
        <f t="shared" si="199"/>
        <v>0</v>
      </c>
    </row>
    <row r="1843" spans="1:24">
      <c r="A1843" s="2">
        <v>291</v>
      </c>
      <c r="B1843" s="1" t="s">
        <v>10</v>
      </c>
      <c r="C1843" s="1">
        <v>9</v>
      </c>
      <c r="D1843" s="1" t="s">
        <v>14</v>
      </c>
      <c r="E1843" s="1">
        <v>0.6</v>
      </c>
      <c r="F1843" s="1">
        <v>0.1</v>
      </c>
      <c r="G1843" s="1">
        <v>0.3</v>
      </c>
      <c r="H1843" s="1">
        <v>0</v>
      </c>
      <c r="I1843" s="1" t="s">
        <v>12</v>
      </c>
      <c r="J1843" s="1" t="s">
        <v>16</v>
      </c>
      <c r="K1843" s="1">
        <v>700</v>
      </c>
      <c r="L1843" s="3">
        <v>50</v>
      </c>
      <c r="M1843" t="str">
        <f t="shared" si="200"/>
        <v>A</v>
      </c>
      <c r="N1843" t="str">
        <f t="shared" si="201"/>
        <v>A9</v>
      </c>
      <c r="O1843" t="str">
        <f>VLOOKUP(N1843,'Design - US'!$H$3:$M$50,2,FALSE)</f>
        <v>Profile B</v>
      </c>
      <c r="P1843" t="str">
        <f>VLOOKUP($N1843,'Design - US'!$H$3:$M$50,3,FALSE)</f>
        <v>$60 USD / mo (T3)</v>
      </c>
      <c r="Q1843" t="str">
        <f>VLOOKUP($N1843,'Design - US'!$H$3:$M$50,4,FALSE)</f>
        <v>$12.06 USD / day</v>
      </c>
      <c r="R1843" t="str">
        <f>VLOOKUP($N1843,'Design - US'!$H$3:$M$50,5,FALSE)</f>
        <v>Access restricted beyond label indication (use only after failure of both allopurinol AND febuxostat)</v>
      </c>
      <c r="S1843" t="str">
        <f>VLOOKUP($N1843,'Design - US'!$H$3:$M$50,6,FALSE)</f>
        <v>No prior authorization</v>
      </c>
      <c r="T1843">
        <f t="shared" si="202"/>
        <v>50</v>
      </c>
      <c r="U1843">
        <f t="shared" si="196"/>
        <v>30</v>
      </c>
      <c r="V1843">
        <f t="shared" si="197"/>
        <v>5</v>
      </c>
      <c r="W1843">
        <f t="shared" si="198"/>
        <v>15</v>
      </c>
      <c r="X1843">
        <f t="shared" si="199"/>
        <v>0</v>
      </c>
    </row>
    <row r="1844" spans="1:24">
      <c r="A1844" s="2">
        <v>291</v>
      </c>
      <c r="B1844" s="1" t="s">
        <v>10</v>
      </c>
      <c r="C1844" s="1">
        <v>10</v>
      </c>
      <c r="D1844" s="1" t="s">
        <v>11</v>
      </c>
      <c r="E1844" s="1">
        <v>0.3</v>
      </c>
      <c r="F1844" s="1">
        <v>0</v>
      </c>
      <c r="G1844" s="1">
        <v>0.7</v>
      </c>
      <c r="H1844" s="1">
        <v>0</v>
      </c>
      <c r="I1844" s="1" t="s">
        <v>12</v>
      </c>
      <c r="J1844" s="1" t="s">
        <v>16</v>
      </c>
      <c r="K1844" s="1">
        <v>700</v>
      </c>
      <c r="L1844" s="3">
        <v>50</v>
      </c>
      <c r="M1844" t="str">
        <f t="shared" si="200"/>
        <v>A</v>
      </c>
      <c r="N1844" t="str">
        <f t="shared" si="201"/>
        <v>A10</v>
      </c>
      <c r="O1844" t="str">
        <f>VLOOKUP(N1844,'Design - US'!$H$3:$M$50,2,FALSE)</f>
        <v>Profile C</v>
      </c>
      <c r="P1844" t="str">
        <f>VLOOKUP($N1844,'Design - US'!$H$3:$M$50,3,FALSE)</f>
        <v>$60 USD / mo (T3)</v>
      </c>
      <c r="Q1844" t="str">
        <f>VLOOKUP($N1844,'Design - US'!$H$3:$M$50,4,FALSE)</f>
        <v>$5.36 USD / day</v>
      </c>
      <c r="R1844" t="str">
        <f>VLOOKUP($N1844,'Design - US'!$H$3:$M$50,5,FALSE)</f>
        <v>Open access within label indication (use after failure of allopurinol or febuxostat)</v>
      </c>
      <c r="S1844" t="str">
        <f>VLOOKUP($N1844,'Design - US'!$H$3:$M$50,6,FALSE)</f>
        <v>Requires prior authorization</v>
      </c>
      <c r="T1844">
        <f t="shared" si="202"/>
        <v>700</v>
      </c>
      <c r="U1844">
        <f t="shared" si="196"/>
        <v>210</v>
      </c>
      <c r="V1844">
        <f t="shared" si="197"/>
        <v>0</v>
      </c>
      <c r="W1844">
        <f t="shared" si="198"/>
        <v>489.99999999999994</v>
      </c>
      <c r="X1844">
        <f t="shared" si="199"/>
        <v>0</v>
      </c>
    </row>
    <row r="1845" spans="1:24">
      <c r="A1845" s="2">
        <v>291</v>
      </c>
      <c r="B1845" s="1" t="s">
        <v>10</v>
      </c>
      <c r="C1845" s="1">
        <v>10</v>
      </c>
      <c r="D1845" s="1" t="s">
        <v>14</v>
      </c>
      <c r="E1845" s="1">
        <v>0.2</v>
      </c>
      <c r="F1845" s="1">
        <v>0</v>
      </c>
      <c r="G1845" s="1">
        <v>0.8</v>
      </c>
      <c r="H1845" s="1">
        <v>0</v>
      </c>
      <c r="I1845" s="1" t="s">
        <v>12</v>
      </c>
      <c r="J1845" s="1" t="s">
        <v>16</v>
      </c>
      <c r="K1845" s="1">
        <v>700</v>
      </c>
      <c r="L1845" s="3">
        <v>50</v>
      </c>
      <c r="M1845" t="str">
        <f t="shared" si="200"/>
        <v>A</v>
      </c>
      <c r="N1845" t="str">
        <f t="shared" si="201"/>
        <v>A10</v>
      </c>
      <c r="O1845" t="str">
        <f>VLOOKUP(N1845,'Design - US'!$H$3:$M$50,2,FALSE)</f>
        <v>Profile C</v>
      </c>
      <c r="P1845" t="str">
        <f>VLOOKUP($N1845,'Design - US'!$H$3:$M$50,3,FALSE)</f>
        <v>$60 USD / mo (T3)</v>
      </c>
      <c r="Q1845" t="str">
        <f>VLOOKUP($N1845,'Design - US'!$H$3:$M$50,4,FALSE)</f>
        <v>$5.36 USD / day</v>
      </c>
      <c r="R1845" t="str">
        <f>VLOOKUP($N1845,'Design - US'!$H$3:$M$50,5,FALSE)</f>
        <v>Open access within label indication (use after failure of allopurinol or febuxostat)</v>
      </c>
      <c r="S1845" t="str">
        <f>VLOOKUP($N1845,'Design - US'!$H$3:$M$50,6,FALSE)</f>
        <v>Requires prior authorization</v>
      </c>
      <c r="T1845">
        <f t="shared" si="202"/>
        <v>50</v>
      </c>
      <c r="U1845">
        <f t="shared" si="196"/>
        <v>10</v>
      </c>
      <c r="V1845">
        <f t="shared" si="197"/>
        <v>0</v>
      </c>
      <c r="W1845">
        <f t="shared" si="198"/>
        <v>40</v>
      </c>
      <c r="X1845">
        <f t="shared" si="199"/>
        <v>0</v>
      </c>
    </row>
    <row r="1846" spans="1:24">
      <c r="A1846" s="2">
        <v>291</v>
      </c>
      <c r="B1846" s="1" t="s">
        <v>10</v>
      </c>
      <c r="C1846" s="1">
        <v>11</v>
      </c>
      <c r="D1846" s="1" t="s">
        <v>11</v>
      </c>
      <c r="E1846" s="1">
        <v>0.8</v>
      </c>
      <c r="F1846" s="1">
        <v>0</v>
      </c>
      <c r="G1846" s="1">
        <v>0.2</v>
      </c>
      <c r="H1846" s="1">
        <v>0</v>
      </c>
      <c r="I1846" s="1" t="s">
        <v>12</v>
      </c>
      <c r="J1846" s="1" t="s">
        <v>16</v>
      </c>
      <c r="K1846" s="1">
        <v>700</v>
      </c>
      <c r="L1846" s="3">
        <v>50</v>
      </c>
      <c r="M1846" t="str">
        <f t="shared" si="200"/>
        <v>A</v>
      </c>
      <c r="N1846" t="str">
        <f t="shared" si="201"/>
        <v>A11</v>
      </c>
      <c r="O1846" t="str">
        <f>VLOOKUP(N1846,'Design - US'!$H$3:$M$50,2,FALSE)</f>
        <v>Profile D</v>
      </c>
      <c r="P1846" t="str">
        <f>VLOOKUP($N1846,'Design - US'!$H$3:$M$50,3,FALSE)</f>
        <v>$30 USD / mo (T2)</v>
      </c>
      <c r="Q1846" t="str">
        <f>VLOOKUP($N1846,'Design - US'!$H$3:$M$50,4,FALSE)</f>
        <v>$5.36 USD / day</v>
      </c>
      <c r="R1846" t="str">
        <f>VLOOKUP($N1846,'Design - US'!$H$3:$M$50,5,FALSE)</f>
        <v>Open access within label indication (use after failure of allopurinol or febuxostat)</v>
      </c>
      <c r="S1846" t="str">
        <f>VLOOKUP($N1846,'Design - US'!$H$3:$M$50,6,FALSE)</f>
        <v>No prior authorization</v>
      </c>
      <c r="T1846">
        <f t="shared" si="202"/>
        <v>700</v>
      </c>
      <c r="U1846">
        <f t="shared" si="196"/>
        <v>560</v>
      </c>
      <c r="V1846">
        <f t="shared" si="197"/>
        <v>0</v>
      </c>
      <c r="W1846">
        <f t="shared" si="198"/>
        <v>140</v>
      </c>
      <c r="X1846">
        <f t="shared" si="199"/>
        <v>0</v>
      </c>
    </row>
    <row r="1847" spans="1:24">
      <c r="A1847" s="2">
        <v>291</v>
      </c>
      <c r="B1847" s="1" t="s">
        <v>10</v>
      </c>
      <c r="C1847" s="1">
        <v>11</v>
      </c>
      <c r="D1847" s="1" t="s">
        <v>14</v>
      </c>
      <c r="E1847" s="1">
        <v>0.7</v>
      </c>
      <c r="F1847" s="1">
        <v>0</v>
      </c>
      <c r="G1847" s="1">
        <v>0.3</v>
      </c>
      <c r="H1847" s="1">
        <v>0</v>
      </c>
      <c r="I1847" s="1" t="s">
        <v>12</v>
      </c>
      <c r="J1847" s="1" t="s">
        <v>16</v>
      </c>
      <c r="K1847" s="1">
        <v>700</v>
      </c>
      <c r="L1847" s="3">
        <v>50</v>
      </c>
      <c r="M1847" t="str">
        <f t="shared" si="200"/>
        <v>A</v>
      </c>
      <c r="N1847" t="str">
        <f t="shared" si="201"/>
        <v>A11</v>
      </c>
      <c r="O1847" t="str">
        <f>VLOOKUP(N1847,'Design - US'!$H$3:$M$50,2,FALSE)</f>
        <v>Profile D</v>
      </c>
      <c r="P1847" t="str">
        <f>VLOOKUP($N1847,'Design - US'!$H$3:$M$50,3,FALSE)</f>
        <v>$30 USD / mo (T2)</v>
      </c>
      <c r="Q1847" t="str">
        <f>VLOOKUP($N1847,'Design - US'!$H$3:$M$50,4,FALSE)</f>
        <v>$5.36 USD / day</v>
      </c>
      <c r="R1847" t="str">
        <f>VLOOKUP($N1847,'Design - US'!$H$3:$M$50,5,FALSE)</f>
        <v>Open access within label indication (use after failure of allopurinol or febuxostat)</v>
      </c>
      <c r="S1847" t="str">
        <f>VLOOKUP($N1847,'Design - US'!$H$3:$M$50,6,FALSE)</f>
        <v>No prior authorization</v>
      </c>
      <c r="T1847">
        <f t="shared" si="202"/>
        <v>50</v>
      </c>
      <c r="U1847">
        <f t="shared" si="196"/>
        <v>35</v>
      </c>
      <c r="V1847">
        <f t="shared" si="197"/>
        <v>0</v>
      </c>
      <c r="W1847">
        <f t="shared" si="198"/>
        <v>15</v>
      </c>
      <c r="X1847">
        <f t="shared" si="199"/>
        <v>0</v>
      </c>
    </row>
    <row r="1848" spans="1:24">
      <c r="A1848" s="2">
        <v>291</v>
      </c>
      <c r="B1848" s="1" t="s">
        <v>10</v>
      </c>
      <c r="C1848" s="1">
        <v>12</v>
      </c>
      <c r="D1848" s="1" t="s">
        <v>11</v>
      </c>
      <c r="E1848" s="1">
        <v>0.9</v>
      </c>
      <c r="F1848" s="1">
        <v>0.1</v>
      </c>
      <c r="G1848" s="1">
        <v>0</v>
      </c>
      <c r="H1848" s="1">
        <v>0</v>
      </c>
      <c r="I1848" s="1" t="s">
        <v>12</v>
      </c>
      <c r="J1848" s="1" t="s">
        <v>16</v>
      </c>
      <c r="K1848" s="1">
        <v>700</v>
      </c>
      <c r="L1848" s="3">
        <v>50</v>
      </c>
      <c r="M1848" t="str">
        <f t="shared" si="200"/>
        <v>A</v>
      </c>
      <c r="N1848" t="str">
        <f t="shared" si="201"/>
        <v>A12</v>
      </c>
      <c r="O1848" t="str">
        <f>VLOOKUP(N1848,'Design - US'!$H$3:$M$50,2,FALSE)</f>
        <v>Profile B</v>
      </c>
      <c r="P1848" t="str">
        <f>VLOOKUP($N1848,'Design - US'!$H$3:$M$50,3,FALSE)</f>
        <v>$30 USD / mo (T2)</v>
      </c>
      <c r="Q1848" t="str">
        <f>VLOOKUP($N1848,'Design - US'!$H$3:$M$50,4,FALSE)</f>
        <v>$5.36 USD / day</v>
      </c>
      <c r="R1848" t="str">
        <f>VLOOKUP($N1848,'Design - US'!$H$3:$M$50,5,FALSE)</f>
        <v>Open access within label indication (use after failure of allopurinol or febuxostat)</v>
      </c>
      <c r="S1848" t="str">
        <f>VLOOKUP($N1848,'Design - US'!$H$3:$M$50,6,FALSE)</f>
        <v>Requires prior authorization</v>
      </c>
      <c r="T1848">
        <f t="shared" si="202"/>
        <v>700</v>
      </c>
      <c r="U1848">
        <f t="shared" si="196"/>
        <v>630</v>
      </c>
      <c r="V1848">
        <f t="shared" si="197"/>
        <v>70</v>
      </c>
      <c r="W1848">
        <f t="shared" si="198"/>
        <v>0</v>
      </c>
      <c r="X1848">
        <f t="shared" si="199"/>
        <v>0</v>
      </c>
    </row>
    <row r="1849" spans="1:24">
      <c r="A1849" s="2">
        <v>291</v>
      </c>
      <c r="B1849" s="1" t="s">
        <v>10</v>
      </c>
      <c r="C1849" s="1">
        <v>12</v>
      </c>
      <c r="D1849" s="1" t="s">
        <v>14</v>
      </c>
      <c r="E1849" s="1">
        <v>0.8</v>
      </c>
      <c r="F1849" s="1">
        <v>0.1</v>
      </c>
      <c r="G1849" s="1">
        <v>0.1</v>
      </c>
      <c r="H1849" s="1">
        <v>0</v>
      </c>
      <c r="I1849" s="1" t="s">
        <v>12</v>
      </c>
      <c r="J1849" s="1" t="s">
        <v>16</v>
      </c>
      <c r="K1849" s="1">
        <v>700</v>
      </c>
      <c r="L1849" s="3">
        <v>50</v>
      </c>
      <c r="M1849" t="str">
        <f t="shared" si="200"/>
        <v>A</v>
      </c>
      <c r="N1849" t="str">
        <f t="shared" si="201"/>
        <v>A12</v>
      </c>
      <c r="O1849" t="str">
        <f>VLOOKUP(N1849,'Design - US'!$H$3:$M$50,2,FALSE)</f>
        <v>Profile B</v>
      </c>
      <c r="P1849" t="str">
        <f>VLOOKUP($N1849,'Design - US'!$H$3:$M$50,3,FALSE)</f>
        <v>$30 USD / mo (T2)</v>
      </c>
      <c r="Q1849" t="str">
        <f>VLOOKUP($N1849,'Design - US'!$H$3:$M$50,4,FALSE)</f>
        <v>$5.36 USD / day</v>
      </c>
      <c r="R1849" t="str">
        <f>VLOOKUP($N1849,'Design - US'!$H$3:$M$50,5,FALSE)</f>
        <v>Open access within label indication (use after failure of allopurinol or febuxostat)</v>
      </c>
      <c r="S1849" t="str">
        <f>VLOOKUP($N1849,'Design - US'!$H$3:$M$50,6,FALSE)</f>
        <v>Requires prior authorization</v>
      </c>
      <c r="T1849">
        <f t="shared" si="202"/>
        <v>50</v>
      </c>
      <c r="U1849">
        <f t="shared" si="196"/>
        <v>40</v>
      </c>
      <c r="V1849">
        <f t="shared" si="197"/>
        <v>5</v>
      </c>
      <c r="W1849">
        <f t="shared" si="198"/>
        <v>5</v>
      </c>
      <c r="X1849">
        <f t="shared" si="199"/>
        <v>0</v>
      </c>
    </row>
    <row r="1850" spans="1:24">
      <c r="A1850" s="2">
        <v>292</v>
      </c>
      <c r="B1850" s="1" t="s">
        <v>10</v>
      </c>
      <c r="C1850" s="1">
        <v>1</v>
      </c>
      <c r="D1850" s="1" t="s">
        <v>11</v>
      </c>
      <c r="E1850" s="1">
        <v>0.6</v>
      </c>
      <c r="F1850" s="1">
        <v>0.3</v>
      </c>
      <c r="G1850" s="1">
        <v>0</v>
      </c>
      <c r="H1850" s="1">
        <v>0.1</v>
      </c>
      <c r="I1850" s="1" t="s">
        <v>12</v>
      </c>
      <c r="J1850" s="1" t="s">
        <v>16</v>
      </c>
      <c r="K1850" s="1">
        <v>1250</v>
      </c>
      <c r="L1850" s="3">
        <v>1250</v>
      </c>
      <c r="M1850" t="str">
        <f t="shared" si="200"/>
        <v>A</v>
      </c>
      <c r="N1850" t="str">
        <f t="shared" si="201"/>
        <v>A1</v>
      </c>
      <c r="O1850" t="str">
        <f>VLOOKUP(N1850,'Design - US'!$H$3:$M$50,2,FALSE)</f>
        <v>Profile D</v>
      </c>
      <c r="P1850" t="str">
        <f>VLOOKUP($N1850,'Design - US'!$H$3:$M$50,3,FALSE)</f>
        <v>$30 USD / mo (T2)</v>
      </c>
      <c r="Q1850" t="str">
        <f>VLOOKUP($N1850,'Design - US'!$H$3:$M$50,4,FALSE)</f>
        <v>$5.36 USD / day</v>
      </c>
      <c r="R1850" t="str">
        <f>VLOOKUP($N1850,'Design - US'!$H$3:$M$50,5,FALSE)</f>
        <v>Open access within label indication (use after failure of allopurinol or febuxostat)</v>
      </c>
      <c r="S1850" t="str">
        <f>VLOOKUP($N1850,'Design - US'!$H$3:$M$50,6,FALSE)</f>
        <v>Requires prior authorization</v>
      </c>
      <c r="T1850">
        <f t="shared" si="202"/>
        <v>1250</v>
      </c>
      <c r="U1850">
        <f t="shared" si="196"/>
        <v>750</v>
      </c>
      <c r="V1850">
        <f t="shared" si="197"/>
        <v>375</v>
      </c>
      <c r="W1850">
        <f t="shared" si="198"/>
        <v>0</v>
      </c>
      <c r="X1850">
        <f t="shared" si="199"/>
        <v>125</v>
      </c>
    </row>
    <row r="1851" spans="1:24">
      <c r="A1851" s="2">
        <v>292</v>
      </c>
      <c r="B1851" s="1" t="s">
        <v>10</v>
      </c>
      <c r="C1851" s="1">
        <v>1</v>
      </c>
      <c r="D1851" s="1" t="s">
        <v>14</v>
      </c>
      <c r="E1851" s="1">
        <v>0.5</v>
      </c>
      <c r="F1851" s="1">
        <v>0.4</v>
      </c>
      <c r="G1851" s="1">
        <v>0</v>
      </c>
      <c r="H1851" s="1">
        <v>0.1</v>
      </c>
      <c r="I1851" s="1" t="s">
        <v>12</v>
      </c>
      <c r="J1851" s="1" t="s">
        <v>16</v>
      </c>
      <c r="K1851" s="1">
        <v>1250</v>
      </c>
      <c r="L1851" s="3">
        <v>1250</v>
      </c>
      <c r="M1851" t="str">
        <f t="shared" si="200"/>
        <v>A</v>
      </c>
      <c r="N1851" t="str">
        <f t="shared" si="201"/>
        <v>A1</v>
      </c>
      <c r="O1851" t="str">
        <f>VLOOKUP(N1851,'Design - US'!$H$3:$M$50,2,FALSE)</f>
        <v>Profile D</v>
      </c>
      <c r="P1851" t="str">
        <f>VLOOKUP($N1851,'Design - US'!$H$3:$M$50,3,FALSE)</f>
        <v>$30 USD / mo (T2)</v>
      </c>
      <c r="Q1851" t="str">
        <f>VLOOKUP($N1851,'Design - US'!$H$3:$M$50,4,FALSE)</f>
        <v>$5.36 USD / day</v>
      </c>
      <c r="R1851" t="str">
        <f>VLOOKUP($N1851,'Design - US'!$H$3:$M$50,5,FALSE)</f>
        <v>Open access within label indication (use after failure of allopurinol or febuxostat)</v>
      </c>
      <c r="S1851" t="str">
        <f>VLOOKUP($N1851,'Design - US'!$H$3:$M$50,6,FALSE)</f>
        <v>Requires prior authorization</v>
      </c>
      <c r="T1851">
        <f t="shared" si="202"/>
        <v>1250</v>
      </c>
      <c r="U1851">
        <f t="shared" si="196"/>
        <v>625</v>
      </c>
      <c r="V1851">
        <f t="shared" si="197"/>
        <v>500</v>
      </c>
      <c r="W1851">
        <f t="shared" si="198"/>
        <v>0</v>
      </c>
      <c r="X1851">
        <f t="shared" si="199"/>
        <v>125</v>
      </c>
    </row>
    <row r="1852" spans="1:24">
      <c r="A1852" s="2">
        <v>292</v>
      </c>
      <c r="B1852" s="1" t="s">
        <v>10</v>
      </c>
      <c r="C1852" s="1">
        <v>2</v>
      </c>
      <c r="D1852" s="1" t="s">
        <v>11</v>
      </c>
      <c r="E1852" s="1">
        <v>0.5</v>
      </c>
      <c r="F1852" s="1">
        <v>0.3</v>
      </c>
      <c r="G1852" s="1">
        <v>0.1</v>
      </c>
      <c r="H1852" s="1">
        <v>0.1</v>
      </c>
      <c r="I1852" s="1" t="s">
        <v>12</v>
      </c>
      <c r="J1852" s="1" t="s">
        <v>16</v>
      </c>
      <c r="K1852" s="1">
        <v>1250</v>
      </c>
      <c r="L1852" s="3">
        <v>1250</v>
      </c>
      <c r="M1852" t="str">
        <f t="shared" si="200"/>
        <v>A</v>
      </c>
      <c r="N1852" t="str">
        <f t="shared" si="201"/>
        <v>A2</v>
      </c>
      <c r="O1852" t="str">
        <f>VLOOKUP(N1852,'Design - US'!$H$3:$M$50,2,FALSE)</f>
        <v>Profile B</v>
      </c>
      <c r="P1852" t="str">
        <f>VLOOKUP($N1852,'Design - US'!$H$3:$M$50,3,FALSE)</f>
        <v>$60 USD / mo (T3)</v>
      </c>
      <c r="Q1852" t="str">
        <f>VLOOKUP($N1852,'Design - US'!$H$3:$M$50,4,FALSE)</f>
        <v>$7.14 USD / day</v>
      </c>
      <c r="R1852" t="str">
        <f>VLOOKUP($N1852,'Design - US'!$H$3:$M$50,5,FALSE)</f>
        <v>Open access within label indication (use after failure of allopurinol or febuxostat)</v>
      </c>
      <c r="S1852" t="str">
        <f>VLOOKUP($N1852,'Design - US'!$H$3:$M$50,6,FALSE)</f>
        <v>No prior authorization</v>
      </c>
      <c r="T1852">
        <f t="shared" si="202"/>
        <v>1250</v>
      </c>
      <c r="U1852">
        <f t="shared" si="196"/>
        <v>625</v>
      </c>
      <c r="V1852">
        <f t="shared" si="197"/>
        <v>375</v>
      </c>
      <c r="W1852">
        <f t="shared" si="198"/>
        <v>125</v>
      </c>
      <c r="X1852">
        <f t="shared" si="199"/>
        <v>125</v>
      </c>
    </row>
    <row r="1853" spans="1:24">
      <c r="A1853" s="2">
        <v>292</v>
      </c>
      <c r="B1853" s="1" t="s">
        <v>10</v>
      </c>
      <c r="C1853" s="1">
        <v>2</v>
      </c>
      <c r="D1853" s="1" t="s">
        <v>14</v>
      </c>
      <c r="E1853" s="1">
        <v>0.5</v>
      </c>
      <c r="F1853" s="1">
        <v>0.3</v>
      </c>
      <c r="G1853" s="1">
        <v>0.1</v>
      </c>
      <c r="H1853" s="1">
        <v>0.1</v>
      </c>
      <c r="I1853" s="1" t="s">
        <v>12</v>
      </c>
      <c r="J1853" s="1" t="s">
        <v>16</v>
      </c>
      <c r="K1853" s="1">
        <v>1250</v>
      </c>
      <c r="L1853" s="3">
        <v>1250</v>
      </c>
      <c r="M1853" t="str">
        <f t="shared" si="200"/>
        <v>A</v>
      </c>
      <c r="N1853" t="str">
        <f t="shared" si="201"/>
        <v>A2</v>
      </c>
      <c r="O1853" t="str">
        <f>VLOOKUP(N1853,'Design - US'!$H$3:$M$50,2,FALSE)</f>
        <v>Profile B</v>
      </c>
      <c r="P1853" t="str">
        <f>VLOOKUP($N1853,'Design - US'!$H$3:$M$50,3,FALSE)</f>
        <v>$60 USD / mo (T3)</v>
      </c>
      <c r="Q1853" t="str">
        <f>VLOOKUP($N1853,'Design - US'!$H$3:$M$50,4,FALSE)</f>
        <v>$7.14 USD / day</v>
      </c>
      <c r="R1853" t="str">
        <f>VLOOKUP($N1853,'Design - US'!$H$3:$M$50,5,FALSE)</f>
        <v>Open access within label indication (use after failure of allopurinol or febuxostat)</v>
      </c>
      <c r="S1853" t="str">
        <f>VLOOKUP($N1853,'Design - US'!$H$3:$M$50,6,FALSE)</f>
        <v>No prior authorization</v>
      </c>
      <c r="T1853">
        <f t="shared" si="202"/>
        <v>1250</v>
      </c>
      <c r="U1853">
        <f t="shared" si="196"/>
        <v>625</v>
      </c>
      <c r="V1853">
        <f t="shared" si="197"/>
        <v>375</v>
      </c>
      <c r="W1853">
        <f t="shared" si="198"/>
        <v>125</v>
      </c>
      <c r="X1853">
        <f t="shared" si="199"/>
        <v>125</v>
      </c>
    </row>
    <row r="1854" spans="1:24">
      <c r="A1854" s="2">
        <v>292</v>
      </c>
      <c r="B1854" s="1" t="s">
        <v>10</v>
      </c>
      <c r="C1854" s="1">
        <v>3</v>
      </c>
      <c r="D1854" s="1" t="s">
        <v>11</v>
      </c>
      <c r="E1854" s="1">
        <v>0.6</v>
      </c>
      <c r="F1854" s="1">
        <v>0.3</v>
      </c>
      <c r="G1854" s="1">
        <v>0</v>
      </c>
      <c r="H1854" s="1">
        <v>0.1</v>
      </c>
      <c r="I1854" s="1" t="s">
        <v>12</v>
      </c>
      <c r="J1854" s="1" t="s">
        <v>16</v>
      </c>
      <c r="K1854" s="1">
        <v>1250</v>
      </c>
      <c r="L1854" s="3">
        <v>1250</v>
      </c>
      <c r="M1854" t="str">
        <f t="shared" si="200"/>
        <v>A</v>
      </c>
      <c r="N1854" t="str">
        <f t="shared" si="201"/>
        <v>A3</v>
      </c>
      <c r="O1854" t="str">
        <f>VLOOKUP(N1854,'Design - US'!$H$3:$M$50,2,FALSE)</f>
        <v>Profile C</v>
      </c>
      <c r="P1854" t="str">
        <f>VLOOKUP($N1854,'Design - US'!$H$3:$M$50,3,FALSE)</f>
        <v>$60 USD / mo (T3)</v>
      </c>
      <c r="Q1854" t="str">
        <f>VLOOKUP($N1854,'Design - US'!$H$3:$M$50,4,FALSE)</f>
        <v>$12.06 USD / day</v>
      </c>
      <c r="R1854" t="str">
        <f>VLOOKUP($N1854,'Design - US'!$H$3:$M$50,5,FALSE)</f>
        <v>Open access within label indication (use after failure of allopurinol or febuxostat)</v>
      </c>
      <c r="S1854" t="str">
        <f>VLOOKUP($N1854,'Design - US'!$H$3:$M$50,6,FALSE)</f>
        <v>No prior authorization</v>
      </c>
      <c r="T1854">
        <f t="shared" si="202"/>
        <v>1250</v>
      </c>
      <c r="U1854">
        <f t="shared" si="196"/>
        <v>750</v>
      </c>
      <c r="V1854">
        <f t="shared" si="197"/>
        <v>375</v>
      </c>
      <c r="W1854">
        <f t="shared" si="198"/>
        <v>0</v>
      </c>
      <c r="X1854">
        <f t="shared" si="199"/>
        <v>125</v>
      </c>
    </row>
    <row r="1855" spans="1:24">
      <c r="A1855" s="2">
        <v>292</v>
      </c>
      <c r="B1855" s="1" t="s">
        <v>10</v>
      </c>
      <c r="C1855" s="1">
        <v>3</v>
      </c>
      <c r="D1855" s="1" t="s">
        <v>14</v>
      </c>
      <c r="E1855" s="1">
        <v>0.5</v>
      </c>
      <c r="F1855" s="1">
        <v>0.4</v>
      </c>
      <c r="G1855" s="1">
        <v>0</v>
      </c>
      <c r="H1855" s="1">
        <v>0.1</v>
      </c>
      <c r="I1855" s="1" t="s">
        <v>12</v>
      </c>
      <c r="J1855" s="1" t="s">
        <v>16</v>
      </c>
      <c r="K1855" s="1">
        <v>1250</v>
      </c>
      <c r="L1855" s="3">
        <v>1250</v>
      </c>
      <c r="M1855" t="str">
        <f t="shared" si="200"/>
        <v>A</v>
      </c>
      <c r="N1855" t="str">
        <f t="shared" si="201"/>
        <v>A3</v>
      </c>
      <c r="O1855" t="str">
        <f>VLOOKUP(N1855,'Design - US'!$H$3:$M$50,2,FALSE)</f>
        <v>Profile C</v>
      </c>
      <c r="P1855" t="str">
        <f>VLOOKUP($N1855,'Design - US'!$H$3:$M$50,3,FALSE)</f>
        <v>$60 USD / mo (T3)</v>
      </c>
      <c r="Q1855" t="str">
        <f>VLOOKUP($N1855,'Design - US'!$H$3:$M$50,4,FALSE)</f>
        <v>$12.06 USD / day</v>
      </c>
      <c r="R1855" t="str">
        <f>VLOOKUP($N1855,'Design - US'!$H$3:$M$50,5,FALSE)</f>
        <v>Open access within label indication (use after failure of allopurinol or febuxostat)</v>
      </c>
      <c r="S1855" t="str">
        <f>VLOOKUP($N1855,'Design - US'!$H$3:$M$50,6,FALSE)</f>
        <v>No prior authorization</v>
      </c>
      <c r="T1855">
        <f t="shared" si="202"/>
        <v>1250</v>
      </c>
      <c r="U1855">
        <f t="shared" si="196"/>
        <v>625</v>
      </c>
      <c r="V1855">
        <f t="shared" si="197"/>
        <v>500</v>
      </c>
      <c r="W1855">
        <f t="shared" si="198"/>
        <v>0</v>
      </c>
      <c r="X1855">
        <f t="shared" si="199"/>
        <v>125</v>
      </c>
    </row>
    <row r="1856" spans="1:24">
      <c r="A1856" s="2">
        <v>292</v>
      </c>
      <c r="B1856" s="1" t="s">
        <v>10</v>
      </c>
      <c r="C1856" s="1">
        <v>4</v>
      </c>
      <c r="D1856" s="1" t="s">
        <v>11</v>
      </c>
      <c r="E1856" s="1">
        <v>0.5</v>
      </c>
      <c r="F1856" s="1">
        <v>0.3</v>
      </c>
      <c r="G1856" s="1">
        <v>0.1</v>
      </c>
      <c r="H1856" s="1">
        <v>0.1</v>
      </c>
      <c r="I1856" s="1" t="s">
        <v>12</v>
      </c>
      <c r="J1856" s="1" t="s">
        <v>16</v>
      </c>
      <c r="K1856" s="1">
        <v>1250</v>
      </c>
      <c r="L1856" s="3">
        <v>1250</v>
      </c>
      <c r="M1856" t="str">
        <f t="shared" si="200"/>
        <v>A</v>
      </c>
      <c r="N1856" t="str">
        <f t="shared" si="201"/>
        <v>A4</v>
      </c>
      <c r="O1856" t="str">
        <f>VLOOKUP(N1856,'Design - US'!$H$3:$M$50,2,FALSE)</f>
        <v>Profile C</v>
      </c>
      <c r="P1856" t="str">
        <f>VLOOKUP($N1856,'Design - US'!$H$3:$M$50,3,FALSE)</f>
        <v>$30 USD / mo (T2)</v>
      </c>
      <c r="Q1856" t="str">
        <f>VLOOKUP($N1856,'Design - US'!$H$3:$M$50,4,FALSE)</f>
        <v>$5.36 USD / day</v>
      </c>
      <c r="R1856" t="str">
        <f>VLOOKUP($N1856,'Design - US'!$H$3:$M$50,5,FALSE)</f>
        <v>Open access within label indication (use after failure of allopurinol or febuxostat)</v>
      </c>
      <c r="S1856" t="str">
        <f>VLOOKUP($N1856,'Design - US'!$H$3:$M$50,6,FALSE)</f>
        <v>No prior authorization</v>
      </c>
      <c r="T1856">
        <f t="shared" si="202"/>
        <v>1250</v>
      </c>
      <c r="U1856">
        <f t="shared" si="196"/>
        <v>625</v>
      </c>
      <c r="V1856">
        <f t="shared" si="197"/>
        <v>375</v>
      </c>
      <c r="W1856">
        <f t="shared" si="198"/>
        <v>125</v>
      </c>
      <c r="X1856">
        <f t="shared" si="199"/>
        <v>125</v>
      </c>
    </row>
    <row r="1857" spans="1:24">
      <c r="A1857" s="2">
        <v>292</v>
      </c>
      <c r="B1857" s="1" t="s">
        <v>10</v>
      </c>
      <c r="C1857" s="1">
        <v>4</v>
      </c>
      <c r="D1857" s="1" t="s">
        <v>14</v>
      </c>
      <c r="E1857" s="1">
        <v>0.5</v>
      </c>
      <c r="F1857" s="1">
        <v>0.3</v>
      </c>
      <c r="G1857" s="1">
        <v>0.1</v>
      </c>
      <c r="H1857" s="1">
        <v>0.1</v>
      </c>
      <c r="I1857" s="1" t="s">
        <v>12</v>
      </c>
      <c r="J1857" s="1" t="s">
        <v>16</v>
      </c>
      <c r="K1857" s="1">
        <v>1250</v>
      </c>
      <c r="L1857" s="3">
        <v>1250</v>
      </c>
      <c r="M1857" t="str">
        <f t="shared" si="200"/>
        <v>A</v>
      </c>
      <c r="N1857" t="str">
        <f t="shared" si="201"/>
        <v>A4</v>
      </c>
      <c r="O1857" t="str">
        <f>VLOOKUP(N1857,'Design - US'!$H$3:$M$50,2,FALSE)</f>
        <v>Profile C</v>
      </c>
      <c r="P1857" t="str">
        <f>VLOOKUP($N1857,'Design - US'!$H$3:$M$50,3,FALSE)</f>
        <v>$30 USD / mo (T2)</v>
      </c>
      <c r="Q1857" t="str">
        <f>VLOOKUP($N1857,'Design - US'!$H$3:$M$50,4,FALSE)</f>
        <v>$5.36 USD / day</v>
      </c>
      <c r="R1857" t="str">
        <f>VLOOKUP($N1857,'Design - US'!$H$3:$M$50,5,FALSE)</f>
        <v>Open access within label indication (use after failure of allopurinol or febuxostat)</v>
      </c>
      <c r="S1857" t="str">
        <f>VLOOKUP($N1857,'Design - US'!$H$3:$M$50,6,FALSE)</f>
        <v>No prior authorization</v>
      </c>
      <c r="T1857">
        <f t="shared" si="202"/>
        <v>1250</v>
      </c>
      <c r="U1857">
        <f t="shared" si="196"/>
        <v>625</v>
      </c>
      <c r="V1857">
        <f t="shared" si="197"/>
        <v>375</v>
      </c>
      <c r="W1857">
        <f t="shared" si="198"/>
        <v>125</v>
      </c>
      <c r="X1857">
        <f t="shared" si="199"/>
        <v>125</v>
      </c>
    </row>
    <row r="1858" spans="1:24">
      <c r="A1858" s="2">
        <v>292</v>
      </c>
      <c r="B1858" s="1" t="s">
        <v>10</v>
      </c>
      <c r="C1858" s="1">
        <v>5</v>
      </c>
      <c r="D1858" s="1" t="s">
        <v>11</v>
      </c>
      <c r="E1858" s="1">
        <v>0.6</v>
      </c>
      <c r="F1858" s="1">
        <v>0.3</v>
      </c>
      <c r="G1858" s="1">
        <v>0.1</v>
      </c>
      <c r="H1858" s="1">
        <v>0</v>
      </c>
      <c r="I1858" s="1" t="s">
        <v>12</v>
      </c>
      <c r="J1858" s="1" t="s">
        <v>16</v>
      </c>
      <c r="K1858" s="1">
        <v>1250</v>
      </c>
      <c r="L1858" s="3">
        <v>1250</v>
      </c>
      <c r="M1858" t="str">
        <f t="shared" si="200"/>
        <v>A</v>
      </c>
      <c r="N1858" t="str">
        <f t="shared" si="201"/>
        <v>A5</v>
      </c>
      <c r="O1858" t="str">
        <f>VLOOKUP(N1858,'Design - US'!$H$3:$M$50,2,FALSE)</f>
        <v>Profile C</v>
      </c>
      <c r="P1858" t="str">
        <f>VLOOKUP($N1858,'Design - US'!$H$3:$M$50,3,FALSE)</f>
        <v>$60 USD / mo (T3)</v>
      </c>
      <c r="Q1858" t="str">
        <f>VLOOKUP($N1858,'Design - US'!$H$3:$M$50,4,FALSE)</f>
        <v>$12.06 USD / day</v>
      </c>
      <c r="R1858" t="str">
        <f>VLOOKUP($N1858,'Design - US'!$H$3:$M$50,5,FALSE)</f>
        <v>Access restricted beyond label indication (use only after failure of both allopurinol AND febuxostat)</v>
      </c>
      <c r="S1858" t="str">
        <f>VLOOKUP($N1858,'Design - US'!$H$3:$M$50,6,FALSE)</f>
        <v>No prior authorization</v>
      </c>
      <c r="T1858">
        <f t="shared" si="202"/>
        <v>1250</v>
      </c>
      <c r="U1858">
        <f t="shared" ref="U1858:U1921" si="203">$T1858*E1858</f>
        <v>750</v>
      </c>
      <c r="V1858">
        <f t="shared" ref="V1858:V1921" si="204">$T1858*F1858</f>
        <v>375</v>
      </c>
      <c r="W1858">
        <f t="shared" ref="W1858:W1921" si="205">$T1858*G1858</f>
        <v>125</v>
      </c>
      <c r="X1858">
        <f t="shared" ref="X1858:X1921" si="206">$T1858*H1858</f>
        <v>0</v>
      </c>
    </row>
    <row r="1859" spans="1:24">
      <c r="A1859" s="2">
        <v>292</v>
      </c>
      <c r="B1859" s="1" t="s">
        <v>10</v>
      </c>
      <c r="C1859" s="1">
        <v>5</v>
      </c>
      <c r="D1859" s="1" t="s">
        <v>14</v>
      </c>
      <c r="E1859" s="1">
        <v>0.5</v>
      </c>
      <c r="F1859" s="1">
        <v>0.4</v>
      </c>
      <c r="G1859" s="1">
        <v>0.1</v>
      </c>
      <c r="H1859" s="1">
        <v>0</v>
      </c>
      <c r="I1859" s="1" t="s">
        <v>12</v>
      </c>
      <c r="J1859" s="1" t="s">
        <v>16</v>
      </c>
      <c r="K1859" s="1">
        <v>1250</v>
      </c>
      <c r="L1859" s="3">
        <v>1250</v>
      </c>
      <c r="M1859" t="str">
        <f t="shared" ref="M1859:M1922" si="207">RIGHT(B1859,1)</f>
        <v>A</v>
      </c>
      <c r="N1859" t="str">
        <f t="shared" ref="N1859:N1922" si="208">M1859&amp;C1859</f>
        <v>A5</v>
      </c>
      <c r="O1859" t="str">
        <f>VLOOKUP(N1859,'Design - US'!$H$3:$M$50,2,FALSE)</f>
        <v>Profile C</v>
      </c>
      <c r="P1859" t="str">
        <f>VLOOKUP($N1859,'Design - US'!$H$3:$M$50,3,FALSE)</f>
        <v>$60 USD / mo (T3)</v>
      </c>
      <c r="Q1859" t="str">
        <f>VLOOKUP($N1859,'Design - US'!$H$3:$M$50,4,FALSE)</f>
        <v>$12.06 USD / day</v>
      </c>
      <c r="R1859" t="str">
        <f>VLOOKUP($N1859,'Design - US'!$H$3:$M$50,5,FALSE)</f>
        <v>Access restricted beyond label indication (use only after failure of both allopurinol AND febuxostat)</v>
      </c>
      <c r="S1859" t="str">
        <f>VLOOKUP($N1859,'Design - US'!$H$3:$M$50,6,FALSE)</f>
        <v>No prior authorization</v>
      </c>
      <c r="T1859">
        <f t="shared" ref="T1859:T1922" si="209">IF(D1859="A",K1859,L1859)</f>
        <v>1250</v>
      </c>
      <c r="U1859">
        <f t="shared" si="203"/>
        <v>625</v>
      </c>
      <c r="V1859">
        <f t="shared" si="204"/>
        <v>500</v>
      </c>
      <c r="W1859">
        <f t="shared" si="205"/>
        <v>125</v>
      </c>
      <c r="X1859">
        <f t="shared" si="206"/>
        <v>0</v>
      </c>
    </row>
    <row r="1860" spans="1:24">
      <c r="A1860" s="2">
        <v>292</v>
      </c>
      <c r="B1860" s="1" t="s">
        <v>10</v>
      </c>
      <c r="C1860" s="1">
        <v>6</v>
      </c>
      <c r="D1860" s="1" t="s">
        <v>11</v>
      </c>
      <c r="E1860" s="1">
        <v>0.5</v>
      </c>
      <c r="F1860" s="1">
        <v>0.3</v>
      </c>
      <c r="G1860" s="1">
        <v>0.1</v>
      </c>
      <c r="H1860" s="1">
        <v>0.1</v>
      </c>
      <c r="I1860" s="1" t="s">
        <v>12</v>
      </c>
      <c r="J1860" s="1" t="s">
        <v>16</v>
      </c>
      <c r="K1860" s="1">
        <v>1250</v>
      </c>
      <c r="L1860" s="3">
        <v>1250</v>
      </c>
      <c r="M1860" t="str">
        <f t="shared" si="207"/>
        <v>A</v>
      </c>
      <c r="N1860" t="str">
        <f t="shared" si="208"/>
        <v>A6</v>
      </c>
      <c r="O1860" t="str">
        <f>VLOOKUP(N1860,'Design - US'!$H$3:$M$50,2,FALSE)</f>
        <v>Profile A</v>
      </c>
      <c r="P1860" t="str">
        <f>VLOOKUP($N1860,'Design - US'!$H$3:$M$50,3,FALSE)</f>
        <v>$30 USD / mo (T2)</v>
      </c>
      <c r="Q1860" t="str">
        <f>VLOOKUP($N1860,'Design - US'!$H$3:$M$50,4,FALSE)</f>
        <v>$5.36 USD / day</v>
      </c>
      <c r="R1860" t="str">
        <f>VLOOKUP($N1860,'Design - US'!$H$3:$M$50,5,FALSE)</f>
        <v>Open access within label indication (use after failure of allopurinol or febuxostat)</v>
      </c>
      <c r="S1860" t="str">
        <f>VLOOKUP($N1860,'Design - US'!$H$3:$M$50,6,FALSE)</f>
        <v>No prior authorization</v>
      </c>
      <c r="T1860">
        <f t="shared" si="209"/>
        <v>1250</v>
      </c>
      <c r="U1860">
        <f t="shared" si="203"/>
        <v>625</v>
      </c>
      <c r="V1860">
        <f t="shared" si="204"/>
        <v>375</v>
      </c>
      <c r="W1860">
        <f t="shared" si="205"/>
        <v>125</v>
      </c>
      <c r="X1860">
        <f t="shared" si="206"/>
        <v>125</v>
      </c>
    </row>
    <row r="1861" spans="1:24">
      <c r="A1861" s="2">
        <v>292</v>
      </c>
      <c r="B1861" s="1" t="s">
        <v>10</v>
      </c>
      <c r="C1861" s="1">
        <v>6</v>
      </c>
      <c r="D1861" s="1" t="s">
        <v>14</v>
      </c>
      <c r="E1861" s="1">
        <v>0.4</v>
      </c>
      <c r="F1861" s="1">
        <v>0.3</v>
      </c>
      <c r="G1861" s="1">
        <v>0.2</v>
      </c>
      <c r="H1861" s="1">
        <v>0.1</v>
      </c>
      <c r="I1861" s="1" t="s">
        <v>12</v>
      </c>
      <c r="J1861" s="1" t="s">
        <v>16</v>
      </c>
      <c r="K1861" s="1">
        <v>1250</v>
      </c>
      <c r="L1861" s="3">
        <v>1250</v>
      </c>
      <c r="M1861" t="str">
        <f t="shared" si="207"/>
        <v>A</v>
      </c>
      <c r="N1861" t="str">
        <f t="shared" si="208"/>
        <v>A6</v>
      </c>
      <c r="O1861" t="str">
        <f>VLOOKUP(N1861,'Design - US'!$H$3:$M$50,2,FALSE)</f>
        <v>Profile A</v>
      </c>
      <c r="P1861" t="str">
        <f>VLOOKUP($N1861,'Design - US'!$H$3:$M$50,3,FALSE)</f>
        <v>$30 USD / mo (T2)</v>
      </c>
      <c r="Q1861" t="str">
        <f>VLOOKUP($N1861,'Design - US'!$H$3:$M$50,4,FALSE)</f>
        <v>$5.36 USD / day</v>
      </c>
      <c r="R1861" t="str">
        <f>VLOOKUP($N1861,'Design - US'!$H$3:$M$50,5,FALSE)</f>
        <v>Open access within label indication (use after failure of allopurinol or febuxostat)</v>
      </c>
      <c r="S1861" t="str">
        <f>VLOOKUP($N1861,'Design - US'!$H$3:$M$50,6,FALSE)</f>
        <v>No prior authorization</v>
      </c>
      <c r="T1861">
        <f t="shared" si="209"/>
        <v>1250</v>
      </c>
      <c r="U1861">
        <f t="shared" si="203"/>
        <v>500</v>
      </c>
      <c r="V1861">
        <f t="shared" si="204"/>
        <v>375</v>
      </c>
      <c r="W1861">
        <f t="shared" si="205"/>
        <v>250</v>
      </c>
      <c r="X1861">
        <f t="shared" si="206"/>
        <v>125</v>
      </c>
    </row>
    <row r="1862" spans="1:24">
      <c r="A1862" s="2">
        <v>292</v>
      </c>
      <c r="B1862" s="1" t="s">
        <v>10</v>
      </c>
      <c r="C1862" s="1">
        <v>7</v>
      </c>
      <c r="D1862" s="1" t="s">
        <v>11</v>
      </c>
      <c r="E1862" s="1">
        <v>0.6</v>
      </c>
      <c r="F1862" s="1">
        <v>0.3</v>
      </c>
      <c r="G1862" s="1">
        <v>0.1</v>
      </c>
      <c r="H1862" s="1">
        <v>0</v>
      </c>
      <c r="I1862" s="1" t="s">
        <v>12</v>
      </c>
      <c r="J1862" s="1" t="s">
        <v>16</v>
      </c>
      <c r="K1862" s="1">
        <v>1250</v>
      </c>
      <c r="L1862" s="3">
        <v>1250</v>
      </c>
      <c r="M1862" t="str">
        <f t="shared" si="207"/>
        <v>A</v>
      </c>
      <c r="N1862" t="str">
        <f t="shared" si="208"/>
        <v>A7</v>
      </c>
      <c r="O1862" t="str">
        <f>VLOOKUP(N1862,'Design - US'!$H$3:$M$50,2,FALSE)</f>
        <v>Profile B</v>
      </c>
      <c r="P1862" t="str">
        <f>VLOOKUP($N1862,'Design - US'!$H$3:$M$50,3,FALSE)</f>
        <v>$30 USD / mo (T2)</v>
      </c>
      <c r="Q1862" t="str">
        <f>VLOOKUP($N1862,'Design - US'!$H$3:$M$50,4,FALSE)</f>
        <v>$5.36 USD / day</v>
      </c>
      <c r="R1862" t="str">
        <f>VLOOKUP($N1862,'Design - US'!$H$3:$M$50,5,FALSE)</f>
        <v>Open access within label indication (use after failure of allopurinol or febuxostat)</v>
      </c>
      <c r="S1862" t="str">
        <f>VLOOKUP($N1862,'Design - US'!$H$3:$M$50,6,FALSE)</f>
        <v>No prior authorization</v>
      </c>
      <c r="T1862">
        <f t="shared" si="209"/>
        <v>1250</v>
      </c>
      <c r="U1862">
        <f t="shared" si="203"/>
        <v>750</v>
      </c>
      <c r="V1862">
        <f t="shared" si="204"/>
        <v>375</v>
      </c>
      <c r="W1862">
        <f t="shared" si="205"/>
        <v>125</v>
      </c>
      <c r="X1862">
        <f t="shared" si="206"/>
        <v>0</v>
      </c>
    </row>
    <row r="1863" spans="1:24">
      <c r="A1863" s="2">
        <v>292</v>
      </c>
      <c r="B1863" s="1" t="s">
        <v>10</v>
      </c>
      <c r="C1863" s="1">
        <v>7</v>
      </c>
      <c r="D1863" s="1" t="s">
        <v>14</v>
      </c>
      <c r="E1863" s="1">
        <v>0.5</v>
      </c>
      <c r="F1863" s="1">
        <v>0.4</v>
      </c>
      <c r="G1863" s="1">
        <v>0.1</v>
      </c>
      <c r="H1863" s="1">
        <v>0</v>
      </c>
      <c r="I1863" s="1" t="s">
        <v>12</v>
      </c>
      <c r="J1863" s="1" t="s">
        <v>16</v>
      </c>
      <c r="K1863" s="1">
        <v>1250</v>
      </c>
      <c r="L1863" s="3">
        <v>1250</v>
      </c>
      <c r="M1863" t="str">
        <f t="shared" si="207"/>
        <v>A</v>
      </c>
      <c r="N1863" t="str">
        <f t="shared" si="208"/>
        <v>A7</v>
      </c>
      <c r="O1863" t="str">
        <f>VLOOKUP(N1863,'Design - US'!$H$3:$M$50,2,FALSE)</f>
        <v>Profile B</v>
      </c>
      <c r="P1863" t="str">
        <f>VLOOKUP($N1863,'Design - US'!$H$3:$M$50,3,FALSE)</f>
        <v>$30 USD / mo (T2)</v>
      </c>
      <c r="Q1863" t="str">
        <f>VLOOKUP($N1863,'Design - US'!$H$3:$M$50,4,FALSE)</f>
        <v>$5.36 USD / day</v>
      </c>
      <c r="R1863" t="str">
        <f>VLOOKUP($N1863,'Design - US'!$H$3:$M$50,5,FALSE)</f>
        <v>Open access within label indication (use after failure of allopurinol or febuxostat)</v>
      </c>
      <c r="S1863" t="str">
        <f>VLOOKUP($N1863,'Design - US'!$H$3:$M$50,6,FALSE)</f>
        <v>No prior authorization</v>
      </c>
      <c r="T1863">
        <f t="shared" si="209"/>
        <v>1250</v>
      </c>
      <c r="U1863">
        <f t="shared" si="203"/>
        <v>625</v>
      </c>
      <c r="V1863">
        <f t="shared" si="204"/>
        <v>500</v>
      </c>
      <c r="W1863">
        <f t="shared" si="205"/>
        <v>125</v>
      </c>
      <c r="X1863">
        <f t="shared" si="206"/>
        <v>0</v>
      </c>
    </row>
    <row r="1864" spans="1:24">
      <c r="A1864" s="2">
        <v>292</v>
      </c>
      <c r="B1864" s="1" t="s">
        <v>10</v>
      </c>
      <c r="C1864" s="1">
        <v>8</v>
      </c>
      <c r="D1864" s="1" t="s">
        <v>11</v>
      </c>
      <c r="E1864" s="1">
        <v>0.6</v>
      </c>
      <c r="F1864" s="1">
        <v>0.3</v>
      </c>
      <c r="G1864" s="1">
        <v>0.1</v>
      </c>
      <c r="H1864" s="1">
        <v>0</v>
      </c>
      <c r="I1864" s="1" t="s">
        <v>12</v>
      </c>
      <c r="J1864" s="1" t="s">
        <v>16</v>
      </c>
      <c r="K1864" s="1">
        <v>1250</v>
      </c>
      <c r="L1864" s="3">
        <v>1250</v>
      </c>
      <c r="M1864" t="str">
        <f t="shared" si="207"/>
        <v>A</v>
      </c>
      <c r="N1864" t="str">
        <f t="shared" si="208"/>
        <v>A8</v>
      </c>
      <c r="O1864" t="str">
        <f>VLOOKUP(N1864,'Design - US'!$H$3:$M$50,2,FALSE)</f>
        <v>Profile A</v>
      </c>
      <c r="P1864" t="str">
        <f>VLOOKUP($N1864,'Design - US'!$H$3:$M$50,3,FALSE)</f>
        <v>$30 USD / mo (T2)</v>
      </c>
      <c r="Q1864" t="str">
        <f>VLOOKUP($N1864,'Design - US'!$H$3:$M$50,4,FALSE)</f>
        <v>$5.36 USD / day</v>
      </c>
      <c r="R1864" t="str">
        <f>VLOOKUP($N1864,'Design - US'!$H$3:$M$50,5,FALSE)</f>
        <v>Open access within label indication (use after failure of allopurinol or febuxostat)</v>
      </c>
      <c r="S1864" t="str">
        <f>VLOOKUP($N1864,'Design - US'!$H$3:$M$50,6,FALSE)</f>
        <v>Requires prior authorization</v>
      </c>
      <c r="T1864">
        <f t="shared" si="209"/>
        <v>1250</v>
      </c>
      <c r="U1864">
        <f t="shared" si="203"/>
        <v>750</v>
      </c>
      <c r="V1864">
        <f t="shared" si="204"/>
        <v>375</v>
      </c>
      <c r="W1864">
        <f t="shared" si="205"/>
        <v>125</v>
      </c>
      <c r="X1864">
        <f t="shared" si="206"/>
        <v>0</v>
      </c>
    </row>
    <row r="1865" spans="1:24">
      <c r="A1865" s="2">
        <v>292</v>
      </c>
      <c r="B1865" s="1" t="s">
        <v>10</v>
      </c>
      <c r="C1865" s="1">
        <v>8</v>
      </c>
      <c r="D1865" s="1" t="s">
        <v>14</v>
      </c>
      <c r="E1865" s="1">
        <v>0.5</v>
      </c>
      <c r="F1865" s="1">
        <v>0.4</v>
      </c>
      <c r="G1865" s="1">
        <v>0.1</v>
      </c>
      <c r="H1865" s="1">
        <v>0</v>
      </c>
      <c r="I1865" s="1" t="s">
        <v>12</v>
      </c>
      <c r="J1865" s="1" t="s">
        <v>16</v>
      </c>
      <c r="K1865" s="1">
        <v>1250</v>
      </c>
      <c r="L1865" s="3">
        <v>1250</v>
      </c>
      <c r="M1865" t="str">
        <f t="shared" si="207"/>
        <v>A</v>
      </c>
      <c r="N1865" t="str">
        <f t="shared" si="208"/>
        <v>A8</v>
      </c>
      <c r="O1865" t="str">
        <f>VLOOKUP(N1865,'Design - US'!$H$3:$M$50,2,FALSE)</f>
        <v>Profile A</v>
      </c>
      <c r="P1865" t="str">
        <f>VLOOKUP($N1865,'Design - US'!$H$3:$M$50,3,FALSE)</f>
        <v>$30 USD / mo (T2)</v>
      </c>
      <c r="Q1865" t="str">
        <f>VLOOKUP($N1865,'Design - US'!$H$3:$M$50,4,FALSE)</f>
        <v>$5.36 USD / day</v>
      </c>
      <c r="R1865" t="str">
        <f>VLOOKUP($N1865,'Design - US'!$H$3:$M$50,5,FALSE)</f>
        <v>Open access within label indication (use after failure of allopurinol or febuxostat)</v>
      </c>
      <c r="S1865" t="str">
        <f>VLOOKUP($N1865,'Design - US'!$H$3:$M$50,6,FALSE)</f>
        <v>Requires prior authorization</v>
      </c>
      <c r="T1865">
        <f t="shared" si="209"/>
        <v>1250</v>
      </c>
      <c r="U1865">
        <f t="shared" si="203"/>
        <v>625</v>
      </c>
      <c r="V1865">
        <f t="shared" si="204"/>
        <v>500</v>
      </c>
      <c r="W1865">
        <f t="shared" si="205"/>
        <v>125</v>
      </c>
      <c r="X1865">
        <f t="shared" si="206"/>
        <v>0</v>
      </c>
    </row>
    <row r="1866" spans="1:24">
      <c r="A1866" s="2">
        <v>292</v>
      </c>
      <c r="B1866" s="1" t="s">
        <v>10</v>
      </c>
      <c r="C1866" s="1">
        <v>9</v>
      </c>
      <c r="D1866" s="1" t="s">
        <v>11</v>
      </c>
      <c r="E1866" s="1">
        <v>0.7</v>
      </c>
      <c r="F1866" s="1">
        <v>0.2</v>
      </c>
      <c r="G1866" s="1">
        <v>0.1</v>
      </c>
      <c r="H1866" s="1">
        <v>0</v>
      </c>
      <c r="I1866" s="1" t="s">
        <v>12</v>
      </c>
      <c r="J1866" s="1" t="s">
        <v>16</v>
      </c>
      <c r="K1866" s="1">
        <v>1250</v>
      </c>
      <c r="L1866" s="3">
        <v>1250</v>
      </c>
      <c r="M1866" t="str">
        <f t="shared" si="207"/>
        <v>A</v>
      </c>
      <c r="N1866" t="str">
        <f t="shared" si="208"/>
        <v>A9</v>
      </c>
      <c r="O1866" t="str">
        <f>VLOOKUP(N1866,'Design - US'!$H$3:$M$50,2,FALSE)</f>
        <v>Profile B</v>
      </c>
      <c r="P1866" t="str">
        <f>VLOOKUP($N1866,'Design - US'!$H$3:$M$50,3,FALSE)</f>
        <v>$60 USD / mo (T3)</v>
      </c>
      <c r="Q1866" t="str">
        <f>VLOOKUP($N1866,'Design - US'!$H$3:$M$50,4,FALSE)</f>
        <v>$12.06 USD / day</v>
      </c>
      <c r="R1866" t="str">
        <f>VLOOKUP($N1866,'Design - US'!$H$3:$M$50,5,FALSE)</f>
        <v>Access restricted beyond label indication (use only after failure of both allopurinol AND febuxostat)</v>
      </c>
      <c r="S1866" t="str">
        <f>VLOOKUP($N1866,'Design - US'!$H$3:$M$50,6,FALSE)</f>
        <v>No prior authorization</v>
      </c>
      <c r="T1866">
        <f t="shared" si="209"/>
        <v>1250</v>
      </c>
      <c r="U1866">
        <f t="shared" si="203"/>
        <v>875</v>
      </c>
      <c r="V1866">
        <f t="shared" si="204"/>
        <v>250</v>
      </c>
      <c r="W1866">
        <f t="shared" si="205"/>
        <v>125</v>
      </c>
      <c r="X1866">
        <f t="shared" si="206"/>
        <v>0</v>
      </c>
    </row>
    <row r="1867" spans="1:24">
      <c r="A1867" s="2">
        <v>292</v>
      </c>
      <c r="B1867" s="1" t="s">
        <v>10</v>
      </c>
      <c r="C1867" s="1">
        <v>9</v>
      </c>
      <c r="D1867" s="1" t="s">
        <v>14</v>
      </c>
      <c r="E1867" s="1">
        <v>0.6</v>
      </c>
      <c r="F1867" s="1">
        <v>0.3</v>
      </c>
      <c r="G1867" s="1">
        <v>0.1</v>
      </c>
      <c r="H1867" s="1">
        <v>0</v>
      </c>
      <c r="I1867" s="1" t="s">
        <v>12</v>
      </c>
      <c r="J1867" s="1" t="s">
        <v>16</v>
      </c>
      <c r="K1867" s="1">
        <v>1250</v>
      </c>
      <c r="L1867" s="3">
        <v>1250</v>
      </c>
      <c r="M1867" t="str">
        <f t="shared" si="207"/>
        <v>A</v>
      </c>
      <c r="N1867" t="str">
        <f t="shared" si="208"/>
        <v>A9</v>
      </c>
      <c r="O1867" t="str">
        <f>VLOOKUP(N1867,'Design - US'!$H$3:$M$50,2,FALSE)</f>
        <v>Profile B</v>
      </c>
      <c r="P1867" t="str">
        <f>VLOOKUP($N1867,'Design - US'!$H$3:$M$50,3,FALSE)</f>
        <v>$60 USD / mo (T3)</v>
      </c>
      <c r="Q1867" t="str">
        <f>VLOOKUP($N1867,'Design - US'!$H$3:$M$50,4,FALSE)</f>
        <v>$12.06 USD / day</v>
      </c>
      <c r="R1867" t="str">
        <f>VLOOKUP($N1867,'Design - US'!$H$3:$M$50,5,FALSE)</f>
        <v>Access restricted beyond label indication (use only after failure of both allopurinol AND febuxostat)</v>
      </c>
      <c r="S1867" t="str">
        <f>VLOOKUP($N1867,'Design - US'!$H$3:$M$50,6,FALSE)</f>
        <v>No prior authorization</v>
      </c>
      <c r="T1867">
        <f t="shared" si="209"/>
        <v>1250</v>
      </c>
      <c r="U1867">
        <f t="shared" si="203"/>
        <v>750</v>
      </c>
      <c r="V1867">
        <f t="shared" si="204"/>
        <v>375</v>
      </c>
      <c r="W1867">
        <f t="shared" si="205"/>
        <v>125</v>
      </c>
      <c r="X1867">
        <f t="shared" si="206"/>
        <v>0</v>
      </c>
    </row>
    <row r="1868" spans="1:24">
      <c r="A1868" s="2">
        <v>292</v>
      </c>
      <c r="B1868" s="1" t="s">
        <v>10</v>
      </c>
      <c r="C1868" s="1">
        <v>10</v>
      </c>
      <c r="D1868" s="1" t="s">
        <v>11</v>
      </c>
      <c r="E1868" s="1">
        <v>0.6</v>
      </c>
      <c r="F1868" s="1">
        <v>0.3</v>
      </c>
      <c r="G1868" s="1">
        <v>0.1</v>
      </c>
      <c r="H1868" s="1">
        <v>0</v>
      </c>
      <c r="I1868" s="1" t="s">
        <v>12</v>
      </c>
      <c r="J1868" s="1" t="s">
        <v>16</v>
      </c>
      <c r="K1868" s="1">
        <v>1250</v>
      </c>
      <c r="L1868" s="3">
        <v>1250</v>
      </c>
      <c r="M1868" t="str">
        <f t="shared" si="207"/>
        <v>A</v>
      </c>
      <c r="N1868" t="str">
        <f t="shared" si="208"/>
        <v>A10</v>
      </c>
      <c r="O1868" t="str">
        <f>VLOOKUP(N1868,'Design - US'!$H$3:$M$50,2,FALSE)</f>
        <v>Profile C</v>
      </c>
      <c r="P1868" t="str">
        <f>VLOOKUP($N1868,'Design - US'!$H$3:$M$50,3,FALSE)</f>
        <v>$60 USD / mo (T3)</v>
      </c>
      <c r="Q1868" t="str">
        <f>VLOOKUP($N1868,'Design - US'!$H$3:$M$50,4,FALSE)</f>
        <v>$5.36 USD / day</v>
      </c>
      <c r="R1868" t="str">
        <f>VLOOKUP($N1868,'Design - US'!$H$3:$M$50,5,FALSE)</f>
        <v>Open access within label indication (use after failure of allopurinol or febuxostat)</v>
      </c>
      <c r="S1868" t="str">
        <f>VLOOKUP($N1868,'Design - US'!$H$3:$M$50,6,FALSE)</f>
        <v>Requires prior authorization</v>
      </c>
      <c r="T1868">
        <f t="shared" si="209"/>
        <v>1250</v>
      </c>
      <c r="U1868">
        <f t="shared" si="203"/>
        <v>750</v>
      </c>
      <c r="V1868">
        <f t="shared" si="204"/>
        <v>375</v>
      </c>
      <c r="W1868">
        <f t="shared" si="205"/>
        <v>125</v>
      </c>
      <c r="X1868">
        <f t="shared" si="206"/>
        <v>0</v>
      </c>
    </row>
    <row r="1869" spans="1:24">
      <c r="A1869" s="2">
        <v>292</v>
      </c>
      <c r="B1869" s="1" t="s">
        <v>10</v>
      </c>
      <c r="C1869" s="1">
        <v>10</v>
      </c>
      <c r="D1869" s="1" t="s">
        <v>14</v>
      </c>
      <c r="E1869" s="1">
        <v>0.5</v>
      </c>
      <c r="F1869" s="1">
        <v>0.4</v>
      </c>
      <c r="G1869" s="1">
        <v>0.1</v>
      </c>
      <c r="H1869" s="1">
        <v>0</v>
      </c>
      <c r="I1869" s="1" t="s">
        <v>12</v>
      </c>
      <c r="J1869" s="1" t="s">
        <v>16</v>
      </c>
      <c r="K1869" s="1">
        <v>1250</v>
      </c>
      <c r="L1869" s="3">
        <v>1250</v>
      </c>
      <c r="M1869" t="str">
        <f t="shared" si="207"/>
        <v>A</v>
      </c>
      <c r="N1869" t="str">
        <f t="shared" si="208"/>
        <v>A10</v>
      </c>
      <c r="O1869" t="str">
        <f>VLOOKUP(N1869,'Design - US'!$H$3:$M$50,2,FALSE)</f>
        <v>Profile C</v>
      </c>
      <c r="P1869" t="str">
        <f>VLOOKUP($N1869,'Design - US'!$H$3:$M$50,3,FALSE)</f>
        <v>$60 USD / mo (T3)</v>
      </c>
      <c r="Q1869" t="str">
        <f>VLOOKUP($N1869,'Design - US'!$H$3:$M$50,4,FALSE)</f>
        <v>$5.36 USD / day</v>
      </c>
      <c r="R1869" t="str">
        <f>VLOOKUP($N1869,'Design - US'!$H$3:$M$50,5,FALSE)</f>
        <v>Open access within label indication (use after failure of allopurinol or febuxostat)</v>
      </c>
      <c r="S1869" t="str">
        <f>VLOOKUP($N1869,'Design - US'!$H$3:$M$50,6,FALSE)</f>
        <v>Requires prior authorization</v>
      </c>
      <c r="T1869">
        <f t="shared" si="209"/>
        <v>1250</v>
      </c>
      <c r="U1869">
        <f t="shared" si="203"/>
        <v>625</v>
      </c>
      <c r="V1869">
        <f t="shared" si="204"/>
        <v>500</v>
      </c>
      <c r="W1869">
        <f t="shared" si="205"/>
        <v>125</v>
      </c>
      <c r="X1869">
        <f t="shared" si="206"/>
        <v>0</v>
      </c>
    </row>
    <row r="1870" spans="1:24">
      <c r="A1870" s="2">
        <v>292</v>
      </c>
      <c r="B1870" s="1" t="s">
        <v>10</v>
      </c>
      <c r="C1870" s="1">
        <v>11</v>
      </c>
      <c r="D1870" s="1" t="s">
        <v>11</v>
      </c>
      <c r="E1870" s="1">
        <v>0.5</v>
      </c>
      <c r="F1870" s="1">
        <v>0.3</v>
      </c>
      <c r="G1870" s="1">
        <v>0.1</v>
      </c>
      <c r="H1870" s="1">
        <v>0.1</v>
      </c>
      <c r="I1870" s="1" t="s">
        <v>12</v>
      </c>
      <c r="J1870" s="1" t="s">
        <v>16</v>
      </c>
      <c r="K1870" s="1">
        <v>1250</v>
      </c>
      <c r="L1870" s="3">
        <v>1250</v>
      </c>
      <c r="M1870" t="str">
        <f t="shared" si="207"/>
        <v>A</v>
      </c>
      <c r="N1870" t="str">
        <f t="shared" si="208"/>
        <v>A11</v>
      </c>
      <c r="O1870" t="str">
        <f>VLOOKUP(N1870,'Design - US'!$H$3:$M$50,2,FALSE)</f>
        <v>Profile D</v>
      </c>
      <c r="P1870" t="str">
        <f>VLOOKUP($N1870,'Design - US'!$H$3:$M$50,3,FALSE)</f>
        <v>$30 USD / mo (T2)</v>
      </c>
      <c r="Q1870" t="str">
        <f>VLOOKUP($N1870,'Design - US'!$H$3:$M$50,4,FALSE)</f>
        <v>$5.36 USD / day</v>
      </c>
      <c r="R1870" t="str">
        <f>VLOOKUP($N1870,'Design - US'!$H$3:$M$50,5,FALSE)</f>
        <v>Open access within label indication (use after failure of allopurinol or febuxostat)</v>
      </c>
      <c r="S1870" t="str">
        <f>VLOOKUP($N1870,'Design - US'!$H$3:$M$50,6,FALSE)</f>
        <v>No prior authorization</v>
      </c>
      <c r="T1870">
        <f t="shared" si="209"/>
        <v>1250</v>
      </c>
      <c r="U1870">
        <f t="shared" si="203"/>
        <v>625</v>
      </c>
      <c r="V1870">
        <f t="shared" si="204"/>
        <v>375</v>
      </c>
      <c r="W1870">
        <f t="shared" si="205"/>
        <v>125</v>
      </c>
      <c r="X1870">
        <f t="shared" si="206"/>
        <v>125</v>
      </c>
    </row>
    <row r="1871" spans="1:24">
      <c r="A1871" s="2">
        <v>292</v>
      </c>
      <c r="B1871" s="1" t="s">
        <v>10</v>
      </c>
      <c r="C1871" s="1">
        <v>11</v>
      </c>
      <c r="D1871" s="1" t="s">
        <v>14</v>
      </c>
      <c r="E1871" s="1">
        <v>0.4</v>
      </c>
      <c r="F1871" s="1">
        <v>0.4</v>
      </c>
      <c r="G1871" s="1">
        <v>0.1</v>
      </c>
      <c r="H1871" s="1">
        <v>0.1</v>
      </c>
      <c r="I1871" s="1" t="s">
        <v>12</v>
      </c>
      <c r="J1871" s="1" t="s">
        <v>16</v>
      </c>
      <c r="K1871" s="1">
        <v>1250</v>
      </c>
      <c r="L1871" s="3">
        <v>1250</v>
      </c>
      <c r="M1871" t="str">
        <f t="shared" si="207"/>
        <v>A</v>
      </c>
      <c r="N1871" t="str">
        <f t="shared" si="208"/>
        <v>A11</v>
      </c>
      <c r="O1871" t="str">
        <f>VLOOKUP(N1871,'Design - US'!$H$3:$M$50,2,FALSE)</f>
        <v>Profile D</v>
      </c>
      <c r="P1871" t="str">
        <f>VLOOKUP($N1871,'Design - US'!$H$3:$M$50,3,FALSE)</f>
        <v>$30 USD / mo (T2)</v>
      </c>
      <c r="Q1871" t="str">
        <f>VLOOKUP($N1871,'Design - US'!$H$3:$M$50,4,FALSE)</f>
        <v>$5.36 USD / day</v>
      </c>
      <c r="R1871" t="str">
        <f>VLOOKUP($N1871,'Design - US'!$H$3:$M$50,5,FALSE)</f>
        <v>Open access within label indication (use after failure of allopurinol or febuxostat)</v>
      </c>
      <c r="S1871" t="str">
        <f>VLOOKUP($N1871,'Design - US'!$H$3:$M$50,6,FALSE)</f>
        <v>No prior authorization</v>
      </c>
      <c r="T1871">
        <f t="shared" si="209"/>
        <v>1250</v>
      </c>
      <c r="U1871">
        <f t="shared" si="203"/>
        <v>500</v>
      </c>
      <c r="V1871">
        <f t="shared" si="204"/>
        <v>500</v>
      </c>
      <c r="W1871">
        <f t="shared" si="205"/>
        <v>125</v>
      </c>
      <c r="X1871">
        <f t="shared" si="206"/>
        <v>125</v>
      </c>
    </row>
    <row r="1872" spans="1:24">
      <c r="A1872" s="2">
        <v>292</v>
      </c>
      <c r="B1872" s="1" t="s">
        <v>10</v>
      </c>
      <c r="C1872" s="1">
        <v>12</v>
      </c>
      <c r="D1872" s="1" t="s">
        <v>11</v>
      </c>
      <c r="E1872" s="1">
        <v>0.6</v>
      </c>
      <c r="F1872" s="1">
        <v>0.4</v>
      </c>
      <c r="G1872" s="1">
        <v>0</v>
      </c>
      <c r="H1872" s="1">
        <v>0</v>
      </c>
      <c r="I1872" s="1" t="s">
        <v>12</v>
      </c>
      <c r="J1872" s="1" t="s">
        <v>16</v>
      </c>
      <c r="K1872" s="1">
        <v>1250</v>
      </c>
      <c r="L1872" s="3">
        <v>1250</v>
      </c>
      <c r="M1872" t="str">
        <f t="shared" si="207"/>
        <v>A</v>
      </c>
      <c r="N1872" t="str">
        <f t="shared" si="208"/>
        <v>A12</v>
      </c>
      <c r="O1872" t="str">
        <f>VLOOKUP(N1872,'Design - US'!$H$3:$M$50,2,FALSE)</f>
        <v>Profile B</v>
      </c>
      <c r="P1872" t="str">
        <f>VLOOKUP($N1872,'Design - US'!$H$3:$M$50,3,FALSE)</f>
        <v>$30 USD / mo (T2)</v>
      </c>
      <c r="Q1872" t="str">
        <f>VLOOKUP($N1872,'Design - US'!$H$3:$M$50,4,FALSE)</f>
        <v>$5.36 USD / day</v>
      </c>
      <c r="R1872" t="str">
        <f>VLOOKUP($N1872,'Design - US'!$H$3:$M$50,5,FALSE)</f>
        <v>Open access within label indication (use after failure of allopurinol or febuxostat)</v>
      </c>
      <c r="S1872" t="str">
        <f>VLOOKUP($N1872,'Design - US'!$H$3:$M$50,6,FALSE)</f>
        <v>Requires prior authorization</v>
      </c>
      <c r="T1872">
        <f t="shared" si="209"/>
        <v>1250</v>
      </c>
      <c r="U1872">
        <f t="shared" si="203"/>
        <v>750</v>
      </c>
      <c r="V1872">
        <f t="shared" si="204"/>
        <v>500</v>
      </c>
      <c r="W1872">
        <f t="shared" si="205"/>
        <v>0</v>
      </c>
      <c r="X1872">
        <f t="shared" si="206"/>
        <v>0</v>
      </c>
    </row>
    <row r="1873" spans="1:24">
      <c r="A1873" s="2">
        <v>292</v>
      </c>
      <c r="B1873" s="1" t="s">
        <v>10</v>
      </c>
      <c r="C1873" s="1">
        <v>12</v>
      </c>
      <c r="D1873" s="1" t="s">
        <v>14</v>
      </c>
      <c r="E1873" s="1">
        <v>0.5</v>
      </c>
      <c r="F1873" s="1">
        <v>0.5</v>
      </c>
      <c r="G1873" s="1">
        <v>0</v>
      </c>
      <c r="H1873" s="1">
        <v>0</v>
      </c>
      <c r="I1873" s="1" t="s">
        <v>12</v>
      </c>
      <c r="J1873" s="1" t="s">
        <v>16</v>
      </c>
      <c r="K1873" s="1">
        <v>1250</v>
      </c>
      <c r="L1873" s="3">
        <v>1250</v>
      </c>
      <c r="M1873" t="str">
        <f t="shared" si="207"/>
        <v>A</v>
      </c>
      <c r="N1873" t="str">
        <f t="shared" si="208"/>
        <v>A12</v>
      </c>
      <c r="O1873" t="str">
        <f>VLOOKUP(N1873,'Design - US'!$H$3:$M$50,2,FALSE)</f>
        <v>Profile B</v>
      </c>
      <c r="P1873" t="str">
        <f>VLOOKUP($N1873,'Design - US'!$H$3:$M$50,3,FALSE)</f>
        <v>$30 USD / mo (T2)</v>
      </c>
      <c r="Q1873" t="str">
        <f>VLOOKUP($N1873,'Design - US'!$H$3:$M$50,4,FALSE)</f>
        <v>$5.36 USD / day</v>
      </c>
      <c r="R1873" t="str">
        <f>VLOOKUP($N1873,'Design - US'!$H$3:$M$50,5,FALSE)</f>
        <v>Open access within label indication (use after failure of allopurinol or febuxostat)</v>
      </c>
      <c r="S1873" t="str">
        <f>VLOOKUP($N1873,'Design - US'!$H$3:$M$50,6,FALSE)</f>
        <v>Requires prior authorization</v>
      </c>
      <c r="T1873">
        <f t="shared" si="209"/>
        <v>1250</v>
      </c>
      <c r="U1873">
        <f t="shared" si="203"/>
        <v>625</v>
      </c>
      <c r="V1873">
        <f t="shared" si="204"/>
        <v>625</v>
      </c>
      <c r="W1873">
        <f t="shared" si="205"/>
        <v>0</v>
      </c>
      <c r="X1873">
        <f t="shared" si="206"/>
        <v>0</v>
      </c>
    </row>
    <row r="1874" spans="1:24">
      <c r="A1874" s="2">
        <v>293</v>
      </c>
      <c r="B1874" s="1" t="s">
        <v>17</v>
      </c>
      <c r="C1874" s="1">
        <v>1</v>
      </c>
      <c r="D1874" s="1" t="s">
        <v>11</v>
      </c>
      <c r="E1874" s="1">
        <v>1</v>
      </c>
      <c r="F1874" s="1">
        <v>0</v>
      </c>
      <c r="G1874" s="1">
        <v>0</v>
      </c>
      <c r="H1874" s="1">
        <v>0</v>
      </c>
      <c r="I1874" s="1" t="s">
        <v>12</v>
      </c>
      <c r="J1874" s="1" t="s">
        <v>16</v>
      </c>
      <c r="K1874" s="1">
        <v>2500</v>
      </c>
      <c r="L1874" s="3">
        <v>2500</v>
      </c>
      <c r="M1874" t="str">
        <f t="shared" si="207"/>
        <v>B</v>
      </c>
      <c r="N1874" t="str">
        <f t="shared" si="208"/>
        <v>B1</v>
      </c>
      <c r="O1874" t="str">
        <f>VLOOKUP(N1874,'Design - US'!$H$3:$M$50,2,FALSE)</f>
        <v>Profile B</v>
      </c>
      <c r="P1874" t="str">
        <f>VLOOKUP($N1874,'Design - US'!$H$3:$M$50,3,FALSE)</f>
        <v>$60 USD / mo (T3)</v>
      </c>
      <c r="Q1874" t="str">
        <f>VLOOKUP($N1874,'Design - US'!$H$3:$M$50,4,FALSE)</f>
        <v>$7.14 USD / day</v>
      </c>
      <c r="R1874" t="str">
        <f>VLOOKUP($N1874,'Design - US'!$H$3:$M$50,5,FALSE)</f>
        <v>Open access within label indication (use after failure of allopurinol or febuxostat)</v>
      </c>
      <c r="S1874" t="str">
        <f>VLOOKUP($N1874,'Design - US'!$H$3:$M$50,6,FALSE)</f>
        <v>Requires prior authorization</v>
      </c>
      <c r="T1874">
        <f t="shared" si="209"/>
        <v>2500</v>
      </c>
      <c r="U1874">
        <f t="shared" si="203"/>
        <v>2500</v>
      </c>
      <c r="V1874">
        <f t="shared" si="204"/>
        <v>0</v>
      </c>
      <c r="W1874">
        <f t="shared" si="205"/>
        <v>0</v>
      </c>
      <c r="X1874">
        <f t="shared" si="206"/>
        <v>0</v>
      </c>
    </row>
    <row r="1875" spans="1:24">
      <c r="A1875" s="2">
        <v>293</v>
      </c>
      <c r="B1875" s="1" t="s">
        <v>17</v>
      </c>
      <c r="C1875" s="1">
        <v>1</v>
      </c>
      <c r="D1875" s="1" t="s">
        <v>14</v>
      </c>
      <c r="E1875" s="1">
        <v>1</v>
      </c>
      <c r="F1875" s="1">
        <v>0</v>
      </c>
      <c r="G1875" s="1">
        <v>0</v>
      </c>
      <c r="H1875" s="1">
        <v>0</v>
      </c>
      <c r="I1875" s="1" t="s">
        <v>12</v>
      </c>
      <c r="J1875" s="1" t="s">
        <v>16</v>
      </c>
      <c r="K1875" s="1">
        <v>2500</v>
      </c>
      <c r="L1875" s="3">
        <v>2500</v>
      </c>
      <c r="M1875" t="str">
        <f t="shared" si="207"/>
        <v>B</v>
      </c>
      <c r="N1875" t="str">
        <f t="shared" si="208"/>
        <v>B1</v>
      </c>
      <c r="O1875" t="str">
        <f>VLOOKUP(N1875,'Design - US'!$H$3:$M$50,2,FALSE)</f>
        <v>Profile B</v>
      </c>
      <c r="P1875" t="str">
        <f>VLOOKUP($N1875,'Design - US'!$H$3:$M$50,3,FALSE)</f>
        <v>$60 USD / mo (T3)</v>
      </c>
      <c r="Q1875" t="str">
        <f>VLOOKUP($N1875,'Design - US'!$H$3:$M$50,4,FALSE)</f>
        <v>$7.14 USD / day</v>
      </c>
      <c r="R1875" t="str">
        <f>VLOOKUP($N1875,'Design - US'!$H$3:$M$50,5,FALSE)</f>
        <v>Open access within label indication (use after failure of allopurinol or febuxostat)</v>
      </c>
      <c r="S1875" t="str">
        <f>VLOOKUP($N1875,'Design - US'!$H$3:$M$50,6,FALSE)</f>
        <v>Requires prior authorization</v>
      </c>
      <c r="T1875">
        <f t="shared" si="209"/>
        <v>2500</v>
      </c>
      <c r="U1875">
        <f t="shared" si="203"/>
        <v>2500</v>
      </c>
      <c r="V1875">
        <f t="shared" si="204"/>
        <v>0</v>
      </c>
      <c r="W1875">
        <f t="shared" si="205"/>
        <v>0</v>
      </c>
      <c r="X1875">
        <f t="shared" si="206"/>
        <v>0</v>
      </c>
    </row>
    <row r="1876" spans="1:24">
      <c r="A1876" s="2">
        <v>293</v>
      </c>
      <c r="B1876" s="1" t="s">
        <v>17</v>
      </c>
      <c r="C1876" s="1">
        <v>2</v>
      </c>
      <c r="D1876" s="1" t="s">
        <v>11</v>
      </c>
      <c r="E1876" s="1">
        <v>1</v>
      </c>
      <c r="F1876" s="1">
        <v>0</v>
      </c>
      <c r="G1876" s="1">
        <v>0</v>
      </c>
      <c r="H1876" s="1">
        <v>0</v>
      </c>
      <c r="I1876" s="1" t="s">
        <v>12</v>
      </c>
      <c r="J1876" s="1" t="s">
        <v>16</v>
      </c>
      <c r="K1876" s="1">
        <v>2500</v>
      </c>
      <c r="L1876" s="3">
        <v>2500</v>
      </c>
      <c r="M1876" t="str">
        <f t="shared" si="207"/>
        <v>B</v>
      </c>
      <c r="N1876" t="str">
        <f t="shared" si="208"/>
        <v>B2</v>
      </c>
      <c r="O1876" t="str">
        <f>VLOOKUP(N1876,'Design - US'!$H$3:$M$50,2,FALSE)</f>
        <v>Profile D</v>
      </c>
      <c r="P1876" t="str">
        <f>VLOOKUP($N1876,'Design - US'!$H$3:$M$50,3,FALSE)</f>
        <v>$60 USD / mo (T3)</v>
      </c>
      <c r="Q1876" t="str">
        <f>VLOOKUP($N1876,'Design - US'!$H$3:$M$50,4,FALSE)</f>
        <v>$5.36 USD / day</v>
      </c>
      <c r="R1876" t="str">
        <f>VLOOKUP($N1876,'Design - US'!$H$3:$M$50,5,FALSE)</f>
        <v>Open access within label indication (use after failure of allopurinol or febuxostat)</v>
      </c>
      <c r="S1876" t="str">
        <f>VLOOKUP($N1876,'Design - US'!$H$3:$M$50,6,FALSE)</f>
        <v>Requires prior authorization</v>
      </c>
      <c r="T1876">
        <f t="shared" si="209"/>
        <v>2500</v>
      </c>
      <c r="U1876">
        <f t="shared" si="203"/>
        <v>2500</v>
      </c>
      <c r="V1876">
        <f t="shared" si="204"/>
        <v>0</v>
      </c>
      <c r="W1876">
        <f t="shared" si="205"/>
        <v>0</v>
      </c>
      <c r="X1876">
        <f t="shared" si="206"/>
        <v>0</v>
      </c>
    </row>
    <row r="1877" spans="1:24">
      <c r="A1877" s="2">
        <v>293</v>
      </c>
      <c r="B1877" s="1" t="s">
        <v>17</v>
      </c>
      <c r="C1877" s="1">
        <v>2</v>
      </c>
      <c r="D1877" s="1" t="s">
        <v>14</v>
      </c>
      <c r="E1877" s="1">
        <v>1</v>
      </c>
      <c r="F1877" s="1">
        <v>0</v>
      </c>
      <c r="G1877" s="1">
        <v>0</v>
      </c>
      <c r="H1877" s="1">
        <v>0</v>
      </c>
      <c r="I1877" s="1" t="s">
        <v>12</v>
      </c>
      <c r="J1877" s="1" t="s">
        <v>16</v>
      </c>
      <c r="K1877" s="1">
        <v>2500</v>
      </c>
      <c r="L1877" s="3">
        <v>2500</v>
      </c>
      <c r="M1877" t="str">
        <f t="shared" si="207"/>
        <v>B</v>
      </c>
      <c r="N1877" t="str">
        <f t="shared" si="208"/>
        <v>B2</v>
      </c>
      <c r="O1877" t="str">
        <f>VLOOKUP(N1877,'Design - US'!$H$3:$M$50,2,FALSE)</f>
        <v>Profile D</v>
      </c>
      <c r="P1877" t="str">
        <f>VLOOKUP($N1877,'Design - US'!$H$3:$M$50,3,FALSE)</f>
        <v>$60 USD / mo (T3)</v>
      </c>
      <c r="Q1877" t="str">
        <f>VLOOKUP($N1877,'Design - US'!$H$3:$M$50,4,FALSE)</f>
        <v>$5.36 USD / day</v>
      </c>
      <c r="R1877" t="str">
        <f>VLOOKUP($N1877,'Design - US'!$H$3:$M$50,5,FALSE)</f>
        <v>Open access within label indication (use after failure of allopurinol or febuxostat)</v>
      </c>
      <c r="S1877" t="str">
        <f>VLOOKUP($N1877,'Design - US'!$H$3:$M$50,6,FALSE)</f>
        <v>Requires prior authorization</v>
      </c>
      <c r="T1877">
        <f t="shared" si="209"/>
        <v>2500</v>
      </c>
      <c r="U1877">
        <f t="shared" si="203"/>
        <v>2500</v>
      </c>
      <c r="V1877">
        <f t="shared" si="204"/>
        <v>0</v>
      </c>
      <c r="W1877">
        <f t="shared" si="205"/>
        <v>0</v>
      </c>
      <c r="X1877">
        <f t="shared" si="206"/>
        <v>0</v>
      </c>
    </row>
    <row r="1878" spans="1:24">
      <c r="A1878" s="2">
        <v>293</v>
      </c>
      <c r="B1878" s="1" t="s">
        <v>17</v>
      </c>
      <c r="C1878" s="1">
        <v>3</v>
      </c>
      <c r="D1878" s="1" t="s">
        <v>11</v>
      </c>
      <c r="E1878" s="1">
        <v>1</v>
      </c>
      <c r="F1878" s="1">
        <v>0</v>
      </c>
      <c r="G1878" s="1">
        <v>0</v>
      </c>
      <c r="H1878" s="1">
        <v>0</v>
      </c>
      <c r="I1878" s="1" t="s">
        <v>12</v>
      </c>
      <c r="J1878" s="1" t="s">
        <v>16</v>
      </c>
      <c r="K1878" s="1">
        <v>2500</v>
      </c>
      <c r="L1878" s="3">
        <v>2500</v>
      </c>
      <c r="M1878" t="str">
        <f t="shared" si="207"/>
        <v>B</v>
      </c>
      <c r="N1878" t="str">
        <f t="shared" si="208"/>
        <v>B3</v>
      </c>
      <c r="O1878" t="str">
        <f>VLOOKUP(N1878,'Design - US'!$H$3:$M$50,2,FALSE)</f>
        <v>Profile C</v>
      </c>
      <c r="P1878" t="str">
        <f>VLOOKUP($N1878,'Design - US'!$H$3:$M$50,3,FALSE)</f>
        <v>$60 USD / mo (T3)</v>
      </c>
      <c r="Q1878" t="str">
        <f>VLOOKUP($N1878,'Design - US'!$H$3:$M$50,4,FALSE)</f>
        <v>$12.06 USD / day</v>
      </c>
      <c r="R1878" t="str">
        <f>VLOOKUP($N1878,'Design - US'!$H$3:$M$50,5,FALSE)</f>
        <v>Open access within label indication (use after failure of allopurinol or febuxostat)</v>
      </c>
      <c r="S1878" t="str">
        <f>VLOOKUP($N1878,'Design - US'!$H$3:$M$50,6,FALSE)</f>
        <v>Requires prior authorization</v>
      </c>
      <c r="T1878">
        <f t="shared" si="209"/>
        <v>2500</v>
      </c>
      <c r="U1878">
        <f t="shared" si="203"/>
        <v>2500</v>
      </c>
      <c r="V1878">
        <f t="shared" si="204"/>
        <v>0</v>
      </c>
      <c r="W1878">
        <f t="shared" si="205"/>
        <v>0</v>
      </c>
      <c r="X1878">
        <f t="shared" si="206"/>
        <v>0</v>
      </c>
    </row>
    <row r="1879" spans="1:24">
      <c r="A1879" s="2">
        <v>293</v>
      </c>
      <c r="B1879" s="1" t="s">
        <v>17</v>
      </c>
      <c r="C1879" s="1">
        <v>3</v>
      </c>
      <c r="D1879" s="1" t="s">
        <v>14</v>
      </c>
      <c r="E1879" s="1">
        <v>1</v>
      </c>
      <c r="F1879" s="1">
        <v>0</v>
      </c>
      <c r="G1879" s="1">
        <v>0</v>
      </c>
      <c r="H1879" s="1">
        <v>0</v>
      </c>
      <c r="I1879" s="1" t="s">
        <v>12</v>
      </c>
      <c r="J1879" s="1" t="s">
        <v>16</v>
      </c>
      <c r="K1879" s="1">
        <v>2500</v>
      </c>
      <c r="L1879" s="3">
        <v>2500</v>
      </c>
      <c r="M1879" t="str">
        <f t="shared" si="207"/>
        <v>B</v>
      </c>
      <c r="N1879" t="str">
        <f t="shared" si="208"/>
        <v>B3</v>
      </c>
      <c r="O1879" t="str">
        <f>VLOOKUP(N1879,'Design - US'!$H$3:$M$50,2,FALSE)</f>
        <v>Profile C</v>
      </c>
      <c r="P1879" t="str">
        <f>VLOOKUP($N1879,'Design - US'!$H$3:$M$50,3,FALSE)</f>
        <v>$60 USD / mo (T3)</v>
      </c>
      <c r="Q1879" t="str">
        <f>VLOOKUP($N1879,'Design - US'!$H$3:$M$50,4,FALSE)</f>
        <v>$12.06 USD / day</v>
      </c>
      <c r="R1879" t="str">
        <f>VLOOKUP($N1879,'Design - US'!$H$3:$M$50,5,FALSE)</f>
        <v>Open access within label indication (use after failure of allopurinol or febuxostat)</v>
      </c>
      <c r="S1879" t="str">
        <f>VLOOKUP($N1879,'Design - US'!$H$3:$M$50,6,FALSE)</f>
        <v>Requires prior authorization</v>
      </c>
      <c r="T1879">
        <f t="shared" si="209"/>
        <v>2500</v>
      </c>
      <c r="U1879">
        <f t="shared" si="203"/>
        <v>2500</v>
      </c>
      <c r="V1879">
        <f t="shared" si="204"/>
        <v>0</v>
      </c>
      <c r="W1879">
        <f t="shared" si="205"/>
        <v>0</v>
      </c>
      <c r="X1879">
        <f t="shared" si="206"/>
        <v>0</v>
      </c>
    </row>
    <row r="1880" spans="1:24">
      <c r="A1880" s="2">
        <v>293</v>
      </c>
      <c r="B1880" s="1" t="s">
        <v>17</v>
      </c>
      <c r="C1880" s="1">
        <v>4</v>
      </c>
      <c r="D1880" s="1" t="s">
        <v>11</v>
      </c>
      <c r="E1880" s="1">
        <v>1</v>
      </c>
      <c r="F1880" s="1">
        <v>0</v>
      </c>
      <c r="G1880" s="1">
        <v>0</v>
      </c>
      <c r="H1880" s="1">
        <v>0</v>
      </c>
      <c r="I1880" s="1" t="s">
        <v>12</v>
      </c>
      <c r="J1880" s="1" t="s">
        <v>16</v>
      </c>
      <c r="K1880" s="1">
        <v>2500</v>
      </c>
      <c r="L1880" s="3">
        <v>2500</v>
      </c>
      <c r="M1880" t="str">
        <f t="shared" si="207"/>
        <v>B</v>
      </c>
      <c r="N1880" t="str">
        <f t="shared" si="208"/>
        <v>B4</v>
      </c>
      <c r="O1880" t="str">
        <f>VLOOKUP(N1880,'Design - US'!$H$3:$M$50,2,FALSE)</f>
        <v>Profile B</v>
      </c>
      <c r="P1880" t="str">
        <f>VLOOKUP($N1880,'Design - US'!$H$3:$M$50,3,FALSE)</f>
        <v>$60 USD / mo (T3)</v>
      </c>
      <c r="Q1880" t="str">
        <f>VLOOKUP($N1880,'Design - US'!$H$3:$M$50,4,FALSE)</f>
        <v>$5.36 USD / day</v>
      </c>
      <c r="R1880" t="str">
        <f>VLOOKUP($N1880,'Design - US'!$H$3:$M$50,5,FALSE)</f>
        <v>Open access within label indication (use after failure of allopurinol or febuxostat)</v>
      </c>
      <c r="S1880" t="str">
        <f>VLOOKUP($N1880,'Design - US'!$H$3:$M$50,6,FALSE)</f>
        <v>No prior authorization</v>
      </c>
      <c r="T1880">
        <f t="shared" si="209"/>
        <v>2500</v>
      </c>
      <c r="U1880">
        <f t="shared" si="203"/>
        <v>2500</v>
      </c>
      <c r="V1880">
        <f t="shared" si="204"/>
        <v>0</v>
      </c>
      <c r="W1880">
        <f t="shared" si="205"/>
        <v>0</v>
      </c>
      <c r="X1880">
        <f t="shared" si="206"/>
        <v>0</v>
      </c>
    </row>
    <row r="1881" spans="1:24">
      <c r="A1881" s="2">
        <v>293</v>
      </c>
      <c r="B1881" s="1" t="s">
        <v>17</v>
      </c>
      <c r="C1881" s="1">
        <v>4</v>
      </c>
      <c r="D1881" s="1" t="s">
        <v>14</v>
      </c>
      <c r="E1881" s="1">
        <v>1</v>
      </c>
      <c r="F1881" s="1">
        <v>0</v>
      </c>
      <c r="G1881" s="1">
        <v>0</v>
      </c>
      <c r="H1881" s="1">
        <v>0</v>
      </c>
      <c r="I1881" s="1" t="s">
        <v>12</v>
      </c>
      <c r="J1881" s="1" t="s">
        <v>16</v>
      </c>
      <c r="K1881" s="1">
        <v>2500</v>
      </c>
      <c r="L1881" s="3">
        <v>2500</v>
      </c>
      <c r="M1881" t="str">
        <f t="shared" si="207"/>
        <v>B</v>
      </c>
      <c r="N1881" t="str">
        <f t="shared" si="208"/>
        <v>B4</v>
      </c>
      <c r="O1881" t="str">
        <f>VLOOKUP(N1881,'Design - US'!$H$3:$M$50,2,FALSE)</f>
        <v>Profile B</v>
      </c>
      <c r="P1881" t="str">
        <f>VLOOKUP($N1881,'Design - US'!$H$3:$M$50,3,FALSE)</f>
        <v>$60 USD / mo (T3)</v>
      </c>
      <c r="Q1881" t="str">
        <f>VLOOKUP($N1881,'Design - US'!$H$3:$M$50,4,FALSE)</f>
        <v>$5.36 USD / day</v>
      </c>
      <c r="R1881" t="str">
        <f>VLOOKUP($N1881,'Design - US'!$H$3:$M$50,5,FALSE)</f>
        <v>Open access within label indication (use after failure of allopurinol or febuxostat)</v>
      </c>
      <c r="S1881" t="str">
        <f>VLOOKUP($N1881,'Design - US'!$H$3:$M$50,6,FALSE)</f>
        <v>No prior authorization</v>
      </c>
      <c r="T1881">
        <f t="shared" si="209"/>
        <v>2500</v>
      </c>
      <c r="U1881">
        <f t="shared" si="203"/>
        <v>2500</v>
      </c>
      <c r="V1881">
        <f t="shared" si="204"/>
        <v>0</v>
      </c>
      <c r="W1881">
        <f t="shared" si="205"/>
        <v>0</v>
      </c>
      <c r="X1881">
        <f t="shared" si="206"/>
        <v>0</v>
      </c>
    </row>
    <row r="1882" spans="1:24">
      <c r="A1882" s="2">
        <v>293</v>
      </c>
      <c r="B1882" s="1" t="s">
        <v>17</v>
      </c>
      <c r="C1882" s="1">
        <v>5</v>
      </c>
      <c r="D1882" s="1" t="s">
        <v>11</v>
      </c>
      <c r="E1882" s="1">
        <v>1</v>
      </c>
      <c r="F1882" s="1">
        <v>0</v>
      </c>
      <c r="G1882" s="1">
        <v>0</v>
      </c>
      <c r="H1882" s="1">
        <v>0</v>
      </c>
      <c r="I1882" s="1" t="s">
        <v>12</v>
      </c>
      <c r="J1882" s="1" t="s">
        <v>16</v>
      </c>
      <c r="K1882" s="1">
        <v>2500</v>
      </c>
      <c r="L1882" s="3">
        <v>2500</v>
      </c>
      <c r="M1882" t="str">
        <f t="shared" si="207"/>
        <v>B</v>
      </c>
      <c r="N1882" t="str">
        <f t="shared" si="208"/>
        <v>B5</v>
      </c>
      <c r="O1882" t="str">
        <f>VLOOKUP(N1882,'Design - US'!$H$3:$M$50,2,FALSE)</f>
        <v>Profile D</v>
      </c>
      <c r="P1882" t="str">
        <f>VLOOKUP($N1882,'Design - US'!$H$3:$M$50,3,FALSE)</f>
        <v>$60 USD / mo (T3)</v>
      </c>
      <c r="Q1882" t="str">
        <f>VLOOKUP($N1882,'Design - US'!$H$3:$M$50,4,FALSE)</f>
        <v>$5.36 USD / day</v>
      </c>
      <c r="R1882" t="str">
        <f>VLOOKUP($N1882,'Design - US'!$H$3:$M$50,5,FALSE)</f>
        <v>Open access within label indication (use after failure of allopurinol or febuxostat)</v>
      </c>
      <c r="S1882" t="str">
        <f>VLOOKUP($N1882,'Design - US'!$H$3:$M$50,6,FALSE)</f>
        <v>No prior authorization</v>
      </c>
      <c r="T1882">
        <f t="shared" si="209"/>
        <v>2500</v>
      </c>
      <c r="U1882">
        <f t="shared" si="203"/>
        <v>2500</v>
      </c>
      <c r="V1882">
        <f t="shared" si="204"/>
        <v>0</v>
      </c>
      <c r="W1882">
        <f t="shared" si="205"/>
        <v>0</v>
      </c>
      <c r="X1882">
        <f t="shared" si="206"/>
        <v>0</v>
      </c>
    </row>
    <row r="1883" spans="1:24">
      <c r="A1883" s="2">
        <v>293</v>
      </c>
      <c r="B1883" s="1" t="s">
        <v>17</v>
      </c>
      <c r="C1883" s="1">
        <v>5</v>
      </c>
      <c r="D1883" s="1" t="s">
        <v>14</v>
      </c>
      <c r="E1883" s="1">
        <v>1</v>
      </c>
      <c r="F1883" s="1">
        <v>0</v>
      </c>
      <c r="G1883" s="1">
        <v>0</v>
      </c>
      <c r="H1883" s="1">
        <v>0</v>
      </c>
      <c r="I1883" s="1" t="s">
        <v>12</v>
      </c>
      <c r="J1883" s="1" t="s">
        <v>16</v>
      </c>
      <c r="K1883" s="1">
        <v>2500</v>
      </c>
      <c r="L1883" s="3">
        <v>2500</v>
      </c>
      <c r="M1883" t="str">
        <f t="shared" si="207"/>
        <v>B</v>
      </c>
      <c r="N1883" t="str">
        <f t="shared" si="208"/>
        <v>B5</v>
      </c>
      <c r="O1883" t="str">
        <f>VLOOKUP(N1883,'Design - US'!$H$3:$M$50,2,FALSE)</f>
        <v>Profile D</v>
      </c>
      <c r="P1883" t="str">
        <f>VLOOKUP($N1883,'Design - US'!$H$3:$M$50,3,FALSE)</f>
        <v>$60 USD / mo (T3)</v>
      </c>
      <c r="Q1883" t="str">
        <f>VLOOKUP($N1883,'Design - US'!$H$3:$M$50,4,FALSE)</f>
        <v>$5.36 USD / day</v>
      </c>
      <c r="R1883" t="str">
        <f>VLOOKUP($N1883,'Design - US'!$H$3:$M$50,5,FALSE)</f>
        <v>Open access within label indication (use after failure of allopurinol or febuxostat)</v>
      </c>
      <c r="S1883" t="str">
        <f>VLOOKUP($N1883,'Design - US'!$H$3:$M$50,6,FALSE)</f>
        <v>No prior authorization</v>
      </c>
      <c r="T1883">
        <f t="shared" si="209"/>
        <v>2500</v>
      </c>
      <c r="U1883">
        <f t="shared" si="203"/>
        <v>2500</v>
      </c>
      <c r="V1883">
        <f t="shared" si="204"/>
        <v>0</v>
      </c>
      <c r="W1883">
        <f t="shared" si="205"/>
        <v>0</v>
      </c>
      <c r="X1883">
        <f t="shared" si="206"/>
        <v>0</v>
      </c>
    </row>
    <row r="1884" spans="1:24">
      <c r="A1884" s="2">
        <v>293</v>
      </c>
      <c r="B1884" s="1" t="s">
        <v>17</v>
      </c>
      <c r="C1884" s="1">
        <v>6</v>
      </c>
      <c r="D1884" s="1" t="s">
        <v>11</v>
      </c>
      <c r="E1884" s="1">
        <v>1</v>
      </c>
      <c r="F1884" s="1">
        <v>0</v>
      </c>
      <c r="G1884" s="1">
        <v>0</v>
      </c>
      <c r="H1884" s="1">
        <v>0</v>
      </c>
      <c r="I1884" s="1" t="s">
        <v>12</v>
      </c>
      <c r="J1884" s="1" t="s">
        <v>16</v>
      </c>
      <c r="K1884" s="1">
        <v>2500</v>
      </c>
      <c r="L1884" s="3">
        <v>2500</v>
      </c>
      <c r="M1884" t="str">
        <f t="shared" si="207"/>
        <v>B</v>
      </c>
      <c r="N1884" t="str">
        <f t="shared" si="208"/>
        <v>B6</v>
      </c>
      <c r="O1884" t="str">
        <f>VLOOKUP(N1884,'Design - US'!$H$3:$M$50,2,FALSE)</f>
        <v>Profile D</v>
      </c>
      <c r="P1884" t="str">
        <f>VLOOKUP($N1884,'Design - US'!$H$3:$M$50,3,FALSE)</f>
        <v>$60 USD / mo (T3)</v>
      </c>
      <c r="Q1884" t="str">
        <f>VLOOKUP($N1884,'Design - US'!$H$3:$M$50,4,FALSE)</f>
        <v>$7.14 USD / day</v>
      </c>
      <c r="R1884" t="str">
        <f>VLOOKUP($N1884,'Design - US'!$H$3:$M$50,5,FALSE)</f>
        <v>Open access within label indication (use after failure of allopurinol or febuxostat)</v>
      </c>
      <c r="S1884" t="str">
        <f>VLOOKUP($N1884,'Design - US'!$H$3:$M$50,6,FALSE)</f>
        <v>No prior authorization</v>
      </c>
      <c r="T1884">
        <f t="shared" si="209"/>
        <v>2500</v>
      </c>
      <c r="U1884">
        <f t="shared" si="203"/>
        <v>2500</v>
      </c>
      <c r="V1884">
        <f t="shared" si="204"/>
        <v>0</v>
      </c>
      <c r="W1884">
        <f t="shared" si="205"/>
        <v>0</v>
      </c>
      <c r="X1884">
        <f t="shared" si="206"/>
        <v>0</v>
      </c>
    </row>
    <row r="1885" spans="1:24">
      <c r="A1885" s="2">
        <v>293</v>
      </c>
      <c r="B1885" s="1" t="s">
        <v>17</v>
      </c>
      <c r="C1885" s="1">
        <v>6</v>
      </c>
      <c r="D1885" s="1" t="s">
        <v>14</v>
      </c>
      <c r="E1885" s="1">
        <v>1</v>
      </c>
      <c r="F1885" s="1">
        <v>0</v>
      </c>
      <c r="G1885" s="1">
        <v>0</v>
      </c>
      <c r="H1885" s="1">
        <v>0</v>
      </c>
      <c r="I1885" s="1" t="s">
        <v>12</v>
      </c>
      <c r="J1885" s="1" t="s">
        <v>16</v>
      </c>
      <c r="K1885" s="1">
        <v>2500</v>
      </c>
      <c r="L1885" s="3">
        <v>2500</v>
      </c>
      <c r="M1885" t="str">
        <f t="shared" si="207"/>
        <v>B</v>
      </c>
      <c r="N1885" t="str">
        <f t="shared" si="208"/>
        <v>B6</v>
      </c>
      <c r="O1885" t="str">
        <f>VLOOKUP(N1885,'Design - US'!$H$3:$M$50,2,FALSE)</f>
        <v>Profile D</v>
      </c>
      <c r="P1885" t="str">
        <f>VLOOKUP($N1885,'Design - US'!$H$3:$M$50,3,FALSE)</f>
        <v>$60 USD / mo (T3)</v>
      </c>
      <c r="Q1885" t="str">
        <f>VLOOKUP($N1885,'Design - US'!$H$3:$M$50,4,FALSE)</f>
        <v>$7.14 USD / day</v>
      </c>
      <c r="R1885" t="str">
        <f>VLOOKUP($N1885,'Design - US'!$H$3:$M$50,5,FALSE)</f>
        <v>Open access within label indication (use after failure of allopurinol or febuxostat)</v>
      </c>
      <c r="S1885" t="str">
        <f>VLOOKUP($N1885,'Design - US'!$H$3:$M$50,6,FALSE)</f>
        <v>No prior authorization</v>
      </c>
      <c r="T1885">
        <f t="shared" si="209"/>
        <v>2500</v>
      </c>
      <c r="U1885">
        <f t="shared" si="203"/>
        <v>2500</v>
      </c>
      <c r="V1885">
        <f t="shared" si="204"/>
        <v>0</v>
      </c>
      <c r="W1885">
        <f t="shared" si="205"/>
        <v>0</v>
      </c>
      <c r="X1885">
        <f t="shared" si="206"/>
        <v>0</v>
      </c>
    </row>
    <row r="1886" spans="1:24">
      <c r="A1886" s="2">
        <v>293</v>
      </c>
      <c r="B1886" s="1" t="s">
        <v>17</v>
      </c>
      <c r="C1886" s="1">
        <v>7</v>
      </c>
      <c r="D1886" s="1" t="s">
        <v>11</v>
      </c>
      <c r="E1886" s="1">
        <v>1</v>
      </c>
      <c r="F1886" s="1">
        <v>0</v>
      </c>
      <c r="G1886" s="1">
        <v>0</v>
      </c>
      <c r="H1886" s="1">
        <v>0</v>
      </c>
      <c r="I1886" s="1" t="s">
        <v>12</v>
      </c>
      <c r="J1886" s="1" t="s">
        <v>16</v>
      </c>
      <c r="K1886" s="1">
        <v>2500</v>
      </c>
      <c r="L1886" s="3">
        <v>2500</v>
      </c>
      <c r="M1886" t="str">
        <f t="shared" si="207"/>
        <v>B</v>
      </c>
      <c r="N1886" t="str">
        <f t="shared" si="208"/>
        <v>B7</v>
      </c>
      <c r="O1886" t="str">
        <f>VLOOKUP(N1886,'Design - US'!$H$3:$M$50,2,FALSE)</f>
        <v>Profile D</v>
      </c>
      <c r="P1886" t="str">
        <f>VLOOKUP($N1886,'Design - US'!$H$3:$M$50,3,FALSE)</f>
        <v>$60 USD / mo (T3)</v>
      </c>
      <c r="Q1886" t="str">
        <f>VLOOKUP($N1886,'Design - US'!$H$3:$M$50,4,FALSE)</f>
        <v>$12.06 USD / day</v>
      </c>
      <c r="R1886" t="str">
        <f>VLOOKUP($N1886,'Design - US'!$H$3:$M$50,5,FALSE)</f>
        <v>Open access within label indication (use after failure of allopurinol or febuxostat)</v>
      </c>
      <c r="S1886" t="str">
        <f>VLOOKUP($N1886,'Design - US'!$H$3:$M$50,6,FALSE)</f>
        <v>Requires prior authorization</v>
      </c>
      <c r="T1886">
        <f t="shared" si="209"/>
        <v>2500</v>
      </c>
      <c r="U1886">
        <f t="shared" si="203"/>
        <v>2500</v>
      </c>
      <c r="V1886">
        <f t="shared" si="204"/>
        <v>0</v>
      </c>
      <c r="W1886">
        <f t="shared" si="205"/>
        <v>0</v>
      </c>
      <c r="X1886">
        <f t="shared" si="206"/>
        <v>0</v>
      </c>
    </row>
    <row r="1887" spans="1:24">
      <c r="A1887" s="2">
        <v>293</v>
      </c>
      <c r="B1887" s="1" t="s">
        <v>17</v>
      </c>
      <c r="C1887" s="1">
        <v>7</v>
      </c>
      <c r="D1887" s="1" t="s">
        <v>14</v>
      </c>
      <c r="E1887" s="1">
        <v>1</v>
      </c>
      <c r="F1887" s="1">
        <v>0</v>
      </c>
      <c r="G1887" s="1">
        <v>0</v>
      </c>
      <c r="H1887" s="1">
        <v>0</v>
      </c>
      <c r="I1887" s="1" t="s">
        <v>12</v>
      </c>
      <c r="J1887" s="1" t="s">
        <v>16</v>
      </c>
      <c r="K1887" s="1">
        <v>2500</v>
      </c>
      <c r="L1887" s="3">
        <v>2500</v>
      </c>
      <c r="M1887" t="str">
        <f t="shared" si="207"/>
        <v>B</v>
      </c>
      <c r="N1887" t="str">
        <f t="shared" si="208"/>
        <v>B7</v>
      </c>
      <c r="O1887" t="str">
        <f>VLOOKUP(N1887,'Design - US'!$H$3:$M$50,2,FALSE)</f>
        <v>Profile D</v>
      </c>
      <c r="P1887" t="str">
        <f>VLOOKUP($N1887,'Design - US'!$H$3:$M$50,3,FALSE)</f>
        <v>$60 USD / mo (T3)</v>
      </c>
      <c r="Q1887" t="str">
        <f>VLOOKUP($N1887,'Design - US'!$H$3:$M$50,4,FALSE)</f>
        <v>$12.06 USD / day</v>
      </c>
      <c r="R1887" t="str">
        <f>VLOOKUP($N1887,'Design - US'!$H$3:$M$50,5,FALSE)</f>
        <v>Open access within label indication (use after failure of allopurinol or febuxostat)</v>
      </c>
      <c r="S1887" t="str">
        <f>VLOOKUP($N1887,'Design - US'!$H$3:$M$50,6,FALSE)</f>
        <v>Requires prior authorization</v>
      </c>
      <c r="T1887">
        <f t="shared" si="209"/>
        <v>2500</v>
      </c>
      <c r="U1887">
        <f t="shared" si="203"/>
        <v>2500</v>
      </c>
      <c r="V1887">
        <f t="shared" si="204"/>
        <v>0</v>
      </c>
      <c r="W1887">
        <f t="shared" si="205"/>
        <v>0</v>
      </c>
      <c r="X1887">
        <f t="shared" si="206"/>
        <v>0</v>
      </c>
    </row>
    <row r="1888" spans="1:24">
      <c r="A1888" s="2">
        <v>293</v>
      </c>
      <c r="B1888" s="1" t="s">
        <v>17</v>
      </c>
      <c r="C1888" s="1">
        <v>8</v>
      </c>
      <c r="D1888" s="1" t="s">
        <v>11</v>
      </c>
      <c r="E1888" s="1">
        <v>1</v>
      </c>
      <c r="F1888" s="1">
        <v>0</v>
      </c>
      <c r="G1888" s="1">
        <v>0</v>
      </c>
      <c r="H1888" s="1">
        <v>0</v>
      </c>
      <c r="I1888" s="1" t="s">
        <v>12</v>
      </c>
      <c r="J1888" s="1" t="s">
        <v>16</v>
      </c>
      <c r="K1888" s="1">
        <v>2500</v>
      </c>
      <c r="L1888" s="3">
        <v>2500</v>
      </c>
      <c r="M1888" t="str">
        <f t="shared" si="207"/>
        <v>B</v>
      </c>
      <c r="N1888" t="str">
        <f t="shared" si="208"/>
        <v>B8</v>
      </c>
      <c r="O1888" t="str">
        <f>VLOOKUP(N1888,'Design - US'!$H$3:$M$50,2,FALSE)</f>
        <v>Profile C</v>
      </c>
      <c r="P1888" t="str">
        <f>VLOOKUP($N1888,'Design - US'!$H$3:$M$50,3,FALSE)</f>
        <v>$60 USD / mo (T3)</v>
      </c>
      <c r="Q1888" t="str">
        <f>VLOOKUP($N1888,'Design - US'!$H$3:$M$50,4,FALSE)</f>
        <v>$7.14 USD / day</v>
      </c>
      <c r="R1888" t="str">
        <f>VLOOKUP($N1888,'Design - US'!$H$3:$M$50,5,FALSE)</f>
        <v>Open access within label indication (use after failure of allopurinol or febuxostat)</v>
      </c>
      <c r="S1888" t="str">
        <f>VLOOKUP($N1888,'Design - US'!$H$3:$M$50,6,FALSE)</f>
        <v>No prior authorization</v>
      </c>
      <c r="T1888">
        <f t="shared" si="209"/>
        <v>2500</v>
      </c>
      <c r="U1888">
        <f t="shared" si="203"/>
        <v>2500</v>
      </c>
      <c r="V1888">
        <f t="shared" si="204"/>
        <v>0</v>
      </c>
      <c r="W1888">
        <f t="shared" si="205"/>
        <v>0</v>
      </c>
      <c r="X1888">
        <f t="shared" si="206"/>
        <v>0</v>
      </c>
    </row>
    <row r="1889" spans="1:24">
      <c r="A1889" s="2">
        <v>293</v>
      </c>
      <c r="B1889" s="1" t="s">
        <v>17</v>
      </c>
      <c r="C1889" s="1">
        <v>8</v>
      </c>
      <c r="D1889" s="1" t="s">
        <v>14</v>
      </c>
      <c r="E1889" s="1">
        <v>1</v>
      </c>
      <c r="F1889" s="1">
        <v>0</v>
      </c>
      <c r="G1889" s="1">
        <v>0</v>
      </c>
      <c r="H1889" s="1">
        <v>0</v>
      </c>
      <c r="I1889" s="1" t="s">
        <v>12</v>
      </c>
      <c r="J1889" s="1" t="s">
        <v>16</v>
      </c>
      <c r="K1889" s="1">
        <v>2500</v>
      </c>
      <c r="L1889" s="3">
        <v>2500</v>
      </c>
      <c r="M1889" t="str">
        <f t="shared" si="207"/>
        <v>B</v>
      </c>
      <c r="N1889" t="str">
        <f t="shared" si="208"/>
        <v>B8</v>
      </c>
      <c r="O1889" t="str">
        <f>VLOOKUP(N1889,'Design - US'!$H$3:$M$50,2,FALSE)</f>
        <v>Profile C</v>
      </c>
      <c r="P1889" t="str">
        <f>VLOOKUP($N1889,'Design - US'!$H$3:$M$50,3,FALSE)</f>
        <v>$60 USD / mo (T3)</v>
      </c>
      <c r="Q1889" t="str">
        <f>VLOOKUP($N1889,'Design - US'!$H$3:$M$50,4,FALSE)</f>
        <v>$7.14 USD / day</v>
      </c>
      <c r="R1889" t="str">
        <f>VLOOKUP($N1889,'Design - US'!$H$3:$M$50,5,FALSE)</f>
        <v>Open access within label indication (use after failure of allopurinol or febuxostat)</v>
      </c>
      <c r="S1889" t="str">
        <f>VLOOKUP($N1889,'Design - US'!$H$3:$M$50,6,FALSE)</f>
        <v>No prior authorization</v>
      </c>
      <c r="T1889">
        <f t="shared" si="209"/>
        <v>2500</v>
      </c>
      <c r="U1889">
        <f t="shared" si="203"/>
        <v>2500</v>
      </c>
      <c r="V1889">
        <f t="shared" si="204"/>
        <v>0</v>
      </c>
      <c r="W1889">
        <f t="shared" si="205"/>
        <v>0</v>
      </c>
      <c r="X1889">
        <f t="shared" si="206"/>
        <v>0</v>
      </c>
    </row>
    <row r="1890" spans="1:24">
      <c r="A1890" s="2">
        <v>293</v>
      </c>
      <c r="B1890" s="1" t="s">
        <v>17</v>
      </c>
      <c r="C1890" s="1">
        <v>9</v>
      </c>
      <c r="D1890" s="1" t="s">
        <v>11</v>
      </c>
      <c r="E1890" s="1">
        <v>1</v>
      </c>
      <c r="F1890" s="1">
        <v>0</v>
      </c>
      <c r="G1890" s="1">
        <v>0</v>
      </c>
      <c r="H1890" s="1">
        <v>0</v>
      </c>
      <c r="I1890" s="1" t="s">
        <v>12</v>
      </c>
      <c r="J1890" s="1" t="s">
        <v>16</v>
      </c>
      <c r="K1890" s="1">
        <v>2500</v>
      </c>
      <c r="L1890" s="3">
        <v>2500</v>
      </c>
      <c r="M1890" t="str">
        <f t="shared" si="207"/>
        <v>B</v>
      </c>
      <c r="N1890" t="str">
        <f t="shared" si="208"/>
        <v>B9</v>
      </c>
      <c r="O1890" t="str">
        <f>VLOOKUP(N1890,'Design - US'!$H$3:$M$50,2,FALSE)</f>
        <v>Profile B</v>
      </c>
      <c r="P1890" t="str">
        <f>VLOOKUP($N1890,'Design - US'!$H$3:$M$50,3,FALSE)</f>
        <v>$60 USD / mo (T3)</v>
      </c>
      <c r="Q1890" t="str">
        <f>VLOOKUP($N1890,'Design - US'!$H$3:$M$50,4,FALSE)</f>
        <v>$12.06 USD / day</v>
      </c>
      <c r="R1890" t="str">
        <f>VLOOKUP($N1890,'Design - US'!$H$3:$M$50,5,FALSE)</f>
        <v>Open access within label indication (use after failure of allopurinol or febuxostat)</v>
      </c>
      <c r="S1890" t="str">
        <f>VLOOKUP($N1890,'Design - US'!$H$3:$M$50,6,FALSE)</f>
        <v>Requires prior authorization</v>
      </c>
      <c r="T1890">
        <f t="shared" si="209"/>
        <v>2500</v>
      </c>
      <c r="U1890">
        <f t="shared" si="203"/>
        <v>2500</v>
      </c>
      <c r="V1890">
        <f t="shared" si="204"/>
        <v>0</v>
      </c>
      <c r="W1890">
        <f t="shared" si="205"/>
        <v>0</v>
      </c>
      <c r="X1890">
        <f t="shared" si="206"/>
        <v>0</v>
      </c>
    </row>
    <row r="1891" spans="1:24">
      <c r="A1891" s="2">
        <v>293</v>
      </c>
      <c r="B1891" s="1" t="s">
        <v>17</v>
      </c>
      <c r="C1891" s="1">
        <v>9</v>
      </c>
      <c r="D1891" s="1" t="s">
        <v>14</v>
      </c>
      <c r="E1891" s="1">
        <v>1</v>
      </c>
      <c r="F1891" s="1">
        <v>0</v>
      </c>
      <c r="G1891" s="1">
        <v>0</v>
      </c>
      <c r="H1891" s="1">
        <v>0</v>
      </c>
      <c r="I1891" s="1" t="s">
        <v>12</v>
      </c>
      <c r="J1891" s="1" t="s">
        <v>16</v>
      </c>
      <c r="K1891" s="1">
        <v>2500</v>
      </c>
      <c r="L1891" s="3">
        <v>2500</v>
      </c>
      <c r="M1891" t="str">
        <f t="shared" si="207"/>
        <v>B</v>
      </c>
      <c r="N1891" t="str">
        <f t="shared" si="208"/>
        <v>B9</v>
      </c>
      <c r="O1891" t="str">
        <f>VLOOKUP(N1891,'Design - US'!$H$3:$M$50,2,FALSE)</f>
        <v>Profile B</v>
      </c>
      <c r="P1891" t="str">
        <f>VLOOKUP($N1891,'Design - US'!$H$3:$M$50,3,FALSE)</f>
        <v>$60 USD / mo (T3)</v>
      </c>
      <c r="Q1891" t="str">
        <f>VLOOKUP($N1891,'Design - US'!$H$3:$M$50,4,FALSE)</f>
        <v>$12.06 USD / day</v>
      </c>
      <c r="R1891" t="str">
        <f>VLOOKUP($N1891,'Design - US'!$H$3:$M$50,5,FALSE)</f>
        <v>Open access within label indication (use after failure of allopurinol or febuxostat)</v>
      </c>
      <c r="S1891" t="str">
        <f>VLOOKUP($N1891,'Design - US'!$H$3:$M$50,6,FALSE)</f>
        <v>Requires prior authorization</v>
      </c>
      <c r="T1891">
        <f t="shared" si="209"/>
        <v>2500</v>
      </c>
      <c r="U1891">
        <f t="shared" si="203"/>
        <v>2500</v>
      </c>
      <c r="V1891">
        <f t="shared" si="204"/>
        <v>0</v>
      </c>
      <c r="W1891">
        <f t="shared" si="205"/>
        <v>0</v>
      </c>
      <c r="X1891">
        <f t="shared" si="206"/>
        <v>0</v>
      </c>
    </row>
    <row r="1892" spans="1:24">
      <c r="A1892" s="2">
        <v>293</v>
      </c>
      <c r="B1892" s="1" t="s">
        <v>17</v>
      </c>
      <c r="C1892" s="1">
        <v>10</v>
      </c>
      <c r="D1892" s="1" t="s">
        <v>11</v>
      </c>
      <c r="E1892" s="1">
        <v>1</v>
      </c>
      <c r="F1892" s="1">
        <v>0</v>
      </c>
      <c r="G1892" s="1">
        <v>0</v>
      </c>
      <c r="H1892" s="1">
        <v>0</v>
      </c>
      <c r="I1892" s="1" t="s">
        <v>12</v>
      </c>
      <c r="J1892" s="1" t="s">
        <v>16</v>
      </c>
      <c r="K1892" s="1">
        <v>2500</v>
      </c>
      <c r="L1892" s="3">
        <v>2500</v>
      </c>
      <c r="M1892" t="str">
        <f t="shared" si="207"/>
        <v>B</v>
      </c>
      <c r="N1892" t="str">
        <f t="shared" si="208"/>
        <v>B10</v>
      </c>
      <c r="O1892" t="str">
        <f>VLOOKUP(N1892,'Design - US'!$H$3:$M$50,2,FALSE)</f>
        <v>Profile D</v>
      </c>
      <c r="P1892" t="str">
        <f>VLOOKUP($N1892,'Design - US'!$H$3:$M$50,3,FALSE)</f>
        <v>$60 USD / mo (T3)</v>
      </c>
      <c r="Q1892" t="str">
        <f>VLOOKUP($N1892,'Design - US'!$H$3:$M$50,4,FALSE)</f>
        <v>$12.06 USD / day</v>
      </c>
      <c r="R1892" t="str">
        <f>VLOOKUP($N1892,'Design - US'!$H$3:$M$50,5,FALSE)</f>
        <v>Access restricted beyond label indication (use only after failure of both allopurinol AND febuxostat)</v>
      </c>
      <c r="S1892" t="str">
        <f>VLOOKUP($N1892,'Design - US'!$H$3:$M$50,6,FALSE)</f>
        <v>No prior authorization</v>
      </c>
      <c r="T1892">
        <f t="shared" si="209"/>
        <v>2500</v>
      </c>
      <c r="U1892">
        <f t="shared" si="203"/>
        <v>2500</v>
      </c>
      <c r="V1892">
        <f t="shared" si="204"/>
        <v>0</v>
      </c>
      <c r="W1892">
        <f t="shared" si="205"/>
        <v>0</v>
      </c>
      <c r="X1892">
        <f t="shared" si="206"/>
        <v>0</v>
      </c>
    </row>
    <row r="1893" spans="1:24">
      <c r="A1893" s="2">
        <v>293</v>
      </c>
      <c r="B1893" s="1" t="s">
        <v>17</v>
      </c>
      <c r="C1893" s="1">
        <v>10</v>
      </c>
      <c r="D1893" s="1" t="s">
        <v>14</v>
      </c>
      <c r="E1893" s="1">
        <v>1</v>
      </c>
      <c r="F1893" s="1">
        <v>0</v>
      </c>
      <c r="G1893" s="1">
        <v>0</v>
      </c>
      <c r="H1893" s="1">
        <v>0</v>
      </c>
      <c r="I1893" s="1" t="s">
        <v>12</v>
      </c>
      <c r="J1893" s="1" t="s">
        <v>16</v>
      </c>
      <c r="K1893" s="1">
        <v>2500</v>
      </c>
      <c r="L1893" s="3">
        <v>2500</v>
      </c>
      <c r="M1893" t="str">
        <f t="shared" si="207"/>
        <v>B</v>
      </c>
      <c r="N1893" t="str">
        <f t="shared" si="208"/>
        <v>B10</v>
      </c>
      <c r="O1893" t="str">
        <f>VLOOKUP(N1893,'Design - US'!$H$3:$M$50,2,FALSE)</f>
        <v>Profile D</v>
      </c>
      <c r="P1893" t="str">
        <f>VLOOKUP($N1893,'Design - US'!$H$3:$M$50,3,FALSE)</f>
        <v>$60 USD / mo (T3)</v>
      </c>
      <c r="Q1893" t="str">
        <f>VLOOKUP($N1893,'Design - US'!$H$3:$M$50,4,FALSE)</f>
        <v>$12.06 USD / day</v>
      </c>
      <c r="R1893" t="str">
        <f>VLOOKUP($N1893,'Design - US'!$H$3:$M$50,5,FALSE)</f>
        <v>Access restricted beyond label indication (use only after failure of both allopurinol AND febuxostat)</v>
      </c>
      <c r="S1893" t="str">
        <f>VLOOKUP($N1893,'Design - US'!$H$3:$M$50,6,FALSE)</f>
        <v>No prior authorization</v>
      </c>
      <c r="T1893">
        <f t="shared" si="209"/>
        <v>2500</v>
      </c>
      <c r="U1893">
        <f t="shared" si="203"/>
        <v>2500</v>
      </c>
      <c r="V1893">
        <f t="shared" si="204"/>
        <v>0</v>
      </c>
      <c r="W1893">
        <f t="shared" si="205"/>
        <v>0</v>
      </c>
      <c r="X1893">
        <f t="shared" si="206"/>
        <v>0</v>
      </c>
    </row>
    <row r="1894" spans="1:24">
      <c r="A1894" s="2">
        <v>293</v>
      </c>
      <c r="B1894" s="1" t="s">
        <v>17</v>
      </c>
      <c r="C1894" s="1">
        <v>11</v>
      </c>
      <c r="D1894" s="1" t="s">
        <v>11</v>
      </c>
      <c r="E1894" s="1">
        <v>1</v>
      </c>
      <c r="F1894" s="1">
        <v>0</v>
      </c>
      <c r="G1894" s="1">
        <v>0</v>
      </c>
      <c r="H1894" s="1">
        <v>0</v>
      </c>
      <c r="I1894" s="1" t="s">
        <v>12</v>
      </c>
      <c r="J1894" s="1" t="s">
        <v>16</v>
      </c>
      <c r="K1894" s="1">
        <v>2500</v>
      </c>
      <c r="L1894" s="3">
        <v>2500</v>
      </c>
      <c r="M1894" t="str">
        <f t="shared" si="207"/>
        <v>B</v>
      </c>
      <c r="N1894" t="str">
        <f t="shared" si="208"/>
        <v>B11</v>
      </c>
      <c r="O1894" t="str">
        <f>VLOOKUP(N1894,'Design - US'!$H$3:$M$50,2,FALSE)</f>
        <v>Profile A</v>
      </c>
      <c r="P1894" t="str">
        <f>VLOOKUP($N1894,'Design - US'!$H$3:$M$50,3,FALSE)</f>
        <v>$60 USD / mo (T3)</v>
      </c>
      <c r="Q1894" t="str">
        <f>VLOOKUP($N1894,'Design - US'!$H$3:$M$50,4,FALSE)</f>
        <v>$12.06 USD / day</v>
      </c>
      <c r="R1894" t="str">
        <f>VLOOKUP($N1894,'Design - US'!$H$3:$M$50,5,FALSE)</f>
        <v>Access restricted beyond label indication (use only after failure of both allopurinol AND febuxostat)</v>
      </c>
      <c r="S1894" t="str">
        <f>VLOOKUP($N1894,'Design - US'!$H$3:$M$50,6,FALSE)</f>
        <v>Requires prior authorization</v>
      </c>
      <c r="T1894">
        <f t="shared" si="209"/>
        <v>2500</v>
      </c>
      <c r="U1894">
        <f t="shared" si="203"/>
        <v>2500</v>
      </c>
      <c r="V1894">
        <f t="shared" si="204"/>
        <v>0</v>
      </c>
      <c r="W1894">
        <f t="shared" si="205"/>
        <v>0</v>
      </c>
      <c r="X1894">
        <f t="shared" si="206"/>
        <v>0</v>
      </c>
    </row>
    <row r="1895" spans="1:24">
      <c r="A1895" s="2">
        <v>293</v>
      </c>
      <c r="B1895" s="1" t="s">
        <v>17</v>
      </c>
      <c r="C1895" s="1">
        <v>11</v>
      </c>
      <c r="D1895" s="1" t="s">
        <v>14</v>
      </c>
      <c r="E1895" s="1">
        <v>1</v>
      </c>
      <c r="F1895" s="1">
        <v>0</v>
      </c>
      <c r="G1895" s="1">
        <v>0</v>
      </c>
      <c r="H1895" s="1">
        <v>0</v>
      </c>
      <c r="I1895" s="1" t="s">
        <v>12</v>
      </c>
      <c r="J1895" s="1" t="s">
        <v>16</v>
      </c>
      <c r="K1895" s="1">
        <v>2500</v>
      </c>
      <c r="L1895" s="3">
        <v>2500</v>
      </c>
      <c r="M1895" t="str">
        <f t="shared" si="207"/>
        <v>B</v>
      </c>
      <c r="N1895" t="str">
        <f t="shared" si="208"/>
        <v>B11</v>
      </c>
      <c r="O1895" t="str">
        <f>VLOOKUP(N1895,'Design - US'!$H$3:$M$50,2,FALSE)</f>
        <v>Profile A</v>
      </c>
      <c r="P1895" t="str">
        <f>VLOOKUP($N1895,'Design - US'!$H$3:$M$50,3,FALSE)</f>
        <v>$60 USD / mo (T3)</v>
      </c>
      <c r="Q1895" t="str">
        <f>VLOOKUP($N1895,'Design - US'!$H$3:$M$50,4,FALSE)</f>
        <v>$12.06 USD / day</v>
      </c>
      <c r="R1895" t="str">
        <f>VLOOKUP($N1895,'Design - US'!$H$3:$M$50,5,FALSE)</f>
        <v>Access restricted beyond label indication (use only after failure of both allopurinol AND febuxostat)</v>
      </c>
      <c r="S1895" t="str">
        <f>VLOOKUP($N1895,'Design - US'!$H$3:$M$50,6,FALSE)</f>
        <v>Requires prior authorization</v>
      </c>
      <c r="T1895">
        <f t="shared" si="209"/>
        <v>2500</v>
      </c>
      <c r="U1895">
        <f t="shared" si="203"/>
        <v>2500</v>
      </c>
      <c r="V1895">
        <f t="shared" si="204"/>
        <v>0</v>
      </c>
      <c r="W1895">
        <f t="shared" si="205"/>
        <v>0</v>
      </c>
      <c r="X1895">
        <f t="shared" si="206"/>
        <v>0</v>
      </c>
    </row>
    <row r="1896" spans="1:24">
      <c r="A1896" s="2">
        <v>293</v>
      </c>
      <c r="B1896" s="1" t="s">
        <v>17</v>
      </c>
      <c r="C1896" s="1">
        <v>12</v>
      </c>
      <c r="D1896" s="1" t="s">
        <v>11</v>
      </c>
      <c r="E1896" s="1">
        <v>1</v>
      </c>
      <c r="F1896" s="1">
        <v>0</v>
      </c>
      <c r="G1896" s="1">
        <v>0</v>
      </c>
      <c r="H1896" s="1">
        <v>0</v>
      </c>
      <c r="I1896" s="1" t="s">
        <v>12</v>
      </c>
      <c r="J1896" s="1" t="s">
        <v>16</v>
      </c>
      <c r="K1896" s="1">
        <v>2500</v>
      </c>
      <c r="L1896" s="3">
        <v>2500</v>
      </c>
      <c r="M1896" t="str">
        <f t="shared" si="207"/>
        <v>B</v>
      </c>
      <c r="N1896" t="str">
        <f t="shared" si="208"/>
        <v>B12</v>
      </c>
      <c r="O1896" t="str">
        <f>VLOOKUP(N1896,'Design - US'!$H$3:$M$50,2,FALSE)</f>
        <v>Profile A</v>
      </c>
      <c r="P1896" t="str">
        <f>VLOOKUP($N1896,'Design - US'!$H$3:$M$50,3,FALSE)</f>
        <v>$60 USD / mo (T3)</v>
      </c>
      <c r="Q1896" t="str">
        <f>VLOOKUP($N1896,'Design - US'!$H$3:$M$50,4,FALSE)</f>
        <v>$7.14 USD / day</v>
      </c>
      <c r="R1896" t="str">
        <f>VLOOKUP($N1896,'Design - US'!$H$3:$M$50,5,FALSE)</f>
        <v>Open access within label indication (use after failure of allopurinol or febuxostat)</v>
      </c>
      <c r="S1896" t="str">
        <f>VLOOKUP($N1896,'Design - US'!$H$3:$M$50,6,FALSE)</f>
        <v>No prior authorization</v>
      </c>
      <c r="T1896">
        <f t="shared" si="209"/>
        <v>2500</v>
      </c>
      <c r="U1896">
        <f t="shared" si="203"/>
        <v>2500</v>
      </c>
      <c r="V1896">
        <f t="shared" si="204"/>
        <v>0</v>
      </c>
      <c r="W1896">
        <f t="shared" si="205"/>
        <v>0</v>
      </c>
      <c r="X1896">
        <f t="shared" si="206"/>
        <v>0</v>
      </c>
    </row>
    <row r="1897" spans="1:24">
      <c r="A1897" s="2">
        <v>293</v>
      </c>
      <c r="B1897" s="1" t="s">
        <v>17</v>
      </c>
      <c r="C1897" s="1">
        <v>12</v>
      </c>
      <c r="D1897" s="1" t="s">
        <v>14</v>
      </c>
      <c r="E1897" s="1">
        <v>1</v>
      </c>
      <c r="F1897" s="1">
        <v>0</v>
      </c>
      <c r="G1897" s="1">
        <v>0</v>
      </c>
      <c r="H1897" s="1">
        <v>0</v>
      </c>
      <c r="I1897" s="1" t="s">
        <v>12</v>
      </c>
      <c r="J1897" s="1" t="s">
        <v>16</v>
      </c>
      <c r="K1897" s="1">
        <v>2500</v>
      </c>
      <c r="L1897" s="3">
        <v>2500</v>
      </c>
      <c r="M1897" t="str">
        <f t="shared" si="207"/>
        <v>B</v>
      </c>
      <c r="N1897" t="str">
        <f t="shared" si="208"/>
        <v>B12</v>
      </c>
      <c r="O1897" t="str">
        <f>VLOOKUP(N1897,'Design - US'!$H$3:$M$50,2,FALSE)</f>
        <v>Profile A</v>
      </c>
      <c r="P1897" t="str">
        <f>VLOOKUP($N1897,'Design - US'!$H$3:$M$50,3,FALSE)</f>
        <v>$60 USD / mo (T3)</v>
      </c>
      <c r="Q1897" t="str">
        <f>VLOOKUP($N1897,'Design - US'!$H$3:$M$50,4,FALSE)</f>
        <v>$7.14 USD / day</v>
      </c>
      <c r="R1897" t="str">
        <f>VLOOKUP($N1897,'Design - US'!$H$3:$M$50,5,FALSE)</f>
        <v>Open access within label indication (use after failure of allopurinol or febuxostat)</v>
      </c>
      <c r="S1897" t="str">
        <f>VLOOKUP($N1897,'Design - US'!$H$3:$M$50,6,FALSE)</f>
        <v>No prior authorization</v>
      </c>
      <c r="T1897">
        <f t="shared" si="209"/>
        <v>2500</v>
      </c>
      <c r="U1897">
        <f t="shared" si="203"/>
        <v>2500</v>
      </c>
      <c r="V1897">
        <f t="shared" si="204"/>
        <v>0</v>
      </c>
      <c r="W1897">
        <f t="shared" si="205"/>
        <v>0</v>
      </c>
      <c r="X1897">
        <f t="shared" si="206"/>
        <v>0</v>
      </c>
    </row>
    <row r="1898" spans="1:24">
      <c r="A1898" s="2">
        <v>295</v>
      </c>
      <c r="B1898" s="1" t="s">
        <v>15</v>
      </c>
      <c r="C1898" s="1">
        <v>1</v>
      </c>
      <c r="D1898" s="1" t="s">
        <v>11</v>
      </c>
      <c r="E1898" s="1">
        <v>0.5</v>
      </c>
      <c r="F1898" s="1">
        <v>0.5</v>
      </c>
      <c r="G1898" s="1">
        <v>0</v>
      </c>
      <c r="H1898" s="1">
        <v>0</v>
      </c>
      <c r="I1898" s="1" t="s">
        <v>12</v>
      </c>
      <c r="J1898" s="1" t="s">
        <v>16</v>
      </c>
      <c r="K1898" s="1">
        <v>1800</v>
      </c>
      <c r="L1898" s="3">
        <v>1200</v>
      </c>
      <c r="M1898" t="str">
        <f t="shared" si="207"/>
        <v>D</v>
      </c>
      <c r="N1898" t="str">
        <f t="shared" si="208"/>
        <v>D1</v>
      </c>
      <c r="O1898" t="str">
        <f>VLOOKUP(N1898,'Design - US'!$H$3:$M$50,2,FALSE)</f>
        <v>Profile C</v>
      </c>
      <c r="P1898" t="str">
        <f>VLOOKUP($N1898,'Design - US'!$H$3:$M$50,3,FALSE)</f>
        <v>$30 USD / mo (T2)</v>
      </c>
      <c r="Q1898" t="str">
        <f>VLOOKUP($N1898,'Design - US'!$H$3:$M$50,4,FALSE)</f>
        <v>$5.36 USD / day</v>
      </c>
      <c r="R1898" t="str">
        <f>VLOOKUP($N1898,'Design - US'!$H$3:$M$50,5,FALSE)</f>
        <v>Open access within label indication (use after failure of allopurinol or febuxostat)</v>
      </c>
      <c r="S1898" t="str">
        <f>VLOOKUP($N1898,'Design - US'!$H$3:$M$50,6,FALSE)</f>
        <v>Requires prior authorization</v>
      </c>
      <c r="T1898">
        <f t="shared" si="209"/>
        <v>1800</v>
      </c>
      <c r="U1898">
        <f t="shared" si="203"/>
        <v>900</v>
      </c>
      <c r="V1898">
        <f t="shared" si="204"/>
        <v>900</v>
      </c>
      <c r="W1898">
        <f t="shared" si="205"/>
        <v>0</v>
      </c>
      <c r="X1898">
        <f t="shared" si="206"/>
        <v>0</v>
      </c>
    </row>
    <row r="1899" spans="1:24">
      <c r="A1899" s="2">
        <v>295</v>
      </c>
      <c r="B1899" s="1" t="s">
        <v>15</v>
      </c>
      <c r="C1899" s="1">
        <v>1</v>
      </c>
      <c r="D1899" s="1" t="s">
        <v>14</v>
      </c>
      <c r="E1899" s="1">
        <v>0.5</v>
      </c>
      <c r="F1899" s="1">
        <v>0.5</v>
      </c>
      <c r="G1899" s="1">
        <v>0</v>
      </c>
      <c r="H1899" s="1">
        <v>0</v>
      </c>
      <c r="I1899" s="1" t="s">
        <v>12</v>
      </c>
      <c r="J1899" s="1" t="s">
        <v>16</v>
      </c>
      <c r="K1899" s="1">
        <v>1800</v>
      </c>
      <c r="L1899" s="3">
        <v>1200</v>
      </c>
      <c r="M1899" t="str">
        <f t="shared" si="207"/>
        <v>D</v>
      </c>
      <c r="N1899" t="str">
        <f t="shared" si="208"/>
        <v>D1</v>
      </c>
      <c r="O1899" t="str">
        <f>VLOOKUP(N1899,'Design - US'!$H$3:$M$50,2,FALSE)</f>
        <v>Profile C</v>
      </c>
      <c r="P1899" t="str">
        <f>VLOOKUP($N1899,'Design - US'!$H$3:$M$50,3,FALSE)</f>
        <v>$30 USD / mo (T2)</v>
      </c>
      <c r="Q1899" t="str">
        <f>VLOOKUP($N1899,'Design - US'!$H$3:$M$50,4,FALSE)</f>
        <v>$5.36 USD / day</v>
      </c>
      <c r="R1899" t="str">
        <f>VLOOKUP($N1899,'Design - US'!$H$3:$M$50,5,FALSE)</f>
        <v>Open access within label indication (use after failure of allopurinol or febuxostat)</v>
      </c>
      <c r="S1899" t="str">
        <f>VLOOKUP($N1899,'Design - US'!$H$3:$M$50,6,FALSE)</f>
        <v>Requires prior authorization</v>
      </c>
      <c r="T1899">
        <f t="shared" si="209"/>
        <v>1200</v>
      </c>
      <c r="U1899">
        <f t="shared" si="203"/>
        <v>600</v>
      </c>
      <c r="V1899">
        <f t="shared" si="204"/>
        <v>600</v>
      </c>
      <c r="W1899">
        <f t="shared" si="205"/>
        <v>0</v>
      </c>
      <c r="X1899">
        <f t="shared" si="206"/>
        <v>0</v>
      </c>
    </row>
    <row r="1900" spans="1:24">
      <c r="A1900" s="2">
        <v>295</v>
      </c>
      <c r="B1900" s="1" t="s">
        <v>15</v>
      </c>
      <c r="C1900" s="1">
        <v>2</v>
      </c>
      <c r="D1900" s="1" t="s">
        <v>11</v>
      </c>
      <c r="E1900" s="1">
        <v>0.6</v>
      </c>
      <c r="F1900" s="1">
        <v>0.4</v>
      </c>
      <c r="G1900" s="1">
        <v>0</v>
      </c>
      <c r="H1900" s="1">
        <v>0</v>
      </c>
      <c r="I1900" s="1" t="s">
        <v>12</v>
      </c>
      <c r="J1900" s="1" t="s">
        <v>16</v>
      </c>
      <c r="K1900" s="1">
        <v>1800</v>
      </c>
      <c r="L1900" s="3">
        <v>1200</v>
      </c>
      <c r="M1900" t="str">
        <f t="shared" si="207"/>
        <v>D</v>
      </c>
      <c r="N1900" t="str">
        <f t="shared" si="208"/>
        <v>D2</v>
      </c>
      <c r="O1900" t="str">
        <f>VLOOKUP(N1900,'Design - US'!$H$3:$M$50,2,FALSE)</f>
        <v>Profile B</v>
      </c>
      <c r="P1900" t="str">
        <f>VLOOKUP($N1900,'Design - US'!$H$3:$M$50,3,FALSE)</f>
        <v>$30 USD / mo (T2)</v>
      </c>
      <c r="Q1900" t="str">
        <f>VLOOKUP($N1900,'Design - US'!$H$3:$M$50,4,FALSE)</f>
        <v>$7.14 USD / day</v>
      </c>
      <c r="R1900" t="str">
        <f>VLOOKUP($N1900,'Design - US'!$H$3:$M$50,5,FALSE)</f>
        <v>Open access within label indication (use after failure of allopurinol or febuxostat)</v>
      </c>
      <c r="S1900" t="str">
        <f>VLOOKUP($N1900,'Design - US'!$H$3:$M$50,6,FALSE)</f>
        <v>No prior authorization</v>
      </c>
      <c r="T1900">
        <f t="shared" si="209"/>
        <v>1800</v>
      </c>
      <c r="U1900">
        <f t="shared" si="203"/>
        <v>1080</v>
      </c>
      <c r="V1900">
        <f t="shared" si="204"/>
        <v>720</v>
      </c>
      <c r="W1900">
        <f t="shared" si="205"/>
        <v>0</v>
      </c>
      <c r="X1900">
        <f t="shared" si="206"/>
        <v>0</v>
      </c>
    </row>
    <row r="1901" spans="1:24">
      <c r="A1901" s="2">
        <v>295</v>
      </c>
      <c r="B1901" s="1" t="s">
        <v>15</v>
      </c>
      <c r="C1901" s="1">
        <v>2</v>
      </c>
      <c r="D1901" s="1" t="s">
        <v>14</v>
      </c>
      <c r="E1901" s="1">
        <v>0.6</v>
      </c>
      <c r="F1901" s="1">
        <v>0.4</v>
      </c>
      <c r="G1901" s="1">
        <v>0</v>
      </c>
      <c r="H1901" s="1">
        <v>0</v>
      </c>
      <c r="I1901" s="1" t="s">
        <v>12</v>
      </c>
      <c r="J1901" s="1" t="s">
        <v>16</v>
      </c>
      <c r="K1901" s="1">
        <v>1800</v>
      </c>
      <c r="L1901" s="3">
        <v>1200</v>
      </c>
      <c r="M1901" t="str">
        <f t="shared" si="207"/>
        <v>D</v>
      </c>
      <c r="N1901" t="str">
        <f t="shared" si="208"/>
        <v>D2</v>
      </c>
      <c r="O1901" t="str">
        <f>VLOOKUP(N1901,'Design - US'!$H$3:$M$50,2,FALSE)</f>
        <v>Profile B</v>
      </c>
      <c r="P1901" t="str">
        <f>VLOOKUP($N1901,'Design - US'!$H$3:$M$50,3,FALSE)</f>
        <v>$30 USD / mo (T2)</v>
      </c>
      <c r="Q1901" t="str">
        <f>VLOOKUP($N1901,'Design - US'!$H$3:$M$50,4,FALSE)</f>
        <v>$7.14 USD / day</v>
      </c>
      <c r="R1901" t="str">
        <f>VLOOKUP($N1901,'Design - US'!$H$3:$M$50,5,FALSE)</f>
        <v>Open access within label indication (use after failure of allopurinol or febuxostat)</v>
      </c>
      <c r="S1901" t="str">
        <f>VLOOKUP($N1901,'Design - US'!$H$3:$M$50,6,FALSE)</f>
        <v>No prior authorization</v>
      </c>
      <c r="T1901">
        <f t="shared" si="209"/>
        <v>1200</v>
      </c>
      <c r="U1901">
        <f t="shared" si="203"/>
        <v>720</v>
      </c>
      <c r="V1901">
        <f t="shared" si="204"/>
        <v>480</v>
      </c>
      <c r="W1901">
        <f t="shared" si="205"/>
        <v>0</v>
      </c>
      <c r="X1901">
        <f t="shared" si="206"/>
        <v>0</v>
      </c>
    </row>
    <row r="1902" spans="1:24">
      <c r="A1902" s="2">
        <v>295</v>
      </c>
      <c r="B1902" s="1" t="s">
        <v>15</v>
      </c>
      <c r="C1902" s="1">
        <v>3</v>
      </c>
      <c r="D1902" s="1" t="s">
        <v>11</v>
      </c>
      <c r="E1902" s="1">
        <v>0.6</v>
      </c>
      <c r="F1902" s="1">
        <v>0.4</v>
      </c>
      <c r="G1902" s="1">
        <v>0</v>
      </c>
      <c r="H1902" s="1">
        <v>0</v>
      </c>
      <c r="I1902" s="1" t="s">
        <v>12</v>
      </c>
      <c r="J1902" s="1" t="s">
        <v>16</v>
      </c>
      <c r="K1902" s="1">
        <v>1800</v>
      </c>
      <c r="L1902" s="3">
        <v>1200</v>
      </c>
      <c r="M1902" t="str">
        <f t="shared" si="207"/>
        <v>D</v>
      </c>
      <c r="N1902" t="str">
        <f t="shared" si="208"/>
        <v>D3</v>
      </c>
      <c r="O1902" t="str">
        <f>VLOOKUP(N1902,'Design - US'!$H$3:$M$50,2,FALSE)</f>
        <v>Profile A</v>
      </c>
      <c r="P1902" t="str">
        <f>VLOOKUP($N1902,'Design - US'!$H$3:$M$50,3,FALSE)</f>
        <v>$30 USD / mo (T2)</v>
      </c>
      <c r="Q1902" t="str">
        <f>VLOOKUP($N1902,'Design - US'!$H$3:$M$50,4,FALSE)</f>
        <v>$7.14 USD / day</v>
      </c>
      <c r="R1902" t="str">
        <f>VLOOKUP($N1902,'Design - US'!$H$3:$M$50,5,FALSE)</f>
        <v>Open access within label indication (use after failure of allopurinol or febuxostat)</v>
      </c>
      <c r="S1902" t="str">
        <f>VLOOKUP($N1902,'Design - US'!$H$3:$M$50,6,FALSE)</f>
        <v>Requires prior authorization</v>
      </c>
      <c r="T1902">
        <f t="shared" si="209"/>
        <v>1800</v>
      </c>
      <c r="U1902">
        <f t="shared" si="203"/>
        <v>1080</v>
      </c>
      <c r="V1902">
        <f t="shared" si="204"/>
        <v>720</v>
      </c>
      <c r="W1902">
        <f t="shared" si="205"/>
        <v>0</v>
      </c>
      <c r="X1902">
        <f t="shared" si="206"/>
        <v>0</v>
      </c>
    </row>
    <row r="1903" spans="1:24">
      <c r="A1903" s="2">
        <v>295</v>
      </c>
      <c r="B1903" s="1" t="s">
        <v>15</v>
      </c>
      <c r="C1903" s="1">
        <v>3</v>
      </c>
      <c r="D1903" s="1" t="s">
        <v>14</v>
      </c>
      <c r="E1903" s="1">
        <v>0.4</v>
      </c>
      <c r="F1903" s="1">
        <v>0.6</v>
      </c>
      <c r="G1903" s="1">
        <v>0</v>
      </c>
      <c r="H1903" s="1">
        <v>0</v>
      </c>
      <c r="I1903" s="1" t="s">
        <v>12</v>
      </c>
      <c r="J1903" s="1" t="s">
        <v>16</v>
      </c>
      <c r="K1903" s="1">
        <v>1800</v>
      </c>
      <c r="L1903" s="3">
        <v>1200</v>
      </c>
      <c r="M1903" t="str">
        <f t="shared" si="207"/>
        <v>D</v>
      </c>
      <c r="N1903" t="str">
        <f t="shared" si="208"/>
        <v>D3</v>
      </c>
      <c r="O1903" t="str">
        <f>VLOOKUP(N1903,'Design - US'!$H$3:$M$50,2,FALSE)</f>
        <v>Profile A</v>
      </c>
      <c r="P1903" t="str">
        <f>VLOOKUP($N1903,'Design - US'!$H$3:$M$50,3,FALSE)</f>
        <v>$30 USD / mo (T2)</v>
      </c>
      <c r="Q1903" t="str">
        <f>VLOOKUP($N1903,'Design - US'!$H$3:$M$50,4,FALSE)</f>
        <v>$7.14 USD / day</v>
      </c>
      <c r="R1903" t="str">
        <f>VLOOKUP($N1903,'Design - US'!$H$3:$M$50,5,FALSE)</f>
        <v>Open access within label indication (use after failure of allopurinol or febuxostat)</v>
      </c>
      <c r="S1903" t="str">
        <f>VLOOKUP($N1903,'Design - US'!$H$3:$M$50,6,FALSE)</f>
        <v>Requires prior authorization</v>
      </c>
      <c r="T1903">
        <f t="shared" si="209"/>
        <v>1200</v>
      </c>
      <c r="U1903">
        <f t="shared" si="203"/>
        <v>480</v>
      </c>
      <c r="V1903">
        <f t="shared" si="204"/>
        <v>720</v>
      </c>
      <c r="W1903">
        <f t="shared" si="205"/>
        <v>0</v>
      </c>
      <c r="X1903">
        <f t="shared" si="206"/>
        <v>0</v>
      </c>
    </row>
    <row r="1904" spans="1:24">
      <c r="A1904" s="2">
        <v>295</v>
      </c>
      <c r="B1904" s="1" t="s">
        <v>15</v>
      </c>
      <c r="C1904" s="1">
        <v>4</v>
      </c>
      <c r="D1904" s="1" t="s">
        <v>11</v>
      </c>
      <c r="E1904" s="1">
        <v>0.5</v>
      </c>
      <c r="F1904" s="1">
        <v>0.4</v>
      </c>
      <c r="G1904" s="1">
        <v>0.1</v>
      </c>
      <c r="H1904" s="1">
        <v>0</v>
      </c>
      <c r="I1904" s="1" t="s">
        <v>12</v>
      </c>
      <c r="J1904" s="1" t="s">
        <v>16</v>
      </c>
      <c r="K1904" s="1">
        <v>1800</v>
      </c>
      <c r="L1904" s="3">
        <v>1200</v>
      </c>
      <c r="M1904" t="str">
        <f t="shared" si="207"/>
        <v>D</v>
      </c>
      <c r="N1904" t="str">
        <f t="shared" si="208"/>
        <v>D4</v>
      </c>
      <c r="O1904" t="str">
        <f>VLOOKUP(N1904,'Design - US'!$H$3:$M$50,2,FALSE)</f>
        <v>Profile A</v>
      </c>
      <c r="P1904" t="str">
        <f>VLOOKUP($N1904,'Design - US'!$H$3:$M$50,3,FALSE)</f>
        <v>$60 USD / mo (T3)</v>
      </c>
      <c r="Q1904" t="str">
        <f>VLOOKUP($N1904,'Design - US'!$H$3:$M$50,4,FALSE)</f>
        <v>$5.36 USD / day</v>
      </c>
      <c r="R1904" t="str">
        <f>VLOOKUP($N1904,'Design - US'!$H$3:$M$50,5,FALSE)</f>
        <v>Open access within label indication (use after failure of allopurinol or febuxostat)</v>
      </c>
      <c r="S1904" t="str">
        <f>VLOOKUP($N1904,'Design - US'!$H$3:$M$50,6,FALSE)</f>
        <v>No prior authorization</v>
      </c>
      <c r="T1904">
        <f t="shared" si="209"/>
        <v>1800</v>
      </c>
      <c r="U1904">
        <f t="shared" si="203"/>
        <v>900</v>
      </c>
      <c r="V1904">
        <f t="shared" si="204"/>
        <v>720</v>
      </c>
      <c r="W1904">
        <f t="shared" si="205"/>
        <v>180</v>
      </c>
      <c r="X1904">
        <f t="shared" si="206"/>
        <v>0</v>
      </c>
    </row>
    <row r="1905" spans="1:24">
      <c r="A1905" s="2">
        <v>295</v>
      </c>
      <c r="B1905" s="1" t="s">
        <v>15</v>
      </c>
      <c r="C1905" s="1">
        <v>4</v>
      </c>
      <c r="D1905" s="1" t="s">
        <v>14</v>
      </c>
      <c r="E1905" s="1">
        <v>0.5</v>
      </c>
      <c r="F1905" s="1">
        <v>0.3</v>
      </c>
      <c r="G1905" s="1">
        <v>0.2</v>
      </c>
      <c r="H1905" s="1">
        <v>0</v>
      </c>
      <c r="I1905" s="1" t="s">
        <v>12</v>
      </c>
      <c r="J1905" s="1" t="s">
        <v>16</v>
      </c>
      <c r="K1905" s="1">
        <v>1800</v>
      </c>
      <c r="L1905" s="3">
        <v>1200</v>
      </c>
      <c r="M1905" t="str">
        <f t="shared" si="207"/>
        <v>D</v>
      </c>
      <c r="N1905" t="str">
        <f t="shared" si="208"/>
        <v>D4</v>
      </c>
      <c r="O1905" t="str">
        <f>VLOOKUP(N1905,'Design - US'!$H$3:$M$50,2,FALSE)</f>
        <v>Profile A</v>
      </c>
      <c r="P1905" t="str">
        <f>VLOOKUP($N1905,'Design - US'!$H$3:$M$50,3,FALSE)</f>
        <v>$60 USD / mo (T3)</v>
      </c>
      <c r="Q1905" t="str">
        <f>VLOOKUP($N1905,'Design - US'!$H$3:$M$50,4,FALSE)</f>
        <v>$5.36 USD / day</v>
      </c>
      <c r="R1905" t="str">
        <f>VLOOKUP($N1905,'Design - US'!$H$3:$M$50,5,FALSE)</f>
        <v>Open access within label indication (use after failure of allopurinol or febuxostat)</v>
      </c>
      <c r="S1905" t="str">
        <f>VLOOKUP($N1905,'Design - US'!$H$3:$M$50,6,FALSE)</f>
        <v>No prior authorization</v>
      </c>
      <c r="T1905">
        <f t="shared" si="209"/>
        <v>1200</v>
      </c>
      <c r="U1905">
        <f t="shared" si="203"/>
        <v>600</v>
      </c>
      <c r="V1905">
        <f t="shared" si="204"/>
        <v>360</v>
      </c>
      <c r="W1905">
        <f t="shared" si="205"/>
        <v>240</v>
      </c>
      <c r="X1905">
        <f t="shared" si="206"/>
        <v>0</v>
      </c>
    </row>
    <row r="1906" spans="1:24">
      <c r="A1906" s="2">
        <v>295</v>
      </c>
      <c r="B1906" s="1" t="s">
        <v>15</v>
      </c>
      <c r="C1906" s="1">
        <v>5</v>
      </c>
      <c r="D1906" s="1" t="s">
        <v>11</v>
      </c>
      <c r="E1906" s="1">
        <v>0.6</v>
      </c>
      <c r="F1906" s="1">
        <v>0.4</v>
      </c>
      <c r="G1906" s="1">
        <v>0</v>
      </c>
      <c r="H1906" s="1">
        <v>0</v>
      </c>
      <c r="I1906" s="1" t="s">
        <v>12</v>
      </c>
      <c r="J1906" s="1" t="s">
        <v>16</v>
      </c>
      <c r="K1906" s="1">
        <v>1800</v>
      </c>
      <c r="L1906" s="3">
        <v>1200</v>
      </c>
      <c r="M1906" t="str">
        <f t="shared" si="207"/>
        <v>D</v>
      </c>
      <c r="N1906" t="str">
        <f t="shared" si="208"/>
        <v>D5</v>
      </c>
      <c r="O1906" t="str">
        <f>VLOOKUP(N1906,'Design - US'!$H$3:$M$50,2,FALSE)</f>
        <v>Profile A</v>
      </c>
      <c r="P1906" t="str">
        <f>VLOOKUP($N1906,'Design - US'!$H$3:$M$50,3,FALSE)</f>
        <v>$60 USD / mo (T3)</v>
      </c>
      <c r="Q1906" t="str">
        <f>VLOOKUP($N1906,'Design - US'!$H$3:$M$50,4,FALSE)</f>
        <v>$12.06 USD / day</v>
      </c>
      <c r="R1906" t="str">
        <f>VLOOKUP($N1906,'Design - US'!$H$3:$M$50,5,FALSE)</f>
        <v>Access restricted beyond label indication (use only after failure of both allopurinol AND febuxostat)</v>
      </c>
      <c r="S1906" t="str">
        <f>VLOOKUP($N1906,'Design - US'!$H$3:$M$50,6,FALSE)</f>
        <v>No prior authorization</v>
      </c>
      <c r="T1906">
        <f t="shared" si="209"/>
        <v>1800</v>
      </c>
      <c r="U1906">
        <f t="shared" si="203"/>
        <v>1080</v>
      </c>
      <c r="V1906">
        <f t="shared" si="204"/>
        <v>720</v>
      </c>
      <c r="W1906">
        <f t="shared" si="205"/>
        <v>0</v>
      </c>
      <c r="X1906">
        <f t="shared" si="206"/>
        <v>0</v>
      </c>
    </row>
    <row r="1907" spans="1:24">
      <c r="A1907" s="2">
        <v>295</v>
      </c>
      <c r="B1907" s="1" t="s">
        <v>15</v>
      </c>
      <c r="C1907" s="1">
        <v>5</v>
      </c>
      <c r="D1907" s="1" t="s">
        <v>14</v>
      </c>
      <c r="E1907" s="1">
        <v>0.4</v>
      </c>
      <c r="F1907" s="1">
        <v>0.6</v>
      </c>
      <c r="G1907" s="1">
        <v>0</v>
      </c>
      <c r="H1907" s="1">
        <v>0</v>
      </c>
      <c r="I1907" s="1" t="s">
        <v>12</v>
      </c>
      <c r="J1907" s="1" t="s">
        <v>16</v>
      </c>
      <c r="K1907" s="1">
        <v>1800</v>
      </c>
      <c r="L1907" s="3">
        <v>1200</v>
      </c>
      <c r="M1907" t="str">
        <f t="shared" si="207"/>
        <v>D</v>
      </c>
      <c r="N1907" t="str">
        <f t="shared" si="208"/>
        <v>D5</v>
      </c>
      <c r="O1907" t="str">
        <f>VLOOKUP(N1907,'Design - US'!$H$3:$M$50,2,FALSE)</f>
        <v>Profile A</v>
      </c>
      <c r="P1907" t="str">
        <f>VLOOKUP($N1907,'Design - US'!$H$3:$M$50,3,FALSE)</f>
        <v>$60 USD / mo (T3)</v>
      </c>
      <c r="Q1907" t="str">
        <f>VLOOKUP($N1907,'Design - US'!$H$3:$M$50,4,FALSE)</f>
        <v>$12.06 USD / day</v>
      </c>
      <c r="R1907" t="str">
        <f>VLOOKUP($N1907,'Design - US'!$H$3:$M$50,5,FALSE)</f>
        <v>Access restricted beyond label indication (use only after failure of both allopurinol AND febuxostat)</v>
      </c>
      <c r="S1907" t="str">
        <f>VLOOKUP($N1907,'Design - US'!$H$3:$M$50,6,FALSE)</f>
        <v>No prior authorization</v>
      </c>
      <c r="T1907">
        <f t="shared" si="209"/>
        <v>1200</v>
      </c>
      <c r="U1907">
        <f t="shared" si="203"/>
        <v>480</v>
      </c>
      <c r="V1907">
        <f t="shared" si="204"/>
        <v>720</v>
      </c>
      <c r="W1907">
        <f t="shared" si="205"/>
        <v>0</v>
      </c>
      <c r="X1907">
        <f t="shared" si="206"/>
        <v>0</v>
      </c>
    </row>
    <row r="1908" spans="1:24">
      <c r="A1908" s="2">
        <v>295</v>
      </c>
      <c r="B1908" s="1" t="s">
        <v>15</v>
      </c>
      <c r="C1908" s="1">
        <v>6</v>
      </c>
      <c r="D1908" s="1" t="s">
        <v>11</v>
      </c>
      <c r="E1908" s="1">
        <v>0.5</v>
      </c>
      <c r="F1908" s="1">
        <v>0.5</v>
      </c>
      <c r="G1908" s="1">
        <v>0</v>
      </c>
      <c r="H1908" s="1">
        <v>0</v>
      </c>
      <c r="I1908" s="1" t="s">
        <v>12</v>
      </c>
      <c r="J1908" s="1" t="s">
        <v>16</v>
      </c>
      <c r="K1908" s="1">
        <v>1800</v>
      </c>
      <c r="L1908" s="3">
        <v>1200</v>
      </c>
      <c r="M1908" t="str">
        <f t="shared" si="207"/>
        <v>D</v>
      </c>
      <c r="N1908" t="str">
        <f t="shared" si="208"/>
        <v>D6</v>
      </c>
      <c r="O1908" t="str">
        <f>VLOOKUP(N1908,'Design - US'!$H$3:$M$50,2,FALSE)</f>
        <v>Profile C</v>
      </c>
      <c r="P1908" t="str">
        <f>VLOOKUP($N1908,'Design - US'!$H$3:$M$50,3,FALSE)</f>
        <v>$60 USD / mo (T3)</v>
      </c>
      <c r="Q1908" t="str">
        <f>VLOOKUP($N1908,'Design - US'!$H$3:$M$50,4,FALSE)</f>
        <v>$7.14 USD / day</v>
      </c>
      <c r="R1908" t="str">
        <f>VLOOKUP($N1908,'Design - US'!$H$3:$M$50,5,FALSE)</f>
        <v>Open access within label indication (use after failure of allopurinol or febuxostat)</v>
      </c>
      <c r="S1908" t="str">
        <f>VLOOKUP($N1908,'Design - US'!$H$3:$M$50,6,FALSE)</f>
        <v>Requires prior authorization</v>
      </c>
      <c r="T1908">
        <f t="shared" si="209"/>
        <v>1800</v>
      </c>
      <c r="U1908">
        <f t="shared" si="203"/>
        <v>900</v>
      </c>
      <c r="V1908">
        <f t="shared" si="204"/>
        <v>900</v>
      </c>
      <c r="W1908">
        <f t="shared" si="205"/>
        <v>0</v>
      </c>
      <c r="X1908">
        <f t="shared" si="206"/>
        <v>0</v>
      </c>
    </row>
    <row r="1909" spans="1:24">
      <c r="A1909" s="2">
        <v>295</v>
      </c>
      <c r="B1909" s="1" t="s">
        <v>15</v>
      </c>
      <c r="C1909" s="1">
        <v>6</v>
      </c>
      <c r="D1909" s="1" t="s">
        <v>14</v>
      </c>
      <c r="E1909" s="1">
        <v>0.6</v>
      </c>
      <c r="F1909" s="1">
        <v>0.4</v>
      </c>
      <c r="G1909" s="1">
        <v>0</v>
      </c>
      <c r="H1909" s="1">
        <v>0</v>
      </c>
      <c r="I1909" s="1" t="s">
        <v>12</v>
      </c>
      <c r="J1909" s="1" t="s">
        <v>16</v>
      </c>
      <c r="K1909" s="1">
        <v>1800</v>
      </c>
      <c r="L1909" s="3">
        <v>1200</v>
      </c>
      <c r="M1909" t="str">
        <f t="shared" si="207"/>
        <v>D</v>
      </c>
      <c r="N1909" t="str">
        <f t="shared" si="208"/>
        <v>D6</v>
      </c>
      <c r="O1909" t="str">
        <f>VLOOKUP(N1909,'Design - US'!$H$3:$M$50,2,FALSE)</f>
        <v>Profile C</v>
      </c>
      <c r="P1909" t="str">
        <f>VLOOKUP($N1909,'Design - US'!$H$3:$M$50,3,FALSE)</f>
        <v>$60 USD / mo (T3)</v>
      </c>
      <c r="Q1909" t="str">
        <f>VLOOKUP($N1909,'Design - US'!$H$3:$M$50,4,FALSE)</f>
        <v>$7.14 USD / day</v>
      </c>
      <c r="R1909" t="str">
        <f>VLOOKUP($N1909,'Design - US'!$H$3:$M$50,5,FALSE)</f>
        <v>Open access within label indication (use after failure of allopurinol or febuxostat)</v>
      </c>
      <c r="S1909" t="str">
        <f>VLOOKUP($N1909,'Design - US'!$H$3:$M$50,6,FALSE)</f>
        <v>Requires prior authorization</v>
      </c>
      <c r="T1909">
        <f t="shared" si="209"/>
        <v>1200</v>
      </c>
      <c r="U1909">
        <f t="shared" si="203"/>
        <v>720</v>
      </c>
      <c r="V1909">
        <f t="shared" si="204"/>
        <v>480</v>
      </c>
      <c r="W1909">
        <f t="shared" si="205"/>
        <v>0</v>
      </c>
      <c r="X1909">
        <f t="shared" si="206"/>
        <v>0</v>
      </c>
    </row>
    <row r="1910" spans="1:24">
      <c r="A1910" s="2">
        <v>295</v>
      </c>
      <c r="B1910" s="1" t="s">
        <v>15</v>
      </c>
      <c r="C1910" s="1">
        <v>7</v>
      </c>
      <c r="D1910" s="1" t="s">
        <v>11</v>
      </c>
      <c r="E1910" s="1">
        <v>0.6</v>
      </c>
      <c r="F1910" s="1">
        <v>0.4</v>
      </c>
      <c r="G1910" s="1">
        <v>0</v>
      </c>
      <c r="H1910" s="1">
        <v>0</v>
      </c>
      <c r="I1910" s="1" t="s">
        <v>12</v>
      </c>
      <c r="J1910" s="1" t="s">
        <v>16</v>
      </c>
      <c r="K1910" s="1">
        <v>1800</v>
      </c>
      <c r="L1910" s="3">
        <v>1200</v>
      </c>
      <c r="M1910" t="str">
        <f t="shared" si="207"/>
        <v>D</v>
      </c>
      <c r="N1910" t="str">
        <f t="shared" si="208"/>
        <v>D7</v>
      </c>
      <c r="O1910" t="str">
        <f>VLOOKUP(N1910,'Design - US'!$H$3:$M$50,2,FALSE)</f>
        <v>Profile B</v>
      </c>
      <c r="P1910" t="str">
        <f>VLOOKUP($N1910,'Design - US'!$H$3:$M$50,3,FALSE)</f>
        <v>$60 USD / mo (T3)</v>
      </c>
      <c r="Q1910" t="str">
        <f>VLOOKUP($N1910,'Design - US'!$H$3:$M$50,4,FALSE)</f>
        <v>$5.36 USD / day</v>
      </c>
      <c r="R1910" t="str">
        <f>VLOOKUP($N1910,'Design - US'!$H$3:$M$50,5,FALSE)</f>
        <v>Open access within label indication (use after failure of allopurinol or febuxostat)</v>
      </c>
      <c r="S1910" t="str">
        <f>VLOOKUP($N1910,'Design - US'!$H$3:$M$50,6,FALSE)</f>
        <v>Requires prior authorization</v>
      </c>
      <c r="T1910">
        <f t="shared" si="209"/>
        <v>1800</v>
      </c>
      <c r="U1910">
        <f t="shared" si="203"/>
        <v>1080</v>
      </c>
      <c r="V1910">
        <f t="shared" si="204"/>
        <v>720</v>
      </c>
      <c r="W1910">
        <f t="shared" si="205"/>
        <v>0</v>
      </c>
      <c r="X1910">
        <f t="shared" si="206"/>
        <v>0</v>
      </c>
    </row>
    <row r="1911" spans="1:24">
      <c r="A1911" s="2">
        <v>295</v>
      </c>
      <c r="B1911" s="1" t="s">
        <v>15</v>
      </c>
      <c r="C1911" s="1">
        <v>7</v>
      </c>
      <c r="D1911" s="1" t="s">
        <v>14</v>
      </c>
      <c r="E1911" s="1">
        <v>0.6</v>
      </c>
      <c r="F1911" s="1">
        <v>0.4</v>
      </c>
      <c r="G1911" s="1">
        <v>0</v>
      </c>
      <c r="H1911" s="1">
        <v>0</v>
      </c>
      <c r="I1911" s="1" t="s">
        <v>12</v>
      </c>
      <c r="J1911" s="1" t="s">
        <v>16</v>
      </c>
      <c r="K1911" s="1">
        <v>1800</v>
      </c>
      <c r="L1911" s="3">
        <v>1200</v>
      </c>
      <c r="M1911" t="str">
        <f t="shared" si="207"/>
        <v>D</v>
      </c>
      <c r="N1911" t="str">
        <f t="shared" si="208"/>
        <v>D7</v>
      </c>
      <c r="O1911" t="str">
        <f>VLOOKUP(N1911,'Design - US'!$H$3:$M$50,2,FALSE)</f>
        <v>Profile B</v>
      </c>
      <c r="P1911" t="str">
        <f>VLOOKUP($N1911,'Design - US'!$H$3:$M$50,3,FALSE)</f>
        <v>$60 USD / mo (T3)</v>
      </c>
      <c r="Q1911" t="str">
        <f>VLOOKUP($N1911,'Design - US'!$H$3:$M$50,4,FALSE)</f>
        <v>$5.36 USD / day</v>
      </c>
      <c r="R1911" t="str">
        <f>VLOOKUP($N1911,'Design - US'!$H$3:$M$50,5,FALSE)</f>
        <v>Open access within label indication (use after failure of allopurinol or febuxostat)</v>
      </c>
      <c r="S1911" t="str">
        <f>VLOOKUP($N1911,'Design - US'!$H$3:$M$50,6,FALSE)</f>
        <v>Requires prior authorization</v>
      </c>
      <c r="T1911">
        <f t="shared" si="209"/>
        <v>1200</v>
      </c>
      <c r="U1911">
        <f t="shared" si="203"/>
        <v>720</v>
      </c>
      <c r="V1911">
        <f t="shared" si="204"/>
        <v>480</v>
      </c>
      <c r="W1911">
        <f t="shared" si="205"/>
        <v>0</v>
      </c>
      <c r="X1911">
        <f t="shared" si="206"/>
        <v>0</v>
      </c>
    </row>
    <row r="1912" spans="1:24">
      <c r="A1912" s="2">
        <v>295</v>
      </c>
      <c r="B1912" s="1" t="s">
        <v>15</v>
      </c>
      <c r="C1912" s="1">
        <v>8</v>
      </c>
      <c r="D1912" s="1" t="s">
        <v>11</v>
      </c>
      <c r="E1912" s="1">
        <v>0.6</v>
      </c>
      <c r="F1912" s="1">
        <v>0.4</v>
      </c>
      <c r="G1912" s="1">
        <v>0</v>
      </c>
      <c r="H1912" s="1">
        <v>0</v>
      </c>
      <c r="I1912" s="1" t="s">
        <v>12</v>
      </c>
      <c r="J1912" s="1" t="s">
        <v>16</v>
      </c>
      <c r="K1912" s="1">
        <v>1800</v>
      </c>
      <c r="L1912" s="3">
        <v>1200</v>
      </c>
      <c r="M1912" t="str">
        <f t="shared" si="207"/>
        <v>D</v>
      </c>
      <c r="N1912" t="str">
        <f t="shared" si="208"/>
        <v>D8</v>
      </c>
      <c r="O1912" t="str">
        <f>VLOOKUP(N1912,'Design - US'!$H$3:$M$50,2,FALSE)</f>
        <v>Profile D</v>
      </c>
      <c r="P1912" t="str">
        <f>VLOOKUP($N1912,'Design - US'!$H$3:$M$50,3,FALSE)</f>
        <v>$30 USD / mo (T2)</v>
      </c>
      <c r="Q1912" t="str">
        <f>VLOOKUP($N1912,'Design - US'!$H$3:$M$50,4,FALSE)</f>
        <v>$7.14 USD / day</v>
      </c>
      <c r="R1912" t="str">
        <f>VLOOKUP($N1912,'Design - US'!$H$3:$M$50,5,FALSE)</f>
        <v>Open access within label indication (use after failure of allopurinol or febuxostat)</v>
      </c>
      <c r="S1912" t="str">
        <f>VLOOKUP($N1912,'Design - US'!$H$3:$M$50,6,FALSE)</f>
        <v>No prior authorization</v>
      </c>
      <c r="T1912">
        <f t="shared" si="209"/>
        <v>1800</v>
      </c>
      <c r="U1912">
        <f t="shared" si="203"/>
        <v>1080</v>
      </c>
      <c r="V1912">
        <f t="shared" si="204"/>
        <v>720</v>
      </c>
      <c r="W1912">
        <f t="shared" si="205"/>
        <v>0</v>
      </c>
      <c r="X1912">
        <f t="shared" si="206"/>
        <v>0</v>
      </c>
    </row>
    <row r="1913" spans="1:24">
      <c r="A1913" s="2">
        <v>295</v>
      </c>
      <c r="B1913" s="1" t="s">
        <v>15</v>
      </c>
      <c r="C1913" s="1">
        <v>8</v>
      </c>
      <c r="D1913" s="1" t="s">
        <v>14</v>
      </c>
      <c r="E1913" s="1">
        <v>0.5</v>
      </c>
      <c r="F1913" s="1">
        <v>0.5</v>
      </c>
      <c r="G1913" s="1">
        <v>0</v>
      </c>
      <c r="H1913" s="1">
        <v>0</v>
      </c>
      <c r="I1913" s="1" t="s">
        <v>12</v>
      </c>
      <c r="J1913" s="1" t="s">
        <v>16</v>
      </c>
      <c r="K1913" s="1">
        <v>1800</v>
      </c>
      <c r="L1913" s="3">
        <v>1200</v>
      </c>
      <c r="M1913" t="str">
        <f t="shared" si="207"/>
        <v>D</v>
      </c>
      <c r="N1913" t="str">
        <f t="shared" si="208"/>
        <v>D8</v>
      </c>
      <c r="O1913" t="str">
        <f>VLOOKUP(N1913,'Design - US'!$H$3:$M$50,2,FALSE)</f>
        <v>Profile D</v>
      </c>
      <c r="P1913" t="str">
        <f>VLOOKUP($N1913,'Design - US'!$H$3:$M$50,3,FALSE)</f>
        <v>$30 USD / mo (T2)</v>
      </c>
      <c r="Q1913" t="str">
        <f>VLOOKUP($N1913,'Design - US'!$H$3:$M$50,4,FALSE)</f>
        <v>$7.14 USD / day</v>
      </c>
      <c r="R1913" t="str">
        <f>VLOOKUP($N1913,'Design - US'!$H$3:$M$50,5,FALSE)</f>
        <v>Open access within label indication (use after failure of allopurinol or febuxostat)</v>
      </c>
      <c r="S1913" t="str">
        <f>VLOOKUP($N1913,'Design - US'!$H$3:$M$50,6,FALSE)</f>
        <v>No prior authorization</v>
      </c>
      <c r="T1913">
        <f t="shared" si="209"/>
        <v>1200</v>
      </c>
      <c r="U1913">
        <f t="shared" si="203"/>
        <v>600</v>
      </c>
      <c r="V1913">
        <f t="shared" si="204"/>
        <v>600</v>
      </c>
      <c r="W1913">
        <f t="shared" si="205"/>
        <v>0</v>
      </c>
      <c r="X1913">
        <f t="shared" si="206"/>
        <v>0</v>
      </c>
    </row>
    <row r="1914" spans="1:24">
      <c r="A1914" s="2">
        <v>295</v>
      </c>
      <c r="B1914" s="1" t="s">
        <v>15</v>
      </c>
      <c r="C1914" s="1">
        <v>9</v>
      </c>
      <c r="D1914" s="1" t="s">
        <v>11</v>
      </c>
      <c r="E1914" s="1">
        <v>0.6</v>
      </c>
      <c r="F1914" s="1">
        <v>0.4</v>
      </c>
      <c r="G1914" s="1">
        <v>0</v>
      </c>
      <c r="H1914" s="1">
        <v>0</v>
      </c>
      <c r="I1914" s="1" t="s">
        <v>12</v>
      </c>
      <c r="J1914" s="1" t="s">
        <v>16</v>
      </c>
      <c r="K1914" s="1">
        <v>1800</v>
      </c>
      <c r="L1914" s="3">
        <v>1200</v>
      </c>
      <c r="M1914" t="str">
        <f t="shared" si="207"/>
        <v>D</v>
      </c>
      <c r="N1914" t="str">
        <f t="shared" si="208"/>
        <v>D9</v>
      </c>
      <c r="O1914" t="str">
        <f>VLOOKUP(N1914,'Design - US'!$H$3:$M$50,2,FALSE)</f>
        <v>Profile A</v>
      </c>
      <c r="P1914" t="str">
        <f>VLOOKUP($N1914,'Design - US'!$H$3:$M$50,3,FALSE)</f>
        <v>$60 USD / mo (T3)</v>
      </c>
      <c r="Q1914" t="str">
        <f>VLOOKUP($N1914,'Design - US'!$H$3:$M$50,4,FALSE)</f>
        <v>$12.06 USD / day</v>
      </c>
      <c r="R1914" t="str">
        <f>VLOOKUP($N1914,'Design - US'!$H$3:$M$50,5,FALSE)</f>
        <v>Open access within label indication (use after failure of allopurinol or febuxostat)</v>
      </c>
      <c r="S1914" t="str">
        <f>VLOOKUP($N1914,'Design - US'!$H$3:$M$50,6,FALSE)</f>
        <v>Requires prior authorization</v>
      </c>
      <c r="T1914">
        <f t="shared" si="209"/>
        <v>1800</v>
      </c>
      <c r="U1914">
        <f t="shared" si="203"/>
        <v>1080</v>
      </c>
      <c r="V1914">
        <f t="shared" si="204"/>
        <v>720</v>
      </c>
      <c r="W1914">
        <f t="shared" si="205"/>
        <v>0</v>
      </c>
      <c r="X1914">
        <f t="shared" si="206"/>
        <v>0</v>
      </c>
    </row>
    <row r="1915" spans="1:24">
      <c r="A1915" s="2">
        <v>295</v>
      </c>
      <c r="B1915" s="1" t="s">
        <v>15</v>
      </c>
      <c r="C1915" s="1">
        <v>9</v>
      </c>
      <c r="D1915" s="1" t="s">
        <v>14</v>
      </c>
      <c r="E1915" s="1">
        <v>0.5</v>
      </c>
      <c r="F1915" s="1">
        <v>0.5</v>
      </c>
      <c r="G1915" s="1">
        <v>0</v>
      </c>
      <c r="H1915" s="1">
        <v>0</v>
      </c>
      <c r="I1915" s="1" t="s">
        <v>12</v>
      </c>
      <c r="J1915" s="1" t="s">
        <v>16</v>
      </c>
      <c r="K1915" s="1">
        <v>1800</v>
      </c>
      <c r="L1915" s="3">
        <v>1200</v>
      </c>
      <c r="M1915" t="str">
        <f t="shared" si="207"/>
        <v>D</v>
      </c>
      <c r="N1915" t="str">
        <f t="shared" si="208"/>
        <v>D9</v>
      </c>
      <c r="O1915" t="str">
        <f>VLOOKUP(N1915,'Design - US'!$H$3:$M$50,2,FALSE)</f>
        <v>Profile A</v>
      </c>
      <c r="P1915" t="str">
        <f>VLOOKUP($N1915,'Design - US'!$H$3:$M$50,3,FALSE)</f>
        <v>$60 USD / mo (T3)</v>
      </c>
      <c r="Q1915" t="str">
        <f>VLOOKUP($N1915,'Design - US'!$H$3:$M$50,4,FALSE)</f>
        <v>$12.06 USD / day</v>
      </c>
      <c r="R1915" t="str">
        <f>VLOOKUP($N1915,'Design - US'!$H$3:$M$50,5,FALSE)</f>
        <v>Open access within label indication (use after failure of allopurinol or febuxostat)</v>
      </c>
      <c r="S1915" t="str">
        <f>VLOOKUP($N1915,'Design - US'!$H$3:$M$50,6,FALSE)</f>
        <v>Requires prior authorization</v>
      </c>
      <c r="T1915">
        <f t="shared" si="209"/>
        <v>1200</v>
      </c>
      <c r="U1915">
        <f t="shared" si="203"/>
        <v>600</v>
      </c>
      <c r="V1915">
        <f t="shared" si="204"/>
        <v>600</v>
      </c>
      <c r="W1915">
        <f t="shared" si="205"/>
        <v>0</v>
      </c>
      <c r="X1915">
        <f t="shared" si="206"/>
        <v>0</v>
      </c>
    </row>
    <row r="1916" spans="1:24">
      <c r="A1916" s="2">
        <v>295</v>
      </c>
      <c r="B1916" s="1" t="s">
        <v>15</v>
      </c>
      <c r="C1916" s="1">
        <v>10</v>
      </c>
      <c r="D1916" s="1" t="s">
        <v>11</v>
      </c>
      <c r="E1916" s="1">
        <v>0.6</v>
      </c>
      <c r="F1916" s="1">
        <v>0.4</v>
      </c>
      <c r="G1916" s="1">
        <v>0</v>
      </c>
      <c r="H1916" s="1">
        <v>0</v>
      </c>
      <c r="I1916" s="1" t="s">
        <v>12</v>
      </c>
      <c r="J1916" s="1" t="s">
        <v>16</v>
      </c>
      <c r="K1916" s="1">
        <v>1800</v>
      </c>
      <c r="L1916" s="3">
        <v>1200</v>
      </c>
      <c r="M1916" t="str">
        <f t="shared" si="207"/>
        <v>D</v>
      </c>
      <c r="N1916" t="str">
        <f t="shared" si="208"/>
        <v>D10</v>
      </c>
      <c r="O1916" t="str">
        <f>VLOOKUP(N1916,'Design - US'!$H$3:$M$50,2,FALSE)</f>
        <v>Profile B</v>
      </c>
      <c r="P1916" t="str">
        <f>VLOOKUP($N1916,'Design - US'!$H$3:$M$50,3,FALSE)</f>
        <v>$30 USD / mo (T2)</v>
      </c>
      <c r="Q1916" t="str">
        <f>VLOOKUP($N1916,'Design - US'!$H$3:$M$50,4,FALSE)</f>
        <v>$7.14 USD / day</v>
      </c>
      <c r="R1916" t="str">
        <f>VLOOKUP($N1916,'Design - US'!$H$3:$M$50,5,FALSE)</f>
        <v>Open access within label indication (use after failure of allopurinol or febuxostat)</v>
      </c>
      <c r="S1916" t="str">
        <f>VLOOKUP($N1916,'Design - US'!$H$3:$M$50,6,FALSE)</f>
        <v>Requires prior authorization</v>
      </c>
      <c r="T1916">
        <f t="shared" si="209"/>
        <v>1800</v>
      </c>
      <c r="U1916">
        <f t="shared" si="203"/>
        <v>1080</v>
      </c>
      <c r="V1916">
        <f t="shared" si="204"/>
        <v>720</v>
      </c>
      <c r="W1916">
        <f t="shared" si="205"/>
        <v>0</v>
      </c>
      <c r="X1916">
        <f t="shared" si="206"/>
        <v>0</v>
      </c>
    </row>
    <row r="1917" spans="1:24">
      <c r="A1917" s="2">
        <v>295</v>
      </c>
      <c r="B1917" s="1" t="s">
        <v>15</v>
      </c>
      <c r="C1917" s="1">
        <v>10</v>
      </c>
      <c r="D1917" s="1" t="s">
        <v>14</v>
      </c>
      <c r="E1917" s="1">
        <v>0.4</v>
      </c>
      <c r="F1917" s="1">
        <v>0.6</v>
      </c>
      <c r="G1917" s="1">
        <v>0</v>
      </c>
      <c r="H1917" s="1">
        <v>0</v>
      </c>
      <c r="I1917" s="1" t="s">
        <v>12</v>
      </c>
      <c r="J1917" s="1" t="s">
        <v>16</v>
      </c>
      <c r="K1917" s="1">
        <v>1800</v>
      </c>
      <c r="L1917" s="3">
        <v>1200</v>
      </c>
      <c r="M1917" t="str">
        <f t="shared" si="207"/>
        <v>D</v>
      </c>
      <c r="N1917" t="str">
        <f t="shared" si="208"/>
        <v>D10</v>
      </c>
      <c r="O1917" t="str">
        <f>VLOOKUP(N1917,'Design - US'!$H$3:$M$50,2,FALSE)</f>
        <v>Profile B</v>
      </c>
      <c r="P1917" t="str">
        <f>VLOOKUP($N1917,'Design - US'!$H$3:$M$50,3,FALSE)</f>
        <v>$30 USD / mo (T2)</v>
      </c>
      <c r="Q1917" t="str">
        <f>VLOOKUP($N1917,'Design - US'!$H$3:$M$50,4,FALSE)</f>
        <v>$7.14 USD / day</v>
      </c>
      <c r="R1917" t="str">
        <f>VLOOKUP($N1917,'Design - US'!$H$3:$M$50,5,FALSE)</f>
        <v>Open access within label indication (use after failure of allopurinol or febuxostat)</v>
      </c>
      <c r="S1917" t="str">
        <f>VLOOKUP($N1917,'Design - US'!$H$3:$M$50,6,FALSE)</f>
        <v>Requires prior authorization</v>
      </c>
      <c r="T1917">
        <f t="shared" si="209"/>
        <v>1200</v>
      </c>
      <c r="U1917">
        <f t="shared" si="203"/>
        <v>480</v>
      </c>
      <c r="V1917">
        <f t="shared" si="204"/>
        <v>720</v>
      </c>
      <c r="W1917">
        <f t="shared" si="205"/>
        <v>0</v>
      </c>
      <c r="X1917">
        <f t="shared" si="206"/>
        <v>0</v>
      </c>
    </row>
    <row r="1918" spans="1:24">
      <c r="A1918" s="2">
        <v>295</v>
      </c>
      <c r="B1918" s="1" t="s">
        <v>15</v>
      </c>
      <c r="C1918" s="1">
        <v>11</v>
      </c>
      <c r="D1918" s="1" t="s">
        <v>11</v>
      </c>
      <c r="E1918" s="1">
        <v>0.6</v>
      </c>
      <c r="F1918" s="1">
        <v>0.4</v>
      </c>
      <c r="G1918" s="1">
        <v>0</v>
      </c>
      <c r="H1918" s="1">
        <v>0</v>
      </c>
      <c r="I1918" s="1" t="s">
        <v>12</v>
      </c>
      <c r="J1918" s="1" t="s">
        <v>16</v>
      </c>
      <c r="K1918" s="1">
        <v>1800</v>
      </c>
      <c r="L1918" s="3">
        <v>1200</v>
      </c>
      <c r="M1918" t="str">
        <f t="shared" si="207"/>
        <v>D</v>
      </c>
      <c r="N1918" t="str">
        <f t="shared" si="208"/>
        <v>D11</v>
      </c>
      <c r="O1918" t="str">
        <f>VLOOKUP(N1918,'Design - US'!$H$3:$M$50,2,FALSE)</f>
        <v>Profile D</v>
      </c>
      <c r="P1918" t="str">
        <f>VLOOKUP($N1918,'Design - US'!$H$3:$M$50,3,FALSE)</f>
        <v>$60 USD / mo (T3)</v>
      </c>
      <c r="Q1918" t="str">
        <f>VLOOKUP($N1918,'Design - US'!$H$3:$M$50,4,FALSE)</f>
        <v>$12.06 USD / day</v>
      </c>
      <c r="R1918" t="str">
        <f>VLOOKUP($N1918,'Design - US'!$H$3:$M$50,5,FALSE)</f>
        <v>Access restricted beyond label indication (use only after failure of both allopurinol AND febuxostat)</v>
      </c>
      <c r="S1918" t="str">
        <f>VLOOKUP($N1918,'Design - US'!$H$3:$M$50,6,FALSE)</f>
        <v>Requires prior authorization</v>
      </c>
      <c r="T1918">
        <f t="shared" si="209"/>
        <v>1800</v>
      </c>
      <c r="U1918">
        <f t="shared" si="203"/>
        <v>1080</v>
      </c>
      <c r="V1918">
        <f t="shared" si="204"/>
        <v>720</v>
      </c>
      <c r="W1918">
        <f t="shared" si="205"/>
        <v>0</v>
      </c>
      <c r="X1918">
        <f t="shared" si="206"/>
        <v>0</v>
      </c>
    </row>
    <row r="1919" spans="1:24">
      <c r="A1919" s="2">
        <v>295</v>
      </c>
      <c r="B1919" s="1" t="s">
        <v>15</v>
      </c>
      <c r="C1919" s="1">
        <v>11</v>
      </c>
      <c r="D1919" s="1" t="s">
        <v>14</v>
      </c>
      <c r="E1919" s="1">
        <v>0.6</v>
      </c>
      <c r="F1919" s="1">
        <v>0.4</v>
      </c>
      <c r="G1919" s="1">
        <v>0</v>
      </c>
      <c r="H1919" s="1">
        <v>0</v>
      </c>
      <c r="I1919" s="1" t="s">
        <v>12</v>
      </c>
      <c r="J1919" s="1" t="s">
        <v>16</v>
      </c>
      <c r="K1919" s="1">
        <v>1800</v>
      </c>
      <c r="L1919" s="3">
        <v>1200</v>
      </c>
      <c r="M1919" t="str">
        <f t="shared" si="207"/>
        <v>D</v>
      </c>
      <c r="N1919" t="str">
        <f t="shared" si="208"/>
        <v>D11</v>
      </c>
      <c r="O1919" t="str">
        <f>VLOOKUP(N1919,'Design - US'!$H$3:$M$50,2,FALSE)</f>
        <v>Profile D</v>
      </c>
      <c r="P1919" t="str">
        <f>VLOOKUP($N1919,'Design - US'!$H$3:$M$50,3,FALSE)</f>
        <v>$60 USD / mo (T3)</v>
      </c>
      <c r="Q1919" t="str">
        <f>VLOOKUP($N1919,'Design - US'!$H$3:$M$50,4,FALSE)</f>
        <v>$12.06 USD / day</v>
      </c>
      <c r="R1919" t="str">
        <f>VLOOKUP($N1919,'Design - US'!$H$3:$M$50,5,FALSE)</f>
        <v>Access restricted beyond label indication (use only after failure of both allopurinol AND febuxostat)</v>
      </c>
      <c r="S1919" t="str">
        <f>VLOOKUP($N1919,'Design - US'!$H$3:$M$50,6,FALSE)</f>
        <v>Requires prior authorization</v>
      </c>
      <c r="T1919">
        <f t="shared" si="209"/>
        <v>1200</v>
      </c>
      <c r="U1919">
        <f t="shared" si="203"/>
        <v>720</v>
      </c>
      <c r="V1919">
        <f t="shared" si="204"/>
        <v>480</v>
      </c>
      <c r="W1919">
        <f t="shared" si="205"/>
        <v>0</v>
      </c>
      <c r="X1919">
        <f t="shared" si="206"/>
        <v>0</v>
      </c>
    </row>
    <row r="1920" spans="1:24">
      <c r="A1920" s="2">
        <v>295</v>
      </c>
      <c r="B1920" s="1" t="s">
        <v>15</v>
      </c>
      <c r="C1920" s="1">
        <v>12</v>
      </c>
      <c r="D1920" s="1" t="s">
        <v>11</v>
      </c>
      <c r="E1920" s="1">
        <v>0.6</v>
      </c>
      <c r="F1920" s="1">
        <v>0.4</v>
      </c>
      <c r="G1920" s="1">
        <v>0</v>
      </c>
      <c r="H1920" s="1">
        <v>0</v>
      </c>
      <c r="I1920" s="1" t="s">
        <v>12</v>
      </c>
      <c r="J1920" s="1" t="s">
        <v>16</v>
      </c>
      <c r="K1920" s="1">
        <v>1800</v>
      </c>
      <c r="L1920" s="3">
        <v>1200</v>
      </c>
      <c r="M1920" t="str">
        <f t="shared" si="207"/>
        <v>D</v>
      </c>
      <c r="N1920" t="str">
        <f t="shared" si="208"/>
        <v>D12</v>
      </c>
      <c r="O1920" t="str">
        <f>VLOOKUP(N1920,'Design - US'!$H$3:$M$50,2,FALSE)</f>
        <v>Profile D</v>
      </c>
      <c r="P1920" t="str">
        <f>VLOOKUP($N1920,'Design - US'!$H$3:$M$50,3,FALSE)</f>
        <v>$30 USD / mo (T2)</v>
      </c>
      <c r="Q1920" t="str">
        <f>VLOOKUP($N1920,'Design - US'!$H$3:$M$50,4,FALSE)</f>
        <v>$7.14 USD / day</v>
      </c>
      <c r="R1920" t="str">
        <f>VLOOKUP($N1920,'Design - US'!$H$3:$M$50,5,FALSE)</f>
        <v>Open access within label indication (use after failure of allopurinol or febuxostat)</v>
      </c>
      <c r="S1920" t="str">
        <f>VLOOKUP($N1920,'Design - US'!$H$3:$M$50,6,FALSE)</f>
        <v>Requires prior authorization</v>
      </c>
      <c r="T1920">
        <f t="shared" si="209"/>
        <v>1800</v>
      </c>
      <c r="U1920">
        <f t="shared" si="203"/>
        <v>1080</v>
      </c>
      <c r="V1920">
        <f t="shared" si="204"/>
        <v>720</v>
      </c>
      <c r="W1920">
        <f t="shared" si="205"/>
        <v>0</v>
      </c>
      <c r="X1920">
        <f t="shared" si="206"/>
        <v>0</v>
      </c>
    </row>
    <row r="1921" spans="1:24">
      <c r="A1921" s="2">
        <v>295</v>
      </c>
      <c r="B1921" s="1" t="s">
        <v>15</v>
      </c>
      <c r="C1921" s="1">
        <v>12</v>
      </c>
      <c r="D1921" s="1" t="s">
        <v>14</v>
      </c>
      <c r="E1921" s="1">
        <v>0.4</v>
      </c>
      <c r="F1921" s="1">
        <v>0.6</v>
      </c>
      <c r="G1921" s="1">
        <v>0</v>
      </c>
      <c r="H1921" s="1">
        <v>0</v>
      </c>
      <c r="I1921" s="1" t="s">
        <v>12</v>
      </c>
      <c r="J1921" s="1" t="s">
        <v>16</v>
      </c>
      <c r="K1921" s="1">
        <v>1800</v>
      </c>
      <c r="L1921" s="3">
        <v>1200</v>
      </c>
      <c r="M1921" t="str">
        <f t="shared" si="207"/>
        <v>D</v>
      </c>
      <c r="N1921" t="str">
        <f t="shared" si="208"/>
        <v>D12</v>
      </c>
      <c r="O1921" t="str">
        <f>VLOOKUP(N1921,'Design - US'!$H$3:$M$50,2,FALSE)</f>
        <v>Profile D</v>
      </c>
      <c r="P1921" t="str">
        <f>VLOOKUP($N1921,'Design - US'!$H$3:$M$50,3,FALSE)</f>
        <v>$30 USD / mo (T2)</v>
      </c>
      <c r="Q1921" t="str">
        <f>VLOOKUP($N1921,'Design - US'!$H$3:$M$50,4,FALSE)</f>
        <v>$7.14 USD / day</v>
      </c>
      <c r="R1921" t="str">
        <f>VLOOKUP($N1921,'Design - US'!$H$3:$M$50,5,FALSE)</f>
        <v>Open access within label indication (use after failure of allopurinol or febuxostat)</v>
      </c>
      <c r="S1921" t="str">
        <f>VLOOKUP($N1921,'Design - US'!$H$3:$M$50,6,FALSE)</f>
        <v>Requires prior authorization</v>
      </c>
      <c r="T1921">
        <f t="shared" si="209"/>
        <v>1200</v>
      </c>
      <c r="U1921">
        <f t="shared" si="203"/>
        <v>480</v>
      </c>
      <c r="V1921">
        <f t="shared" si="204"/>
        <v>720</v>
      </c>
      <c r="W1921">
        <f t="shared" si="205"/>
        <v>0</v>
      </c>
      <c r="X1921">
        <f t="shared" si="206"/>
        <v>0</v>
      </c>
    </row>
    <row r="1922" spans="1:24">
      <c r="A1922" s="2">
        <v>296</v>
      </c>
      <c r="B1922" s="1" t="s">
        <v>17</v>
      </c>
      <c r="C1922" s="1">
        <v>1</v>
      </c>
      <c r="D1922" s="1" t="s">
        <v>11</v>
      </c>
      <c r="E1922" s="1">
        <v>0.8</v>
      </c>
      <c r="F1922" s="1">
        <v>0.2</v>
      </c>
      <c r="G1922" s="1">
        <v>0</v>
      </c>
      <c r="H1922" s="1">
        <v>0</v>
      </c>
      <c r="I1922" s="1" t="s">
        <v>12</v>
      </c>
      <c r="J1922" s="1" t="s">
        <v>16</v>
      </c>
      <c r="K1922" s="1">
        <v>625</v>
      </c>
      <c r="L1922" s="3">
        <v>125</v>
      </c>
      <c r="M1922" t="str">
        <f t="shared" si="207"/>
        <v>B</v>
      </c>
      <c r="N1922" t="str">
        <f t="shared" si="208"/>
        <v>B1</v>
      </c>
      <c r="O1922" t="str">
        <f>VLOOKUP(N1922,'Design - US'!$H$3:$M$50,2,FALSE)</f>
        <v>Profile B</v>
      </c>
      <c r="P1922" t="str">
        <f>VLOOKUP($N1922,'Design - US'!$H$3:$M$50,3,FALSE)</f>
        <v>$60 USD / mo (T3)</v>
      </c>
      <c r="Q1922" t="str">
        <f>VLOOKUP($N1922,'Design - US'!$H$3:$M$50,4,FALSE)</f>
        <v>$7.14 USD / day</v>
      </c>
      <c r="R1922" t="str">
        <f>VLOOKUP($N1922,'Design - US'!$H$3:$M$50,5,FALSE)</f>
        <v>Open access within label indication (use after failure of allopurinol or febuxostat)</v>
      </c>
      <c r="S1922" t="str">
        <f>VLOOKUP($N1922,'Design - US'!$H$3:$M$50,6,FALSE)</f>
        <v>Requires prior authorization</v>
      </c>
      <c r="T1922">
        <f t="shared" si="209"/>
        <v>625</v>
      </c>
      <c r="U1922">
        <f t="shared" ref="U1922:U1985" si="210">$T1922*E1922</f>
        <v>500</v>
      </c>
      <c r="V1922">
        <f t="shared" ref="V1922:V1985" si="211">$T1922*F1922</f>
        <v>125</v>
      </c>
      <c r="W1922">
        <f t="shared" ref="W1922:W1985" si="212">$T1922*G1922</f>
        <v>0</v>
      </c>
      <c r="X1922">
        <f t="shared" ref="X1922:X1985" si="213">$T1922*H1922</f>
        <v>0</v>
      </c>
    </row>
    <row r="1923" spans="1:24">
      <c r="A1923" s="2">
        <v>296</v>
      </c>
      <c r="B1923" s="1" t="s">
        <v>17</v>
      </c>
      <c r="C1923" s="1">
        <v>1</v>
      </c>
      <c r="D1923" s="1" t="s">
        <v>14</v>
      </c>
      <c r="E1923" s="1">
        <v>0.3</v>
      </c>
      <c r="F1923" s="1">
        <v>0.5</v>
      </c>
      <c r="G1923" s="1">
        <v>0.2</v>
      </c>
      <c r="H1923" s="1">
        <v>0</v>
      </c>
      <c r="I1923" s="1" t="s">
        <v>12</v>
      </c>
      <c r="J1923" s="1" t="s">
        <v>16</v>
      </c>
      <c r="K1923" s="1">
        <v>625</v>
      </c>
      <c r="L1923" s="3">
        <v>125</v>
      </c>
      <c r="M1923" t="str">
        <f t="shared" ref="M1923:M1986" si="214">RIGHT(B1923,1)</f>
        <v>B</v>
      </c>
      <c r="N1923" t="str">
        <f t="shared" ref="N1923:N1986" si="215">M1923&amp;C1923</f>
        <v>B1</v>
      </c>
      <c r="O1923" t="str">
        <f>VLOOKUP(N1923,'Design - US'!$H$3:$M$50,2,FALSE)</f>
        <v>Profile B</v>
      </c>
      <c r="P1923" t="str">
        <f>VLOOKUP($N1923,'Design - US'!$H$3:$M$50,3,FALSE)</f>
        <v>$60 USD / mo (T3)</v>
      </c>
      <c r="Q1923" t="str">
        <f>VLOOKUP($N1923,'Design - US'!$H$3:$M$50,4,FALSE)</f>
        <v>$7.14 USD / day</v>
      </c>
      <c r="R1923" t="str">
        <f>VLOOKUP($N1923,'Design - US'!$H$3:$M$50,5,FALSE)</f>
        <v>Open access within label indication (use after failure of allopurinol or febuxostat)</v>
      </c>
      <c r="S1923" t="str">
        <f>VLOOKUP($N1923,'Design - US'!$H$3:$M$50,6,FALSE)</f>
        <v>Requires prior authorization</v>
      </c>
      <c r="T1923">
        <f t="shared" ref="T1923:T1986" si="216">IF(D1923="A",K1923,L1923)</f>
        <v>125</v>
      </c>
      <c r="U1923">
        <f t="shared" si="210"/>
        <v>37.5</v>
      </c>
      <c r="V1923">
        <f t="shared" si="211"/>
        <v>62.5</v>
      </c>
      <c r="W1923">
        <f t="shared" si="212"/>
        <v>25</v>
      </c>
      <c r="X1923">
        <f t="shared" si="213"/>
        <v>0</v>
      </c>
    </row>
    <row r="1924" spans="1:24">
      <c r="A1924" s="2">
        <v>296</v>
      </c>
      <c r="B1924" s="1" t="s">
        <v>17</v>
      </c>
      <c r="C1924" s="1">
        <v>2</v>
      </c>
      <c r="D1924" s="1" t="s">
        <v>11</v>
      </c>
      <c r="E1924" s="1">
        <v>0.8</v>
      </c>
      <c r="F1924" s="1">
        <v>0.2</v>
      </c>
      <c r="G1924" s="1">
        <v>0</v>
      </c>
      <c r="H1924" s="1">
        <v>0</v>
      </c>
      <c r="I1924" s="1" t="s">
        <v>12</v>
      </c>
      <c r="J1924" s="1" t="s">
        <v>16</v>
      </c>
      <c r="K1924" s="1">
        <v>625</v>
      </c>
      <c r="L1924" s="3">
        <v>125</v>
      </c>
      <c r="M1924" t="str">
        <f t="shared" si="214"/>
        <v>B</v>
      </c>
      <c r="N1924" t="str">
        <f t="shared" si="215"/>
        <v>B2</v>
      </c>
      <c r="O1924" t="str">
        <f>VLOOKUP(N1924,'Design - US'!$H$3:$M$50,2,FALSE)</f>
        <v>Profile D</v>
      </c>
      <c r="P1924" t="str">
        <f>VLOOKUP($N1924,'Design - US'!$H$3:$M$50,3,FALSE)</f>
        <v>$60 USD / mo (T3)</v>
      </c>
      <c r="Q1924" t="str">
        <f>VLOOKUP($N1924,'Design - US'!$H$3:$M$50,4,FALSE)</f>
        <v>$5.36 USD / day</v>
      </c>
      <c r="R1924" t="str">
        <f>VLOOKUP($N1924,'Design - US'!$H$3:$M$50,5,FALSE)</f>
        <v>Open access within label indication (use after failure of allopurinol or febuxostat)</v>
      </c>
      <c r="S1924" t="str">
        <f>VLOOKUP($N1924,'Design - US'!$H$3:$M$50,6,FALSE)</f>
        <v>Requires prior authorization</v>
      </c>
      <c r="T1924">
        <f t="shared" si="216"/>
        <v>625</v>
      </c>
      <c r="U1924">
        <f t="shared" si="210"/>
        <v>500</v>
      </c>
      <c r="V1924">
        <f t="shared" si="211"/>
        <v>125</v>
      </c>
      <c r="W1924">
        <f t="shared" si="212"/>
        <v>0</v>
      </c>
      <c r="X1924">
        <f t="shared" si="213"/>
        <v>0</v>
      </c>
    </row>
    <row r="1925" spans="1:24">
      <c r="A1925" s="2">
        <v>296</v>
      </c>
      <c r="B1925" s="1" t="s">
        <v>17</v>
      </c>
      <c r="C1925" s="1">
        <v>2</v>
      </c>
      <c r="D1925" s="1" t="s">
        <v>14</v>
      </c>
      <c r="E1925" s="1">
        <v>0.5</v>
      </c>
      <c r="F1925" s="1">
        <v>0.5</v>
      </c>
      <c r="G1925" s="1">
        <v>0</v>
      </c>
      <c r="H1925" s="1">
        <v>0</v>
      </c>
      <c r="I1925" s="1" t="s">
        <v>12</v>
      </c>
      <c r="J1925" s="1" t="s">
        <v>16</v>
      </c>
      <c r="K1925" s="1">
        <v>625</v>
      </c>
      <c r="L1925" s="3">
        <v>125</v>
      </c>
      <c r="M1925" t="str">
        <f t="shared" si="214"/>
        <v>B</v>
      </c>
      <c r="N1925" t="str">
        <f t="shared" si="215"/>
        <v>B2</v>
      </c>
      <c r="O1925" t="str">
        <f>VLOOKUP(N1925,'Design - US'!$H$3:$M$50,2,FALSE)</f>
        <v>Profile D</v>
      </c>
      <c r="P1925" t="str">
        <f>VLOOKUP($N1925,'Design - US'!$H$3:$M$50,3,FALSE)</f>
        <v>$60 USD / mo (T3)</v>
      </c>
      <c r="Q1925" t="str">
        <f>VLOOKUP($N1925,'Design - US'!$H$3:$M$50,4,FALSE)</f>
        <v>$5.36 USD / day</v>
      </c>
      <c r="R1925" t="str">
        <f>VLOOKUP($N1925,'Design - US'!$H$3:$M$50,5,FALSE)</f>
        <v>Open access within label indication (use after failure of allopurinol or febuxostat)</v>
      </c>
      <c r="S1925" t="str">
        <f>VLOOKUP($N1925,'Design - US'!$H$3:$M$50,6,FALSE)</f>
        <v>Requires prior authorization</v>
      </c>
      <c r="T1925">
        <f t="shared" si="216"/>
        <v>125</v>
      </c>
      <c r="U1925">
        <f t="shared" si="210"/>
        <v>62.5</v>
      </c>
      <c r="V1925">
        <f t="shared" si="211"/>
        <v>62.5</v>
      </c>
      <c r="W1925">
        <f t="shared" si="212"/>
        <v>0</v>
      </c>
      <c r="X1925">
        <f t="shared" si="213"/>
        <v>0</v>
      </c>
    </row>
    <row r="1926" spans="1:24">
      <c r="A1926" s="2">
        <v>296</v>
      </c>
      <c r="B1926" s="1" t="s">
        <v>17</v>
      </c>
      <c r="C1926" s="1">
        <v>3</v>
      </c>
      <c r="D1926" s="1" t="s">
        <v>11</v>
      </c>
      <c r="E1926" s="1">
        <v>0.8</v>
      </c>
      <c r="F1926" s="1">
        <v>0.1</v>
      </c>
      <c r="G1926" s="1">
        <v>0.1</v>
      </c>
      <c r="H1926" s="1">
        <v>0</v>
      </c>
      <c r="I1926" s="1" t="s">
        <v>12</v>
      </c>
      <c r="J1926" s="1" t="s">
        <v>16</v>
      </c>
      <c r="K1926" s="1">
        <v>625</v>
      </c>
      <c r="L1926" s="3">
        <v>125</v>
      </c>
      <c r="M1926" t="str">
        <f t="shared" si="214"/>
        <v>B</v>
      </c>
      <c r="N1926" t="str">
        <f t="shared" si="215"/>
        <v>B3</v>
      </c>
      <c r="O1926" t="str">
        <f>VLOOKUP(N1926,'Design - US'!$H$3:$M$50,2,FALSE)</f>
        <v>Profile C</v>
      </c>
      <c r="P1926" t="str">
        <f>VLOOKUP($N1926,'Design - US'!$H$3:$M$50,3,FALSE)</f>
        <v>$60 USD / mo (T3)</v>
      </c>
      <c r="Q1926" t="str">
        <f>VLOOKUP($N1926,'Design - US'!$H$3:$M$50,4,FALSE)</f>
        <v>$12.06 USD / day</v>
      </c>
      <c r="R1926" t="str">
        <f>VLOOKUP($N1926,'Design - US'!$H$3:$M$50,5,FALSE)</f>
        <v>Open access within label indication (use after failure of allopurinol or febuxostat)</v>
      </c>
      <c r="S1926" t="str">
        <f>VLOOKUP($N1926,'Design - US'!$H$3:$M$50,6,FALSE)</f>
        <v>Requires prior authorization</v>
      </c>
      <c r="T1926">
        <f t="shared" si="216"/>
        <v>625</v>
      </c>
      <c r="U1926">
        <f t="shared" si="210"/>
        <v>500</v>
      </c>
      <c r="V1926">
        <f t="shared" si="211"/>
        <v>62.5</v>
      </c>
      <c r="W1926">
        <f t="shared" si="212"/>
        <v>62.5</v>
      </c>
      <c r="X1926">
        <f t="shared" si="213"/>
        <v>0</v>
      </c>
    </row>
    <row r="1927" spans="1:24">
      <c r="A1927" s="2">
        <v>296</v>
      </c>
      <c r="B1927" s="1" t="s">
        <v>17</v>
      </c>
      <c r="C1927" s="1">
        <v>3</v>
      </c>
      <c r="D1927" s="1" t="s">
        <v>14</v>
      </c>
      <c r="E1927" s="1">
        <v>0.4</v>
      </c>
      <c r="F1927" s="1">
        <v>0.4</v>
      </c>
      <c r="G1927" s="1">
        <v>0.2</v>
      </c>
      <c r="H1927" s="1">
        <v>0</v>
      </c>
      <c r="I1927" s="1" t="s">
        <v>12</v>
      </c>
      <c r="J1927" s="1" t="s">
        <v>16</v>
      </c>
      <c r="K1927" s="1">
        <v>625</v>
      </c>
      <c r="L1927" s="3">
        <v>125</v>
      </c>
      <c r="M1927" t="str">
        <f t="shared" si="214"/>
        <v>B</v>
      </c>
      <c r="N1927" t="str">
        <f t="shared" si="215"/>
        <v>B3</v>
      </c>
      <c r="O1927" t="str">
        <f>VLOOKUP(N1927,'Design - US'!$H$3:$M$50,2,FALSE)</f>
        <v>Profile C</v>
      </c>
      <c r="P1927" t="str">
        <f>VLOOKUP($N1927,'Design - US'!$H$3:$M$50,3,FALSE)</f>
        <v>$60 USD / mo (T3)</v>
      </c>
      <c r="Q1927" t="str">
        <f>VLOOKUP($N1927,'Design - US'!$H$3:$M$50,4,FALSE)</f>
        <v>$12.06 USD / day</v>
      </c>
      <c r="R1927" t="str">
        <f>VLOOKUP($N1927,'Design - US'!$H$3:$M$50,5,FALSE)</f>
        <v>Open access within label indication (use after failure of allopurinol or febuxostat)</v>
      </c>
      <c r="S1927" t="str">
        <f>VLOOKUP($N1927,'Design - US'!$H$3:$M$50,6,FALSE)</f>
        <v>Requires prior authorization</v>
      </c>
      <c r="T1927">
        <f t="shared" si="216"/>
        <v>125</v>
      </c>
      <c r="U1927">
        <f t="shared" si="210"/>
        <v>50</v>
      </c>
      <c r="V1927">
        <f t="shared" si="211"/>
        <v>50</v>
      </c>
      <c r="W1927">
        <f t="shared" si="212"/>
        <v>25</v>
      </c>
      <c r="X1927">
        <f t="shared" si="213"/>
        <v>0</v>
      </c>
    </row>
    <row r="1928" spans="1:24">
      <c r="A1928" s="2">
        <v>296</v>
      </c>
      <c r="B1928" s="1" t="s">
        <v>17</v>
      </c>
      <c r="C1928" s="1">
        <v>4</v>
      </c>
      <c r="D1928" s="1" t="s">
        <v>11</v>
      </c>
      <c r="E1928" s="1">
        <v>0.8</v>
      </c>
      <c r="F1928" s="1">
        <v>0.2</v>
      </c>
      <c r="G1928" s="1">
        <v>0</v>
      </c>
      <c r="H1928" s="1">
        <v>0</v>
      </c>
      <c r="I1928" s="1" t="s">
        <v>12</v>
      </c>
      <c r="J1928" s="1" t="s">
        <v>16</v>
      </c>
      <c r="K1928" s="1">
        <v>625</v>
      </c>
      <c r="L1928" s="3">
        <v>125</v>
      </c>
      <c r="M1928" t="str">
        <f t="shared" si="214"/>
        <v>B</v>
      </c>
      <c r="N1928" t="str">
        <f t="shared" si="215"/>
        <v>B4</v>
      </c>
      <c r="O1928" t="str">
        <f>VLOOKUP(N1928,'Design - US'!$H$3:$M$50,2,FALSE)</f>
        <v>Profile B</v>
      </c>
      <c r="P1928" t="str">
        <f>VLOOKUP($N1928,'Design - US'!$H$3:$M$50,3,FALSE)</f>
        <v>$60 USD / mo (T3)</v>
      </c>
      <c r="Q1928" t="str">
        <f>VLOOKUP($N1928,'Design - US'!$H$3:$M$50,4,FALSE)</f>
        <v>$5.36 USD / day</v>
      </c>
      <c r="R1928" t="str">
        <f>VLOOKUP($N1928,'Design - US'!$H$3:$M$50,5,FALSE)</f>
        <v>Open access within label indication (use after failure of allopurinol or febuxostat)</v>
      </c>
      <c r="S1928" t="str">
        <f>VLOOKUP($N1928,'Design - US'!$H$3:$M$50,6,FALSE)</f>
        <v>No prior authorization</v>
      </c>
      <c r="T1928">
        <f t="shared" si="216"/>
        <v>625</v>
      </c>
      <c r="U1928">
        <f t="shared" si="210"/>
        <v>500</v>
      </c>
      <c r="V1928">
        <f t="shared" si="211"/>
        <v>125</v>
      </c>
      <c r="W1928">
        <f t="shared" si="212"/>
        <v>0</v>
      </c>
      <c r="X1928">
        <f t="shared" si="213"/>
        <v>0</v>
      </c>
    </row>
    <row r="1929" spans="1:24">
      <c r="A1929" s="2">
        <v>296</v>
      </c>
      <c r="B1929" s="1" t="s">
        <v>17</v>
      </c>
      <c r="C1929" s="1">
        <v>4</v>
      </c>
      <c r="D1929" s="1" t="s">
        <v>14</v>
      </c>
      <c r="E1929" s="1">
        <v>0.5</v>
      </c>
      <c r="F1929" s="1">
        <v>0.3</v>
      </c>
      <c r="G1929" s="1">
        <v>0.2</v>
      </c>
      <c r="H1929" s="1">
        <v>0</v>
      </c>
      <c r="I1929" s="1" t="s">
        <v>12</v>
      </c>
      <c r="J1929" s="1" t="s">
        <v>16</v>
      </c>
      <c r="K1929" s="1">
        <v>625</v>
      </c>
      <c r="L1929" s="3">
        <v>125</v>
      </c>
      <c r="M1929" t="str">
        <f t="shared" si="214"/>
        <v>B</v>
      </c>
      <c r="N1929" t="str">
        <f t="shared" si="215"/>
        <v>B4</v>
      </c>
      <c r="O1929" t="str">
        <f>VLOOKUP(N1929,'Design - US'!$H$3:$M$50,2,FALSE)</f>
        <v>Profile B</v>
      </c>
      <c r="P1929" t="str">
        <f>VLOOKUP($N1929,'Design - US'!$H$3:$M$50,3,FALSE)</f>
        <v>$60 USD / mo (T3)</v>
      </c>
      <c r="Q1929" t="str">
        <f>VLOOKUP($N1929,'Design - US'!$H$3:$M$50,4,FALSE)</f>
        <v>$5.36 USD / day</v>
      </c>
      <c r="R1929" t="str">
        <f>VLOOKUP($N1929,'Design - US'!$H$3:$M$50,5,FALSE)</f>
        <v>Open access within label indication (use after failure of allopurinol or febuxostat)</v>
      </c>
      <c r="S1929" t="str">
        <f>VLOOKUP($N1929,'Design - US'!$H$3:$M$50,6,FALSE)</f>
        <v>No prior authorization</v>
      </c>
      <c r="T1929">
        <f t="shared" si="216"/>
        <v>125</v>
      </c>
      <c r="U1929">
        <f t="shared" si="210"/>
        <v>62.5</v>
      </c>
      <c r="V1929">
        <f t="shared" si="211"/>
        <v>37.5</v>
      </c>
      <c r="W1929">
        <f t="shared" si="212"/>
        <v>25</v>
      </c>
      <c r="X1929">
        <f t="shared" si="213"/>
        <v>0</v>
      </c>
    </row>
    <row r="1930" spans="1:24">
      <c r="A1930" s="2">
        <v>296</v>
      </c>
      <c r="B1930" s="1" t="s">
        <v>17</v>
      </c>
      <c r="C1930" s="1">
        <v>5</v>
      </c>
      <c r="D1930" s="1" t="s">
        <v>11</v>
      </c>
      <c r="E1930" s="1">
        <v>0.8</v>
      </c>
      <c r="F1930" s="1">
        <v>0.2</v>
      </c>
      <c r="G1930" s="1">
        <v>0</v>
      </c>
      <c r="H1930" s="1">
        <v>0</v>
      </c>
      <c r="I1930" s="1" t="s">
        <v>12</v>
      </c>
      <c r="J1930" s="1" t="s">
        <v>16</v>
      </c>
      <c r="K1930" s="1">
        <v>625</v>
      </c>
      <c r="L1930" s="3">
        <v>125</v>
      </c>
      <c r="M1930" t="str">
        <f t="shared" si="214"/>
        <v>B</v>
      </c>
      <c r="N1930" t="str">
        <f t="shared" si="215"/>
        <v>B5</v>
      </c>
      <c r="O1930" t="str">
        <f>VLOOKUP(N1930,'Design - US'!$H$3:$M$50,2,FALSE)</f>
        <v>Profile D</v>
      </c>
      <c r="P1930" t="str">
        <f>VLOOKUP($N1930,'Design - US'!$H$3:$M$50,3,FALSE)</f>
        <v>$60 USD / mo (T3)</v>
      </c>
      <c r="Q1930" t="str">
        <f>VLOOKUP($N1930,'Design - US'!$H$3:$M$50,4,FALSE)</f>
        <v>$5.36 USD / day</v>
      </c>
      <c r="R1930" t="str">
        <f>VLOOKUP($N1930,'Design - US'!$H$3:$M$50,5,FALSE)</f>
        <v>Open access within label indication (use after failure of allopurinol or febuxostat)</v>
      </c>
      <c r="S1930" t="str">
        <f>VLOOKUP($N1930,'Design - US'!$H$3:$M$50,6,FALSE)</f>
        <v>No prior authorization</v>
      </c>
      <c r="T1930">
        <f t="shared" si="216"/>
        <v>625</v>
      </c>
      <c r="U1930">
        <f t="shared" si="210"/>
        <v>500</v>
      </c>
      <c r="V1930">
        <f t="shared" si="211"/>
        <v>125</v>
      </c>
      <c r="W1930">
        <f t="shared" si="212"/>
        <v>0</v>
      </c>
      <c r="X1930">
        <f t="shared" si="213"/>
        <v>0</v>
      </c>
    </row>
    <row r="1931" spans="1:24">
      <c r="A1931" s="2">
        <v>296</v>
      </c>
      <c r="B1931" s="1" t="s">
        <v>17</v>
      </c>
      <c r="C1931" s="1">
        <v>5</v>
      </c>
      <c r="D1931" s="1" t="s">
        <v>14</v>
      </c>
      <c r="E1931" s="1">
        <v>0.5</v>
      </c>
      <c r="F1931" s="1">
        <v>0.5</v>
      </c>
      <c r="G1931" s="1">
        <v>0</v>
      </c>
      <c r="H1931" s="1">
        <v>0</v>
      </c>
      <c r="I1931" s="1" t="s">
        <v>12</v>
      </c>
      <c r="J1931" s="1" t="s">
        <v>16</v>
      </c>
      <c r="K1931" s="1">
        <v>625</v>
      </c>
      <c r="L1931" s="3">
        <v>125</v>
      </c>
      <c r="M1931" t="str">
        <f t="shared" si="214"/>
        <v>B</v>
      </c>
      <c r="N1931" t="str">
        <f t="shared" si="215"/>
        <v>B5</v>
      </c>
      <c r="O1931" t="str">
        <f>VLOOKUP(N1931,'Design - US'!$H$3:$M$50,2,FALSE)</f>
        <v>Profile D</v>
      </c>
      <c r="P1931" t="str">
        <f>VLOOKUP($N1931,'Design - US'!$H$3:$M$50,3,FALSE)</f>
        <v>$60 USD / mo (T3)</v>
      </c>
      <c r="Q1931" t="str">
        <f>VLOOKUP($N1931,'Design - US'!$H$3:$M$50,4,FALSE)</f>
        <v>$5.36 USD / day</v>
      </c>
      <c r="R1931" t="str">
        <f>VLOOKUP($N1931,'Design - US'!$H$3:$M$50,5,FALSE)</f>
        <v>Open access within label indication (use after failure of allopurinol or febuxostat)</v>
      </c>
      <c r="S1931" t="str">
        <f>VLOOKUP($N1931,'Design - US'!$H$3:$M$50,6,FALSE)</f>
        <v>No prior authorization</v>
      </c>
      <c r="T1931">
        <f t="shared" si="216"/>
        <v>125</v>
      </c>
      <c r="U1931">
        <f t="shared" si="210"/>
        <v>62.5</v>
      </c>
      <c r="V1931">
        <f t="shared" si="211"/>
        <v>62.5</v>
      </c>
      <c r="W1931">
        <f t="shared" si="212"/>
        <v>0</v>
      </c>
      <c r="X1931">
        <f t="shared" si="213"/>
        <v>0</v>
      </c>
    </row>
    <row r="1932" spans="1:24">
      <c r="A1932" s="2">
        <v>296</v>
      </c>
      <c r="B1932" s="1" t="s">
        <v>17</v>
      </c>
      <c r="C1932" s="1">
        <v>6</v>
      </c>
      <c r="D1932" s="1" t="s">
        <v>11</v>
      </c>
      <c r="E1932" s="1">
        <v>0.8</v>
      </c>
      <c r="F1932" s="1">
        <v>0.2</v>
      </c>
      <c r="G1932" s="1">
        <v>0</v>
      </c>
      <c r="H1932" s="1">
        <v>0</v>
      </c>
      <c r="I1932" s="1" t="s">
        <v>12</v>
      </c>
      <c r="J1932" s="1" t="s">
        <v>16</v>
      </c>
      <c r="K1932" s="1">
        <v>625</v>
      </c>
      <c r="L1932" s="3">
        <v>125</v>
      </c>
      <c r="M1932" t="str">
        <f t="shared" si="214"/>
        <v>B</v>
      </c>
      <c r="N1932" t="str">
        <f t="shared" si="215"/>
        <v>B6</v>
      </c>
      <c r="O1932" t="str">
        <f>VLOOKUP(N1932,'Design - US'!$H$3:$M$50,2,FALSE)</f>
        <v>Profile D</v>
      </c>
      <c r="P1932" t="str">
        <f>VLOOKUP($N1932,'Design - US'!$H$3:$M$50,3,FALSE)</f>
        <v>$60 USD / mo (T3)</v>
      </c>
      <c r="Q1932" t="str">
        <f>VLOOKUP($N1932,'Design - US'!$H$3:$M$50,4,FALSE)</f>
        <v>$7.14 USD / day</v>
      </c>
      <c r="R1932" t="str">
        <f>VLOOKUP($N1932,'Design - US'!$H$3:$M$50,5,FALSE)</f>
        <v>Open access within label indication (use after failure of allopurinol or febuxostat)</v>
      </c>
      <c r="S1932" t="str">
        <f>VLOOKUP($N1932,'Design - US'!$H$3:$M$50,6,FALSE)</f>
        <v>No prior authorization</v>
      </c>
      <c r="T1932">
        <f t="shared" si="216"/>
        <v>625</v>
      </c>
      <c r="U1932">
        <f t="shared" si="210"/>
        <v>500</v>
      </c>
      <c r="V1932">
        <f t="shared" si="211"/>
        <v>125</v>
      </c>
      <c r="W1932">
        <f t="shared" si="212"/>
        <v>0</v>
      </c>
      <c r="X1932">
        <f t="shared" si="213"/>
        <v>0</v>
      </c>
    </row>
    <row r="1933" spans="1:24">
      <c r="A1933" s="2">
        <v>296</v>
      </c>
      <c r="B1933" s="1" t="s">
        <v>17</v>
      </c>
      <c r="C1933" s="1">
        <v>6</v>
      </c>
      <c r="D1933" s="1" t="s">
        <v>14</v>
      </c>
      <c r="E1933" s="1">
        <v>0.5</v>
      </c>
      <c r="F1933" s="1">
        <v>0.5</v>
      </c>
      <c r="G1933" s="1">
        <v>0</v>
      </c>
      <c r="H1933" s="1">
        <v>0</v>
      </c>
      <c r="I1933" s="1" t="s">
        <v>12</v>
      </c>
      <c r="J1933" s="1" t="s">
        <v>16</v>
      </c>
      <c r="K1933" s="1">
        <v>625</v>
      </c>
      <c r="L1933" s="3">
        <v>125</v>
      </c>
      <c r="M1933" t="str">
        <f t="shared" si="214"/>
        <v>B</v>
      </c>
      <c r="N1933" t="str">
        <f t="shared" si="215"/>
        <v>B6</v>
      </c>
      <c r="O1933" t="str">
        <f>VLOOKUP(N1933,'Design - US'!$H$3:$M$50,2,FALSE)</f>
        <v>Profile D</v>
      </c>
      <c r="P1933" t="str">
        <f>VLOOKUP($N1933,'Design - US'!$H$3:$M$50,3,FALSE)</f>
        <v>$60 USD / mo (T3)</v>
      </c>
      <c r="Q1933" t="str">
        <f>VLOOKUP($N1933,'Design - US'!$H$3:$M$50,4,FALSE)</f>
        <v>$7.14 USD / day</v>
      </c>
      <c r="R1933" t="str">
        <f>VLOOKUP($N1933,'Design - US'!$H$3:$M$50,5,FALSE)</f>
        <v>Open access within label indication (use after failure of allopurinol or febuxostat)</v>
      </c>
      <c r="S1933" t="str">
        <f>VLOOKUP($N1933,'Design - US'!$H$3:$M$50,6,FALSE)</f>
        <v>No prior authorization</v>
      </c>
      <c r="T1933">
        <f t="shared" si="216"/>
        <v>125</v>
      </c>
      <c r="U1933">
        <f t="shared" si="210"/>
        <v>62.5</v>
      </c>
      <c r="V1933">
        <f t="shared" si="211"/>
        <v>62.5</v>
      </c>
      <c r="W1933">
        <f t="shared" si="212"/>
        <v>0</v>
      </c>
      <c r="X1933">
        <f t="shared" si="213"/>
        <v>0</v>
      </c>
    </row>
    <row r="1934" spans="1:24">
      <c r="A1934" s="2">
        <v>296</v>
      </c>
      <c r="B1934" s="1" t="s">
        <v>17</v>
      </c>
      <c r="C1934" s="1">
        <v>7</v>
      </c>
      <c r="D1934" s="1" t="s">
        <v>11</v>
      </c>
      <c r="E1934" s="1">
        <v>0.8</v>
      </c>
      <c r="F1934" s="1">
        <v>0.2</v>
      </c>
      <c r="G1934" s="1">
        <v>0</v>
      </c>
      <c r="H1934" s="1">
        <v>0</v>
      </c>
      <c r="I1934" s="1" t="s">
        <v>12</v>
      </c>
      <c r="J1934" s="1" t="s">
        <v>16</v>
      </c>
      <c r="K1934" s="1">
        <v>625</v>
      </c>
      <c r="L1934" s="3">
        <v>125</v>
      </c>
      <c r="M1934" t="str">
        <f t="shared" si="214"/>
        <v>B</v>
      </c>
      <c r="N1934" t="str">
        <f t="shared" si="215"/>
        <v>B7</v>
      </c>
      <c r="O1934" t="str">
        <f>VLOOKUP(N1934,'Design - US'!$H$3:$M$50,2,FALSE)</f>
        <v>Profile D</v>
      </c>
      <c r="P1934" t="str">
        <f>VLOOKUP($N1934,'Design - US'!$H$3:$M$50,3,FALSE)</f>
        <v>$60 USD / mo (T3)</v>
      </c>
      <c r="Q1934" t="str">
        <f>VLOOKUP($N1934,'Design - US'!$H$3:$M$50,4,FALSE)</f>
        <v>$12.06 USD / day</v>
      </c>
      <c r="R1934" t="str">
        <f>VLOOKUP($N1934,'Design - US'!$H$3:$M$50,5,FALSE)</f>
        <v>Open access within label indication (use after failure of allopurinol or febuxostat)</v>
      </c>
      <c r="S1934" t="str">
        <f>VLOOKUP($N1934,'Design - US'!$H$3:$M$50,6,FALSE)</f>
        <v>Requires prior authorization</v>
      </c>
      <c r="T1934">
        <f t="shared" si="216"/>
        <v>625</v>
      </c>
      <c r="U1934">
        <f t="shared" si="210"/>
        <v>500</v>
      </c>
      <c r="V1934">
        <f t="shared" si="211"/>
        <v>125</v>
      </c>
      <c r="W1934">
        <f t="shared" si="212"/>
        <v>0</v>
      </c>
      <c r="X1934">
        <f t="shared" si="213"/>
        <v>0</v>
      </c>
    </row>
    <row r="1935" spans="1:24">
      <c r="A1935" s="2">
        <v>296</v>
      </c>
      <c r="B1935" s="1" t="s">
        <v>17</v>
      </c>
      <c r="C1935" s="1">
        <v>7</v>
      </c>
      <c r="D1935" s="1" t="s">
        <v>14</v>
      </c>
      <c r="E1935" s="1">
        <v>0.5</v>
      </c>
      <c r="F1935" s="1">
        <v>0.5</v>
      </c>
      <c r="G1935" s="1">
        <v>0</v>
      </c>
      <c r="H1935" s="1">
        <v>0</v>
      </c>
      <c r="I1935" s="1" t="s">
        <v>12</v>
      </c>
      <c r="J1935" s="1" t="s">
        <v>16</v>
      </c>
      <c r="K1935" s="1">
        <v>625</v>
      </c>
      <c r="L1935" s="3">
        <v>125</v>
      </c>
      <c r="M1935" t="str">
        <f t="shared" si="214"/>
        <v>B</v>
      </c>
      <c r="N1935" t="str">
        <f t="shared" si="215"/>
        <v>B7</v>
      </c>
      <c r="O1935" t="str">
        <f>VLOOKUP(N1935,'Design - US'!$H$3:$M$50,2,FALSE)</f>
        <v>Profile D</v>
      </c>
      <c r="P1935" t="str">
        <f>VLOOKUP($N1935,'Design - US'!$H$3:$M$50,3,FALSE)</f>
        <v>$60 USD / mo (T3)</v>
      </c>
      <c r="Q1935" t="str">
        <f>VLOOKUP($N1935,'Design - US'!$H$3:$M$50,4,FALSE)</f>
        <v>$12.06 USD / day</v>
      </c>
      <c r="R1935" t="str">
        <f>VLOOKUP($N1935,'Design - US'!$H$3:$M$50,5,FALSE)</f>
        <v>Open access within label indication (use after failure of allopurinol or febuxostat)</v>
      </c>
      <c r="S1935" t="str">
        <f>VLOOKUP($N1935,'Design - US'!$H$3:$M$50,6,FALSE)</f>
        <v>Requires prior authorization</v>
      </c>
      <c r="T1935">
        <f t="shared" si="216"/>
        <v>125</v>
      </c>
      <c r="U1935">
        <f t="shared" si="210"/>
        <v>62.5</v>
      </c>
      <c r="V1935">
        <f t="shared" si="211"/>
        <v>62.5</v>
      </c>
      <c r="W1935">
        <f t="shared" si="212"/>
        <v>0</v>
      </c>
      <c r="X1935">
        <f t="shared" si="213"/>
        <v>0</v>
      </c>
    </row>
    <row r="1936" spans="1:24">
      <c r="A1936" s="2">
        <v>296</v>
      </c>
      <c r="B1936" s="1" t="s">
        <v>17</v>
      </c>
      <c r="C1936" s="1">
        <v>8</v>
      </c>
      <c r="D1936" s="1" t="s">
        <v>11</v>
      </c>
      <c r="E1936" s="1">
        <v>0.8</v>
      </c>
      <c r="F1936" s="1">
        <v>0.1</v>
      </c>
      <c r="G1936" s="1">
        <v>0.1</v>
      </c>
      <c r="H1936" s="1">
        <v>0</v>
      </c>
      <c r="I1936" s="1" t="s">
        <v>12</v>
      </c>
      <c r="J1936" s="1" t="s">
        <v>16</v>
      </c>
      <c r="K1936" s="1">
        <v>625</v>
      </c>
      <c r="L1936" s="3">
        <v>125</v>
      </c>
      <c r="M1936" t="str">
        <f t="shared" si="214"/>
        <v>B</v>
      </c>
      <c r="N1936" t="str">
        <f t="shared" si="215"/>
        <v>B8</v>
      </c>
      <c r="O1936" t="str">
        <f>VLOOKUP(N1936,'Design - US'!$H$3:$M$50,2,FALSE)</f>
        <v>Profile C</v>
      </c>
      <c r="P1936" t="str">
        <f>VLOOKUP($N1936,'Design - US'!$H$3:$M$50,3,FALSE)</f>
        <v>$60 USD / mo (T3)</v>
      </c>
      <c r="Q1936" t="str">
        <f>VLOOKUP($N1936,'Design - US'!$H$3:$M$50,4,FALSE)</f>
        <v>$7.14 USD / day</v>
      </c>
      <c r="R1936" t="str">
        <f>VLOOKUP($N1936,'Design - US'!$H$3:$M$50,5,FALSE)</f>
        <v>Open access within label indication (use after failure of allopurinol or febuxostat)</v>
      </c>
      <c r="S1936" t="str">
        <f>VLOOKUP($N1936,'Design - US'!$H$3:$M$50,6,FALSE)</f>
        <v>No prior authorization</v>
      </c>
      <c r="T1936">
        <f t="shared" si="216"/>
        <v>625</v>
      </c>
      <c r="U1936">
        <f t="shared" si="210"/>
        <v>500</v>
      </c>
      <c r="V1936">
        <f t="shared" si="211"/>
        <v>62.5</v>
      </c>
      <c r="W1936">
        <f t="shared" si="212"/>
        <v>62.5</v>
      </c>
      <c r="X1936">
        <f t="shared" si="213"/>
        <v>0</v>
      </c>
    </row>
    <row r="1937" spans="1:24">
      <c r="A1937" s="2">
        <v>296</v>
      </c>
      <c r="B1937" s="1" t="s">
        <v>17</v>
      </c>
      <c r="C1937" s="1">
        <v>8</v>
      </c>
      <c r="D1937" s="1" t="s">
        <v>14</v>
      </c>
      <c r="E1937" s="1">
        <v>0.5</v>
      </c>
      <c r="F1937" s="1">
        <v>0.3</v>
      </c>
      <c r="G1937" s="1">
        <v>0.2</v>
      </c>
      <c r="H1937" s="1">
        <v>0</v>
      </c>
      <c r="I1937" s="1" t="s">
        <v>12</v>
      </c>
      <c r="J1937" s="1" t="s">
        <v>16</v>
      </c>
      <c r="K1937" s="1">
        <v>625</v>
      </c>
      <c r="L1937" s="3">
        <v>125</v>
      </c>
      <c r="M1937" t="str">
        <f t="shared" si="214"/>
        <v>B</v>
      </c>
      <c r="N1937" t="str">
        <f t="shared" si="215"/>
        <v>B8</v>
      </c>
      <c r="O1937" t="str">
        <f>VLOOKUP(N1937,'Design - US'!$H$3:$M$50,2,FALSE)</f>
        <v>Profile C</v>
      </c>
      <c r="P1937" t="str">
        <f>VLOOKUP($N1937,'Design - US'!$H$3:$M$50,3,FALSE)</f>
        <v>$60 USD / mo (T3)</v>
      </c>
      <c r="Q1937" t="str">
        <f>VLOOKUP($N1937,'Design - US'!$H$3:$M$50,4,FALSE)</f>
        <v>$7.14 USD / day</v>
      </c>
      <c r="R1937" t="str">
        <f>VLOOKUP($N1937,'Design - US'!$H$3:$M$50,5,FALSE)</f>
        <v>Open access within label indication (use after failure of allopurinol or febuxostat)</v>
      </c>
      <c r="S1937" t="str">
        <f>VLOOKUP($N1937,'Design - US'!$H$3:$M$50,6,FALSE)</f>
        <v>No prior authorization</v>
      </c>
      <c r="T1937">
        <f t="shared" si="216"/>
        <v>125</v>
      </c>
      <c r="U1937">
        <f t="shared" si="210"/>
        <v>62.5</v>
      </c>
      <c r="V1937">
        <f t="shared" si="211"/>
        <v>37.5</v>
      </c>
      <c r="W1937">
        <f t="shared" si="212"/>
        <v>25</v>
      </c>
      <c r="X1937">
        <f t="shared" si="213"/>
        <v>0</v>
      </c>
    </row>
    <row r="1938" spans="1:24">
      <c r="A1938" s="2">
        <v>296</v>
      </c>
      <c r="B1938" s="1" t="s">
        <v>17</v>
      </c>
      <c r="C1938" s="1">
        <v>9</v>
      </c>
      <c r="D1938" s="1" t="s">
        <v>11</v>
      </c>
      <c r="E1938" s="1">
        <v>0.8</v>
      </c>
      <c r="F1938" s="1">
        <v>0.2</v>
      </c>
      <c r="G1938" s="1">
        <v>0</v>
      </c>
      <c r="H1938" s="1">
        <v>0</v>
      </c>
      <c r="I1938" s="1" t="s">
        <v>12</v>
      </c>
      <c r="J1938" s="1" t="s">
        <v>16</v>
      </c>
      <c r="K1938" s="1">
        <v>625</v>
      </c>
      <c r="L1938" s="3">
        <v>125</v>
      </c>
      <c r="M1938" t="str">
        <f t="shared" si="214"/>
        <v>B</v>
      </c>
      <c r="N1938" t="str">
        <f t="shared" si="215"/>
        <v>B9</v>
      </c>
      <c r="O1938" t="str">
        <f>VLOOKUP(N1938,'Design - US'!$H$3:$M$50,2,FALSE)</f>
        <v>Profile B</v>
      </c>
      <c r="P1938" t="str">
        <f>VLOOKUP($N1938,'Design - US'!$H$3:$M$50,3,FALSE)</f>
        <v>$60 USD / mo (T3)</v>
      </c>
      <c r="Q1938" t="str">
        <f>VLOOKUP($N1938,'Design - US'!$H$3:$M$50,4,FALSE)</f>
        <v>$12.06 USD / day</v>
      </c>
      <c r="R1938" t="str">
        <f>VLOOKUP($N1938,'Design - US'!$H$3:$M$50,5,FALSE)</f>
        <v>Open access within label indication (use after failure of allopurinol or febuxostat)</v>
      </c>
      <c r="S1938" t="str">
        <f>VLOOKUP($N1938,'Design - US'!$H$3:$M$50,6,FALSE)</f>
        <v>Requires prior authorization</v>
      </c>
      <c r="T1938">
        <f t="shared" si="216"/>
        <v>625</v>
      </c>
      <c r="U1938">
        <f t="shared" si="210"/>
        <v>500</v>
      </c>
      <c r="V1938">
        <f t="shared" si="211"/>
        <v>125</v>
      </c>
      <c r="W1938">
        <f t="shared" si="212"/>
        <v>0</v>
      </c>
      <c r="X1938">
        <f t="shared" si="213"/>
        <v>0</v>
      </c>
    </row>
    <row r="1939" spans="1:24">
      <c r="A1939" s="2">
        <v>296</v>
      </c>
      <c r="B1939" s="1" t="s">
        <v>17</v>
      </c>
      <c r="C1939" s="1">
        <v>9</v>
      </c>
      <c r="D1939" s="1" t="s">
        <v>14</v>
      </c>
      <c r="E1939" s="1">
        <v>0.5</v>
      </c>
      <c r="F1939" s="1">
        <v>0.5</v>
      </c>
      <c r="G1939" s="1">
        <v>0</v>
      </c>
      <c r="H1939" s="1">
        <v>0</v>
      </c>
      <c r="I1939" s="1" t="s">
        <v>12</v>
      </c>
      <c r="J1939" s="1" t="s">
        <v>16</v>
      </c>
      <c r="K1939" s="1">
        <v>625</v>
      </c>
      <c r="L1939" s="3">
        <v>125</v>
      </c>
      <c r="M1939" t="str">
        <f t="shared" si="214"/>
        <v>B</v>
      </c>
      <c r="N1939" t="str">
        <f t="shared" si="215"/>
        <v>B9</v>
      </c>
      <c r="O1939" t="str">
        <f>VLOOKUP(N1939,'Design - US'!$H$3:$M$50,2,FALSE)</f>
        <v>Profile B</v>
      </c>
      <c r="P1939" t="str">
        <f>VLOOKUP($N1939,'Design - US'!$H$3:$M$50,3,FALSE)</f>
        <v>$60 USD / mo (T3)</v>
      </c>
      <c r="Q1939" t="str">
        <f>VLOOKUP($N1939,'Design - US'!$H$3:$M$50,4,FALSE)</f>
        <v>$12.06 USD / day</v>
      </c>
      <c r="R1939" t="str">
        <f>VLOOKUP($N1939,'Design - US'!$H$3:$M$50,5,FALSE)</f>
        <v>Open access within label indication (use after failure of allopurinol or febuxostat)</v>
      </c>
      <c r="S1939" t="str">
        <f>VLOOKUP($N1939,'Design - US'!$H$3:$M$50,6,FALSE)</f>
        <v>Requires prior authorization</v>
      </c>
      <c r="T1939">
        <f t="shared" si="216"/>
        <v>125</v>
      </c>
      <c r="U1939">
        <f t="shared" si="210"/>
        <v>62.5</v>
      </c>
      <c r="V1939">
        <f t="shared" si="211"/>
        <v>62.5</v>
      </c>
      <c r="W1939">
        <f t="shared" si="212"/>
        <v>0</v>
      </c>
      <c r="X1939">
        <f t="shared" si="213"/>
        <v>0</v>
      </c>
    </row>
    <row r="1940" spans="1:24">
      <c r="A1940" s="2">
        <v>296</v>
      </c>
      <c r="B1940" s="1" t="s">
        <v>17</v>
      </c>
      <c r="C1940" s="1">
        <v>10</v>
      </c>
      <c r="D1940" s="1" t="s">
        <v>11</v>
      </c>
      <c r="E1940" s="1">
        <v>0.8</v>
      </c>
      <c r="F1940" s="1">
        <v>0.2</v>
      </c>
      <c r="G1940" s="1">
        <v>0</v>
      </c>
      <c r="H1940" s="1">
        <v>0</v>
      </c>
      <c r="I1940" s="1" t="s">
        <v>12</v>
      </c>
      <c r="J1940" s="1" t="s">
        <v>16</v>
      </c>
      <c r="K1940" s="1">
        <v>625</v>
      </c>
      <c r="L1940" s="3">
        <v>125</v>
      </c>
      <c r="M1940" t="str">
        <f t="shared" si="214"/>
        <v>B</v>
      </c>
      <c r="N1940" t="str">
        <f t="shared" si="215"/>
        <v>B10</v>
      </c>
      <c r="O1940" t="str">
        <f>VLOOKUP(N1940,'Design - US'!$H$3:$M$50,2,FALSE)</f>
        <v>Profile D</v>
      </c>
      <c r="P1940" t="str">
        <f>VLOOKUP($N1940,'Design - US'!$H$3:$M$50,3,FALSE)</f>
        <v>$60 USD / mo (T3)</v>
      </c>
      <c r="Q1940" t="str">
        <f>VLOOKUP($N1940,'Design - US'!$H$3:$M$50,4,FALSE)</f>
        <v>$12.06 USD / day</v>
      </c>
      <c r="R1940" t="str">
        <f>VLOOKUP($N1940,'Design - US'!$H$3:$M$50,5,FALSE)</f>
        <v>Access restricted beyond label indication (use only after failure of both allopurinol AND febuxostat)</v>
      </c>
      <c r="S1940" t="str">
        <f>VLOOKUP($N1940,'Design - US'!$H$3:$M$50,6,FALSE)</f>
        <v>No prior authorization</v>
      </c>
      <c r="T1940">
        <f t="shared" si="216"/>
        <v>625</v>
      </c>
      <c r="U1940">
        <f t="shared" si="210"/>
        <v>500</v>
      </c>
      <c r="V1940">
        <f t="shared" si="211"/>
        <v>125</v>
      </c>
      <c r="W1940">
        <f t="shared" si="212"/>
        <v>0</v>
      </c>
      <c r="X1940">
        <f t="shared" si="213"/>
        <v>0</v>
      </c>
    </row>
    <row r="1941" spans="1:24">
      <c r="A1941" s="2">
        <v>296</v>
      </c>
      <c r="B1941" s="1" t="s">
        <v>17</v>
      </c>
      <c r="C1941" s="1">
        <v>10</v>
      </c>
      <c r="D1941" s="1" t="s">
        <v>14</v>
      </c>
      <c r="E1941" s="1">
        <v>0.5</v>
      </c>
      <c r="F1941" s="1">
        <v>0.5</v>
      </c>
      <c r="G1941" s="1">
        <v>0</v>
      </c>
      <c r="H1941" s="1">
        <v>0</v>
      </c>
      <c r="I1941" s="1" t="s">
        <v>12</v>
      </c>
      <c r="J1941" s="1" t="s">
        <v>16</v>
      </c>
      <c r="K1941" s="1">
        <v>625</v>
      </c>
      <c r="L1941" s="3">
        <v>125</v>
      </c>
      <c r="M1941" t="str">
        <f t="shared" si="214"/>
        <v>B</v>
      </c>
      <c r="N1941" t="str">
        <f t="shared" si="215"/>
        <v>B10</v>
      </c>
      <c r="O1941" t="str">
        <f>VLOOKUP(N1941,'Design - US'!$H$3:$M$50,2,FALSE)</f>
        <v>Profile D</v>
      </c>
      <c r="P1941" t="str">
        <f>VLOOKUP($N1941,'Design - US'!$H$3:$M$50,3,FALSE)</f>
        <v>$60 USD / mo (T3)</v>
      </c>
      <c r="Q1941" t="str">
        <f>VLOOKUP($N1941,'Design - US'!$H$3:$M$50,4,FALSE)</f>
        <v>$12.06 USD / day</v>
      </c>
      <c r="R1941" t="str">
        <f>VLOOKUP($N1941,'Design - US'!$H$3:$M$50,5,FALSE)</f>
        <v>Access restricted beyond label indication (use only after failure of both allopurinol AND febuxostat)</v>
      </c>
      <c r="S1941" t="str">
        <f>VLOOKUP($N1941,'Design - US'!$H$3:$M$50,6,FALSE)</f>
        <v>No prior authorization</v>
      </c>
      <c r="T1941">
        <f t="shared" si="216"/>
        <v>125</v>
      </c>
      <c r="U1941">
        <f t="shared" si="210"/>
        <v>62.5</v>
      </c>
      <c r="V1941">
        <f t="shared" si="211"/>
        <v>62.5</v>
      </c>
      <c r="W1941">
        <f t="shared" si="212"/>
        <v>0</v>
      </c>
      <c r="X1941">
        <f t="shared" si="213"/>
        <v>0</v>
      </c>
    </row>
    <row r="1942" spans="1:24">
      <c r="A1942" s="2">
        <v>296</v>
      </c>
      <c r="B1942" s="1" t="s">
        <v>17</v>
      </c>
      <c r="C1942" s="1">
        <v>11</v>
      </c>
      <c r="D1942" s="1" t="s">
        <v>11</v>
      </c>
      <c r="E1942" s="1">
        <v>0.8</v>
      </c>
      <c r="F1942" s="1">
        <v>0.2</v>
      </c>
      <c r="G1942" s="1">
        <v>0</v>
      </c>
      <c r="H1942" s="1">
        <v>0</v>
      </c>
      <c r="I1942" s="1" t="s">
        <v>12</v>
      </c>
      <c r="J1942" s="1" t="s">
        <v>16</v>
      </c>
      <c r="K1942" s="1">
        <v>625</v>
      </c>
      <c r="L1942" s="3">
        <v>125</v>
      </c>
      <c r="M1942" t="str">
        <f t="shared" si="214"/>
        <v>B</v>
      </c>
      <c r="N1942" t="str">
        <f t="shared" si="215"/>
        <v>B11</v>
      </c>
      <c r="O1942" t="str">
        <f>VLOOKUP(N1942,'Design - US'!$H$3:$M$50,2,FALSE)</f>
        <v>Profile A</v>
      </c>
      <c r="P1942" t="str">
        <f>VLOOKUP($N1942,'Design - US'!$H$3:$M$50,3,FALSE)</f>
        <v>$60 USD / mo (T3)</v>
      </c>
      <c r="Q1942" t="str">
        <f>VLOOKUP($N1942,'Design - US'!$H$3:$M$50,4,FALSE)</f>
        <v>$12.06 USD / day</v>
      </c>
      <c r="R1942" t="str">
        <f>VLOOKUP($N1942,'Design - US'!$H$3:$M$50,5,FALSE)</f>
        <v>Access restricted beyond label indication (use only after failure of both allopurinol AND febuxostat)</v>
      </c>
      <c r="S1942" t="str">
        <f>VLOOKUP($N1942,'Design - US'!$H$3:$M$50,6,FALSE)</f>
        <v>Requires prior authorization</v>
      </c>
      <c r="T1942">
        <f t="shared" si="216"/>
        <v>625</v>
      </c>
      <c r="U1942">
        <f t="shared" si="210"/>
        <v>500</v>
      </c>
      <c r="V1942">
        <f t="shared" si="211"/>
        <v>125</v>
      </c>
      <c r="W1942">
        <f t="shared" si="212"/>
        <v>0</v>
      </c>
      <c r="X1942">
        <f t="shared" si="213"/>
        <v>0</v>
      </c>
    </row>
    <row r="1943" spans="1:24">
      <c r="A1943" s="2">
        <v>296</v>
      </c>
      <c r="B1943" s="1" t="s">
        <v>17</v>
      </c>
      <c r="C1943" s="1">
        <v>11</v>
      </c>
      <c r="D1943" s="1" t="s">
        <v>14</v>
      </c>
      <c r="E1943" s="1">
        <v>0.3</v>
      </c>
      <c r="F1943" s="1">
        <v>0.6</v>
      </c>
      <c r="G1943" s="1">
        <v>0.1</v>
      </c>
      <c r="H1943" s="1">
        <v>0</v>
      </c>
      <c r="I1943" s="1" t="s">
        <v>12</v>
      </c>
      <c r="J1943" s="1" t="s">
        <v>16</v>
      </c>
      <c r="K1943" s="1">
        <v>625</v>
      </c>
      <c r="L1943" s="3">
        <v>125</v>
      </c>
      <c r="M1943" t="str">
        <f t="shared" si="214"/>
        <v>B</v>
      </c>
      <c r="N1943" t="str">
        <f t="shared" si="215"/>
        <v>B11</v>
      </c>
      <c r="O1943" t="str">
        <f>VLOOKUP(N1943,'Design - US'!$H$3:$M$50,2,FALSE)</f>
        <v>Profile A</v>
      </c>
      <c r="P1943" t="str">
        <f>VLOOKUP($N1943,'Design - US'!$H$3:$M$50,3,FALSE)</f>
        <v>$60 USD / mo (T3)</v>
      </c>
      <c r="Q1943" t="str">
        <f>VLOOKUP($N1943,'Design - US'!$H$3:$M$50,4,FALSE)</f>
        <v>$12.06 USD / day</v>
      </c>
      <c r="R1943" t="str">
        <f>VLOOKUP($N1943,'Design - US'!$H$3:$M$50,5,FALSE)</f>
        <v>Access restricted beyond label indication (use only after failure of both allopurinol AND febuxostat)</v>
      </c>
      <c r="S1943" t="str">
        <f>VLOOKUP($N1943,'Design - US'!$H$3:$M$50,6,FALSE)</f>
        <v>Requires prior authorization</v>
      </c>
      <c r="T1943">
        <f t="shared" si="216"/>
        <v>125</v>
      </c>
      <c r="U1943">
        <f t="shared" si="210"/>
        <v>37.5</v>
      </c>
      <c r="V1943">
        <f t="shared" si="211"/>
        <v>75</v>
      </c>
      <c r="W1943">
        <f t="shared" si="212"/>
        <v>12.5</v>
      </c>
      <c r="X1943">
        <f t="shared" si="213"/>
        <v>0</v>
      </c>
    </row>
    <row r="1944" spans="1:24">
      <c r="A1944" s="2">
        <v>296</v>
      </c>
      <c r="B1944" s="1" t="s">
        <v>17</v>
      </c>
      <c r="C1944" s="1">
        <v>12</v>
      </c>
      <c r="D1944" s="1" t="s">
        <v>11</v>
      </c>
      <c r="E1944" s="1">
        <v>0.6</v>
      </c>
      <c r="F1944" s="1">
        <v>0.2</v>
      </c>
      <c r="G1944" s="1">
        <v>0.2</v>
      </c>
      <c r="H1944" s="1">
        <v>0</v>
      </c>
      <c r="I1944" s="1" t="s">
        <v>12</v>
      </c>
      <c r="J1944" s="1" t="s">
        <v>16</v>
      </c>
      <c r="K1944" s="1">
        <v>625</v>
      </c>
      <c r="L1944" s="3">
        <v>125</v>
      </c>
      <c r="M1944" t="str">
        <f t="shared" si="214"/>
        <v>B</v>
      </c>
      <c r="N1944" t="str">
        <f t="shared" si="215"/>
        <v>B12</v>
      </c>
      <c r="O1944" t="str">
        <f>VLOOKUP(N1944,'Design - US'!$H$3:$M$50,2,FALSE)</f>
        <v>Profile A</v>
      </c>
      <c r="P1944" t="str">
        <f>VLOOKUP($N1944,'Design - US'!$H$3:$M$50,3,FALSE)</f>
        <v>$60 USD / mo (T3)</v>
      </c>
      <c r="Q1944" t="str">
        <f>VLOOKUP($N1944,'Design - US'!$H$3:$M$50,4,FALSE)</f>
        <v>$7.14 USD / day</v>
      </c>
      <c r="R1944" t="str">
        <f>VLOOKUP($N1944,'Design - US'!$H$3:$M$50,5,FALSE)</f>
        <v>Open access within label indication (use after failure of allopurinol or febuxostat)</v>
      </c>
      <c r="S1944" t="str">
        <f>VLOOKUP($N1944,'Design - US'!$H$3:$M$50,6,FALSE)</f>
        <v>No prior authorization</v>
      </c>
      <c r="T1944">
        <f t="shared" si="216"/>
        <v>625</v>
      </c>
      <c r="U1944">
        <f t="shared" si="210"/>
        <v>375</v>
      </c>
      <c r="V1944">
        <f t="shared" si="211"/>
        <v>125</v>
      </c>
      <c r="W1944">
        <f t="shared" si="212"/>
        <v>125</v>
      </c>
      <c r="X1944">
        <f t="shared" si="213"/>
        <v>0</v>
      </c>
    </row>
    <row r="1945" spans="1:24">
      <c r="A1945" s="2">
        <v>296</v>
      </c>
      <c r="B1945" s="1" t="s">
        <v>17</v>
      </c>
      <c r="C1945" s="1">
        <v>12</v>
      </c>
      <c r="D1945" s="1" t="s">
        <v>14</v>
      </c>
      <c r="E1945" s="1">
        <v>0.1</v>
      </c>
      <c r="F1945" s="1">
        <v>0.3</v>
      </c>
      <c r="G1945" s="1">
        <v>0.6</v>
      </c>
      <c r="H1945" s="1">
        <v>0</v>
      </c>
      <c r="I1945" s="1" t="s">
        <v>12</v>
      </c>
      <c r="J1945" s="1" t="s">
        <v>16</v>
      </c>
      <c r="K1945" s="1">
        <v>625</v>
      </c>
      <c r="L1945" s="3">
        <v>125</v>
      </c>
      <c r="M1945" t="str">
        <f t="shared" si="214"/>
        <v>B</v>
      </c>
      <c r="N1945" t="str">
        <f t="shared" si="215"/>
        <v>B12</v>
      </c>
      <c r="O1945" t="str">
        <f>VLOOKUP(N1945,'Design - US'!$H$3:$M$50,2,FALSE)</f>
        <v>Profile A</v>
      </c>
      <c r="P1945" t="str">
        <f>VLOOKUP($N1945,'Design - US'!$H$3:$M$50,3,FALSE)</f>
        <v>$60 USD / mo (T3)</v>
      </c>
      <c r="Q1945" t="str">
        <f>VLOOKUP($N1945,'Design - US'!$H$3:$M$50,4,FALSE)</f>
        <v>$7.14 USD / day</v>
      </c>
      <c r="R1945" t="str">
        <f>VLOOKUP($N1945,'Design - US'!$H$3:$M$50,5,FALSE)</f>
        <v>Open access within label indication (use after failure of allopurinol or febuxostat)</v>
      </c>
      <c r="S1945" t="str">
        <f>VLOOKUP($N1945,'Design - US'!$H$3:$M$50,6,FALSE)</f>
        <v>No prior authorization</v>
      </c>
      <c r="T1945">
        <f t="shared" si="216"/>
        <v>125</v>
      </c>
      <c r="U1945">
        <f t="shared" si="210"/>
        <v>12.5</v>
      </c>
      <c r="V1945">
        <f t="shared" si="211"/>
        <v>37.5</v>
      </c>
      <c r="W1945">
        <f t="shared" si="212"/>
        <v>75</v>
      </c>
      <c r="X1945">
        <f t="shared" si="213"/>
        <v>0</v>
      </c>
    </row>
    <row r="1946" spans="1:24">
      <c r="A1946" s="2">
        <v>303</v>
      </c>
      <c r="B1946" s="1" t="s">
        <v>15</v>
      </c>
      <c r="C1946" s="1">
        <v>1</v>
      </c>
      <c r="D1946" s="1" t="s">
        <v>11</v>
      </c>
      <c r="E1946" s="1">
        <v>0.2</v>
      </c>
      <c r="F1946" s="1">
        <v>0.2</v>
      </c>
      <c r="G1946" s="1">
        <v>0.6</v>
      </c>
      <c r="H1946" s="1">
        <v>0</v>
      </c>
      <c r="I1946" s="1" t="s">
        <v>12</v>
      </c>
      <c r="J1946" s="1" t="s">
        <v>16</v>
      </c>
      <c r="K1946" s="1">
        <v>7500</v>
      </c>
      <c r="L1946" s="3">
        <v>0</v>
      </c>
      <c r="M1946" t="str">
        <f t="shared" si="214"/>
        <v>D</v>
      </c>
      <c r="N1946" t="str">
        <f t="shared" si="215"/>
        <v>D1</v>
      </c>
      <c r="O1946" t="str">
        <f>VLOOKUP(N1946,'Design - US'!$H$3:$M$50,2,FALSE)</f>
        <v>Profile C</v>
      </c>
      <c r="P1946" t="str">
        <f>VLOOKUP($N1946,'Design - US'!$H$3:$M$50,3,FALSE)</f>
        <v>$30 USD / mo (T2)</v>
      </c>
      <c r="Q1946" t="str">
        <f>VLOOKUP($N1946,'Design - US'!$H$3:$M$50,4,FALSE)</f>
        <v>$5.36 USD / day</v>
      </c>
      <c r="R1946" t="str">
        <f>VLOOKUP($N1946,'Design - US'!$H$3:$M$50,5,FALSE)</f>
        <v>Open access within label indication (use after failure of allopurinol or febuxostat)</v>
      </c>
      <c r="S1946" t="str">
        <f>VLOOKUP($N1946,'Design - US'!$H$3:$M$50,6,FALSE)</f>
        <v>Requires prior authorization</v>
      </c>
      <c r="T1946">
        <f t="shared" si="216"/>
        <v>7500</v>
      </c>
      <c r="U1946">
        <f t="shared" si="210"/>
        <v>1500</v>
      </c>
      <c r="V1946">
        <f t="shared" si="211"/>
        <v>1500</v>
      </c>
      <c r="W1946">
        <f t="shared" si="212"/>
        <v>4500</v>
      </c>
      <c r="X1946">
        <f t="shared" si="213"/>
        <v>0</v>
      </c>
    </row>
    <row r="1947" spans="1:24">
      <c r="A1947" s="2">
        <v>303</v>
      </c>
      <c r="B1947" s="1" t="s">
        <v>15</v>
      </c>
      <c r="C1947" s="1">
        <v>1</v>
      </c>
      <c r="D1947" s="1" t="s">
        <v>14</v>
      </c>
      <c r="E1947" s="1">
        <v>0</v>
      </c>
      <c r="F1947" s="1">
        <v>0.3</v>
      </c>
      <c r="G1947" s="1">
        <v>0.7</v>
      </c>
      <c r="H1947" s="1">
        <v>0</v>
      </c>
      <c r="I1947" s="1" t="s">
        <v>12</v>
      </c>
      <c r="J1947" s="1" t="s">
        <v>16</v>
      </c>
      <c r="K1947" s="1">
        <v>7500</v>
      </c>
      <c r="L1947" s="3">
        <v>0</v>
      </c>
      <c r="M1947" t="str">
        <f t="shared" si="214"/>
        <v>D</v>
      </c>
      <c r="N1947" t="str">
        <f t="shared" si="215"/>
        <v>D1</v>
      </c>
      <c r="O1947" t="str">
        <f>VLOOKUP(N1947,'Design - US'!$H$3:$M$50,2,FALSE)</f>
        <v>Profile C</v>
      </c>
      <c r="P1947" t="str">
        <f>VLOOKUP($N1947,'Design - US'!$H$3:$M$50,3,FALSE)</f>
        <v>$30 USD / mo (T2)</v>
      </c>
      <c r="Q1947" t="str">
        <f>VLOOKUP($N1947,'Design - US'!$H$3:$M$50,4,FALSE)</f>
        <v>$5.36 USD / day</v>
      </c>
      <c r="R1947" t="str">
        <f>VLOOKUP($N1947,'Design - US'!$H$3:$M$50,5,FALSE)</f>
        <v>Open access within label indication (use after failure of allopurinol or febuxostat)</v>
      </c>
      <c r="S1947" t="str">
        <f>VLOOKUP($N1947,'Design - US'!$H$3:$M$50,6,FALSE)</f>
        <v>Requires prior authorization</v>
      </c>
      <c r="T1947">
        <f t="shared" si="216"/>
        <v>0</v>
      </c>
      <c r="U1947">
        <f t="shared" si="210"/>
        <v>0</v>
      </c>
      <c r="V1947">
        <f t="shared" si="211"/>
        <v>0</v>
      </c>
      <c r="W1947">
        <f t="shared" si="212"/>
        <v>0</v>
      </c>
      <c r="X1947">
        <f t="shared" si="213"/>
        <v>0</v>
      </c>
    </row>
    <row r="1948" spans="1:24">
      <c r="A1948" s="2">
        <v>303</v>
      </c>
      <c r="B1948" s="1" t="s">
        <v>15</v>
      </c>
      <c r="C1948" s="1">
        <v>2</v>
      </c>
      <c r="D1948" s="1" t="s">
        <v>11</v>
      </c>
      <c r="E1948" s="1">
        <v>0.2</v>
      </c>
      <c r="F1948" s="1">
        <v>0.2</v>
      </c>
      <c r="G1948" s="1">
        <v>0.6</v>
      </c>
      <c r="H1948" s="1">
        <v>0</v>
      </c>
      <c r="I1948" s="1" t="s">
        <v>12</v>
      </c>
      <c r="J1948" s="1" t="s">
        <v>16</v>
      </c>
      <c r="K1948" s="1">
        <v>7500</v>
      </c>
      <c r="L1948" s="3">
        <v>0</v>
      </c>
      <c r="M1948" t="str">
        <f t="shared" si="214"/>
        <v>D</v>
      </c>
      <c r="N1948" t="str">
        <f t="shared" si="215"/>
        <v>D2</v>
      </c>
      <c r="O1948" t="str">
        <f>VLOOKUP(N1948,'Design - US'!$H$3:$M$50,2,FALSE)</f>
        <v>Profile B</v>
      </c>
      <c r="P1948" t="str">
        <f>VLOOKUP($N1948,'Design - US'!$H$3:$M$50,3,FALSE)</f>
        <v>$30 USD / mo (T2)</v>
      </c>
      <c r="Q1948" t="str">
        <f>VLOOKUP($N1948,'Design - US'!$H$3:$M$50,4,FALSE)</f>
        <v>$7.14 USD / day</v>
      </c>
      <c r="R1948" t="str">
        <f>VLOOKUP($N1948,'Design - US'!$H$3:$M$50,5,FALSE)</f>
        <v>Open access within label indication (use after failure of allopurinol or febuxostat)</v>
      </c>
      <c r="S1948" t="str">
        <f>VLOOKUP($N1948,'Design - US'!$H$3:$M$50,6,FALSE)</f>
        <v>No prior authorization</v>
      </c>
      <c r="T1948">
        <f t="shared" si="216"/>
        <v>7500</v>
      </c>
      <c r="U1948">
        <f t="shared" si="210"/>
        <v>1500</v>
      </c>
      <c r="V1948">
        <f t="shared" si="211"/>
        <v>1500</v>
      </c>
      <c r="W1948">
        <f t="shared" si="212"/>
        <v>4500</v>
      </c>
      <c r="X1948">
        <f t="shared" si="213"/>
        <v>0</v>
      </c>
    </row>
    <row r="1949" spans="1:24">
      <c r="A1949" s="2">
        <v>303</v>
      </c>
      <c r="B1949" s="1" t="s">
        <v>15</v>
      </c>
      <c r="C1949" s="1">
        <v>2</v>
      </c>
      <c r="D1949" s="1" t="s">
        <v>14</v>
      </c>
      <c r="E1949" s="1">
        <v>0</v>
      </c>
      <c r="F1949" s="1">
        <v>0.3</v>
      </c>
      <c r="G1949" s="1">
        <v>0.7</v>
      </c>
      <c r="H1949" s="1">
        <v>0</v>
      </c>
      <c r="I1949" s="1" t="s">
        <v>12</v>
      </c>
      <c r="J1949" s="1" t="s">
        <v>16</v>
      </c>
      <c r="K1949" s="1">
        <v>7500</v>
      </c>
      <c r="L1949" s="3">
        <v>0</v>
      </c>
      <c r="M1949" t="str">
        <f t="shared" si="214"/>
        <v>D</v>
      </c>
      <c r="N1949" t="str">
        <f t="shared" si="215"/>
        <v>D2</v>
      </c>
      <c r="O1949" t="str">
        <f>VLOOKUP(N1949,'Design - US'!$H$3:$M$50,2,FALSE)</f>
        <v>Profile B</v>
      </c>
      <c r="P1949" t="str">
        <f>VLOOKUP($N1949,'Design - US'!$H$3:$M$50,3,FALSE)</f>
        <v>$30 USD / mo (T2)</v>
      </c>
      <c r="Q1949" t="str">
        <f>VLOOKUP($N1949,'Design - US'!$H$3:$M$50,4,FALSE)</f>
        <v>$7.14 USD / day</v>
      </c>
      <c r="R1949" t="str">
        <f>VLOOKUP($N1949,'Design - US'!$H$3:$M$50,5,FALSE)</f>
        <v>Open access within label indication (use after failure of allopurinol or febuxostat)</v>
      </c>
      <c r="S1949" t="str">
        <f>VLOOKUP($N1949,'Design - US'!$H$3:$M$50,6,FALSE)</f>
        <v>No prior authorization</v>
      </c>
      <c r="T1949">
        <f t="shared" si="216"/>
        <v>0</v>
      </c>
      <c r="U1949">
        <f t="shared" si="210"/>
        <v>0</v>
      </c>
      <c r="V1949">
        <f t="shared" si="211"/>
        <v>0</v>
      </c>
      <c r="W1949">
        <f t="shared" si="212"/>
        <v>0</v>
      </c>
      <c r="X1949">
        <f t="shared" si="213"/>
        <v>0</v>
      </c>
    </row>
    <row r="1950" spans="1:24">
      <c r="A1950" s="2">
        <v>303</v>
      </c>
      <c r="B1950" s="1" t="s">
        <v>15</v>
      </c>
      <c r="C1950" s="1">
        <v>3</v>
      </c>
      <c r="D1950" s="1" t="s">
        <v>11</v>
      </c>
      <c r="E1950" s="1">
        <v>0.2</v>
      </c>
      <c r="F1950" s="1">
        <v>0.2</v>
      </c>
      <c r="G1950" s="1">
        <v>0.6</v>
      </c>
      <c r="H1950" s="1">
        <v>0</v>
      </c>
      <c r="I1950" s="1" t="s">
        <v>12</v>
      </c>
      <c r="J1950" s="1" t="s">
        <v>16</v>
      </c>
      <c r="K1950" s="1">
        <v>7500</v>
      </c>
      <c r="L1950" s="3">
        <v>0</v>
      </c>
      <c r="M1950" t="str">
        <f t="shared" si="214"/>
        <v>D</v>
      </c>
      <c r="N1950" t="str">
        <f t="shared" si="215"/>
        <v>D3</v>
      </c>
      <c r="O1950" t="str">
        <f>VLOOKUP(N1950,'Design - US'!$H$3:$M$50,2,FALSE)</f>
        <v>Profile A</v>
      </c>
      <c r="P1950" t="str">
        <f>VLOOKUP($N1950,'Design - US'!$H$3:$M$50,3,FALSE)</f>
        <v>$30 USD / mo (T2)</v>
      </c>
      <c r="Q1950" t="str">
        <f>VLOOKUP($N1950,'Design - US'!$H$3:$M$50,4,FALSE)</f>
        <v>$7.14 USD / day</v>
      </c>
      <c r="R1950" t="str">
        <f>VLOOKUP($N1950,'Design - US'!$H$3:$M$50,5,FALSE)</f>
        <v>Open access within label indication (use after failure of allopurinol or febuxostat)</v>
      </c>
      <c r="S1950" t="str">
        <f>VLOOKUP($N1950,'Design - US'!$H$3:$M$50,6,FALSE)</f>
        <v>Requires prior authorization</v>
      </c>
      <c r="T1950">
        <f t="shared" si="216"/>
        <v>7500</v>
      </c>
      <c r="U1950">
        <f t="shared" si="210"/>
        <v>1500</v>
      </c>
      <c r="V1950">
        <f t="shared" si="211"/>
        <v>1500</v>
      </c>
      <c r="W1950">
        <f t="shared" si="212"/>
        <v>4500</v>
      </c>
      <c r="X1950">
        <f t="shared" si="213"/>
        <v>0</v>
      </c>
    </row>
    <row r="1951" spans="1:24">
      <c r="A1951" s="2">
        <v>303</v>
      </c>
      <c r="B1951" s="1" t="s">
        <v>15</v>
      </c>
      <c r="C1951" s="1">
        <v>3</v>
      </c>
      <c r="D1951" s="1" t="s">
        <v>14</v>
      </c>
      <c r="E1951" s="1">
        <v>0</v>
      </c>
      <c r="F1951" s="1">
        <v>0.4</v>
      </c>
      <c r="G1951" s="1">
        <v>0.6</v>
      </c>
      <c r="H1951" s="1">
        <v>0</v>
      </c>
      <c r="I1951" s="1" t="s">
        <v>12</v>
      </c>
      <c r="J1951" s="1" t="s">
        <v>16</v>
      </c>
      <c r="K1951" s="1">
        <v>7500</v>
      </c>
      <c r="L1951" s="3">
        <v>0</v>
      </c>
      <c r="M1951" t="str">
        <f t="shared" si="214"/>
        <v>D</v>
      </c>
      <c r="N1951" t="str">
        <f t="shared" si="215"/>
        <v>D3</v>
      </c>
      <c r="O1951" t="str">
        <f>VLOOKUP(N1951,'Design - US'!$H$3:$M$50,2,FALSE)</f>
        <v>Profile A</v>
      </c>
      <c r="P1951" t="str">
        <f>VLOOKUP($N1951,'Design - US'!$H$3:$M$50,3,FALSE)</f>
        <v>$30 USD / mo (T2)</v>
      </c>
      <c r="Q1951" t="str">
        <f>VLOOKUP($N1951,'Design - US'!$H$3:$M$50,4,FALSE)</f>
        <v>$7.14 USD / day</v>
      </c>
      <c r="R1951" t="str">
        <f>VLOOKUP($N1951,'Design - US'!$H$3:$M$50,5,FALSE)</f>
        <v>Open access within label indication (use after failure of allopurinol or febuxostat)</v>
      </c>
      <c r="S1951" t="str">
        <f>VLOOKUP($N1951,'Design - US'!$H$3:$M$50,6,FALSE)</f>
        <v>Requires prior authorization</v>
      </c>
      <c r="T1951">
        <f t="shared" si="216"/>
        <v>0</v>
      </c>
      <c r="U1951">
        <f t="shared" si="210"/>
        <v>0</v>
      </c>
      <c r="V1951">
        <f t="shared" si="211"/>
        <v>0</v>
      </c>
      <c r="W1951">
        <f t="shared" si="212"/>
        <v>0</v>
      </c>
      <c r="X1951">
        <f t="shared" si="213"/>
        <v>0</v>
      </c>
    </row>
    <row r="1952" spans="1:24">
      <c r="A1952" s="2">
        <v>303</v>
      </c>
      <c r="B1952" s="1" t="s">
        <v>15</v>
      </c>
      <c r="C1952" s="1">
        <v>4</v>
      </c>
      <c r="D1952" s="1" t="s">
        <v>11</v>
      </c>
      <c r="E1952" s="1">
        <v>0.2</v>
      </c>
      <c r="F1952" s="1">
        <v>0.3</v>
      </c>
      <c r="G1952" s="1">
        <v>0.5</v>
      </c>
      <c r="H1952" s="1">
        <v>0</v>
      </c>
      <c r="I1952" s="1" t="s">
        <v>12</v>
      </c>
      <c r="J1952" s="1" t="s">
        <v>16</v>
      </c>
      <c r="K1952" s="1">
        <v>7500</v>
      </c>
      <c r="L1952" s="3">
        <v>0</v>
      </c>
      <c r="M1952" t="str">
        <f t="shared" si="214"/>
        <v>D</v>
      </c>
      <c r="N1952" t="str">
        <f t="shared" si="215"/>
        <v>D4</v>
      </c>
      <c r="O1952" t="str">
        <f>VLOOKUP(N1952,'Design - US'!$H$3:$M$50,2,FALSE)</f>
        <v>Profile A</v>
      </c>
      <c r="P1952" t="str">
        <f>VLOOKUP($N1952,'Design - US'!$H$3:$M$50,3,FALSE)</f>
        <v>$60 USD / mo (T3)</v>
      </c>
      <c r="Q1952" t="str">
        <f>VLOOKUP($N1952,'Design - US'!$H$3:$M$50,4,FALSE)</f>
        <v>$5.36 USD / day</v>
      </c>
      <c r="R1952" t="str">
        <f>VLOOKUP($N1952,'Design - US'!$H$3:$M$50,5,FALSE)</f>
        <v>Open access within label indication (use after failure of allopurinol or febuxostat)</v>
      </c>
      <c r="S1952" t="str">
        <f>VLOOKUP($N1952,'Design - US'!$H$3:$M$50,6,FALSE)</f>
        <v>No prior authorization</v>
      </c>
      <c r="T1952">
        <f t="shared" si="216"/>
        <v>7500</v>
      </c>
      <c r="U1952">
        <f t="shared" si="210"/>
        <v>1500</v>
      </c>
      <c r="V1952">
        <f t="shared" si="211"/>
        <v>2250</v>
      </c>
      <c r="W1952">
        <f t="shared" si="212"/>
        <v>3750</v>
      </c>
      <c r="X1952">
        <f t="shared" si="213"/>
        <v>0</v>
      </c>
    </row>
    <row r="1953" spans="1:24">
      <c r="A1953" s="2">
        <v>303</v>
      </c>
      <c r="B1953" s="1" t="s">
        <v>15</v>
      </c>
      <c r="C1953" s="1">
        <v>4</v>
      </c>
      <c r="D1953" s="1" t="s">
        <v>14</v>
      </c>
      <c r="E1953" s="1">
        <v>0</v>
      </c>
      <c r="F1953" s="1">
        <v>0.5</v>
      </c>
      <c r="G1953" s="1">
        <v>0.5</v>
      </c>
      <c r="H1953" s="1">
        <v>0</v>
      </c>
      <c r="I1953" s="1" t="s">
        <v>12</v>
      </c>
      <c r="J1953" s="1" t="s">
        <v>16</v>
      </c>
      <c r="K1953" s="1">
        <v>7500</v>
      </c>
      <c r="L1953" s="3">
        <v>0</v>
      </c>
      <c r="M1953" t="str">
        <f t="shared" si="214"/>
        <v>D</v>
      </c>
      <c r="N1953" t="str">
        <f t="shared" si="215"/>
        <v>D4</v>
      </c>
      <c r="O1953" t="str">
        <f>VLOOKUP(N1953,'Design - US'!$H$3:$M$50,2,FALSE)</f>
        <v>Profile A</v>
      </c>
      <c r="P1953" t="str">
        <f>VLOOKUP($N1953,'Design - US'!$H$3:$M$50,3,FALSE)</f>
        <v>$60 USD / mo (T3)</v>
      </c>
      <c r="Q1953" t="str">
        <f>VLOOKUP($N1953,'Design - US'!$H$3:$M$50,4,FALSE)</f>
        <v>$5.36 USD / day</v>
      </c>
      <c r="R1953" t="str">
        <f>VLOOKUP($N1953,'Design - US'!$H$3:$M$50,5,FALSE)</f>
        <v>Open access within label indication (use after failure of allopurinol or febuxostat)</v>
      </c>
      <c r="S1953" t="str">
        <f>VLOOKUP($N1953,'Design - US'!$H$3:$M$50,6,FALSE)</f>
        <v>No prior authorization</v>
      </c>
      <c r="T1953">
        <f t="shared" si="216"/>
        <v>0</v>
      </c>
      <c r="U1953">
        <f t="shared" si="210"/>
        <v>0</v>
      </c>
      <c r="V1953">
        <f t="shared" si="211"/>
        <v>0</v>
      </c>
      <c r="W1953">
        <f t="shared" si="212"/>
        <v>0</v>
      </c>
      <c r="X1953">
        <f t="shared" si="213"/>
        <v>0</v>
      </c>
    </row>
    <row r="1954" spans="1:24">
      <c r="A1954" s="2">
        <v>303</v>
      </c>
      <c r="B1954" s="1" t="s">
        <v>15</v>
      </c>
      <c r="C1954" s="1">
        <v>5</v>
      </c>
      <c r="D1954" s="1" t="s">
        <v>11</v>
      </c>
      <c r="E1954" s="1">
        <v>0.2</v>
      </c>
      <c r="F1954" s="1">
        <v>0.4</v>
      </c>
      <c r="G1954" s="1">
        <v>0.4</v>
      </c>
      <c r="H1954" s="1">
        <v>0</v>
      </c>
      <c r="I1954" s="1" t="s">
        <v>12</v>
      </c>
      <c r="J1954" s="1" t="s">
        <v>16</v>
      </c>
      <c r="K1954" s="1">
        <v>7500</v>
      </c>
      <c r="L1954" s="3">
        <v>0</v>
      </c>
      <c r="M1954" t="str">
        <f t="shared" si="214"/>
        <v>D</v>
      </c>
      <c r="N1954" t="str">
        <f t="shared" si="215"/>
        <v>D5</v>
      </c>
      <c r="O1954" t="str">
        <f>VLOOKUP(N1954,'Design - US'!$H$3:$M$50,2,FALSE)</f>
        <v>Profile A</v>
      </c>
      <c r="P1954" t="str">
        <f>VLOOKUP($N1954,'Design - US'!$H$3:$M$50,3,FALSE)</f>
        <v>$60 USD / mo (T3)</v>
      </c>
      <c r="Q1954" t="str">
        <f>VLOOKUP($N1954,'Design - US'!$H$3:$M$50,4,FALSE)</f>
        <v>$12.06 USD / day</v>
      </c>
      <c r="R1954" t="str">
        <f>VLOOKUP($N1954,'Design - US'!$H$3:$M$50,5,FALSE)</f>
        <v>Access restricted beyond label indication (use only after failure of both allopurinol AND febuxostat)</v>
      </c>
      <c r="S1954" t="str">
        <f>VLOOKUP($N1954,'Design - US'!$H$3:$M$50,6,FALSE)</f>
        <v>No prior authorization</v>
      </c>
      <c r="T1954">
        <f t="shared" si="216"/>
        <v>7500</v>
      </c>
      <c r="U1954">
        <f t="shared" si="210"/>
        <v>1500</v>
      </c>
      <c r="V1954">
        <f t="shared" si="211"/>
        <v>3000</v>
      </c>
      <c r="W1954">
        <f t="shared" si="212"/>
        <v>3000</v>
      </c>
      <c r="X1954">
        <f t="shared" si="213"/>
        <v>0</v>
      </c>
    </row>
    <row r="1955" spans="1:24">
      <c r="A1955" s="2">
        <v>303</v>
      </c>
      <c r="B1955" s="1" t="s">
        <v>15</v>
      </c>
      <c r="C1955" s="1">
        <v>5</v>
      </c>
      <c r="D1955" s="1" t="s">
        <v>14</v>
      </c>
      <c r="E1955" s="1">
        <v>0</v>
      </c>
      <c r="F1955" s="1">
        <v>0.5</v>
      </c>
      <c r="G1955" s="1">
        <v>0.5</v>
      </c>
      <c r="H1955" s="1">
        <v>0</v>
      </c>
      <c r="I1955" s="1" t="s">
        <v>12</v>
      </c>
      <c r="J1955" s="1" t="s">
        <v>16</v>
      </c>
      <c r="K1955" s="1">
        <v>7500</v>
      </c>
      <c r="L1955" s="3">
        <v>0</v>
      </c>
      <c r="M1955" t="str">
        <f t="shared" si="214"/>
        <v>D</v>
      </c>
      <c r="N1955" t="str">
        <f t="shared" si="215"/>
        <v>D5</v>
      </c>
      <c r="O1955" t="str">
        <f>VLOOKUP(N1955,'Design - US'!$H$3:$M$50,2,FALSE)</f>
        <v>Profile A</v>
      </c>
      <c r="P1955" t="str">
        <f>VLOOKUP($N1955,'Design - US'!$H$3:$M$50,3,FALSE)</f>
        <v>$60 USD / mo (T3)</v>
      </c>
      <c r="Q1955" t="str">
        <f>VLOOKUP($N1955,'Design - US'!$H$3:$M$50,4,FALSE)</f>
        <v>$12.06 USD / day</v>
      </c>
      <c r="R1955" t="str">
        <f>VLOOKUP($N1955,'Design - US'!$H$3:$M$50,5,FALSE)</f>
        <v>Access restricted beyond label indication (use only after failure of both allopurinol AND febuxostat)</v>
      </c>
      <c r="S1955" t="str">
        <f>VLOOKUP($N1955,'Design - US'!$H$3:$M$50,6,FALSE)</f>
        <v>No prior authorization</v>
      </c>
      <c r="T1955">
        <f t="shared" si="216"/>
        <v>0</v>
      </c>
      <c r="U1955">
        <f t="shared" si="210"/>
        <v>0</v>
      </c>
      <c r="V1955">
        <f t="shared" si="211"/>
        <v>0</v>
      </c>
      <c r="W1955">
        <f t="shared" si="212"/>
        <v>0</v>
      </c>
      <c r="X1955">
        <f t="shared" si="213"/>
        <v>0</v>
      </c>
    </row>
    <row r="1956" spans="1:24">
      <c r="A1956" s="2">
        <v>303</v>
      </c>
      <c r="B1956" s="1" t="s">
        <v>15</v>
      </c>
      <c r="C1956" s="1">
        <v>6</v>
      </c>
      <c r="D1956" s="1" t="s">
        <v>11</v>
      </c>
      <c r="E1956" s="1">
        <v>0.3</v>
      </c>
      <c r="F1956" s="1">
        <v>0.3</v>
      </c>
      <c r="G1956" s="1">
        <v>0.4</v>
      </c>
      <c r="H1956" s="1">
        <v>0</v>
      </c>
      <c r="I1956" s="1" t="s">
        <v>12</v>
      </c>
      <c r="J1956" s="1" t="s">
        <v>16</v>
      </c>
      <c r="K1956" s="1">
        <v>7500</v>
      </c>
      <c r="L1956" s="3">
        <v>0</v>
      </c>
      <c r="M1956" t="str">
        <f t="shared" si="214"/>
        <v>D</v>
      </c>
      <c r="N1956" t="str">
        <f t="shared" si="215"/>
        <v>D6</v>
      </c>
      <c r="O1956" t="str">
        <f>VLOOKUP(N1956,'Design - US'!$H$3:$M$50,2,FALSE)</f>
        <v>Profile C</v>
      </c>
      <c r="P1956" t="str">
        <f>VLOOKUP($N1956,'Design - US'!$H$3:$M$50,3,FALSE)</f>
        <v>$60 USD / mo (T3)</v>
      </c>
      <c r="Q1956" t="str">
        <f>VLOOKUP($N1956,'Design - US'!$H$3:$M$50,4,FALSE)</f>
        <v>$7.14 USD / day</v>
      </c>
      <c r="R1956" t="str">
        <f>VLOOKUP($N1956,'Design - US'!$H$3:$M$50,5,FALSE)</f>
        <v>Open access within label indication (use after failure of allopurinol or febuxostat)</v>
      </c>
      <c r="S1956" t="str">
        <f>VLOOKUP($N1956,'Design - US'!$H$3:$M$50,6,FALSE)</f>
        <v>Requires prior authorization</v>
      </c>
      <c r="T1956">
        <f t="shared" si="216"/>
        <v>7500</v>
      </c>
      <c r="U1956">
        <f t="shared" si="210"/>
        <v>2250</v>
      </c>
      <c r="V1956">
        <f t="shared" si="211"/>
        <v>2250</v>
      </c>
      <c r="W1956">
        <f t="shared" si="212"/>
        <v>3000</v>
      </c>
      <c r="X1956">
        <f t="shared" si="213"/>
        <v>0</v>
      </c>
    </row>
    <row r="1957" spans="1:24">
      <c r="A1957" s="2">
        <v>303</v>
      </c>
      <c r="B1957" s="1" t="s">
        <v>15</v>
      </c>
      <c r="C1957" s="1">
        <v>6</v>
      </c>
      <c r="D1957" s="1" t="s">
        <v>14</v>
      </c>
      <c r="E1957" s="1">
        <v>0</v>
      </c>
      <c r="F1957" s="1">
        <v>0.5</v>
      </c>
      <c r="G1957" s="1">
        <v>0.5</v>
      </c>
      <c r="H1957" s="1">
        <v>0</v>
      </c>
      <c r="I1957" s="1" t="s">
        <v>12</v>
      </c>
      <c r="J1957" s="1" t="s">
        <v>16</v>
      </c>
      <c r="K1957" s="1">
        <v>7500</v>
      </c>
      <c r="L1957" s="3">
        <v>0</v>
      </c>
      <c r="M1957" t="str">
        <f t="shared" si="214"/>
        <v>D</v>
      </c>
      <c r="N1957" t="str">
        <f t="shared" si="215"/>
        <v>D6</v>
      </c>
      <c r="O1957" t="str">
        <f>VLOOKUP(N1957,'Design - US'!$H$3:$M$50,2,FALSE)</f>
        <v>Profile C</v>
      </c>
      <c r="P1957" t="str">
        <f>VLOOKUP($N1957,'Design - US'!$H$3:$M$50,3,FALSE)</f>
        <v>$60 USD / mo (T3)</v>
      </c>
      <c r="Q1957" t="str">
        <f>VLOOKUP($N1957,'Design - US'!$H$3:$M$50,4,FALSE)</f>
        <v>$7.14 USD / day</v>
      </c>
      <c r="R1957" t="str">
        <f>VLOOKUP($N1957,'Design - US'!$H$3:$M$50,5,FALSE)</f>
        <v>Open access within label indication (use after failure of allopurinol or febuxostat)</v>
      </c>
      <c r="S1957" t="str">
        <f>VLOOKUP($N1957,'Design - US'!$H$3:$M$50,6,FALSE)</f>
        <v>Requires prior authorization</v>
      </c>
      <c r="T1957">
        <f t="shared" si="216"/>
        <v>0</v>
      </c>
      <c r="U1957">
        <f t="shared" si="210"/>
        <v>0</v>
      </c>
      <c r="V1957">
        <f t="shared" si="211"/>
        <v>0</v>
      </c>
      <c r="W1957">
        <f t="shared" si="212"/>
        <v>0</v>
      </c>
      <c r="X1957">
        <f t="shared" si="213"/>
        <v>0</v>
      </c>
    </row>
    <row r="1958" spans="1:24">
      <c r="A1958" s="2">
        <v>303</v>
      </c>
      <c r="B1958" s="1" t="s">
        <v>15</v>
      </c>
      <c r="C1958" s="1">
        <v>7</v>
      </c>
      <c r="D1958" s="1" t="s">
        <v>11</v>
      </c>
      <c r="E1958" s="1">
        <v>0.3</v>
      </c>
      <c r="F1958" s="1">
        <v>0.4</v>
      </c>
      <c r="G1958" s="1">
        <v>0.3</v>
      </c>
      <c r="H1958" s="1">
        <v>0</v>
      </c>
      <c r="I1958" s="1" t="s">
        <v>12</v>
      </c>
      <c r="J1958" s="1" t="s">
        <v>16</v>
      </c>
      <c r="K1958" s="1">
        <v>7500</v>
      </c>
      <c r="L1958" s="3">
        <v>0</v>
      </c>
      <c r="M1958" t="str">
        <f t="shared" si="214"/>
        <v>D</v>
      </c>
      <c r="N1958" t="str">
        <f t="shared" si="215"/>
        <v>D7</v>
      </c>
      <c r="O1958" t="str">
        <f>VLOOKUP(N1958,'Design - US'!$H$3:$M$50,2,FALSE)</f>
        <v>Profile B</v>
      </c>
      <c r="P1958" t="str">
        <f>VLOOKUP($N1958,'Design - US'!$H$3:$M$50,3,FALSE)</f>
        <v>$60 USD / mo (T3)</v>
      </c>
      <c r="Q1958" t="str">
        <f>VLOOKUP($N1958,'Design - US'!$H$3:$M$50,4,FALSE)</f>
        <v>$5.36 USD / day</v>
      </c>
      <c r="R1958" t="str">
        <f>VLOOKUP($N1958,'Design - US'!$H$3:$M$50,5,FALSE)</f>
        <v>Open access within label indication (use after failure of allopurinol or febuxostat)</v>
      </c>
      <c r="S1958" t="str">
        <f>VLOOKUP($N1958,'Design - US'!$H$3:$M$50,6,FALSE)</f>
        <v>Requires prior authorization</v>
      </c>
      <c r="T1958">
        <f t="shared" si="216"/>
        <v>7500</v>
      </c>
      <c r="U1958">
        <f t="shared" si="210"/>
        <v>2250</v>
      </c>
      <c r="V1958">
        <f t="shared" si="211"/>
        <v>3000</v>
      </c>
      <c r="W1958">
        <f t="shared" si="212"/>
        <v>2250</v>
      </c>
      <c r="X1958">
        <f t="shared" si="213"/>
        <v>0</v>
      </c>
    </row>
    <row r="1959" spans="1:24">
      <c r="A1959" s="2">
        <v>303</v>
      </c>
      <c r="B1959" s="1" t="s">
        <v>15</v>
      </c>
      <c r="C1959" s="1">
        <v>7</v>
      </c>
      <c r="D1959" s="1" t="s">
        <v>14</v>
      </c>
      <c r="E1959" s="1">
        <v>0</v>
      </c>
      <c r="F1959" s="1">
        <v>0.5</v>
      </c>
      <c r="G1959" s="1">
        <v>0.5</v>
      </c>
      <c r="H1959" s="1">
        <v>0</v>
      </c>
      <c r="I1959" s="1" t="s">
        <v>12</v>
      </c>
      <c r="J1959" s="1" t="s">
        <v>16</v>
      </c>
      <c r="K1959" s="1">
        <v>7500</v>
      </c>
      <c r="L1959" s="3">
        <v>0</v>
      </c>
      <c r="M1959" t="str">
        <f t="shared" si="214"/>
        <v>D</v>
      </c>
      <c r="N1959" t="str">
        <f t="shared" si="215"/>
        <v>D7</v>
      </c>
      <c r="O1959" t="str">
        <f>VLOOKUP(N1959,'Design - US'!$H$3:$M$50,2,FALSE)</f>
        <v>Profile B</v>
      </c>
      <c r="P1959" t="str">
        <f>VLOOKUP($N1959,'Design - US'!$H$3:$M$50,3,FALSE)</f>
        <v>$60 USD / mo (T3)</v>
      </c>
      <c r="Q1959" t="str">
        <f>VLOOKUP($N1959,'Design - US'!$H$3:$M$50,4,FALSE)</f>
        <v>$5.36 USD / day</v>
      </c>
      <c r="R1959" t="str">
        <f>VLOOKUP($N1959,'Design - US'!$H$3:$M$50,5,FALSE)</f>
        <v>Open access within label indication (use after failure of allopurinol or febuxostat)</v>
      </c>
      <c r="S1959" t="str">
        <f>VLOOKUP($N1959,'Design - US'!$H$3:$M$50,6,FALSE)</f>
        <v>Requires prior authorization</v>
      </c>
      <c r="T1959">
        <f t="shared" si="216"/>
        <v>0</v>
      </c>
      <c r="U1959">
        <f t="shared" si="210"/>
        <v>0</v>
      </c>
      <c r="V1959">
        <f t="shared" si="211"/>
        <v>0</v>
      </c>
      <c r="W1959">
        <f t="shared" si="212"/>
        <v>0</v>
      </c>
      <c r="X1959">
        <f t="shared" si="213"/>
        <v>0</v>
      </c>
    </row>
    <row r="1960" spans="1:24">
      <c r="A1960" s="2">
        <v>303</v>
      </c>
      <c r="B1960" s="1" t="s">
        <v>15</v>
      </c>
      <c r="C1960" s="1">
        <v>8</v>
      </c>
      <c r="D1960" s="1" t="s">
        <v>11</v>
      </c>
      <c r="E1960" s="1">
        <v>0.2</v>
      </c>
      <c r="F1960" s="1">
        <v>0.2</v>
      </c>
      <c r="G1960" s="1">
        <v>0.6</v>
      </c>
      <c r="H1960" s="1">
        <v>0</v>
      </c>
      <c r="I1960" s="1" t="s">
        <v>12</v>
      </c>
      <c r="J1960" s="1" t="s">
        <v>16</v>
      </c>
      <c r="K1960" s="1">
        <v>7500</v>
      </c>
      <c r="L1960" s="3">
        <v>0</v>
      </c>
      <c r="M1960" t="str">
        <f t="shared" si="214"/>
        <v>D</v>
      </c>
      <c r="N1960" t="str">
        <f t="shared" si="215"/>
        <v>D8</v>
      </c>
      <c r="O1960" t="str">
        <f>VLOOKUP(N1960,'Design - US'!$H$3:$M$50,2,FALSE)</f>
        <v>Profile D</v>
      </c>
      <c r="P1960" t="str">
        <f>VLOOKUP($N1960,'Design - US'!$H$3:$M$50,3,FALSE)</f>
        <v>$30 USD / mo (T2)</v>
      </c>
      <c r="Q1960" t="str">
        <f>VLOOKUP($N1960,'Design - US'!$H$3:$M$50,4,FALSE)</f>
        <v>$7.14 USD / day</v>
      </c>
      <c r="R1960" t="str">
        <f>VLOOKUP($N1960,'Design - US'!$H$3:$M$50,5,FALSE)</f>
        <v>Open access within label indication (use after failure of allopurinol or febuxostat)</v>
      </c>
      <c r="S1960" t="str">
        <f>VLOOKUP($N1960,'Design - US'!$H$3:$M$50,6,FALSE)</f>
        <v>No prior authorization</v>
      </c>
      <c r="T1960">
        <f t="shared" si="216"/>
        <v>7500</v>
      </c>
      <c r="U1960">
        <f t="shared" si="210"/>
        <v>1500</v>
      </c>
      <c r="V1960">
        <f t="shared" si="211"/>
        <v>1500</v>
      </c>
      <c r="W1960">
        <f t="shared" si="212"/>
        <v>4500</v>
      </c>
      <c r="X1960">
        <f t="shared" si="213"/>
        <v>0</v>
      </c>
    </row>
    <row r="1961" spans="1:24">
      <c r="A1961" s="2">
        <v>303</v>
      </c>
      <c r="B1961" s="1" t="s">
        <v>15</v>
      </c>
      <c r="C1961" s="1">
        <v>8</v>
      </c>
      <c r="D1961" s="1" t="s">
        <v>14</v>
      </c>
      <c r="E1961" s="1">
        <v>0</v>
      </c>
      <c r="F1961" s="1">
        <v>0.1</v>
      </c>
      <c r="G1961" s="1">
        <v>0.9</v>
      </c>
      <c r="H1961" s="1">
        <v>0</v>
      </c>
      <c r="I1961" s="1" t="s">
        <v>12</v>
      </c>
      <c r="J1961" s="1" t="s">
        <v>16</v>
      </c>
      <c r="K1961" s="1">
        <v>7500</v>
      </c>
      <c r="L1961" s="3">
        <v>0</v>
      </c>
      <c r="M1961" t="str">
        <f t="shared" si="214"/>
        <v>D</v>
      </c>
      <c r="N1961" t="str">
        <f t="shared" si="215"/>
        <v>D8</v>
      </c>
      <c r="O1961" t="str">
        <f>VLOOKUP(N1961,'Design - US'!$H$3:$M$50,2,FALSE)</f>
        <v>Profile D</v>
      </c>
      <c r="P1961" t="str">
        <f>VLOOKUP($N1961,'Design - US'!$H$3:$M$50,3,FALSE)</f>
        <v>$30 USD / mo (T2)</v>
      </c>
      <c r="Q1961" t="str">
        <f>VLOOKUP($N1961,'Design - US'!$H$3:$M$50,4,FALSE)</f>
        <v>$7.14 USD / day</v>
      </c>
      <c r="R1961" t="str">
        <f>VLOOKUP($N1961,'Design - US'!$H$3:$M$50,5,FALSE)</f>
        <v>Open access within label indication (use after failure of allopurinol or febuxostat)</v>
      </c>
      <c r="S1961" t="str">
        <f>VLOOKUP($N1961,'Design - US'!$H$3:$M$50,6,FALSE)</f>
        <v>No prior authorization</v>
      </c>
      <c r="T1961">
        <f t="shared" si="216"/>
        <v>0</v>
      </c>
      <c r="U1961">
        <f t="shared" si="210"/>
        <v>0</v>
      </c>
      <c r="V1961">
        <f t="shared" si="211"/>
        <v>0</v>
      </c>
      <c r="W1961">
        <f t="shared" si="212"/>
        <v>0</v>
      </c>
      <c r="X1961">
        <f t="shared" si="213"/>
        <v>0</v>
      </c>
    </row>
    <row r="1962" spans="1:24">
      <c r="A1962" s="2">
        <v>303</v>
      </c>
      <c r="B1962" s="1" t="s">
        <v>15</v>
      </c>
      <c r="C1962" s="1">
        <v>9</v>
      </c>
      <c r="D1962" s="1" t="s">
        <v>11</v>
      </c>
      <c r="E1962" s="1">
        <v>0.2</v>
      </c>
      <c r="F1962" s="1">
        <v>0.3</v>
      </c>
      <c r="G1962" s="1">
        <v>0.5</v>
      </c>
      <c r="H1962" s="1">
        <v>0</v>
      </c>
      <c r="I1962" s="1" t="s">
        <v>12</v>
      </c>
      <c r="J1962" s="1" t="s">
        <v>16</v>
      </c>
      <c r="K1962" s="1">
        <v>7500</v>
      </c>
      <c r="L1962" s="3">
        <v>0</v>
      </c>
      <c r="M1962" t="str">
        <f t="shared" si="214"/>
        <v>D</v>
      </c>
      <c r="N1962" t="str">
        <f t="shared" si="215"/>
        <v>D9</v>
      </c>
      <c r="O1962" t="str">
        <f>VLOOKUP(N1962,'Design - US'!$H$3:$M$50,2,FALSE)</f>
        <v>Profile A</v>
      </c>
      <c r="P1962" t="str">
        <f>VLOOKUP($N1962,'Design - US'!$H$3:$M$50,3,FALSE)</f>
        <v>$60 USD / mo (T3)</v>
      </c>
      <c r="Q1962" t="str">
        <f>VLOOKUP($N1962,'Design - US'!$H$3:$M$50,4,FALSE)</f>
        <v>$12.06 USD / day</v>
      </c>
      <c r="R1962" t="str">
        <f>VLOOKUP($N1962,'Design - US'!$H$3:$M$50,5,FALSE)</f>
        <v>Open access within label indication (use after failure of allopurinol or febuxostat)</v>
      </c>
      <c r="S1962" t="str">
        <f>VLOOKUP($N1962,'Design - US'!$H$3:$M$50,6,FALSE)</f>
        <v>Requires prior authorization</v>
      </c>
      <c r="T1962">
        <f t="shared" si="216"/>
        <v>7500</v>
      </c>
      <c r="U1962">
        <f t="shared" si="210"/>
        <v>1500</v>
      </c>
      <c r="V1962">
        <f t="shared" si="211"/>
        <v>2250</v>
      </c>
      <c r="W1962">
        <f t="shared" si="212"/>
        <v>3750</v>
      </c>
      <c r="X1962">
        <f t="shared" si="213"/>
        <v>0</v>
      </c>
    </row>
    <row r="1963" spans="1:24">
      <c r="A1963" s="2">
        <v>303</v>
      </c>
      <c r="B1963" s="1" t="s">
        <v>15</v>
      </c>
      <c r="C1963" s="1">
        <v>9</v>
      </c>
      <c r="D1963" s="1" t="s">
        <v>14</v>
      </c>
      <c r="E1963" s="1">
        <v>0</v>
      </c>
      <c r="F1963" s="1">
        <v>0.5</v>
      </c>
      <c r="G1963" s="1">
        <v>0.5</v>
      </c>
      <c r="H1963" s="1">
        <v>0</v>
      </c>
      <c r="I1963" s="1" t="s">
        <v>12</v>
      </c>
      <c r="J1963" s="1" t="s">
        <v>16</v>
      </c>
      <c r="K1963" s="1">
        <v>7500</v>
      </c>
      <c r="L1963" s="3">
        <v>0</v>
      </c>
      <c r="M1963" t="str">
        <f t="shared" si="214"/>
        <v>D</v>
      </c>
      <c r="N1963" t="str">
        <f t="shared" si="215"/>
        <v>D9</v>
      </c>
      <c r="O1963" t="str">
        <f>VLOOKUP(N1963,'Design - US'!$H$3:$M$50,2,FALSE)</f>
        <v>Profile A</v>
      </c>
      <c r="P1963" t="str">
        <f>VLOOKUP($N1963,'Design - US'!$H$3:$M$50,3,FALSE)</f>
        <v>$60 USD / mo (T3)</v>
      </c>
      <c r="Q1963" t="str">
        <f>VLOOKUP($N1963,'Design - US'!$H$3:$M$50,4,FALSE)</f>
        <v>$12.06 USD / day</v>
      </c>
      <c r="R1963" t="str">
        <f>VLOOKUP($N1963,'Design - US'!$H$3:$M$50,5,FALSE)</f>
        <v>Open access within label indication (use after failure of allopurinol or febuxostat)</v>
      </c>
      <c r="S1963" t="str">
        <f>VLOOKUP($N1963,'Design - US'!$H$3:$M$50,6,FALSE)</f>
        <v>Requires prior authorization</v>
      </c>
      <c r="T1963">
        <f t="shared" si="216"/>
        <v>0</v>
      </c>
      <c r="U1963">
        <f t="shared" si="210"/>
        <v>0</v>
      </c>
      <c r="V1963">
        <f t="shared" si="211"/>
        <v>0</v>
      </c>
      <c r="W1963">
        <f t="shared" si="212"/>
        <v>0</v>
      </c>
      <c r="X1963">
        <f t="shared" si="213"/>
        <v>0</v>
      </c>
    </row>
    <row r="1964" spans="1:24">
      <c r="A1964" s="2">
        <v>303</v>
      </c>
      <c r="B1964" s="1" t="s">
        <v>15</v>
      </c>
      <c r="C1964" s="1">
        <v>10</v>
      </c>
      <c r="D1964" s="1" t="s">
        <v>11</v>
      </c>
      <c r="E1964" s="1">
        <v>0.2</v>
      </c>
      <c r="F1964" s="1">
        <v>0.3</v>
      </c>
      <c r="G1964" s="1">
        <v>0.5</v>
      </c>
      <c r="H1964" s="1">
        <v>0</v>
      </c>
      <c r="I1964" s="1" t="s">
        <v>12</v>
      </c>
      <c r="J1964" s="1" t="s">
        <v>16</v>
      </c>
      <c r="K1964" s="1">
        <v>7500</v>
      </c>
      <c r="L1964" s="3">
        <v>0</v>
      </c>
      <c r="M1964" t="str">
        <f t="shared" si="214"/>
        <v>D</v>
      </c>
      <c r="N1964" t="str">
        <f t="shared" si="215"/>
        <v>D10</v>
      </c>
      <c r="O1964" t="str">
        <f>VLOOKUP(N1964,'Design - US'!$H$3:$M$50,2,FALSE)</f>
        <v>Profile B</v>
      </c>
      <c r="P1964" t="str">
        <f>VLOOKUP($N1964,'Design - US'!$H$3:$M$50,3,FALSE)</f>
        <v>$30 USD / mo (T2)</v>
      </c>
      <c r="Q1964" t="str">
        <f>VLOOKUP($N1964,'Design - US'!$H$3:$M$50,4,FALSE)</f>
        <v>$7.14 USD / day</v>
      </c>
      <c r="R1964" t="str">
        <f>VLOOKUP($N1964,'Design - US'!$H$3:$M$50,5,FALSE)</f>
        <v>Open access within label indication (use after failure of allopurinol or febuxostat)</v>
      </c>
      <c r="S1964" t="str">
        <f>VLOOKUP($N1964,'Design - US'!$H$3:$M$50,6,FALSE)</f>
        <v>Requires prior authorization</v>
      </c>
      <c r="T1964">
        <f t="shared" si="216"/>
        <v>7500</v>
      </c>
      <c r="U1964">
        <f t="shared" si="210"/>
        <v>1500</v>
      </c>
      <c r="V1964">
        <f t="shared" si="211"/>
        <v>2250</v>
      </c>
      <c r="W1964">
        <f t="shared" si="212"/>
        <v>3750</v>
      </c>
      <c r="X1964">
        <f t="shared" si="213"/>
        <v>0</v>
      </c>
    </row>
    <row r="1965" spans="1:24">
      <c r="A1965" s="2">
        <v>303</v>
      </c>
      <c r="B1965" s="1" t="s">
        <v>15</v>
      </c>
      <c r="C1965" s="1">
        <v>10</v>
      </c>
      <c r="D1965" s="1" t="s">
        <v>14</v>
      </c>
      <c r="E1965" s="1">
        <v>0</v>
      </c>
      <c r="F1965" s="1">
        <v>0.4</v>
      </c>
      <c r="G1965" s="1">
        <v>0.6</v>
      </c>
      <c r="H1965" s="1">
        <v>0</v>
      </c>
      <c r="I1965" s="1" t="s">
        <v>12</v>
      </c>
      <c r="J1965" s="1" t="s">
        <v>16</v>
      </c>
      <c r="K1965" s="1">
        <v>7500</v>
      </c>
      <c r="L1965" s="3">
        <v>0</v>
      </c>
      <c r="M1965" t="str">
        <f t="shared" si="214"/>
        <v>D</v>
      </c>
      <c r="N1965" t="str">
        <f t="shared" si="215"/>
        <v>D10</v>
      </c>
      <c r="O1965" t="str">
        <f>VLOOKUP(N1965,'Design - US'!$H$3:$M$50,2,FALSE)</f>
        <v>Profile B</v>
      </c>
      <c r="P1965" t="str">
        <f>VLOOKUP($N1965,'Design - US'!$H$3:$M$50,3,FALSE)</f>
        <v>$30 USD / mo (T2)</v>
      </c>
      <c r="Q1965" t="str">
        <f>VLOOKUP($N1965,'Design - US'!$H$3:$M$50,4,FALSE)</f>
        <v>$7.14 USD / day</v>
      </c>
      <c r="R1965" t="str">
        <f>VLOOKUP($N1965,'Design - US'!$H$3:$M$50,5,FALSE)</f>
        <v>Open access within label indication (use after failure of allopurinol or febuxostat)</v>
      </c>
      <c r="S1965" t="str">
        <f>VLOOKUP($N1965,'Design - US'!$H$3:$M$50,6,FALSE)</f>
        <v>Requires prior authorization</v>
      </c>
      <c r="T1965">
        <f t="shared" si="216"/>
        <v>0</v>
      </c>
      <c r="U1965">
        <f t="shared" si="210"/>
        <v>0</v>
      </c>
      <c r="V1965">
        <f t="shared" si="211"/>
        <v>0</v>
      </c>
      <c r="W1965">
        <f t="shared" si="212"/>
        <v>0</v>
      </c>
      <c r="X1965">
        <f t="shared" si="213"/>
        <v>0</v>
      </c>
    </row>
    <row r="1966" spans="1:24">
      <c r="A1966" s="2">
        <v>303</v>
      </c>
      <c r="B1966" s="1" t="s">
        <v>15</v>
      </c>
      <c r="C1966" s="1">
        <v>11</v>
      </c>
      <c r="D1966" s="1" t="s">
        <v>11</v>
      </c>
      <c r="E1966" s="1">
        <v>0.3</v>
      </c>
      <c r="F1966" s="1">
        <v>0.3</v>
      </c>
      <c r="G1966" s="1">
        <v>0.4</v>
      </c>
      <c r="H1966" s="1">
        <v>0</v>
      </c>
      <c r="I1966" s="1" t="s">
        <v>12</v>
      </c>
      <c r="J1966" s="1" t="s">
        <v>16</v>
      </c>
      <c r="K1966" s="1">
        <v>7500</v>
      </c>
      <c r="L1966" s="3">
        <v>0</v>
      </c>
      <c r="M1966" t="str">
        <f t="shared" si="214"/>
        <v>D</v>
      </c>
      <c r="N1966" t="str">
        <f t="shared" si="215"/>
        <v>D11</v>
      </c>
      <c r="O1966" t="str">
        <f>VLOOKUP(N1966,'Design - US'!$H$3:$M$50,2,FALSE)</f>
        <v>Profile D</v>
      </c>
      <c r="P1966" t="str">
        <f>VLOOKUP($N1966,'Design - US'!$H$3:$M$50,3,FALSE)</f>
        <v>$60 USD / mo (T3)</v>
      </c>
      <c r="Q1966" t="str">
        <f>VLOOKUP($N1966,'Design - US'!$H$3:$M$50,4,FALSE)</f>
        <v>$12.06 USD / day</v>
      </c>
      <c r="R1966" t="str">
        <f>VLOOKUP($N1966,'Design - US'!$H$3:$M$50,5,FALSE)</f>
        <v>Access restricted beyond label indication (use only after failure of both allopurinol AND febuxostat)</v>
      </c>
      <c r="S1966" t="str">
        <f>VLOOKUP($N1966,'Design - US'!$H$3:$M$50,6,FALSE)</f>
        <v>Requires prior authorization</v>
      </c>
      <c r="T1966">
        <f t="shared" si="216"/>
        <v>7500</v>
      </c>
      <c r="U1966">
        <f t="shared" si="210"/>
        <v>2250</v>
      </c>
      <c r="V1966">
        <f t="shared" si="211"/>
        <v>2250</v>
      </c>
      <c r="W1966">
        <f t="shared" si="212"/>
        <v>3000</v>
      </c>
      <c r="X1966">
        <f t="shared" si="213"/>
        <v>0</v>
      </c>
    </row>
    <row r="1967" spans="1:24">
      <c r="A1967" s="2">
        <v>303</v>
      </c>
      <c r="B1967" s="1" t="s">
        <v>15</v>
      </c>
      <c r="C1967" s="1">
        <v>11</v>
      </c>
      <c r="D1967" s="1" t="s">
        <v>14</v>
      </c>
      <c r="E1967" s="1">
        <v>0</v>
      </c>
      <c r="F1967" s="1">
        <v>0.4</v>
      </c>
      <c r="G1967" s="1">
        <v>0.6</v>
      </c>
      <c r="H1967" s="1">
        <v>0</v>
      </c>
      <c r="I1967" s="1" t="s">
        <v>12</v>
      </c>
      <c r="J1967" s="1" t="s">
        <v>16</v>
      </c>
      <c r="K1967" s="1">
        <v>7500</v>
      </c>
      <c r="L1967" s="3">
        <v>0</v>
      </c>
      <c r="M1967" t="str">
        <f t="shared" si="214"/>
        <v>D</v>
      </c>
      <c r="N1967" t="str">
        <f t="shared" si="215"/>
        <v>D11</v>
      </c>
      <c r="O1967" t="str">
        <f>VLOOKUP(N1967,'Design - US'!$H$3:$M$50,2,FALSE)</f>
        <v>Profile D</v>
      </c>
      <c r="P1967" t="str">
        <f>VLOOKUP($N1967,'Design - US'!$H$3:$M$50,3,FALSE)</f>
        <v>$60 USD / mo (T3)</v>
      </c>
      <c r="Q1967" t="str">
        <f>VLOOKUP($N1967,'Design - US'!$H$3:$M$50,4,FALSE)</f>
        <v>$12.06 USD / day</v>
      </c>
      <c r="R1967" t="str">
        <f>VLOOKUP($N1967,'Design - US'!$H$3:$M$50,5,FALSE)</f>
        <v>Access restricted beyond label indication (use only after failure of both allopurinol AND febuxostat)</v>
      </c>
      <c r="S1967" t="str">
        <f>VLOOKUP($N1967,'Design - US'!$H$3:$M$50,6,FALSE)</f>
        <v>Requires prior authorization</v>
      </c>
      <c r="T1967">
        <f t="shared" si="216"/>
        <v>0</v>
      </c>
      <c r="U1967">
        <f t="shared" si="210"/>
        <v>0</v>
      </c>
      <c r="V1967">
        <f t="shared" si="211"/>
        <v>0</v>
      </c>
      <c r="W1967">
        <f t="shared" si="212"/>
        <v>0</v>
      </c>
      <c r="X1967">
        <f t="shared" si="213"/>
        <v>0</v>
      </c>
    </row>
    <row r="1968" spans="1:24">
      <c r="A1968" s="2">
        <v>303</v>
      </c>
      <c r="B1968" s="1" t="s">
        <v>15</v>
      </c>
      <c r="C1968" s="1">
        <v>12</v>
      </c>
      <c r="D1968" s="1" t="s">
        <v>11</v>
      </c>
      <c r="E1968" s="1">
        <v>0.2</v>
      </c>
      <c r="F1968" s="1">
        <v>0.2</v>
      </c>
      <c r="G1968" s="1">
        <v>0.6</v>
      </c>
      <c r="H1968" s="1">
        <v>0</v>
      </c>
      <c r="I1968" s="1" t="s">
        <v>12</v>
      </c>
      <c r="J1968" s="1" t="s">
        <v>16</v>
      </c>
      <c r="K1968" s="1">
        <v>7500</v>
      </c>
      <c r="L1968" s="3">
        <v>0</v>
      </c>
      <c r="M1968" t="str">
        <f t="shared" si="214"/>
        <v>D</v>
      </c>
      <c r="N1968" t="str">
        <f t="shared" si="215"/>
        <v>D12</v>
      </c>
      <c r="O1968" t="str">
        <f>VLOOKUP(N1968,'Design - US'!$H$3:$M$50,2,FALSE)</f>
        <v>Profile D</v>
      </c>
      <c r="P1968" t="str">
        <f>VLOOKUP($N1968,'Design - US'!$H$3:$M$50,3,FALSE)</f>
        <v>$30 USD / mo (T2)</v>
      </c>
      <c r="Q1968" t="str">
        <f>VLOOKUP($N1968,'Design - US'!$H$3:$M$50,4,FALSE)</f>
        <v>$7.14 USD / day</v>
      </c>
      <c r="R1968" t="str">
        <f>VLOOKUP($N1968,'Design - US'!$H$3:$M$50,5,FALSE)</f>
        <v>Open access within label indication (use after failure of allopurinol or febuxostat)</v>
      </c>
      <c r="S1968" t="str">
        <f>VLOOKUP($N1968,'Design - US'!$H$3:$M$50,6,FALSE)</f>
        <v>Requires prior authorization</v>
      </c>
      <c r="T1968">
        <f t="shared" si="216"/>
        <v>7500</v>
      </c>
      <c r="U1968">
        <f t="shared" si="210"/>
        <v>1500</v>
      </c>
      <c r="V1968">
        <f t="shared" si="211"/>
        <v>1500</v>
      </c>
      <c r="W1968">
        <f t="shared" si="212"/>
        <v>4500</v>
      </c>
      <c r="X1968">
        <f t="shared" si="213"/>
        <v>0</v>
      </c>
    </row>
    <row r="1969" spans="1:24">
      <c r="A1969" s="2">
        <v>303</v>
      </c>
      <c r="B1969" s="1" t="s">
        <v>15</v>
      </c>
      <c r="C1969" s="1">
        <v>12</v>
      </c>
      <c r="D1969" s="1" t="s">
        <v>14</v>
      </c>
      <c r="E1969" s="1">
        <v>0</v>
      </c>
      <c r="F1969" s="1">
        <v>0.3</v>
      </c>
      <c r="G1969" s="1">
        <v>0.7</v>
      </c>
      <c r="H1969" s="1">
        <v>0</v>
      </c>
      <c r="I1969" s="1" t="s">
        <v>12</v>
      </c>
      <c r="J1969" s="1" t="s">
        <v>16</v>
      </c>
      <c r="K1969" s="1">
        <v>7500</v>
      </c>
      <c r="L1969" s="3">
        <v>0</v>
      </c>
      <c r="M1969" t="str">
        <f t="shared" si="214"/>
        <v>D</v>
      </c>
      <c r="N1969" t="str">
        <f t="shared" si="215"/>
        <v>D12</v>
      </c>
      <c r="O1969" t="str">
        <f>VLOOKUP(N1969,'Design - US'!$H$3:$M$50,2,FALSE)</f>
        <v>Profile D</v>
      </c>
      <c r="P1969" t="str">
        <f>VLOOKUP($N1969,'Design - US'!$H$3:$M$50,3,FALSE)</f>
        <v>$30 USD / mo (T2)</v>
      </c>
      <c r="Q1969" t="str">
        <f>VLOOKUP($N1969,'Design - US'!$H$3:$M$50,4,FALSE)</f>
        <v>$7.14 USD / day</v>
      </c>
      <c r="R1969" t="str">
        <f>VLOOKUP($N1969,'Design - US'!$H$3:$M$50,5,FALSE)</f>
        <v>Open access within label indication (use after failure of allopurinol or febuxostat)</v>
      </c>
      <c r="S1969" t="str">
        <f>VLOOKUP($N1969,'Design - US'!$H$3:$M$50,6,FALSE)</f>
        <v>Requires prior authorization</v>
      </c>
      <c r="T1969">
        <f t="shared" si="216"/>
        <v>0</v>
      </c>
      <c r="U1969">
        <f t="shared" si="210"/>
        <v>0</v>
      </c>
      <c r="V1969">
        <f t="shared" si="211"/>
        <v>0</v>
      </c>
      <c r="W1969">
        <f t="shared" si="212"/>
        <v>0</v>
      </c>
      <c r="X1969">
        <f t="shared" si="213"/>
        <v>0</v>
      </c>
    </row>
    <row r="1970" spans="1:24">
      <c r="A1970" s="2">
        <v>304</v>
      </c>
      <c r="B1970" s="1" t="s">
        <v>15</v>
      </c>
      <c r="C1970" s="1">
        <v>1</v>
      </c>
      <c r="D1970" s="1" t="s">
        <v>11</v>
      </c>
      <c r="E1970" s="1">
        <v>1</v>
      </c>
      <c r="F1970" s="1">
        <v>0</v>
      </c>
      <c r="G1970" s="1">
        <v>0</v>
      </c>
      <c r="H1970" s="1">
        <v>0</v>
      </c>
      <c r="I1970" s="1" t="s">
        <v>12</v>
      </c>
      <c r="J1970" s="1" t="s">
        <v>16</v>
      </c>
      <c r="K1970" s="1">
        <v>2700</v>
      </c>
      <c r="L1970" s="3">
        <v>300</v>
      </c>
      <c r="M1970" t="str">
        <f t="shared" si="214"/>
        <v>D</v>
      </c>
      <c r="N1970" t="str">
        <f t="shared" si="215"/>
        <v>D1</v>
      </c>
      <c r="O1970" t="str">
        <f>VLOOKUP(N1970,'Design - US'!$H$3:$M$50,2,FALSE)</f>
        <v>Profile C</v>
      </c>
      <c r="P1970" t="str">
        <f>VLOOKUP($N1970,'Design - US'!$H$3:$M$50,3,FALSE)</f>
        <v>$30 USD / mo (T2)</v>
      </c>
      <c r="Q1970" t="str">
        <f>VLOOKUP($N1970,'Design - US'!$H$3:$M$50,4,FALSE)</f>
        <v>$5.36 USD / day</v>
      </c>
      <c r="R1970" t="str">
        <f>VLOOKUP($N1970,'Design - US'!$H$3:$M$50,5,FALSE)</f>
        <v>Open access within label indication (use after failure of allopurinol or febuxostat)</v>
      </c>
      <c r="S1970" t="str">
        <f>VLOOKUP($N1970,'Design - US'!$H$3:$M$50,6,FALSE)</f>
        <v>Requires prior authorization</v>
      </c>
      <c r="T1970">
        <f t="shared" si="216"/>
        <v>2700</v>
      </c>
      <c r="U1970">
        <f t="shared" si="210"/>
        <v>2700</v>
      </c>
      <c r="V1970">
        <f t="shared" si="211"/>
        <v>0</v>
      </c>
      <c r="W1970">
        <f t="shared" si="212"/>
        <v>0</v>
      </c>
      <c r="X1970">
        <f t="shared" si="213"/>
        <v>0</v>
      </c>
    </row>
    <row r="1971" spans="1:24">
      <c r="A1971" s="2">
        <v>304</v>
      </c>
      <c r="B1971" s="1" t="s">
        <v>15</v>
      </c>
      <c r="C1971" s="1">
        <v>1</v>
      </c>
      <c r="D1971" s="1" t="s">
        <v>14</v>
      </c>
      <c r="E1971" s="1">
        <v>1</v>
      </c>
      <c r="F1971" s="1">
        <v>0</v>
      </c>
      <c r="G1971" s="1">
        <v>0</v>
      </c>
      <c r="H1971" s="1">
        <v>0</v>
      </c>
      <c r="I1971" s="1" t="s">
        <v>12</v>
      </c>
      <c r="J1971" s="1" t="s">
        <v>16</v>
      </c>
      <c r="K1971" s="1">
        <v>2700</v>
      </c>
      <c r="L1971" s="3">
        <v>300</v>
      </c>
      <c r="M1971" t="str">
        <f t="shared" si="214"/>
        <v>D</v>
      </c>
      <c r="N1971" t="str">
        <f t="shared" si="215"/>
        <v>D1</v>
      </c>
      <c r="O1971" t="str">
        <f>VLOOKUP(N1971,'Design - US'!$H$3:$M$50,2,FALSE)</f>
        <v>Profile C</v>
      </c>
      <c r="P1971" t="str">
        <f>VLOOKUP($N1971,'Design - US'!$H$3:$M$50,3,FALSE)</f>
        <v>$30 USD / mo (T2)</v>
      </c>
      <c r="Q1971" t="str">
        <f>VLOOKUP($N1971,'Design - US'!$H$3:$M$50,4,FALSE)</f>
        <v>$5.36 USD / day</v>
      </c>
      <c r="R1971" t="str">
        <f>VLOOKUP($N1971,'Design - US'!$H$3:$M$50,5,FALSE)</f>
        <v>Open access within label indication (use after failure of allopurinol or febuxostat)</v>
      </c>
      <c r="S1971" t="str">
        <f>VLOOKUP($N1971,'Design - US'!$H$3:$M$50,6,FALSE)</f>
        <v>Requires prior authorization</v>
      </c>
      <c r="T1971">
        <f t="shared" si="216"/>
        <v>300</v>
      </c>
      <c r="U1971">
        <f t="shared" si="210"/>
        <v>300</v>
      </c>
      <c r="V1971">
        <f t="shared" si="211"/>
        <v>0</v>
      </c>
      <c r="W1971">
        <f t="shared" si="212"/>
        <v>0</v>
      </c>
      <c r="X1971">
        <f t="shared" si="213"/>
        <v>0</v>
      </c>
    </row>
    <row r="1972" spans="1:24">
      <c r="A1972" s="2">
        <v>304</v>
      </c>
      <c r="B1972" s="1" t="s">
        <v>15</v>
      </c>
      <c r="C1972" s="1">
        <v>2</v>
      </c>
      <c r="D1972" s="1" t="s">
        <v>11</v>
      </c>
      <c r="E1972" s="1">
        <v>1</v>
      </c>
      <c r="F1972" s="1">
        <v>0</v>
      </c>
      <c r="G1972" s="1">
        <v>0</v>
      </c>
      <c r="H1972" s="1">
        <v>0</v>
      </c>
      <c r="I1972" s="1" t="s">
        <v>12</v>
      </c>
      <c r="J1972" s="1" t="s">
        <v>16</v>
      </c>
      <c r="K1972" s="1">
        <v>2700</v>
      </c>
      <c r="L1972" s="3">
        <v>300</v>
      </c>
      <c r="M1972" t="str">
        <f t="shared" si="214"/>
        <v>D</v>
      </c>
      <c r="N1972" t="str">
        <f t="shared" si="215"/>
        <v>D2</v>
      </c>
      <c r="O1972" t="str">
        <f>VLOOKUP(N1972,'Design - US'!$H$3:$M$50,2,FALSE)</f>
        <v>Profile B</v>
      </c>
      <c r="P1972" t="str">
        <f>VLOOKUP($N1972,'Design - US'!$H$3:$M$50,3,FALSE)</f>
        <v>$30 USD / mo (T2)</v>
      </c>
      <c r="Q1972" t="str">
        <f>VLOOKUP($N1972,'Design - US'!$H$3:$M$50,4,FALSE)</f>
        <v>$7.14 USD / day</v>
      </c>
      <c r="R1972" t="str">
        <f>VLOOKUP($N1972,'Design - US'!$H$3:$M$50,5,FALSE)</f>
        <v>Open access within label indication (use after failure of allopurinol or febuxostat)</v>
      </c>
      <c r="S1972" t="str">
        <f>VLOOKUP($N1972,'Design - US'!$H$3:$M$50,6,FALSE)</f>
        <v>No prior authorization</v>
      </c>
      <c r="T1972">
        <f t="shared" si="216"/>
        <v>2700</v>
      </c>
      <c r="U1972">
        <f t="shared" si="210"/>
        <v>2700</v>
      </c>
      <c r="V1972">
        <f t="shared" si="211"/>
        <v>0</v>
      </c>
      <c r="W1972">
        <f t="shared" si="212"/>
        <v>0</v>
      </c>
      <c r="X1972">
        <f t="shared" si="213"/>
        <v>0</v>
      </c>
    </row>
    <row r="1973" spans="1:24">
      <c r="A1973" s="2">
        <v>304</v>
      </c>
      <c r="B1973" s="1" t="s">
        <v>15</v>
      </c>
      <c r="C1973" s="1">
        <v>2</v>
      </c>
      <c r="D1973" s="1" t="s">
        <v>14</v>
      </c>
      <c r="E1973" s="1">
        <v>1</v>
      </c>
      <c r="F1973" s="1">
        <v>0</v>
      </c>
      <c r="G1973" s="1">
        <v>0</v>
      </c>
      <c r="H1973" s="1">
        <v>0</v>
      </c>
      <c r="I1973" s="1" t="s">
        <v>12</v>
      </c>
      <c r="J1973" s="1" t="s">
        <v>16</v>
      </c>
      <c r="K1973" s="1">
        <v>2700</v>
      </c>
      <c r="L1973" s="3">
        <v>300</v>
      </c>
      <c r="M1973" t="str">
        <f t="shared" si="214"/>
        <v>D</v>
      </c>
      <c r="N1973" t="str">
        <f t="shared" si="215"/>
        <v>D2</v>
      </c>
      <c r="O1973" t="str">
        <f>VLOOKUP(N1973,'Design - US'!$H$3:$M$50,2,FALSE)</f>
        <v>Profile B</v>
      </c>
      <c r="P1973" t="str">
        <f>VLOOKUP($N1973,'Design - US'!$H$3:$M$50,3,FALSE)</f>
        <v>$30 USD / mo (T2)</v>
      </c>
      <c r="Q1973" t="str">
        <f>VLOOKUP($N1973,'Design - US'!$H$3:$M$50,4,FALSE)</f>
        <v>$7.14 USD / day</v>
      </c>
      <c r="R1973" t="str">
        <f>VLOOKUP($N1973,'Design - US'!$H$3:$M$50,5,FALSE)</f>
        <v>Open access within label indication (use after failure of allopurinol or febuxostat)</v>
      </c>
      <c r="S1973" t="str">
        <f>VLOOKUP($N1973,'Design - US'!$H$3:$M$50,6,FALSE)</f>
        <v>No prior authorization</v>
      </c>
      <c r="T1973">
        <f t="shared" si="216"/>
        <v>300</v>
      </c>
      <c r="U1973">
        <f t="shared" si="210"/>
        <v>300</v>
      </c>
      <c r="V1973">
        <f t="shared" si="211"/>
        <v>0</v>
      </c>
      <c r="W1973">
        <f t="shared" si="212"/>
        <v>0</v>
      </c>
      <c r="X1973">
        <f t="shared" si="213"/>
        <v>0</v>
      </c>
    </row>
    <row r="1974" spans="1:24">
      <c r="A1974" s="2">
        <v>304</v>
      </c>
      <c r="B1974" s="1" t="s">
        <v>15</v>
      </c>
      <c r="C1974" s="1">
        <v>3</v>
      </c>
      <c r="D1974" s="1" t="s">
        <v>11</v>
      </c>
      <c r="E1974" s="1">
        <v>1</v>
      </c>
      <c r="F1974" s="1">
        <v>0</v>
      </c>
      <c r="G1974" s="1">
        <v>0</v>
      </c>
      <c r="H1974" s="1">
        <v>0</v>
      </c>
      <c r="I1974" s="1" t="s">
        <v>12</v>
      </c>
      <c r="J1974" s="1" t="s">
        <v>16</v>
      </c>
      <c r="K1974" s="1">
        <v>2700</v>
      </c>
      <c r="L1974" s="3">
        <v>300</v>
      </c>
      <c r="M1974" t="str">
        <f t="shared" si="214"/>
        <v>D</v>
      </c>
      <c r="N1974" t="str">
        <f t="shared" si="215"/>
        <v>D3</v>
      </c>
      <c r="O1974" t="str">
        <f>VLOOKUP(N1974,'Design - US'!$H$3:$M$50,2,FALSE)</f>
        <v>Profile A</v>
      </c>
      <c r="P1974" t="str">
        <f>VLOOKUP($N1974,'Design - US'!$H$3:$M$50,3,FALSE)</f>
        <v>$30 USD / mo (T2)</v>
      </c>
      <c r="Q1974" t="str">
        <f>VLOOKUP($N1974,'Design - US'!$H$3:$M$50,4,FALSE)</f>
        <v>$7.14 USD / day</v>
      </c>
      <c r="R1974" t="str">
        <f>VLOOKUP($N1974,'Design - US'!$H$3:$M$50,5,FALSE)</f>
        <v>Open access within label indication (use after failure of allopurinol or febuxostat)</v>
      </c>
      <c r="S1974" t="str">
        <f>VLOOKUP($N1974,'Design - US'!$H$3:$M$50,6,FALSE)</f>
        <v>Requires prior authorization</v>
      </c>
      <c r="T1974">
        <f t="shared" si="216"/>
        <v>2700</v>
      </c>
      <c r="U1974">
        <f t="shared" si="210"/>
        <v>2700</v>
      </c>
      <c r="V1974">
        <f t="shared" si="211"/>
        <v>0</v>
      </c>
      <c r="W1974">
        <f t="shared" si="212"/>
        <v>0</v>
      </c>
      <c r="X1974">
        <f t="shared" si="213"/>
        <v>0</v>
      </c>
    </row>
    <row r="1975" spans="1:24">
      <c r="A1975" s="2">
        <v>304</v>
      </c>
      <c r="B1975" s="1" t="s">
        <v>15</v>
      </c>
      <c r="C1975" s="1">
        <v>3</v>
      </c>
      <c r="D1975" s="1" t="s">
        <v>14</v>
      </c>
      <c r="E1975" s="1">
        <v>1</v>
      </c>
      <c r="F1975" s="1">
        <v>0</v>
      </c>
      <c r="G1975" s="1">
        <v>0</v>
      </c>
      <c r="H1975" s="1">
        <v>0</v>
      </c>
      <c r="I1975" s="1" t="s">
        <v>12</v>
      </c>
      <c r="J1975" s="1" t="s">
        <v>16</v>
      </c>
      <c r="K1975" s="1">
        <v>2700</v>
      </c>
      <c r="L1975" s="3">
        <v>300</v>
      </c>
      <c r="M1975" t="str">
        <f t="shared" si="214"/>
        <v>D</v>
      </c>
      <c r="N1975" t="str">
        <f t="shared" si="215"/>
        <v>D3</v>
      </c>
      <c r="O1975" t="str">
        <f>VLOOKUP(N1975,'Design - US'!$H$3:$M$50,2,FALSE)</f>
        <v>Profile A</v>
      </c>
      <c r="P1975" t="str">
        <f>VLOOKUP($N1975,'Design - US'!$H$3:$M$50,3,FALSE)</f>
        <v>$30 USD / mo (T2)</v>
      </c>
      <c r="Q1975" t="str">
        <f>VLOOKUP($N1975,'Design - US'!$H$3:$M$50,4,FALSE)</f>
        <v>$7.14 USD / day</v>
      </c>
      <c r="R1975" t="str">
        <f>VLOOKUP($N1975,'Design - US'!$H$3:$M$50,5,FALSE)</f>
        <v>Open access within label indication (use after failure of allopurinol or febuxostat)</v>
      </c>
      <c r="S1975" t="str">
        <f>VLOOKUP($N1975,'Design - US'!$H$3:$M$50,6,FALSE)</f>
        <v>Requires prior authorization</v>
      </c>
      <c r="T1975">
        <f t="shared" si="216"/>
        <v>300</v>
      </c>
      <c r="U1975">
        <f t="shared" si="210"/>
        <v>300</v>
      </c>
      <c r="V1975">
        <f t="shared" si="211"/>
        <v>0</v>
      </c>
      <c r="W1975">
        <f t="shared" si="212"/>
        <v>0</v>
      </c>
      <c r="X1975">
        <f t="shared" si="213"/>
        <v>0</v>
      </c>
    </row>
    <row r="1976" spans="1:24">
      <c r="A1976" s="2">
        <v>304</v>
      </c>
      <c r="B1976" s="1" t="s">
        <v>15</v>
      </c>
      <c r="C1976" s="1">
        <v>4</v>
      </c>
      <c r="D1976" s="1" t="s">
        <v>11</v>
      </c>
      <c r="E1976" s="1">
        <v>1</v>
      </c>
      <c r="F1976" s="1">
        <v>0</v>
      </c>
      <c r="G1976" s="1">
        <v>0</v>
      </c>
      <c r="H1976" s="1">
        <v>0</v>
      </c>
      <c r="I1976" s="1" t="s">
        <v>12</v>
      </c>
      <c r="J1976" s="1" t="s">
        <v>16</v>
      </c>
      <c r="K1976" s="1">
        <v>2700</v>
      </c>
      <c r="L1976" s="3">
        <v>300</v>
      </c>
      <c r="M1976" t="str">
        <f t="shared" si="214"/>
        <v>D</v>
      </c>
      <c r="N1976" t="str">
        <f t="shared" si="215"/>
        <v>D4</v>
      </c>
      <c r="O1976" t="str">
        <f>VLOOKUP(N1976,'Design - US'!$H$3:$M$50,2,FALSE)</f>
        <v>Profile A</v>
      </c>
      <c r="P1976" t="str">
        <f>VLOOKUP($N1976,'Design - US'!$H$3:$M$50,3,FALSE)</f>
        <v>$60 USD / mo (T3)</v>
      </c>
      <c r="Q1976" t="str">
        <f>VLOOKUP($N1976,'Design - US'!$H$3:$M$50,4,FALSE)</f>
        <v>$5.36 USD / day</v>
      </c>
      <c r="R1976" t="str">
        <f>VLOOKUP($N1976,'Design - US'!$H$3:$M$50,5,FALSE)</f>
        <v>Open access within label indication (use after failure of allopurinol or febuxostat)</v>
      </c>
      <c r="S1976" t="str">
        <f>VLOOKUP($N1976,'Design - US'!$H$3:$M$50,6,FALSE)</f>
        <v>No prior authorization</v>
      </c>
      <c r="T1976">
        <f t="shared" si="216"/>
        <v>2700</v>
      </c>
      <c r="U1976">
        <f t="shared" si="210"/>
        <v>2700</v>
      </c>
      <c r="V1976">
        <f t="shared" si="211"/>
        <v>0</v>
      </c>
      <c r="W1976">
        <f t="shared" si="212"/>
        <v>0</v>
      </c>
      <c r="X1976">
        <f t="shared" si="213"/>
        <v>0</v>
      </c>
    </row>
    <row r="1977" spans="1:24">
      <c r="A1977" s="2">
        <v>304</v>
      </c>
      <c r="B1977" s="1" t="s">
        <v>15</v>
      </c>
      <c r="C1977" s="1">
        <v>4</v>
      </c>
      <c r="D1977" s="1" t="s">
        <v>14</v>
      </c>
      <c r="E1977" s="1">
        <v>1</v>
      </c>
      <c r="F1977" s="1">
        <v>0</v>
      </c>
      <c r="G1977" s="1">
        <v>0</v>
      </c>
      <c r="H1977" s="1">
        <v>0</v>
      </c>
      <c r="I1977" s="1" t="s">
        <v>12</v>
      </c>
      <c r="J1977" s="1" t="s">
        <v>16</v>
      </c>
      <c r="K1977" s="1">
        <v>2700</v>
      </c>
      <c r="L1977" s="3">
        <v>300</v>
      </c>
      <c r="M1977" t="str">
        <f t="shared" si="214"/>
        <v>D</v>
      </c>
      <c r="N1977" t="str">
        <f t="shared" si="215"/>
        <v>D4</v>
      </c>
      <c r="O1977" t="str">
        <f>VLOOKUP(N1977,'Design - US'!$H$3:$M$50,2,FALSE)</f>
        <v>Profile A</v>
      </c>
      <c r="P1977" t="str">
        <f>VLOOKUP($N1977,'Design - US'!$H$3:$M$50,3,FALSE)</f>
        <v>$60 USD / mo (T3)</v>
      </c>
      <c r="Q1977" t="str">
        <f>VLOOKUP($N1977,'Design - US'!$H$3:$M$50,4,FALSE)</f>
        <v>$5.36 USD / day</v>
      </c>
      <c r="R1977" t="str">
        <f>VLOOKUP($N1977,'Design - US'!$H$3:$M$50,5,FALSE)</f>
        <v>Open access within label indication (use after failure of allopurinol or febuxostat)</v>
      </c>
      <c r="S1977" t="str">
        <f>VLOOKUP($N1977,'Design - US'!$H$3:$M$50,6,FALSE)</f>
        <v>No prior authorization</v>
      </c>
      <c r="T1977">
        <f t="shared" si="216"/>
        <v>300</v>
      </c>
      <c r="U1977">
        <f t="shared" si="210"/>
        <v>300</v>
      </c>
      <c r="V1977">
        <f t="shared" si="211"/>
        <v>0</v>
      </c>
      <c r="W1977">
        <f t="shared" si="212"/>
        <v>0</v>
      </c>
      <c r="X1977">
        <f t="shared" si="213"/>
        <v>0</v>
      </c>
    </row>
    <row r="1978" spans="1:24">
      <c r="A1978" s="2">
        <v>304</v>
      </c>
      <c r="B1978" s="1" t="s">
        <v>15</v>
      </c>
      <c r="C1978" s="1">
        <v>5</v>
      </c>
      <c r="D1978" s="1" t="s">
        <v>11</v>
      </c>
      <c r="E1978" s="1">
        <v>1</v>
      </c>
      <c r="F1978" s="1">
        <v>0</v>
      </c>
      <c r="G1978" s="1">
        <v>0</v>
      </c>
      <c r="H1978" s="1">
        <v>0</v>
      </c>
      <c r="I1978" s="1" t="s">
        <v>12</v>
      </c>
      <c r="J1978" s="1" t="s">
        <v>16</v>
      </c>
      <c r="K1978" s="1">
        <v>2700</v>
      </c>
      <c r="L1978" s="3">
        <v>300</v>
      </c>
      <c r="M1978" t="str">
        <f t="shared" si="214"/>
        <v>D</v>
      </c>
      <c r="N1978" t="str">
        <f t="shared" si="215"/>
        <v>D5</v>
      </c>
      <c r="O1978" t="str">
        <f>VLOOKUP(N1978,'Design - US'!$H$3:$M$50,2,FALSE)</f>
        <v>Profile A</v>
      </c>
      <c r="P1978" t="str">
        <f>VLOOKUP($N1978,'Design - US'!$H$3:$M$50,3,FALSE)</f>
        <v>$60 USD / mo (T3)</v>
      </c>
      <c r="Q1978" t="str">
        <f>VLOOKUP($N1978,'Design - US'!$H$3:$M$50,4,FALSE)</f>
        <v>$12.06 USD / day</v>
      </c>
      <c r="R1978" t="str">
        <f>VLOOKUP($N1978,'Design - US'!$H$3:$M$50,5,FALSE)</f>
        <v>Access restricted beyond label indication (use only after failure of both allopurinol AND febuxostat)</v>
      </c>
      <c r="S1978" t="str">
        <f>VLOOKUP($N1978,'Design - US'!$H$3:$M$50,6,FALSE)</f>
        <v>No prior authorization</v>
      </c>
      <c r="T1978">
        <f t="shared" si="216"/>
        <v>2700</v>
      </c>
      <c r="U1978">
        <f t="shared" si="210"/>
        <v>2700</v>
      </c>
      <c r="V1978">
        <f t="shared" si="211"/>
        <v>0</v>
      </c>
      <c r="W1978">
        <f t="shared" si="212"/>
        <v>0</v>
      </c>
      <c r="X1978">
        <f t="shared" si="213"/>
        <v>0</v>
      </c>
    </row>
    <row r="1979" spans="1:24">
      <c r="A1979" s="2">
        <v>304</v>
      </c>
      <c r="B1979" s="1" t="s">
        <v>15</v>
      </c>
      <c r="C1979" s="1">
        <v>5</v>
      </c>
      <c r="D1979" s="1" t="s">
        <v>14</v>
      </c>
      <c r="E1979" s="1">
        <v>1</v>
      </c>
      <c r="F1979" s="1">
        <v>0</v>
      </c>
      <c r="G1979" s="1">
        <v>0</v>
      </c>
      <c r="H1979" s="1">
        <v>0</v>
      </c>
      <c r="I1979" s="1" t="s">
        <v>12</v>
      </c>
      <c r="J1979" s="1" t="s">
        <v>16</v>
      </c>
      <c r="K1979" s="1">
        <v>2700</v>
      </c>
      <c r="L1979" s="3">
        <v>300</v>
      </c>
      <c r="M1979" t="str">
        <f t="shared" si="214"/>
        <v>D</v>
      </c>
      <c r="N1979" t="str">
        <f t="shared" si="215"/>
        <v>D5</v>
      </c>
      <c r="O1979" t="str">
        <f>VLOOKUP(N1979,'Design - US'!$H$3:$M$50,2,FALSE)</f>
        <v>Profile A</v>
      </c>
      <c r="P1979" t="str">
        <f>VLOOKUP($N1979,'Design - US'!$H$3:$M$50,3,FALSE)</f>
        <v>$60 USD / mo (T3)</v>
      </c>
      <c r="Q1979" t="str">
        <f>VLOOKUP($N1979,'Design - US'!$H$3:$M$50,4,FALSE)</f>
        <v>$12.06 USD / day</v>
      </c>
      <c r="R1979" t="str">
        <f>VLOOKUP($N1979,'Design - US'!$H$3:$M$50,5,FALSE)</f>
        <v>Access restricted beyond label indication (use only after failure of both allopurinol AND febuxostat)</v>
      </c>
      <c r="S1979" t="str">
        <f>VLOOKUP($N1979,'Design - US'!$H$3:$M$50,6,FALSE)</f>
        <v>No prior authorization</v>
      </c>
      <c r="T1979">
        <f t="shared" si="216"/>
        <v>300</v>
      </c>
      <c r="U1979">
        <f t="shared" si="210"/>
        <v>300</v>
      </c>
      <c r="V1979">
        <f t="shared" si="211"/>
        <v>0</v>
      </c>
      <c r="W1979">
        <f t="shared" si="212"/>
        <v>0</v>
      </c>
      <c r="X1979">
        <f t="shared" si="213"/>
        <v>0</v>
      </c>
    </row>
    <row r="1980" spans="1:24">
      <c r="A1980" s="2">
        <v>304</v>
      </c>
      <c r="B1980" s="1" t="s">
        <v>15</v>
      </c>
      <c r="C1980" s="1">
        <v>6</v>
      </c>
      <c r="D1980" s="1" t="s">
        <v>11</v>
      </c>
      <c r="E1980" s="1">
        <v>1</v>
      </c>
      <c r="F1980" s="1">
        <v>0</v>
      </c>
      <c r="G1980" s="1">
        <v>0</v>
      </c>
      <c r="H1980" s="1">
        <v>0</v>
      </c>
      <c r="I1980" s="1" t="s">
        <v>12</v>
      </c>
      <c r="J1980" s="1" t="s">
        <v>16</v>
      </c>
      <c r="K1980" s="1">
        <v>2700</v>
      </c>
      <c r="L1980" s="3">
        <v>300</v>
      </c>
      <c r="M1980" t="str">
        <f t="shared" si="214"/>
        <v>D</v>
      </c>
      <c r="N1980" t="str">
        <f t="shared" si="215"/>
        <v>D6</v>
      </c>
      <c r="O1980" t="str">
        <f>VLOOKUP(N1980,'Design - US'!$H$3:$M$50,2,FALSE)</f>
        <v>Profile C</v>
      </c>
      <c r="P1980" t="str">
        <f>VLOOKUP($N1980,'Design - US'!$H$3:$M$50,3,FALSE)</f>
        <v>$60 USD / mo (T3)</v>
      </c>
      <c r="Q1980" t="str">
        <f>VLOOKUP($N1980,'Design - US'!$H$3:$M$50,4,FALSE)</f>
        <v>$7.14 USD / day</v>
      </c>
      <c r="R1980" t="str">
        <f>VLOOKUP($N1980,'Design - US'!$H$3:$M$50,5,FALSE)</f>
        <v>Open access within label indication (use after failure of allopurinol or febuxostat)</v>
      </c>
      <c r="S1980" t="str">
        <f>VLOOKUP($N1980,'Design - US'!$H$3:$M$50,6,FALSE)</f>
        <v>Requires prior authorization</v>
      </c>
      <c r="T1980">
        <f t="shared" si="216"/>
        <v>2700</v>
      </c>
      <c r="U1980">
        <f t="shared" si="210"/>
        <v>2700</v>
      </c>
      <c r="V1980">
        <f t="shared" si="211"/>
        <v>0</v>
      </c>
      <c r="W1980">
        <f t="shared" si="212"/>
        <v>0</v>
      </c>
      <c r="X1980">
        <f t="shared" si="213"/>
        <v>0</v>
      </c>
    </row>
    <row r="1981" spans="1:24">
      <c r="A1981" s="2">
        <v>304</v>
      </c>
      <c r="B1981" s="1" t="s">
        <v>15</v>
      </c>
      <c r="C1981" s="1">
        <v>6</v>
      </c>
      <c r="D1981" s="1" t="s">
        <v>14</v>
      </c>
      <c r="E1981" s="1">
        <v>1</v>
      </c>
      <c r="F1981" s="1">
        <v>0</v>
      </c>
      <c r="G1981" s="1">
        <v>0</v>
      </c>
      <c r="H1981" s="1">
        <v>0</v>
      </c>
      <c r="I1981" s="1" t="s">
        <v>12</v>
      </c>
      <c r="J1981" s="1" t="s">
        <v>16</v>
      </c>
      <c r="K1981" s="1">
        <v>2700</v>
      </c>
      <c r="L1981" s="3">
        <v>300</v>
      </c>
      <c r="M1981" t="str">
        <f t="shared" si="214"/>
        <v>D</v>
      </c>
      <c r="N1981" t="str">
        <f t="shared" si="215"/>
        <v>D6</v>
      </c>
      <c r="O1981" t="str">
        <f>VLOOKUP(N1981,'Design - US'!$H$3:$M$50,2,FALSE)</f>
        <v>Profile C</v>
      </c>
      <c r="P1981" t="str">
        <f>VLOOKUP($N1981,'Design - US'!$H$3:$M$50,3,FALSE)</f>
        <v>$60 USD / mo (T3)</v>
      </c>
      <c r="Q1981" t="str">
        <f>VLOOKUP($N1981,'Design - US'!$H$3:$M$50,4,FALSE)</f>
        <v>$7.14 USD / day</v>
      </c>
      <c r="R1981" t="str">
        <f>VLOOKUP($N1981,'Design - US'!$H$3:$M$50,5,FALSE)</f>
        <v>Open access within label indication (use after failure of allopurinol or febuxostat)</v>
      </c>
      <c r="S1981" t="str">
        <f>VLOOKUP($N1981,'Design - US'!$H$3:$M$50,6,FALSE)</f>
        <v>Requires prior authorization</v>
      </c>
      <c r="T1981">
        <f t="shared" si="216"/>
        <v>300</v>
      </c>
      <c r="U1981">
        <f t="shared" si="210"/>
        <v>300</v>
      </c>
      <c r="V1981">
        <f t="shared" si="211"/>
        <v>0</v>
      </c>
      <c r="W1981">
        <f t="shared" si="212"/>
        <v>0</v>
      </c>
      <c r="X1981">
        <f t="shared" si="213"/>
        <v>0</v>
      </c>
    </row>
    <row r="1982" spans="1:24">
      <c r="A1982" s="2">
        <v>304</v>
      </c>
      <c r="B1982" s="1" t="s">
        <v>15</v>
      </c>
      <c r="C1982" s="1">
        <v>7</v>
      </c>
      <c r="D1982" s="1" t="s">
        <v>11</v>
      </c>
      <c r="E1982" s="1">
        <v>1</v>
      </c>
      <c r="F1982" s="1">
        <v>0</v>
      </c>
      <c r="G1982" s="1">
        <v>0</v>
      </c>
      <c r="H1982" s="1">
        <v>0</v>
      </c>
      <c r="I1982" s="1" t="s">
        <v>12</v>
      </c>
      <c r="J1982" s="1" t="s">
        <v>16</v>
      </c>
      <c r="K1982" s="1">
        <v>2700</v>
      </c>
      <c r="L1982" s="3">
        <v>300</v>
      </c>
      <c r="M1982" t="str">
        <f t="shared" si="214"/>
        <v>D</v>
      </c>
      <c r="N1982" t="str">
        <f t="shared" si="215"/>
        <v>D7</v>
      </c>
      <c r="O1982" t="str">
        <f>VLOOKUP(N1982,'Design - US'!$H$3:$M$50,2,FALSE)</f>
        <v>Profile B</v>
      </c>
      <c r="P1982" t="str">
        <f>VLOOKUP($N1982,'Design - US'!$H$3:$M$50,3,FALSE)</f>
        <v>$60 USD / mo (T3)</v>
      </c>
      <c r="Q1982" t="str">
        <f>VLOOKUP($N1982,'Design - US'!$H$3:$M$50,4,FALSE)</f>
        <v>$5.36 USD / day</v>
      </c>
      <c r="R1982" t="str">
        <f>VLOOKUP($N1982,'Design - US'!$H$3:$M$50,5,FALSE)</f>
        <v>Open access within label indication (use after failure of allopurinol or febuxostat)</v>
      </c>
      <c r="S1982" t="str">
        <f>VLOOKUP($N1982,'Design - US'!$H$3:$M$50,6,FALSE)</f>
        <v>Requires prior authorization</v>
      </c>
      <c r="T1982">
        <f t="shared" si="216"/>
        <v>2700</v>
      </c>
      <c r="U1982">
        <f t="shared" si="210"/>
        <v>2700</v>
      </c>
      <c r="V1982">
        <f t="shared" si="211"/>
        <v>0</v>
      </c>
      <c r="W1982">
        <f t="shared" si="212"/>
        <v>0</v>
      </c>
      <c r="X1982">
        <f t="shared" si="213"/>
        <v>0</v>
      </c>
    </row>
    <row r="1983" spans="1:24">
      <c r="A1983" s="2">
        <v>304</v>
      </c>
      <c r="B1983" s="1" t="s">
        <v>15</v>
      </c>
      <c r="C1983" s="1">
        <v>7</v>
      </c>
      <c r="D1983" s="1" t="s">
        <v>14</v>
      </c>
      <c r="E1983" s="1">
        <v>1</v>
      </c>
      <c r="F1983" s="1">
        <v>0</v>
      </c>
      <c r="G1983" s="1">
        <v>0</v>
      </c>
      <c r="H1983" s="1">
        <v>0</v>
      </c>
      <c r="I1983" s="1" t="s">
        <v>12</v>
      </c>
      <c r="J1983" s="1" t="s">
        <v>16</v>
      </c>
      <c r="K1983" s="1">
        <v>2700</v>
      </c>
      <c r="L1983" s="3">
        <v>300</v>
      </c>
      <c r="M1983" t="str">
        <f t="shared" si="214"/>
        <v>D</v>
      </c>
      <c r="N1983" t="str">
        <f t="shared" si="215"/>
        <v>D7</v>
      </c>
      <c r="O1983" t="str">
        <f>VLOOKUP(N1983,'Design - US'!$H$3:$M$50,2,FALSE)</f>
        <v>Profile B</v>
      </c>
      <c r="P1983" t="str">
        <f>VLOOKUP($N1983,'Design - US'!$H$3:$M$50,3,FALSE)</f>
        <v>$60 USD / mo (T3)</v>
      </c>
      <c r="Q1983" t="str">
        <f>VLOOKUP($N1983,'Design - US'!$H$3:$M$50,4,FALSE)</f>
        <v>$5.36 USD / day</v>
      </c>
      <c r="R1983" t="str">
        <f>VLOOKUP($N1983,'Design - US'!$H$3:$M$50,5,FALSE)</f>
        <v>Open access within label indication (use after failure of allopurinol or febuxostat)</v>
      </c>
      <c r="S1983" t="str">
        <f>VLOOKUP($N1983,'Design - US'!$H$3:$M$50,6,FALSE)</f>
        <v>Requires prior authorization</v>
      </c>
      <c r="T1983">
        <f t="shared" si="216"/>
        <v>300</v>
      </c>
      <c r="U1983">
        <f t="shared" si="210"/>
        <v>300</v>
      </c>
      <c r="V1983">
        <f t="shared" si="211"/>
        <v>0</v>
      </c>
      <c r="W1983">
        <f t="shared" si="212"/>
        <v>0</v>
      </c>
      <c r="X1983">
        <f t="shared" si="213"/>
        <v>0</v>
      </c>
    </row>
    <row r="1984" spans="1:24">
      <c r="A1984" s="2">
        <v>304</v>
      </c>
      <c r="B1984" s="1" t="s">
        <v>15</v>
      </c>
      <c r="C1984" s="1">
        <v>8</v>
      </c>
      <c r="D1984" s="1" t="s">
        <v>11</v>
      </c>
      <c r="E1984" s="1">
        <v>1</v>
      </c>
      <c r="F1984" s="1">
        <v>0</v>
      </c>
      <c r="G1984" s="1">
        <v>0</v>
      </c>
      <c r="H1984" s="1">
        <v>0</v>
      </c>
      <c r="I1984" s="1" t="s">
        <v>12</v>
      </c>
      <c r="J1984" s="1" t="s">
        <v>16</v>
      </c>
      <c r="K1984" s="1">
        <v>2700</v>
      </c>
      <c r="L1984" s="3">
        <v>300</v>
      </c>
      <c r="M1984" t="str">
        <f t="shared" si="214"/>
        <v>D</v>
      </c>
      <c r="N1984" t="str">
        <f t="shared" si="215"/>
        <v>D8</v>
      </c>
      <c r="O1984" t="str">
        <f>VLOOKUP(N1984,'Design - US'!$H$3:$M$50,2,FALSE)</f>
        <v>Profile D</v>
      </c>
      <c r="P1984" t="str">
        <f>VLOOKUP($N1984,'Design - US'!$H$3:$M$50,3,FALSE)</f>
        <v>$30 USD / mo (T2)</v>
      </c>
      <c r="Q1984" t="str">
        <f>VLOOKUP($N1984,'Design - US'!$H$3:$M$50,4,FALSE)</f>
        <v>$7.14 USD / day</v>
      </c>
      <c r="R1984" t="str">
        <f>VLOOKUP($N1984,'Design - US'!$H$3:$M$50,5,FALSE)</f>
        <v>Open access within label indication (use after failure of allopurinol or febuxostat)</v>
      </c>
      <c r="S1984" t="str">
        <f>VLOOKUP($N1984,'Design - US'!$H$3:$M$50,6,FALSE)</f>
        <v>No prior authorization</v>
      </c>
      <c r="T1984">
        <f t="shared" si="216"/>
        <v>2700</v>
      </c>
      <c r="U1984">
        <f t="shared" si="210"/>
        <v>2700</v>
      </c>
      <c r="V1984">
        <f t="shared" si="211"/>
        <v>0</v>
      </c>
      <c r="W1984">
        <f t="shared" si="212"/>
        <v>0</v>
      </c>
      <c r="X1984">
        <f t="shared" si="213"/>
        <v>0</v>
      </c>
    </row>
    <row r="1985" spans="1:24">
      <c r="A1985" s="2">
        <v>304</v>
      </c>
      <c r="B1985" s="1" t="s">
        <v>15</v>
      </c>
      <c r="C1985" s="1">
        <v>8</v>
      </c>
      <c r="D1985" s="1" t="s">
        <v>14</v>
      </c>
      <c r="E1985" s="1">
        <v>1</v>
      </c>
      <c r="F1985" s="1">
        <v>0</v>
      </c>
      <c r="G1985" s="1">
        <v>0</v>
      </c>
      <c r="H1985" s="1">
        <v>0</v>
      </c>
      <c r="I1985" s="1" t="s">
        <v>12</v>
      </c>
      <c r="J1985" s="1" t="s">
        <v>16</v>
      </c>
      <c r="K1985" s="1">
        <v>2700</v>
      </c>
      <c r="L1985" s="3">
        <v>300</v>
      </c>
      <c r="M1985" t="str">
        <f t="shared" si="214"/>
        <v>D</v>
      </c>
      <c r="N1985" t="str">
        <f t="shared" si="215"/>
        <v>D8</v>
      </c>
      <c r="O1985" t="str">
        <f>VLOOKUP(N1985,'Design - US'!$H$3:$M$50,2,FALSE)</f>
        <v>Profile D</v>
      </c>
      <c r="P1985" t="str">
        <f>VLOOKUP($N1985,'Design - US'!$H$3:$M$50,3,FALSE)</f>
        <v>$30 USD / mo (T2)</v>
      </c>
      <c r="Q1985" t="str">
        <f>VLOOKUP($N1985,'Design - US'!$H$3:$M$50,4,FALSE)</f>
        <v>$7.14 USD / day</v>
      </c>
      <c r="R1985" t="str">
        <f>VLOOKUP($N1985,'Design - US'!$H$3:$M$50,5,FALSE)</f>
        <v>Open access within label indication (use after failure of allopurinol or febuxostat)</v>
      </c>
      <c r="S1985" t="str">
        <f>VLOOKUP($N1985,'Design - US'!$H$3:$M$50,6,FALSE)</f>
        <v>No prior authorization</v>
      </c>
      <c r="T1985">
        <f t="shared" si="216"/>
        <v>300</v>
      </c>
      <c r="U1985">
        <f t="shared" si="210"/>
        <v>300</v>
      </c>
      <c r="V1985">
        <f t="shared" si="211"/>
        <v>0</v>
      </c>
      <c r="W1985">
        <f t="shared" si="212"/>
        <v>0</v>
      </c>
      <c r="X1985">
        <f t="shared" si="213"/>
        <v>0</v>
      </c>
    </row>
    <row r="1986" spans="1:24">
      <c r="A1986" s="2">
        <v>304</v>
      </c>
      <c r="B1986" s="1" t="s">
        <v>15</v>
      </c>
      <c r="C1986" s="1">
        <v>9</v>
      </c>
      <c r="D1986" s="1" t="s">
        <v>11</v>
      </c>
      <c r="E1986" s="1">
        <v>1</v>
      </c>
      <c r="F1986" s="1">
        <v>0</v>
      </c>
      <c r="G1986" s="1">
        <v>0</v>
      </c>
      <c r="H1986" s="1">
        <v>0</v>
      </c>
      <c r="I1986" s="1" t="s">
        <v>12</v>
      </c>
      <c r="J1986" s="1" t="s">
        <v>16</v>
      </c>
      <c r="K1986" s="1">
        <v>2700</v>
      </c>
      <c r="L1986" s="3">
        <v>300</v>
      </c>
      <c r="M1986" t="str">
        <f t="shared" si="214"/>
        <v>D</v>
      </c>
      <c r="N1986" t="str">
        <f t="shared" si="215"/>
        <v>D9</v>
      </c>
      <c r="O1986" t="str">
        <f>VLOOKUP(N1986,'Design - US'!$H$3:$M$50,2,FALSE)</f>
        <v>Profile A</v>
      </c>
      <c r="P1986" t="str">
        <f>VLOOKUP($N1986,'Design - US'!$H$3:$M$50,3,FALSE)</f>
        <v>$60 USD / mo (T3)</v>
      </c>
      <c r="Q1986" t="str">
        <f>VLOOKUP($N1986,'Design - US'!$H$3:$M$50,4,FALSE)</f>
        <v>$12.06 USD / day</v>
      </c>
      <c r="R1986" t="str">
        <f>VLOOKUP($N1986,'Design - US'!$H$3:$M$50,5,FALSE)</f>
        <v>Open access within label indication (use after failure of allopurinol or febuxostat)</v>
      </c>
      <c r="S1986" t="str">
        <f>VLOOKUP($N1986,'Design - US'!$H$3:$M$50,6,FALSE)</f>
        <v>Requires prior authorization</v>
      </c>
      <c r="T1986">
        <f t="shared" si="216"/>
        <v>2700</v>
      </c>
      <c r="U1986">
        <f t="shared" ref="U1986:U2049" si="217">$T1986*E1986</f>
        <v>2700</v>
      </c>
      <c r="V1986">
        <f t="shared" ref="V1986:V2049" si="218">$T1986*F1986</f>
        <v>0</v>
      </c>
      <c r="W1986">
        <f t="shared" ref="W1986:W2049" si="219">$T1986*G1986</f>
        <v>0</v>
      </c>
      <c r="X1986">
        <f t="shared" ref="X1986:X2049" si="220">$T1986*H1986</f>
        <v>0</v>
      </c>
    </row>
    <row r="1987" spans="1:24">
      <c r="A1987" s="2">
        <v>304</v>
      </c>
      <c r="B1987" s="1" t="s">
        <v>15</v>
      </c>
      <c r="C1987" s="1">
        <v>9</v>
      </c>
      <c r="D1987" s="1" t="s">
        <v>14</v>
      </c>
      <c r="E1987" s="1">
        <v>1</v>
      </c>
      <c r="F1987" s="1">
        <v>0</v>
      </c>
      <c r="G1987" s="1">
        <v>0</v>
      </c>
      <c r="H1987" s="1">
        <v>0</v>
      </c>
      <c r="I1987" s="1" t="s">
        <v>12</v>
      </c>
      <c r="J1987" s="1" t="s">
        <v>16</v>
      </c>
      <c r="K1987" s="1">
        <v>2700</v>
      </c>
      <c r="L1987" s="3">
        <v>300</v>
      </c>
      <c r="M1987" t="str">
        <f t="shared" ref="M1987:M2050" si="221">RIGHT(B1987,1)</f>
        <v>D</v>
      </c>
      <c r="N1987" t="str">
        <f t="shared" ref="N1987:N2050" si="222">M1987&amp;C1987</f>
        <v>D9</v>
      </c>
      <c r="O1987" t="str">
        <f>VLOOKUP(N1987,'Design - US'!$H$3:$M$50,2,FALSE)</f>
        <v>Profile A</v>
      </c>
      <c r="P1987" t="str">
        <f>VLOOKUP($N1987,'Design - US'!$H$3:$M$50,3,FALSE)</f>
        <v>$60 USD / mo (T3)</v>
      </c>
      <c r="Q1987" t="str">
        <f>VLOOKUP($N1987,'Design - US'!$H$3:$M$50,4,FALSE)</f>
        <v>$12.06 USD / day</v>
      </c>
      <c r="R1987" t="str">
        <f>VLOOKUP($N1987,'Design - US'!$H$3:$M$50,5,FALSE)</f>
        <v>Open access within label indication (use after failure of allopurinol or febuxostat)</v>
      </c>
      <c r="S1987" t="str">
        <f>VLOOKUP($N1987,'Design - US'!$H$3:$M$50,6,FALSE)</f>
        <v>Requires prior authorization</v>
      </c>
      <c r="T1987">
        <f t="shared" ref="T1987:T2050" si="223">IF(D1987="A",K1987,L1987)</f>
        <v>300</v>
      </c>
      <c r="U1987">
        <f t="shared" si="217"/>
        <v>300</v>
      </c>
      <c r="V1987">
        <f t="shared" si="218"/>
        <v>0</v>
      </c>
      <c r="W1987">
        <f t="shared" si="219"/>
        <v>0</v>
      </c>
      <c r="X1987">
        <f t="shared" si="220"/>
        <v>0</v>
      </c>
    </row>
    <row r="1988" spans="1:24">
      <c r="A1988" s="2">
        <v>304</v>
      </c>
      <c r="B1988" s="1" t="s">
        <v>15</v>
      </c>
      <c r="C1988" s="1">
        <v>10</v>
      </c>
      <c r="D1988" s="1" t="s">
        <v>11</v>
      </c>
      <c r="E1988" s="1">
        <v>1</v>
      </c>
      <c r="F1988" s="1">
        <v>0</v>
      </c>
      <c r="G1988" s="1">
        <v>0</v>
      </c>
      <c r="H1988" s="1">
        <v>0</v>
      </c>
      <c r="I1988" s="1" t="s">
        <v>12</v>
      </c>
      <c r="J1988" s="1" t="s">
        <v>16</v>
      </c>
      <c r="K1988" s="1">
        <v>2700</v>
      </c>
      <c r="L1988" s="3">
        <v>300</v>
      </c>
      <c r="M1988" t="str">
        <f t="shared" si="221"/>
        <v>D</v>
      </c>
      <c r="N1988" t="str">
        <f t="shared" si="222"/>
        <v>D10</v>
      </c>
      <c r="O1988" t="str">
        <f>VLOOKUP(N1988,'Design - US'!$H$3:$M$50,2,FALSE)</f>
        <v>Profile B</v>
      </c>
      <c r="P1988" t="str">
        <f>VLOOKUP($N1988,'Design - US'!$H$3:$M$50,3,FALSE)</f>
        <v>$30 USD / mo (T2)</v>
      </c>
      <c r="Q1988" t="str">
        <f>VLOOKUP($N1988,'Design - US'!$H$3:$M$50,4,FALSE)</f>
        <v>$7.14 USD / day</v>
      </c>
      <c r="R1988" t="str">
        <f>VLOOKUP($N1988,'Design - US'!$H$3:$M$50,5,FALSE)</f>
        <v>Open access within label indication (use after failure of allopurinol or febuxostat)</v>
      </c>
      <c r="S1988" t="str">
        <f>VLOOKUP($N1988,'Design - US'!$H$3:$M$50,6,FALSE)</f>
        <v>Requires prior authorization</v>
      </c>
      <c r="T1988">
        <f t="shared" si="223"/>
        <v>2700</v>
      </c>
      <c r="U1988">
        <f t="shared" si="217"/>
        <v>2700</v>
      </c>
      <c r="V1988">
        <f t="shared" si="218"/>
        <v>0</v>
      </c>
      <c r="W1988">
        <f t="shared" si="219"/>
        <v>0</v>
      </c>
      <c r="X1988">
        <f t="shared" si="220"/>
        <v>0</v>
      </c>
    </row>
    <row r="1989" spans="1:24">
      <c r="A1989" s="2">
        <v>304</v>
      </c>
      <c r="B1989" s="1" t="s">
        <v>15</v>
      </c>
      <c r="C1989" s="1">
        <v>10</v>
      </c>
      <c r="D1989" s="1" t="s">
        <v>14</v>
      </c>
      <c r="E1989" s="1">
        <v>1</v>
      </c>
      <c r="F1989" s="1">
        <v>0</v>
      </c>
      <c r="G1989" s="1">
        <v>0</v>
      </c>
      <c r="H1989" s="1">
        <v>0</v>
      </c>
      <c r="I1989" s="1" t="s">
        <v>12</v>
      </c>
      <c r="J1989" s="1" t="s">
        <v>16</v>
      </c>
      <c r="K1989" s="1">
        <v>2700</v>
      </c>
      <c r="L1989" s="3">
        <v>300</v>
      </c>
      <c r="M1989" t="str">
        <f t="shared" si="221"/>
        <v>D</v>
      </c>
      <c r="N1989" t="str">
        <f t="shared" si="222"/>
        <v>D10</v>
      </c>
      <c r="O1989" t="str">
        <f>VLOOKUP(N1989,'Design - US'!$H$3:$M$50,2,FALSE)</f>
        <v>Profile B</v>
      </c>
      <c r="P1989" t="str">
        <f>VLOOKUP($N1989,'Design - US'!$H$3:$M$50,3,FALSE)</f>
        <v>$30 USD / mo (T2)</v>
      </c>
      <c r="Q1989" t="str">
        <f>VLOOKUP($N1989,'Design - US'!$H$3:$M$50,4,FALSE)</f>
        <v>$7.14 USD / day</v>
      </c>
      <c r="R1989" t="str">
        <f>VLOOKUP($N1989,'Design - US'!$H$3:$M$50,5,FALSE)</f>
        <v>Open access within label indication (use after failure of allopurinol or febuxostat)</v>
      </c>
      <c r="S1989" t="str">
        <f>VLOOKUP($N1989,'Design - US'!$H$3:$M$50,6,FALSE)</f>
        <v>Requires prior authorization</v>
      </c>
      <c r="T1989">
        <f t="shared" si="223"/>
        <v>300</v>
      </c>
      <c r="U1989">
        <f t="shared" si="217"/>
        <v>300</v>
      </c>
      <c r="V1989">
        <f t="shared" si="218"/>
        <v>0</v>
      </c>
      <c r="W1989">
        <f t="shared" si="219"/>
        <v>0</v>
      </c>
      <c r="X1989">
        <f t="shared" si="220"/>
        <v>0</v>
      </c>
    </row>
    <row r="1990" spans="1:24">
      <c r="A1990" s="2">
        <v>304</v>
      </c>
      <c r="B1990" s="1" t="s">
        <v>15</v>
      </c>
      <c r="C1990" s="1">
        <v>11</v>
      </c>
      <c r="D1990" s="1" t="s">
        <v>11</v>
      </c>
      <c r="E1990" s="1">
        <v>1</v>
      </c>
      <c r="F1990" s="1">
        <v>0</v>
      </c>
      <c r="G1990" s="1">
        <v>0</v>
      </c>
      <c r="H1990" s="1">
        <v>0</v>
      </c>
      <c r="I1990" s="1" t="s">
        <v>12</v>
      </c>
      <c r="J1990" s="1" t="s">
        <v>16</v>
      </c>
      <c r="K1990" s="1">
        <v>2700</v>
      </c>
      <c r="L1990" s="3">
        <v>300</v>
      </c>
      <c r="M1990" t="str">
        <f t="shared" si="221"/>
        <v>D</v>
      </c>
      <c r="N1990" t="str">
        <f t="shared" si="222"/>
        <v>D11</v>
      </c>
      <c r="O1990" t="str">
        <f>VLOOKUP(N1990,'Design - US'!$H$3:$M$50,2,FALSE)</f>
        <v>Profile D</v>
      </c>
      <c r="P1990" t="str">
        <f>VLOOKUP($N1990,'Design - US'!$H$3:$M$50,3,FALSE)</f>
        <v>$60 USD / mo (T3)</v>
      </c>
      <c r="Q1990" t="str">
        <f>VLOOKUP($N1990,'Design - US'!$H$3:$M$50,4,FALSE)</f>
        <v>$12.06 USD / day</v>
      </c>
      <c r="R1990" t="str">
        <f>VLOOKUP($N1990,'Design - US'!$H$3:$M$50,5,FALSE)</f>
        <v>Access restricted beyond label indication (use only after failure of both allopurinol AND febuxostat)</v>
      </c>
      <c r="S1990" t="str">
        <f>VLOOKUP($N1990,'Design - US'!$H$3:$M$50,6,FALSE)</f>
        <v>Requires prior authorization</v>
      </c>
      <c r="T1990">
        <f t="shared" si="223"/>
        <v>2700</v>
      </c>
      <c r="U1990">
        <f t="shared" si="217"/>
        <v>2700</v>
      </c>
      <c r="V1990">
        <f t="shared" si="218"/>
        <v>0</v>
      </c>
      <c r="W1990">
        <f t="shared" si="219"/>
        <v>0</v>
      </c>
      <c r="X1990">
        <f t="shared" si="220"/>
        <v>0</v>
      </c>
    </row>
    <row r="1991" spans="1:24">
      <c r="A1991" s="2">
        <v>304</v>
      </c>
      <c r="B1991" s="1" t="s">
        <v>15</v>
      </c>
      <c r="C1991" s="1">
        <v>11</v>
      </c>
      <c r="D1991" s="1" t="s">
        <v>14</v>
      </c>
      <c r="E1991" s="1">
        <v>1</v>
      </c>
      <c r="F1991" s="1">
        <v>0</v>
      </c>
      <c r="G1991" s="1">
        <v>0</v>
      </c>
      <c r="H1991" s="1">
        <v>0</v>
      </c>
      <c r="I1991" s="1" t="s">
        <v>12</v>
      </c>
      <c r="J1991" s="1" t="s">
        <v>16</v>
      </c>
      <c r="K1991" s="1">
        <v>2700</v>
      </c>
      <c r="L1991" s="3">
        <v>300</v>
      </c>
      <c r="M1991" t="str">
        <f t="shared" si="221"/>
        <v>D</v>
      </c>
      <c r="N1991" t="str">
        <f t="shared" si="222"/>
        <v>D11</v>
      </c>
      <c r="O1991" t="str">
        <f>VLOOKUP(N1991,'Design - US'!$H$3:$M$50,2,FALSE)</f>
        <v>Profile D</v>
      </c>
      <c r="P1991" t="str">
        <f>VLOOKUP($N1991,'Design - US'!$H$3:$M$50,3,FALSE)</f>
        <v>$60 USD / mo (T3)</v>
      </c>
      <c r="Q1991" t="str">
        <f>VLOOKUP($N1991,'Design - US'!$H$3:$M$50,4,FALSE)</f>
        <v>$12.06 USD / day</v>
      </c>
      <c r="R1991" t="str">
        <f>VLOOKUP($N1991,'Design - US'!$H$3:$M$50,5,FALSE)</f>
        <v>Access restricted beyond label indication (use only after failure of both allopurinol AND febuxostat)</v>
      </c>
      <c r="S1991" t="str">
        <f>VLOOKUP($N1991,'Design - US'!$H$3:$M$50,6,FALSE)</f>
        <v>Requires prior authorization</v>
      </c>
      <c r="T1991">
        <f t="shared" si="223"/>
        <v>300</v>
      </c>
      <c r="U1991">
        <f t="shared" si="217"/>
        <v>300</v>
      </c>
      <c r="V1991">
        <f t="shared" si="218"/>
        <v>0</v>
      </c>
      <c r="W1991">
        <f t="shared" si="219"/>
        <v>0</v>
      </c>
      <c r="X1991">
        <f t="shared" si="220"/>
        <v>0</v>
      </c>
    </row>
    <row r="1992" spans="1:24">
      <c r="A1992" s="2">
        <v>304</v>
      </c>
      <c r="B1992" s="1" t="s">
        <v>15</v>
      </c>
      <c r="C1992" s="1">
        <v>12</v>
      </c>
      <c r="D1992" s="1" t="s">
        <v>11</v>
      </c>
      <c r="E1992" s="1">
        <v>1</v>
      </c>
      <c r="F1992" s="1">
        <v>0</v>
      </c>
      <c r="G1992" s="1">
        <v>0</v>
      </c>
      <c r="H1992" s="1">
        <v>0</v>
      </c>
      <c r="I1992" s="1" t="s">
        <v>12</v>
      </c>
      <c r="J1992" s="1" t="s">
        <v>16</v>
      </c>
      <c r="K1992" s="1">
        <v>2700</v>
      </c>
      <c r="L1992" s="3">
        <v>300</v>
      </c>
      <c r="M1992" t="str">
        <f t="shared" si="221"/>
        <v>D</v>
      </c>
      <c r="N1992" t="str">
        <f t="shared" si="222"/>
        <v>D12</v>
      </c>
      <c r="O1992" t="str">
        <f>VLOOKUP(N1992,'Design - US'!$H$3:$M$50,2,FALSE)</f>
        <v>Profile D</v>
      </c>
      <c r="P1992" t="str">
        <f>VLOOKUP($N1992,'Design - US'!$H$3:$M$50,3,FALSE)</f>
        <v>$30 USD / mo (T2)</v>
      </c>
      <c r="Q1992" t="str">
        <f>VLOOKUP($N1992,'Design - US'!$H$3:$M$50,4,FALSE)</f>
        <v>$7.14 USD / day</v>
      </c>
      <c r="R1992" t="str">
        <f>VLOOKUP($N1992,'Design - US'!$H$3:$M$50,5,FALSE)</f>
        <v>Open access within label indication (use after failure of allopurinol or febuxostat)</v>
      </c>
      <c r="S1992" t="str">
        <f>VLOOKUP($N1992,'Design - US'!$H$3:$M$50,6,FALSE)</f>
        <v>Requires prior authorization</v>
      </c>
      <c r="T1992">
        <f t="shared" si="223"/>
        <v>2700</v>
      </c>
      <c r="U1992">
        <f t="shared" si="217"/>
        <v>2700</v>
      </c>
      <c r="V1992">
        <f t="shared" si="218"/>
        <v>0</v>
      </c>
      <c r="W1992">
        <f t="shared" si="219"/>
        <v>0</v>
      </c>
      <c r="X1992">
        <f t="shared" si="220"/>
        <v>0</v>
      </c>
    </row>
    <row r="1993" spans="1:24">
      <c r="A1993" s="2">
        <v>304</v>
      </c>
      <c r="B1993" s="1" t="s">
        <v>15</v>
      </c>
      <c r="C1993" s="1">
        <v>12</v>
      </c>
      <c r="D1993" s="1" t="s">
        <v>14</v>
      </c>
      <c r="E1993" s="1">
        <v>1</v>
      </c>
      <c r="F1993" s="1">
        <v>0</v>
      </c>
      <c r="G1993" s="1">
        <v>0</v>
      </c>
      <c r="H1993" s="1">
        <v>0</v>
      </c>
      <c r="I1993" s="1" t="s">
        <v>12</v>
      </c>
      <c r="J1993" s="1" t="s">
        <v>16</v>
      </c>
      <c r="K1993" s="1">
        <v>2700</v>
      </c>
      <c r="L1993" s="3">
        <v>300</v>
      </c>
      <c r="M1993" t="str">
        <f t="shared" si="221"/>
        <v>D</v>
      </c>
      <c r="N1993" t="str">
        <f t="shared" si="222"/>
        <v>D12</v>
      </c>
      <c r="O1993" t="str">
        <f>VLOOKUP(N1993,'Design - US'!$H$3:$M$50,2,FALSE)</f>
        <v>Profile D</v>
      </c>
      <c r="P1993" t="str">
        <f>VLOOKUP($N1993,'Design - US'!$H$3:$M$50,3,FALSE)</f>
        <v>$30 USD / mo (T2)</v>
      </c>
      <c r="Q1993" t="str">
        <f>VLOOKUP($N1993,'Design - US'!$H$3:$M$50,4,FALSE)</f>
        <v>$7.14 USD / day</v>
      </c>
      <c r="R1993" t="str">
        <f>VLOOKUP($N1993,'Design - US'!$H$3:$M$50,5,FALSE)</f>
        <v>Open access within label indication (use after failure of allopurinol or febuxostat)</v>
      </c>
      <c r="S1993" t="str">
        <f>VLOOKUP($N1993,'Design - US'!$H$3:$M$50,6,FALSE)</f>
        <v>Requires prior authorization</v>
      </c>
      <c r="T1993">
        <f t="shared" si="223"/>
        <v>300</v>
      </c>
      <c r="U1993">
        <f t="shared" si="217"/>
        <v>300</v>
      </c>
      <c r="V1993">
        <f t="shared" si="218"/>
        <v>0</v>
      </c>
      <c r="W1993">
        <f t="shared" si="219"/>
        <v>0</v>
      </c>
      <c r="X1993">
        <f t="shared" si="220"/>
        <v>0</v>
      </c>
    </row>
    <row r="1994" spans="1:24">
      <c r="A1994" s="2">
        <v>305</v>
      </c>
      <c r="B1994" s="1" t="s">
        <v>10</v>
      </c>
      <c r="C1994" s="1">
        <v>1</v>
      </c>
      <c r="D1994" s="1" t="s">
        <v>11</v>
      </c>
      <c r="E1994" s="1">
        <v>0.4</v>
      </c>
      <c r="F1994" s="1">
        <v>0.6</v>
      </c>
      <c r="G1994" s="1">
        <v>0</v>
      </c>
      <c r="H1994" s="1">
        <v>0</v>
      </c>
      <c r="I1994" s="1" t="s">
        <v>12</v>
      </c>
      <c r="J1994" s="1" t="s">
        <v>16</v>
      </c>
      <c r="K1994" s="1">
        <v>1500</v>
      </c>
      <c r="L1994" s="3">
        <v>500</v>
      </c>
      <c r="M1994" t="str">
        <f t="shared" si="221"/>
        <v>A</v>
      </c>
      <c r="N1994" t="str">
        <f t="shared" si="222"/>
        <v>A1</v>
      </c>
      <c r="O1994" t="str">
        <f>VLOOKUP(N1994,'Design - US'!$H$3:$M$50,2,FALSE)</f>
        <v>Profile D</v>
      </c>
      <c r="P1994" t="str">
        <f>VLOOKUP($N1994,'Design - US'!$H$3:$M$50,3,FALSE)</f>
        <v>$30 USD / mo (T2)</v>
      </c>
      <c r="Q1994" t="str">
        <f>VLOOKUP($N1994,'Design - US'!$H$3:$M$50,4,FALSE)</f>
        <v>$5.36 USD / day</v>
      </c>
      <c r="R1994" t="str">
        <f>VLOOKUP($N1994,'Design - US'!$H$3:$M$50,5,FALSE)</f>
        <v>Open access within label indication (use after failure of allopurinol or febuxostat)</v>
      </c>
      <c r="S1994" t="str">
        <f>VLOOKUP($N1994,'Design - US'!$H$3:$M$50,6,FALSE)</f>
        <v>Requires prior authorization</v>
      </c>
      <c r="T1994">
        <f t="shared" si="223"/>
        <v>1500</v>
      </c>
      <c r="U1994">
        <f t="shared" si="217"/>
        <v>600</v>
      </c>
      <c r="V1994">
        <f t="shared" si="218"/>
        <v>900</v>
      </c>
      <c r="W1994">
        <f t="shared" si="219"/>
        <v>0</v>
      </c>
      <c r="X1994">
        <f t="shared" si="220"/>
        <v>0</v>
      </c>
    </row>
    <row r="1995" spans="1:24">
      <c r="A1995" s="2">
        <v>305</v>
      </c>
      <c r="B1995" s="1" t="s">
        <v>10</v>
      </c>
      <c r="C1995" s="1">
        <v>1</v>
      </c>
      <c r="D1995" s="1" t="s">
        <v>14</v>
      </c>
      <c r="E1995" s="1">
        <v>0.2</v>
      </c>
      <c r="F1995" s="1">
        <v>0.6</v>
      </c>
      <c r="G1995" s="1">
        <v>0.2</v>
      </c>
      <c r="H1995" s="1">
        <v>0</v>
      </c>
      <c r="I1995" s="1" t="s">
        <v>12</v>
      </c>
      <c r="J1995" s="1" t="s">
        <v>16</v>
      </c>
      <c r="K1995" s="1">
        <v>1500</v>
      </c>
      <c r="L1995" s="3">
        <v>500</v>
      </c>
      <c r="M1995" t="str">
        <f t="shared" si="221"/>
        <v>A</v>
      </c>
      <c r="N1995" t="str">
        <f t="shared" si="222"/>
        <v>A1</v>
      </c>
      <c r="O1995" t="str">
        <f>VLOOKUP(N1995,'Design - US'!$H$3:$M$50,2,FALSE)</f>
        <v>Profile D</v>
      </c>
      <c r="P1995" t="str">
        <f>VLOOKUP($N1995,'Design - US'!$H$3:$M$50,3,FALSE)</f>
        <v>$30 USD / mo (T2)</v>
      </c>
      <c r="Q1995" t="str">
        <f>VLOOKUP($N1995,'Design - US'!$H$3:$M$50,4,FALSE)</f>
        <v>$5.36 USD / day</v>
      </c>
      <c r="R1995" t="str">
        <f>VLOOKUP($N1995,'Design - US'!$H$3:$M$50,5,FALSE)</f>
        <v>Open access within label indication (use after failure of allopurinol or febuxostat)</v>
      </c>
      <c r="S1995" t="str">
        <f>VLOOKUP($N1995,'Design - US'!$H$3:$M$50,6,FALSE)</f>
        <v>Requires prior authorization</v>
      </c>
      <c r="T1995">
        <f t="shared" si="223"/>
        <v>500</v>
      </c>
      <c r="U1995">
        <f t="shared" si="217"/>
        <v>100</v>
      </c>
      <c r="V1995">
        <f t="shared" si="218"/>
        <v>300</v>
      </c>
      <c r="W1995">
        <f t="shared" si="219"/>
        <v>100</v>
      </c>
      <c r="X1995">
        <f t="shared" si="220"/>
        <v>0</v>
      </c>
    </row>
    <row r="1996" spans="1:24">
      <c r="A1996" s="2">
        <v>305</v>
      </c>
      <c r="B1996" s="1" t="s">
        <v>10</v>
      </c>
      <c r="C1996" s="1">
        <v>2</v>
      </c>
      <c r="D1996" s="1" t="s">
        <v>11</v>
      </c>
      <c r="E1996" s="1">
        <v>0.4</v>
      </c>
      <c r="F1996" s="1">
        <v>0.6</v>
      </c>
      <c r="G1996" s="1">
        <v>0</v>
      </c>
      <c r="H1996" s="1">
        <v>0</v>
      </c>
      <c r="I1996" s="1" t="s">
        <v>12</v>
      </c>
      <c r="J1996" s="1" t="s">
        <v>16</v>
      </c>
      <c r="K1996" s="1">
        <v>1500</v>
      </c>
      <c r="L1996" s="3">
        <v>500</v>
      </c>
      <c r="M1996" t="str">
        <f t="shared" si="221"/>
        <v>A</v>
      </c>
      <c r="N1996" t="str">
        <f t="shared" si="222"/>
        <v>A2</v>
      </c>
      <c r="O1996" t="str">
        <f>VLOOKUP(N1996,'Design - US'!$H$3:$M$50,2,FALSE)</f>
        <v>Profile B</v>
      </c>
      <c r="P1996" t="str">
        <f>VLOOKUP($N1996,'Design - US'!$H$3:$M$50,3,FALSE)</f>
        <v>$60 USD / mo (T3)</v>
      </c>
      <c r="Q1996" t="str">
        <f>VLOOKUP($N1996,'Design - US'!$H$3:$M$50,4,FALSE)</f>
        <v>$7.14 USD / day</v>
      </c>
      <c r="R1996" t="str">
        <f>VLOOKUP($N1996,'Design - US'!$H$3:$M$50,5,FALSE)</f>
        <v>Open access within label indication (use after failure of allopurinol or febuxostat)</v>
      </c>
      <c r="S1996" t="str">
        <f>VLOOKUP($N1996,'Design - US'!$H$3:$M$50,6,FALSE)</f>
        <v>No prior authorization</v>
      </c>
      <c r="T1996">
        <f t="shared" si="223"/>
        <v>1500</v>
      </c>
      <c r="U1996">
        <f t="shared" si="217"/>
        <v>600</v>
      </c>
      <c r="V1996">
        <f t="shared" si="218"/>
        <v>900</v>
      </c>
      <c r="W1996">
        <f t="shared" si="219"/>
        <v>0</v>
      </c>
      <c r="X1996">
        <f t="shared" si="220"/>
        <v>0</v>
      </c>
    </row>
    <row r="1997" spans="1:24">
      <c r="A1997" s="2">
        <v>305</v>
      </c>
      <c r="B1997" s="1" t="s">
        <v>10</v>
      </c>
      <c r="C1997" s="1">
        <v>2</v>
      </c>
      <c r="D1997" s="1" t="s">
        <v>14</v>
      </c>
      <c r="E1997" s="1">
        <v>0.1</v>
      </c>
      <c r="F1997" s="1">
        <v>0.6</v>
      </c>
      <c r="G1997" s="1">
        <v>0.3</v>
      </c>
      <c r="H1997" s="1">
        <v>0</v>
      </c>
      <c r="I1997" s="1" t="s">
        <v>12</v>
      </c>
      <c r="J1997" s="1" t="s">
        <v>16</v>
      </c>
      <c r="K1997" s="1">
        <v>1500</v>
      </c>
      <c r="L1997" s="3">
        <v>500</v>
      </c>
      <c r="M1997" t="str">
        <f t="shared" si="221"/>
        <v>A</v>
      </c>
      <c r="N1997" t="str">
        <f t="shared" si="222"/>
        <v>A2</v>
      </c>
      <c r="O1997" t="str">
        <f>VLOOKUP(N1997,'Design - US'!$H$3:$M$50,2,FALSE)</f>
        <v>Profile B</v>
      </c>
      <c r="P1997" t="str">
        <f>VLOOKUP($N1997,'Design - US'!$H$3:$M$50,3,FALSE)</f>
        <v>$60 USD / mo (T3)</v>
      </c>
      <c r="Q1997" t="str">
        <f>VLOOKUP($N1997,'Design - US'!$H$3:$M$50,4,FALSE)</f>
        <v>$7.14 USD / day</v>
      </c>
      <c r="R1997" t="str">
        <f>VLOOKUP($N1997,'Design - US'!$H$3:$M$50,5,FALSE)</f>
        <v>Open access within label indication (use after failure of allopurinol or febuxostat)</v>
      </c>
      <c r="S1997" t="str">
        <f>VLOOKUP($N1997,'Design - US'!$H$3:$M$50,6,FALSE)</f>
        <v>No prior authorization</v>
      </c>
      <c r="T1997">
        <f t="shared" si="223"/>
        <v>500</v>
      </c>
      <c r="U1997">
        <f t="shared" si="217"/>
        <v>50</v>
      </c>
      <c r="V1997">
        <f t="shared" si="218"/>
        <v>300</v>
      </c>
      <c r="W1997">
        <f t="shared" si="219"/>
        <v>150</v>
      </c>
      <c r="X1997">
        <f t="shared" si="220"/>
        <v>0</v>
      </c>
    </row>
    <row r="1998" spans="1:24">
      <c r="A1998" s="2">
        <v>305</v>
      </c>
      <c r="B1998" s="1" t="s">
        <v>10</v>
      </c>
      <c r="C1998" s="1">
        <v>3</v>
      </c>
      <c r="D1998" s="1" t="s">
        <v>11</v>
      </c>
      <c r="E1998" s="1">
        <v>0.3</v>
      </c>
      <c r="F1998" s="1">
        <v>0.6</v>
      </c>
      <c r="G1998" s="1">
        <v>0.1</v>
      </c>
      <c r="H1998" s="1">
        <v>0</v>
      </c>
      <c r="I1998" s="1" t="s">
        <v>12</v>
      </c>
      <c r="J1998" s="1" t="s">
        <v>16</v>
      </c>
      <c r="K1998" s="1">
        <v>1500</v>
      </c>
      <c r="L1998" s="3">
        <v>500</v>
      </c>
      <c r="M1998" t="str">
        <f t="shared" si="221"/>
        <v>A</v>
      </c>
      <c r="N1998" t="str">
        <f t="shared" si="222"/>
        <v>A3</v>
      </c>
      <c r="O1998" t="str">
        <f>VLOOKUP(N1998,'Design - US'!$H$3:$M$50,2,FALSE)</f>
        <v>Profile C</v>
      </c>
      <c r="P1998" t="str">
        <f>VLOOKUP($N1998,'Design - US'!$H$3:$M$50,3,FALSE)</f>
        <v>$60 USD / mo (T3)</v>
      </c>
      <c r="Q1998" t="str">
        <f>VLOOKUP($N1998,'Design - US'!$H$3:$M$50,4,FALSE)</f>
        <v>$12.06 USD / day</v>
      </c>
      <c r="R1998" t="str">
        <f>VLOOKUP($N1998,'Design - US'!$H$3:$M$50,5,FALSE)</f>
        <v>Open access within label indication (use after failure of allopurinol or febuxostat)</v>
      </c>
      <c r="S1998" t="str">
        <f>VLOOKUP($N1998,'Design - US'!$H$3:$M$50,6,FALSE)</f>
        <v>No prior authorization</v>
      </c>
      <c r="T1998">
        <f t="shared" si="223"/>
        <v>1500</v>
      </c>
      <c r="U1998">
        <f t="shared" si="217"/>
        <v>450</v>
      </c>
      <c r="V1998">
        <f t="shared" si="218"/>
        <v>900</v>
      </c>
      <c r="W1998">
        <f t="shared" si="219"/>
        <v>150</v>
      </c>
      <c r="X1998">
        <f t="shared" si="220"/>
        <v>0</v>
      </c>
    </row>
    <row r="1999" spans="1:24">
      <c r="A1999" s="2">
        <v>305</v>
      </c>
      <c r="B1999" s="1" t="s">
        <v>10</v>
      </c>
      <c r="C1999" s="1">
        <v>3</v>
      </c>
      <c r="D1999" s="1" t="s">
        <v>14</v>
      </c>
      <c r="E1999" s="1">
        <v>0.2</v>
      </c>
      <c r="F1999" s="1">
        <v>0.6</v>
      </c>
      <c r="G1999" s="1">
        <v>0.2</v>
      </c>
      <c r="H1999" s="1">
        <v>0</v>
      </c>
      <c r="I1999" s="1" t="s">
        <v>12</v>
      </c>
      <c r="J1999" s="1" t="s">
        <v>16</v>
      </c>
      <c r="K1999" s="1">
        <v>1500</v>
      </c>
      <c r="L1999" s="3">
        <v>500</v>
      </c>
      <c r="M1999" t="str">
        <f t="shared" si="221"/>
        <v>A</v>
      </c>
      <c r="N1999" t="str">
        <f t="shared" si="222"/>
        <v>A3</v>
      </c>
      <c r="O1999" t="str">
        <f>VLOOKUP(N1999,'Design - US'!$H$3:$M$50,2,FALSE)</f>
        <v>Profile C</v>
      </c>
      <c r="P1999" t="str">
        <f>VLOOKUP($N1999,'Design - US'!$H$3:$M$50,3,FALSE)</f>
        <v>$60 USD / mo (T3)</v>
      </c>
      <c r="Q1999" t="str">
        <f>VLOOKUP($N1999,'Design - US'!$H$3:$M$50,4,FALSE)</f>
        <v>$12.06 USD / day</v>
      </c>
      <c r="R1999" t="str">
        <f>VLOOKUP($N1999,'Design - US'!$H$3:$M$50,5,FALSE)</f>
        <v>Open access within label indication (use after failure of allopurinol or febuxostat)</v>
      </c>
      <c r="S1999" t="str">
        <f>VLOOKUP($N1999,'Design - US'!$H$3:$M$50,6,FALSE)</f>
        <v>No prior authorization</v>
      </c>
      <c r="T1999">
        <f t="shared" si="223"/>
        <v>500</v>
      </c>
      <c r="U1999">
        <f t="shared" si="217"/>
        <v>100</v>
      </c>
      <c r="V1999">
        <f t="shared" si="218"/>
        <v>300</v>
      </c>
      <c r="W1999">
        <f t="shared" si="219"/>
        <v>100</v>
      </c>
      <c r="X1999">
        <f t="shared" si="220"/>
        <v>0</v>
      </c>
    </row>
    <row r="2000" spans="1:24">
      <c r="A2000" s="2">
        <v>305</v>
      </c>
      <c r="B2000" s="1" t="s">
        <v>10</v>
      </c>
      <c r="C2000" s="1">
        <v>4</v>
      </c>
      <c r="D2000" s="1" t="s">
        <v>11</v>
      </c>
      <c r="E2000" s="1">
        <v>0.3</v>
      </c>
      <c r="F2000" s="1">
        <v>0.6</v>
      </c>
      <c r="G2000" s="1">
        <v>0.1</v>
      </c>
      <c r="H2000" s="1">
        <v>0</v>
      </c>
      <c r="I2000" s="1" t="s">
        <v>12</v>
      </c>
      <c r="J2000" s="1" t="s">
        <v>16</v>
      </c>
      <c r="K2000" s="1">
        <v>1500</v>
      </c>
      <c r="L2000" s="3">
        <v>500</v>
      </c>
      <c r="M2000" t="str">
        <f t="shared" si="221"/>
        <v>A</v>
      </c>
      <c r="N2000" t="str">
        <f t="shared" si="222"/>
        <v>A4</v>
      </c>
      <c r="O2000" t="str">
        <f>VLOOKUP(N2000,'Design - US'!$H$3:$M$50,2,FALSE)</f>
        <v>Profile C</v>
      </c>
      <c r="P2000" t="str">
        <f>VLOOKUP($N2000,'Design - US'!$H$3:$M$50,3,FALSE)</f>
        <v>$30 USD / mo (T2)</v>
      </c>
      <c r="Q2000" t="str">
        <f>VLOOKUP($N2000,'Design - US'!$H$3:$M$50,4,FALSE)</f>
        <v>$5.36 USD / day</v>
      </c>
      <c r="R2000" t="str">
        <f>VLOOKUP($N2000,'Design - US'!$H$3:$M$50,5,FALSE)</f>
        <v>Open access within label indication (use after failure of allopurinol or febuxostat)</v>
      </c>
      <c r="S2000" t="str">
        <f>VLOOKUP($N2000,'Design - US'!$H$3:$M$50,6,FALSE)</f>
        <v>No prior authorization</v>
      </c>
      <c r="T2000">
        <f t="shared" si="223"/>
        <v>1500</v>
      </c>
      <c r="U2000">
        <f t="shared" si="217"/>
        <v>450</v>
      </c>
      <c r="V2000">
        <f t="shared" si="218"/>
        <v>900</v>
      </c>
      <c r="W2000">
        <f t="shared" si="219"/>
        <v>150</v>
      </c>
      <c r="X2000">
        <f t="shared" si="220"/>
        <v>0</v>
      </c>
    </row>
    <row r="2001" spans="1:24">
      <c r="A2001" s="2">
        <v>305</v>
      </c>
      <c r="B2001" s="1" t="s">
        <v>10</v>
      </c>
      <c r="C2001" s="1">
        <v>4</v>
      </c>
      <c r="D2001" s="1" t="s">
        <v>14</v>
      </c>
      <c r="E2001" s="1">
        <v>0.1</v>
      </c>
      <c r="F2001" s="1">
        <v>0.6</v>
      </c>
      <c r="G2001" s="1">
        <v>0.3</v>
      </c>
      <c r="H2001" s="1">
        <v>0</v>
      </c>
      <c r="I2001" s="1" t="s">
        <v>12</v>
      </c>
      <c r="J2001" s="1" t="s">
        <v>16</v>
      </c>
      <c r="K2001" s="1">
        <v>1500</v>
      </c>
      <c r="L2001" s="3">
        <v>500</v>
      </c>
      <c r="M2001" t="str">
        <f t="shared" si="221"/>
        <v>A</v>
      </c>
      <c r="N2001" t="str">
        <f t="shared" si="222"/>
        <v>A4</v>
      </c>
      <c r="O2001" t="str">
        <f>VLOOKUP(N2001,'Design - US'!$H$3:$M$50,2,FALSE)</f>
        <v>Profile C</v>
      </c>
      <c r="P2001" t="str">
        <f>VLOOKUP($N2001,'Design - US'!$H$3:$M$50,3,FALSE)</f>
        <v>$30 USD / mo (T2)</v>
      </c>
      <c r="Q2001" t="str">
        <f>VLOOKUP($N2001,'Design - US'!$H$3:$M$50,4,FALSE)</f>
        <v>$5.36 USD / day</v>
      </c>
      <c r="R2001" t="str">
        <f>VLOOKUP($N2001,'Design - US'!$H$3:$M$50,5,FALSE)</f>
        <v>Open access within label indication (use after failure of allopurinol or febuxostat)</v>
      </c>
      <c r="S2001" t="str">
        <f>VLOOKUP($N2001,'Design - US'!$H$3:$M$50,6,FALSE)</f>
        <v>No prior authorization</v>
      </c>
      <c r="T2001">
        <f t="shared" si="223"/>
        <v>500</v>
      </c>
      <c r="U2001">
        <f t="shared" si="217"/>
        <v>50</v>
      </c>
      <c r="V2001">
        <f t="shared" si="218"/>
        <v>300</v>
      </c>
      <c r="W2001">
        <f t="shared" si="219"/>
        <v>150</v>
      </c>
      <c r="X2001">
        <f t="shared" si="220"/>
        <v>0</v>
      </c>
    </row>
    <row r="2002" spans="1:24">
      <c r="A2002" s="2">
        <v>305</v>
      </c>
      <c r="B2002" s="1" t="s">
        <v>10</v>
      </c>
      <c r="C2002" s="1">
        <v>5</v>
      </c>
      <c r="D2002" s="1" t="s">
        <v>11</v>
      </c>
      <c r="E2002" s="1">
        <v>0.4</v>
      </c>
      <c r="F2002" s="1">
        <v>0.5</v>
      </c>
      <c r="G2002" s="1">
        <v>0.1</v>
      </c>
      <c r="H2002" s="1">
        <v>0</v>
      </c>
      <c r="I2002" s="1" t="s">
        <v>12</v>
      </c>
      <c r="J2002" s="1" t="s">
        <v>16</v>
      </c>
      <c r="K2002" s="1">
        <v>1500</v>
      </c>
      <c r="L2002" s="3">
        <v>500</v>
      </c>
      <c r="M2002" t="str">
        <f t="shared" si="221"/>
        <v>A</v>
      </c>
      <c r="N2002" t="str">
        <f t="shared" si="222"/>
        <v>A5</v>
      </c>
      <c r="O2002" t="str">
        <f>VLOOKUP(N2002,'Design - US'!$H$3:$M$50,2,FALSE)</f>
        <v>Profile C</v>
      </c>
      <c r="P2002" t="str">
        <f>VLOOKUP($N2002,'Design - US'!$H$3:$M$50,3,FALSE)</f>
        <v>$60 USD / mo (T3)</v>
      </c>
      <c r="Q2002" t="str">
        <f>VLOOKUP($N2002,'Design - US'!$H$3:$M$50,4,FALSE)</f>
        <v>$12.06 USD / day</v>
      </c>
      <c r="R2002" t="str">
        <f>VLOOKUP($N2002,'Design - US'!$H$3:$M$50,5,FALSE)</f>
        <v>Access restricted beyond label indication (use only after failure of both allopurinol AND febuxostat)</v>
      </c>
      <c r="S2002" t="str">
        <f>VLOOKUP($N2002,'Design - US'!$H$3:$M$50,6,FALSE)</f>
        <v>No prior authorization</v>
      </c>
      <c r="T2002">
        <f t="shared" si="223"/>
        <v>1500</v>
      </c>
      <c r="U2002">
        <f t="shared" si="217"/>
        <v>600</v>
      </c>
      <c r="V2002">
        <f t="shared" si="218"/>
        <v>750</v>
      </c>
      <c r="W2002">
        <f t="shared" si="219"/>
        <v>150</v>
      </c>
      <c r="X2002">
        <f t="shared" si="220"/>
        <v>0</v>
      </c>
    </row>
    <row r="2003" spans="1:24">
      <c r="A2003" s="2">
        <v>305</v>
      </c>
      <c r="B2003" s="1" t="s">
        <v>10</v>
      </c>
      <c r="C2003" s="1">
        <v>5</v>
      </c>
      <c r="D2003" s="1" t="s">
        <v>14</v>
      </c>
      <c r="E2003" s="1">
        <v>0.2</v>
      </c>
      <c r="F2003" s="1">
        <v>0.5</v>
      </c>
      <c r="G2003" s="1">
        <v>0.3</v>
      </c>
      <c r="H2003" s="1">
        <v>0</v>
      </c>
      <c r="I2003" s="1" t="s">
        <v>12</v>
      </c>
      <c r="J2003" s="1" t="s">
        <v>16</v>
      </c>
      <c r="K2003" s="1">
        <v>1500</v>
      </c>
      <c r="L2003" s="3">
        <v>500</v>
      </c>
      <c r="M2003" t="str">
        <f t="shared" si="221"/>
        <v>A</v>
      </c>
      <c r="N2003" t="str">
        <f t="shared" si="222"/>
        <v>A5</v>
      </c>
      <c r="O2003" t="str">
        <f>VLOOKUP(N2003,'Design - US'!$H$3:$M$50,2,FALSE)</f>
        <v>Profile C</v>
      </c>
      <c r="P2003" t="str">
        <f>VLOOKUP($N2003,'Design - US'!$H$3:$M$50,3,FALSE)</f>
        <v>$60 USD / mo (T3)</v>
      </c>
      <c r="Q2003" t="str">
        <f>VLOOKUP($N2003,'Design - US'!$H$3:$M$50,4,FALSE)</f>
        <v>$12.06 USD / day</v>
      </c>
      <c r="R2003" t="str">
        <f>VLOOKUP($N2003,'Design - US'!$H$3:$M$50,5,FALSE)</f>
        <v>Access restricted beyond label indication (use only after failure of both allopurinol AND febuxostat)</v>
      </c>
      <c r="S2003" t="str">
        <f>VLOOKUP($N2003,'Design - US'!$H$3:$M$50,6,FALSE)</f>
        <v>No prior authorization</v>
      </c>
      <c r="T2003">
        <f t="shared" si="223"/>
        <v>500</v>
      </c>
      <c r="U2003">
        <f t="shared" si="217"/>
        <v>100</v>
      </c>
      <c r="V2003">
        <f t="shared" si="218"/>
        <v>250</v>
      </c>
      <c r="W2003">
        <f t="shared" si="219"/>
        <v>150</v>
      </c>
      <c r="X2003">
        <f t="shared" si="220"/>
        <v>0</v>
      </c>
    </row>
    <row r="2004" spans="1:24">
      <c r="A2004" s="2">
        <v>305</v>
      </c>
      <c r="B2004" s="1" t="s">
        <v>10</v>
      </c>
      <c r="C2004" s="1">
        <v>6</v>
      </c>
      <c r="D2004" s="1" t="s">
        <v>11</v>
      </c>
      <c r="E2004" s="1">
        <v>0.2</v>
      </c>
      <c r="F2004" s="1">
        <v>0.6</v>
      </c>
      <c r="G2004" s="1">
        <v>0.2</v>
      </c>
      <c r="H2004" s="1">
        <v>0</v>
      </c>
      <c r="I2004" s="1" t="s">
        <v>12</v>
      </c>
      <c r="J2004" s="1" t="s">
        <v>16</v>
      </c>
      <c r="K2004" s="1">
        <v>1500</v>
      </c>
      <c r="L2004" s="3">
        <v>500</v>
      </c>
      <c r="M2004" t="str">
        <f t="shared" si="221"/>
        <v>A</v>
      </c>
      <c r="N2004" t="str">
        <f t="shared" si="222"/>
        <v>A6</v>
      </c>
      <c r="O2004" t="str">
        <f>VLOOKUP(N2004,'Design - US'!$H$3:$M$50,2,FALSE)</f>
        <v>Profile A</v>
      </c>
      <c r="P2004" t="str">
        <f>VLOOKUP($N2004,'Design - US'!$H$3:$M$50,3,FALSE)</f>
        <v>$30 USD / mo (T2)</v>
      </c>
      <c r="Q2004" t="str">
        <f>VLOOKUP($N2004,'Design - US'!$H$3:$M$50,4,FALSE)</f>
        <v>$5.36 USD / day</v>
      </c>
      <c r="R2004" t="str">
        <f>VLOOKUP($N2004,'Design - US'!$H$3:$M$50,5,FALSE)</f>
        <v>Open access within label indication (use after failure of allopurinol or febuxostat)</v>
      </c>
      <c r="S2004" t="str">
        <f>VLOOKUP($N2004,'Design - US'!$H$3:$M$50,6,FALSE)</f>
        <v>No prior authorization</v>
      </c>
      <c r="T2004">
        <f t="shared" si="223"/>
        <v>1500</v>
      </c>
      <c r="U2004">
        <f t="shared" si="217"/>
        <v>300</v>
      </c>
      <c r="V2004">
        <f t="shared" si="218"/>
        <v>900</v>
      </c>
      <c r="W2004">
        <f t="shared" si="219"/>
        <v>300</v>
      </c>
      <c r="X2004">
        <f t="shared" si="220"/>
        <v>0</v>
      </c>
    </row>
    <row r="2005" spans="1:24">
      <c r="A2005" s="2">
        <v>305</v>
      </c>
      <c r="B2005" s="1" t="s">
        <v>10</v>
      </c>
      <c r="C2005" s="1">
        <v>6</v>
      </c>
      <c r="D2005" s="1" t="s">
        <v>14</v>
      </c>
      <c r="E2005" s="1">
        <v>0.1</v>
      </c>
      <c r="F2005" s="1">
        <v>0.4</v>
      </c>
      <c r="G2005" s="1">
        <v>0.5</v>
      </c>
      <c r="H2005" s="1">
        <v>0</v>
      </c>
      <c r="I2005" s="1" t="s">
        <v>12</v>
      </c>
      <c r="J2005" s="1" t="s">
        <v>16</v>
      </c>
      <c r="K2005" s="1">
        <v>1500</v>
      </c>
      <c r="L2005" s="3">
        <v>500</v>
      </c>
      <c r="M2005" t="str">
        <f t="shared" si="221"/>
        <v>A</v>
      </c>
      <c r="N2005" t="str">
        <f t="shared" si="222"/>
        <v>A6</v>
      </c>
      <c r="O2005" t="str">
        <f>VLOOKUP(N2005,'Design - US'!$H$3:$M$50,2,FALSE)</f>
        <v>Profile A</v>
      </c>
      <c r="P2005" t="str">
        <f>VLOOKUP($N2005,'Design - US'!$H$3:$M$50,3,FALSE)</f>
        <v>$30 USD / mo (T2)</v>
      </c>
      <c r="Q2005" t="str">
        <f>VLOOKUP($N2005,'Design - US'!$H$3:$M$50,4,FALSE)</f>
        <v>$5.36 USD / day</v>
      </c>
      <c r="R2005" t="str">
        <f>VLOOKUP($N2005,'Design - US'!$H$3:$M$50,5,FALSE)</f>
        <v>Open access within label indication (use after failure of allopurinol or febuxostat)</v>
      </c>
      <c r="S2005" t="str">
        <f>VLOOKUP($N2005,'Design - US'!$H$3:$M$50,6,FALSE)</f>
        <v>No prior authorization</v>
      </c>
      <c r="T2005">
        <f t="shared" si="223"/>
        <v>500</v>
      </c>
      <c r="U2005">
        <f t="shared" si="217"/>
        <v>50</v>
      </c>
      <c r="V2005">
        <f t="shared" si="218"/>
        <v>200</v>
      </c>
      <c r="W2005">
        <f t="shared" si="219"/>
        <v>250</v>
      </c>
      <c r="X2005">
        <f t="shared" si="220"/>
        <v>0</v>
      </c>
    </row>
    <row r="2006" spans="1:24">
      <c r="A2006" s="2">
        <v>305</v>
      </c>
      <c r="B2006" s="1" t="s">
        <v>10</v>
      </c>
      <c r="C2006" s="1">
        <v>7</v>
      </c>
      <c r="D2006" s="1" t="s">
        <v>11</v>
      </c>
      <c r="E2006" s="1">
        <v>0.3</v>
      </c>
      <c r="F2006" s="1">
        <v>0.6</v>
      </c>
      <c r="G2006" s="1">
        <v>0.1</v>
      </c>
      <c r="H2006" s="1">
        <v>0</v>
      </c>
      <c r="I2006" s="1" t="s">
        <v>12</v>
      </c>
      <c r="J2006" s="1" t="s">
        <v>16</v>
      </c>
      <c r="K2006" s="1">
        <v>1500</v>
      </c>
      <c r="L2006" s="3">
        <v>500</v>
      </c>
      <c r="M2006" t="str">
        <f t="shared" si="221"/>
        <v>A</v>
      </c>
      <c r="N2006" t="str">
        <f t="shared" si="222"/>
        <v>A7</v>
      </c>
      <c r="O2006" t="str">
        <f>VLOOKUP(N2006,'Design - US'!$H$3:$M$50,2,FALSE)</f>
        <v>Profile B</v>
      </c>
      <c r="P2006" t="str">
        <f>VLOOKUP($N2006,'Design - US'!$H$3:$M$50,3,FALSE)</f>
        <v>$30 USD / mo (T2)</v>
      </c>
      <c r="Q2006" t="str">
        <f>VLOOKUP($N2006,'Design - US'!$H$3:$M$50,4,FALSE)</f>
        <v>$5.36 USD / day</v>
      </c>
      <c r="R2006" t="str">
        <f>VLOOKUP($N2006,'Design - US'!$H$3:$M$50,5,FALSE)</f>
        <v>Open access within label indication (use after failure of allopurinol or febuxostat)</v>
      </c>
      <c r="S2006" t="str">
        <f>VLOOKUP($N2006,'Design - US'!$H$3:$M$50,6,FALSE)</f>
        <v>No prior authorization</v>
      </c>
      <c r="T2006">
        <f t="shared" si="223"/>
        <v>1500</v>
      </c>
      <c r="U2006">
        <f t="shared" si="217"/>
        <v>450</v>
      </c>
      <c r="V2006">
        <f t="shared" si="218"/>
        <v>900</v>
      </c>
      <c r="W2006">
        <f t="shared" si="219"/>
        <v>150</v>
      </c>
      <c r="X2006">
        <f t="shared" si="220"/>
        <v>0</v>
      </c>
    </row>
    <row r="2007" spans="1:24">
      <c r="A2007" s="2">
        <v>305</v>
      </c>
      <c r="B2007" s="1" t="s">
        <v>10</v>
      </c>
      <c r="C2007" s="1">
        <v>7</v>
      </c>
      <c r="D2007" s="1" t="s">
        <v>14</v>
      </c>
      <c r="E2007" s="1">
        <v>0.1</v>
      </c>
      <c r="F2007" s="1">
        <v>0.6</v>
      </c>
      <c r="G2007" s="1">
        <v>0.3</v>
      </c>
      <c r="H2007" s="1">
        <v>0</v>
      </c>
      <c r="I2007" s="1" t="s">
        <v>12</v>
      </c>
      <c r="J2007" s="1" t="s">
        <v>16</v>
      </c>
      <c r="K2007" s="1">
        <v>1500</v>
      </c>
      <c r="L2007" s="3">
        <v>500</v>
      </c>
      <c r="M2007" t="str">
        <f t="shared" si="221"/>
        <v>A</v>
      </c>
      <c r="N2007" t="str">
        <f t="shared" si="222"/>
        <v>A7</v>
      </c>
      <c r="O2007" t="str">
        <f>VLOOKUP(N2007,'Design - US'!$H$3:$M$50,2,FALSE)</f>
        <v>Profile B</v>
      </c>
      <c r="P2007" t="str">
        <f>VLOOKUP($N2007,'Design - US'!$H$3:$M$50,3,FALSE)</f>
        <v>$30 USD / mo (T2)</v>
      </c>
      <c r="Q2007" t="str">
        <f>VLOOKUP($N2007,'Design - US'!$H$3:$M$50,4,FALSE)</f>
        <v>$5.36 USD / day</v>
      </c>
      <c r="R2007" t="str">
        <f>VLOOKUP($N2007,'Design - US'!$H$3:$M$50,5,FALSE)</f>
        <v>Open access within label indication (use after failure of allopurinol or febuxostat)</v>
      </c>
      <c r="S2007" t="str">
        <f>VLOOKUP($N2007,'Design - US'!$H$3:$M$50,6,FALSE)</f>
        <v>No prior authorization</v>
      </c>
      <c r="T2007">
        <f t="shared" si="223"/>
        <v>500</v>
      </c>
      <c r="U2007">
        <f t="shared" si="217"/>
        <v>50</v>
      </c>
      <c r="V2007">
        <f t="shared" si="218"/>
        <v>300</v>
      </c>
      <c r="W2007">
        <f t="shared" si="219"/>
        <v>150</v>
      </c>
      <c r="X2007">
        <f t="shared" si="220"/>
        <v>0</v>
      </c>
    </row>
    <row r="2008" spans="1:24">
      <c r="A2008" s="2">
        <v>305</v>
      </c>
      <c r="B2008" s="1" t="s">
        <v>10</v>
      </c>
      <c r="C2008" s="1">
        <v>8</v>
      </c>
      <c r="D2008" s="1" t="s">
        <v>11</v>
      </c>
      <c r="E2008" s="1">
        <v>0.2</v>
      </c>
      <c r="F2008" s="1">
        <v>0.6</v>
      </c>
      <c r="G2008" s="1">
        <v>0.2</v>
      </c>
      <c r="H2008" s="1">
        <v>0</v>
      </c>
      <c r="I2008" s="1" t="s">
        <v>12</v>
      </c>
      <c r="J2008" s="1" t="s">
        <v>16</v>
      </c>
      <c r="K2008" s="1">
        <v>1500</v>
      </c>
      <c r="L2008" s="3">
        <v>500</v>
      </c>
      <c r="M2008" t="str">
        <f t="shared" si="221"/>
        <v>A</v>
      </c>
      <c r="N2008" t="str">
        <f t="shared" si="222"/>
        <v>A8</v>
      </c>
      <c r="O2008" t="str">
        <f>VLOOKUP(N2008,'Design - US'!$H$3:$M$50,2,FALSE)</f>
        <v>Profile A</v>
      </c>
      <c r="P2008" t="str">
        <f>VLOOKUP($N2008,'Design - US'!$H$3:$M$50,3,FALSE)</f>
        <v>$30 USD / mo (T2)</v>
      </c>
      <c r="Q2008" t="str">
        <f>VLOOKUP($N2008,'Design - US'!$H$3:$M$50,4,FALSE)</f>
        <v>$5.36 USD / day</v>
      </c>
      <c r="R2008" t="str">
        <f>VLOOKUP($N2008,'Design - US'!$H$3:$M$50,5,FALSE)</f>
        <v>Open access within label indication (use after failure of allopurinol or febuxostat)</v>
      </c>
      <c r="S2008" t="str">
        <f>VLOOKUP($N2008,'Design - US'!$H$3:$M$50,6,FALSE)</f>
        <v>Requires prior authorization</v>
      </c>
      <c r="T2008">
        <f t="shared" si="223"/>
        <v>1500</v>
      </c>
      <c r="U2008">
        <f t="shared" si="217"/>
        <v>300</v>
      </c>
      <c r="V2008">
        <f t="shared" si="218"/>
        <v>900</v>
      </c>
      <c r="W2008">
        <f t="shared" si="219"/>
        <v>300</v>
      </c>
      <c r="X2008">
        <f t="shared" si="220"/>
        <v>0</v>
      </c>
    </row>
    <row r="2009" spans="1:24">
      <c r="A2009" s="2">
        <v>305</v>
      </c>
      <c r="B2009" s="1" t="s">
        <v>10</v>
      </c>
      <c r="C2009" s="1">
        <v>8</v>
      </c>
      <c r="D2009" s="1" t="s">
        <v>14</v>
      </c>
      <c r="E2009" s="1">
        <v>0.1</v>
      </c>
      <c r="F2009" s="1">
        <v>0.5</v>
      </c>
      <c r="G2009" s="1">
        <v>0.4</v>
      </c>
      <c r="H2009" s="1">
        <v>0</v>
      </c>
      <c r="I2009" s="1" t="s">
        <v>12</v>
      </c>
      <c r="J2009" s="1" t="s">
        <v>16</v>
      </c>
      <c r="K2009" s="1">
        <v>1500</v>
      </c>
      <c r="L2009" s="3">
        <v>500</v>
      </c>
      <c r="M2009" t="str">
        <f t="shared" si="221"/>
        <v>A</v>
      </c>
      <c r="N2009" t="str">
        <f t="shared" si="222"/>
        <v>A8</v>
      </c>
      <c r="O2009" t="str">
        <f>VLOOKUP(N2009,'Design - US'!$H$3:$M$50,2,FALSE)</f>
        <v>Profile A</v>
      </c>
      <c r="P2009" t="str">
        <f>VLOOKUP($N2009,'Design - US'!$H$3:$M$50,3,FALSE)</f>
        <v>$30 USD / mo (T2)</v>
      </c>
      <c r="Q2009" t="str">
        <f>VLOOKUP($N2009,'Design - US'!$H$3:$M$50,4,FALSE)</f>
        <v>$5.36 USD / day</v>
      </c>
      <c r="R2009" t="str">
        <f>VLOOKUP($N2009,'Design - US'!$H$3:$M$50,5,FALSE)</f>
        <v>Open access within label indication (use after failure of allopurinol or febuxostat)</v>
      </c>
      <c r="S2009" t="str">
        <f>VLOOKUP($N2009,'Design - US'!$H$3:$M$50,6,FALSE)</f>
        <v>Requires prior authorization</v>
      </c>
      <c r="T2009">
        <f t="shared" si="223"/>
        <v>500</v>
      </c>
      <c r="U2009">
        <f t="shared" si="217"/>
        <v>50</v>
      </c>
      <c r="V2009">
        <f t="shared" si="218"/>
        <v>250</v>
      </c>
      <c r="W2009">
        <f t="shared" si="219"/>
        <v>200</v>
      </c>
      <c r="X2009">
        <f t="shared" si="220"/>
        <v>0</v>
      </c>
    </row>
    <row r="2010" spans="1:24">
      <c r="A2010" s="2">
        <v>305</v>
      </c>
      <c r="B2010" s="1" t="s">
        <v>10</v>
      </c>
      <c r="C2010" s="1">
        <v>9</v>
      </c>
      <c r="D2010" s="1" t="s">
        <v>11</v>
      </c>
      <c r="E2010" s="1">
        <v>0.2</v>
      </c>
      <c r="F2010" s="1">
        <v>0.6</v>
      </c>
      <c r="G2010" s="1">
        <v>0.2</v>
      </c>
      <c r="H2010" s="1">
        <v>0</v>
      </c>
      <c r="I2010" s="1" t="s">
        <v>12</v>
      </c>
      <c r="J2010" s="1" t="s">
        <v>16</v>
      </c>
      <c r="K2010" s="1">
        <v>1500</v>
      </c>
      <c r="L2010" s="3">
        <v>500</v>
      </c>
      <c r="M2010" t="str">
        <f t="shared" si="221"/>
        <v>A</v>
      </c>
      <c r="N2010" t="str">
        <f t="shared" si="222"/>
        <v>A9</v>
      </c>
      <c r="O2010" t="str">
        <f>VLOOKUP(N2010,'Design - US'!$H$3:$M$50,2,FALSE)</f>
        <v>Profile B</v>
      </c>
      <c r="P2010" t="str">
        <f>VLOOKUP($N2010,'Design - US'!$H$3:$M$50,3,FALSE)</f>
        <v>$60 USD / mo (T3)</v>
      </c>
      <c r="Q2010" t="str">
        <f>VLOOKUP($N2010,'Design - US'!$H$3:$M$50,4,FALSE)</f>
        <v>$12.06 USD / day</v>
      </c>
      <c r="R2010" t="str">
        <f>VLOOKUP($N2010,'Design - US'!$H$3:$M$50,5,FALSE)</f>
        <v>Access restricted beyond label indication (use only after failure of both allopurinol AND febuxostat)</v>
      </c>
      <c r="S2010" t="str">
        <f>VLOOKUP($N2010,'Design - US'!$H$3:$M$50,6,FALSE)</f>
        <v>No prior authorization</v>
      </c>
      <c r="T2010">
        <f t="shared" si="223"/>
        <v>1500</v>
      </c>
      <c r="U2010">
        <f t="shared" si="217"/>
        <v>300</v>
      </c>
      <c r="V2010">
        <f t="shared" si="218"/>
        <v>900</v>
      </c>
      <c r="W2010">
        <f t="shared" si="219"/>
        <v>300</v>
      </c>
      <c r="X2010">
        <f t="shared" si="220"/>
        <v>0</v>
      </c>
    </row>
    <row r="2011" spans="1:24">
      <c r="A2011" s="2">
        <v>305</v>
      </c>
      <c r="B2011" s="1" t="s">
        <v>10</v>
      </c>
      <c r="C2011" s="1">
        <v>9</v>
      </c>
      <c r="D2011" s="1" t="s">
        <v>14</v>
      </c>
      <c r="E2011" s="1">
        <v>0.1</v>
      </c>
      <c r="F2011" s="1">
        <v>0.6</v>
      </c>
      <c r="G2011" s="1">
        <v>0.3</v>
      </c>
      <c r="H2011" s="1">
        <v>0</v>
      </c>
      <c r="I2011" s="1" t="s">
        <v>12</v>
      </c>
      <c r="J2011" s="1" t="s">
        <v>16</v>
      </c>
      <c r="K2011" s="1">
        <v>1500</v>
      </c>
      <c r="L2011" s="3">
        <v>500</v>
      </c>
      <c r="M2011" t="str">
        <f t="shared" si="221"/>
        <v>A</v>
      </c>
      <c r="N2011" t="str">
        <f t="shared" si="222"/>
        <v>A9</v>
      </c>
      <c r="O2011" t="str">
        <f>VLOOKUP(N2011,'Design - US'!$H$3:$M$50,2,FALSE)</f>
        <v>Profile B</v>
      </c>
      <c r="P2011" t="str">
        <f>VLOOKUP($N2011,'Design - US'!$H$3:$M$50,3,FALSE)</f>
        <v>$60 USD / mo (T3)</v>
      </c>
      <c r="Q2011" t="str">
        <f>VLOOKUP($N2011,'Design - US'!$H$3:$M$50,4,FALSE)</f>
        <v>$12.06 USD / day</v>
      </c>
      <c r="R2011" t="str">
        <f>VLOOKUP($N2011,'Design - US'!$H$3:$M$50,5,FALSE)</f>
        <v>Access restricted beyond label indication (use only after failure of both allopurinol AND febuxostat)</v>
      </c>
      <c r="S2011" t="str">
        <f>VLOOKUP($N2011,'Design - US'!$H$3:$M$50,6,FALSE)</f>
        <v>No prior authorization</v>
      </c>
      <c r="T2011">
        <f t="shared" si="223"/>
        <v>500</v>
      </c>
      <c r="U2011">
        <f t="shared" si="217"/>
        <v>50</v>
      </c>
      <c r="V2011">
        <f t="shared" si="218"/>
        <v>300</v>
      </c>
      <c r="W2011">
        <f t="shared" si="219"/>
        <v>150</v>
      </c>
      <c r="X2011">
        <f t="shared" si="220"/>
        <v>0</v>
      </c>
    </row>
    <row r="2012" spans="1:24">
      <c r="A2012" s="2">
        <v>305</v>
      </c>
      <c r="B2012" s="1" t="s">
        <v>10</v>
      </c>
      <c r="C2012" s="1">
        <v>10</v>
      </c>
      <c r="D2012" s="1" t="s">
        <v>11</v>
      </c>
      <c r="E2012" s="1">
        <v>0.4</v>
      </c>
      <c r="F2012" s="1">
        <v>0.6</v>
      </c>
      <c r="G2012" s="1">
        <v>0</v>
      </c>
      <c r="H2012" s="1">
        <v>0</v>
      </c>
      <c r="I2012" s="1" t="s">
        <v>12</v>
      </c>
      <c r="J2012" s="1" t="s">
        <v>16</v>
      </c>
      <c r="K2012" s="1">
        <v>1500</v>
      </c>
      <c r="L2012" s="3">
        <v>500</v>
      </c>
      <c r="M2012" t="str">
        <f t="shared" si="221"/>
        <v>A</v>
      </c>
      <c r="N2012" t="str">
        <f t="shared" si="222"/>
        <v>A10</v>
      </c>
      <c r="O2012" t="str">
        <f>VLOOKUP(N2012,'Design - US'!$H$3:$M$50,2,FALSE)</f>
        <v>Profile C</v>
      </c>
      <c r="P2012" t="str">
        <f>VLOOKUP($N2012,'Design - US'!$H$3:$M$50,3,FALSE)</f>
        <v>$60 USD / mo (T3)</v>
      </c>
      <c r="Q2012" t="str">
        <f>VLOOKUP($N2012,'Design - US'!$H$3:$M$50,4,FALSE)</f>
        <v>$5.36 USD / day</v>
      </c>
      <c r="R2012" t="str">
        <f>VLOOKUP($N2012,'Design - US'!$H$3:$M$50,5,FALSE)</f>
        <v>Open access within label indication (use after failure of allopurinol or febuxostat)</v>
      </c>
      <c r="S2012" t="str">
        <f>VLOOKUP($N2012,'Design - US'!$H$3:$M$50,6,FALSE)</f>
        <v>Requires prior authorization</v>
      </c>
      <c r="T2012">
        <f t="shared" si="223"/>
        <v>1500</v>
      </c>
      <c r="U2012">
        <f t="shared" si="217"/>
        <v>600</v>
      </c>
      <c r="V2012">
        <f t="shared" si="218"/>
        <v>900</v>
      </c>
      <c r="W2012">
        <f t="shared" si="219"/>
        <v>0</v>
      </c>
      <c r="X2012">
        <f t="shared" si="220"/>
        <v>0</v>
      </c>
    </row>
    <row r="2013" spans="1:24">
      <c r="A2013" s="2">
        <v>305</v>
      </c>
      <c r="B2013" s="1" t="s">
        <v>10</v>
      </c>
      <c r="C2013" s="1">
        <v>10</v>
      </c>
      <c r="D2013" s="1" t="s">
        <v>14</v>
      </c>
      <c r="E2013" s="1">
        <v>0.2</v>
      </c>
      <c r="F2013" s="1">
        <v>0.6</v>
      </c>
      <c r="G2013" s="1">
        <v>0.2</v>
      </c>
      <c r="H2013" s="1">
        <v>0</v>
      </c>
      <c r="I2013" s="1" t="s">
        <v>12</v>
      </c>
      <c r="J2013" s="1" t="s">
        <v>16</v>
      </c>
      <c r="K2013" s="1">
        <v>1500</v>
      </c>
      <c r="L2013" s="3">
        <v>500</v>
      </c>
      <c r="M2013" t="str">
        <f t="shared" si="221"/>
        <v>A</v>
      </c>
      <c r="N2013" t="str">
        <f t="shared" si="222"/>
        <v>A10</v>
      </c>
      <c r="O2013" t="str">
        <f>VLOOKUP(N2013,'Design - US'!$H$3:$M$50,2,FALSE)</f>
        <v>Profile C</v>
      </c>
      <c r="P2013" t="str">
        <f>VLOOKUP($N2013,'Design - US'!$H$3:$M$50,3,FALSE)</f>
        <v>$60 USD / mo (T3)</v>
      </c>
      <c r="Q2013" t="str">
        <f>VLOOKUP($N2013,'Design - US'!$H$3:$M$50,4,FALSE)</f>
        <v>$5.36 USD / day</v>
      </c>
      <c r="R2013" t="str">
        <f>VLOOKUP($N2013,'Design - US'!$H$3:$M$50,5,FALSE)</f>
        <v>Open access within label indication (use after failure of allopurinol or febuxostat)</v>
      </c>
      <c r="S2013" t="str">
        <f>VLOOKUP($N2013,'Design - US'!$H$3:$M$50,6,FALSE)</f>
        <v>Requires prior authorization</v>
      </c>
      <c r="T2013">
        <f t="shared" si="223"/>
        <v>500</v>
      </c>
      <c r="U2013">
        <f t="shared" si="217"/>
        <v>100</v>
      </c>
      <c r="V2013">
        <f t="shared" si="218"/>
        <v>300</v>
      </c>
      <c r="W2013">
        <f t="shared" si="219"/>
        <v>100</v>
      </c>
      <c r="X2013">
        <f t="shared" si="220"/>
        <v>0</v>
      </c>
    </row>
    <row r="2014" spans="1:24">
      <c r="A2014" s="2">
        <v>305</v>
      </c>
      <c r="B2014" s="1" t="s">
        <v>10</v>
      </c>
      <c r="C2014" s="1">
        <v>11</v>
      </c>
      <c r="D2014" s="1" t="s">
        <v>11</v>
      </c>
      <c r="E2014" s="1">
        <v>0.2</v>
      </c>
      <c r="F2014" s="1">
        <v>0.6</v>
      </c>
      <c r="G2014" s="1">
        <v>0.2</v>
      </c>
      <c r="H2014" s="1">
        <v>0</v>
      </c>
      <c r="I2014" s="1" t="s">
        <v>12</v>
      </c>
      <c r="J2014" s="1" t="s">
        <v>16</v>
      </c>
      <c r="K2014" s="1">
        <v>1500</v>
      </c>
      <c r="L2014" s="3">
        <v>500</v>
      </c>
      <c r="M2014" t="str">
        <f t="shared" si="221"/>
        <v>A</v>
      </c>
      <c r="N2014" t="str">
        <f t="shared" si="222"/>
        <v>A11</v>
      </c>
      <c r="O2014" t="str">
        <f>VLOOKUP(N2014,'Design - US'!$H$3:$M$50,2,FALSE)</f>
        <v>Profile D</v>
      </c>
      <c r="P2014" t="str">
        <f>VLOOKUP($N2014,'Design - US'!$H$3:$M$50,3,FALSE)</f>
        <v>$30 USD / mo (T2)</v>
      </c>
      <c r="Q2014" t="str">
        <f>VLOOKUP($N2014,'Design - US'!$H$3:$M$50,4,FALSE)</f>
        <v>$5.36 USD / day</v>
      </c>
      <c r="R2014" t="str">
        <f>VLOOKUP($N2014,'Design - US'!$H$3:$M$50,5,FALSE)</f>
        <v>Open access within label indication (use after failure of allopurinol or febuxostat)</v>
      </c>
      <c r="S2014" t="str">
        <f>VLOOKUP($N2014,'Design - US'!$H$3:$M$50,6,FALSE)</f>
        <v>No prior authorization</v>
      </c>
      <c r="T2014">
        <f t="shared" si="223"/>
        <v>1500</v>
      </c>
      <c r="U2014">
        <f t="shared" si="217"/>
        <v>300</v>
      </c>
      <c r="V2014">
        <f t="shared" si="218"/>
        <v>900</v>
      </c>
      <c r="W2014">
        <f t="shared" si="219"/>
        <v>300</v>
      </c>
      <c r="X2014">
        <f t="shared" si="220"/>
        <v>0</v>
      </c>
    </row>
    <row r="2015" spans="1:24">
      <c r="A2015" s="2">
        <v>305</v>
      </c>
      <c r="B2015" s="1" t="s">
        <v>10</v>
      </c>
      <c r="C2015" s="1">
        <v>11</v>
      </c>
      <c r="D2015" s="1" t="s">
        <v>14</v>
      </c>
      <c r="E2015" s="1">
        <v>0.1</v>
      </c>
      <c r="F2015" s="1">
        <v>0.5</v>
      </c>
      <c r="G2015" s="1">
        <v>0.4</v>
      </c>
      <c r="H2015" s="1">
        <v>0</v>
      </c>
      <c r="I2015" s="1" t="s">
        <v>12</v>
      </c>
      <c r="J2015" s="1" t="s">
        <v>16</v>
      </c>
      <c r="K2015" s="1">
        <v>1500</v>
      </c>
      <c r="L2015" s="3">
        <v>500</v>
      </c>
      <c r="M2015" t="str">
        <f t="shared" si="221"/>
        <v>A</v>
      </c>
      <c r="N2015" t="str">
        <f t="shared" si="222"/>
        <v>A11</v>
      </c>
      <c r="O2015" t="str">
        <f>VLOOKUP(N2015,'Design - US'!$H$3:$M$50,2,FALSE)</f>
        <v>Profile D</v>
      </c>
      <c r="P2015" t="str">
        <f>VLOOKUP($N2015,'Design - US'!$H$3:$M$50,3,FALSE)</f>
        <v>$30 USD / mo (T2)</v>
      </c>
      <c r="Q2015" t="str">
        <f>VLOOKUP($N2015,'Design - US'!$H$3:$M$50,4,FALSE)</f>
        <v>$5.36 USD / day</v>
      </c>
      <c r="R2015" t="str">
        <f>VLOOKUP($N2015,'Design - US'!$H$3:$M$50,5,FALSE)</f>
        <v>Open access within label indication (use after failure of allopurinol or febuxostat)</v>
      </c>
      <c r="S2015" t="str">
        <f>VLOOKUP($N2015,'Design - US'!$H$3:$M$50,6,FALSE)</f>
        <v>No prior authorization</v>
      </c>
      <c r="T2015">
        <f t="shared" si="223"/>
        <v>500</v>
      </c>
      <c r="U2015">
        <f t="shared" si="217"/>
        <v>50</v>
      </c>
      <c r="V2015">
        <f t="shared" si="218"/>
        <v>250</v>
      </c>
      <c r="W2015">
        <f t="shared" si="219"/>
        <v>200</v>
      </c>
      <c r="X2015">
        <f t="shared" si="220"/>
        <v>0</v>
      </c>
    </row>
    <row r="2016" spans="1:24">
      <c r="A2016" s="2">
        <v>305</v>
      </c>
      <c r="B2016" s="1" t="s">
        <v>10</v>
      </c>
      <c r="C2016" s="1">
        <v>12</v>
      </c>
      <c r="D2016" s="1" t="s">
        <v>11</v>
      </c>
      <c r="E2016" s="1">
        <v>0.3</v>
      </c>
      <c r="F2016" s="1">
        <v>0.5</v>
      </c>
      <c r="G2016" s="1">
        <v>0.2</v>
      </c>
      <c r="H2016" s="1">
        <v>0</v>
      </c>
      <c r="I2016" s="1" t="s">
        <v>12</v>
      </c>
      <c r="J2016" s="1" t="s">
        <v>16</v>
      </c>
      <c r="K2016" s="1">
        <v>1500</v>
      </c>
      <c r="L2016" s="3">
        <v>500</v>
      </c>
      <c r="M2016" t="str">
        <f t="shared" si="221"/>
        <v>A</v>
      </c>
      <c r="N2016" t="str">
        <f t="shared" si="222"/>
        <v>A12</v>
      </c>
      <c r="O2016" t="str">
        <f>VLOOKUP(N2016,'Design - US'!$H$3:$M$50,2,FALSE)</f>
        <v>Profile B</v>
      </c>
      <c r="P2016" t="str">
        <f>VLOOKUP($N2016,'Design - US'!$H$3:$M$50,3,FALSE)</f>
        <v>$30 USD / mo (T2)</v>
      </c>
      <c r="Q2016" t="str">
        <f>VLOOKUP($N2016,'Design - US'!$H$3:$M$50,4,FALSE)</f>
        <v>$5.36 USD / day</v>
      </c>
      <c r="R2016" t="str">
        <f>VLOOKUP($N2016,'Design - US'!$H$3:$M$50,5,FALSE)</f>
        <v>Open access within label indication (use after failure of allopurinol or febuxostat)</v>
      </c>
      <c r="S2016" t="str">
        <f>VLOOKUP($N2016,'Design - US'!$H$3:$M$50,6,FALSE)</f>
        <v>Requires prior authorization</v>
      </c>
      <c r="T2016">
        <f t="shared" si="223"/>
        <v>1500</v>
      </c>
      <c r="U2016">
        <f t="shared" si="217"/>
        <v>450</v>
      </c>
      <c r="V2016">
        <f t="shared" si="218"/>
        <v>750</v>
      </c>
      <c r="W2016">
        <f t="shared" si="219"/>
        <v>300</v>
      </c>
      <c r="X2016">
        <f t="shared" si="220"/>
        <v>0</v>
      </c>
    </row>
    <row r="2017" spans="1:24">
      <c r="A2017" s="2">
        <v>305</v>
      </c>
      <c r="B2017" s="1" t="s">
        <v>10</v>
      </c>
      <c r="C2017" s="1">
        <v>12</v>
      </c>
      <c r="D2017" s="1" t="s">
        <v>14</v>
      </c>
      <c r="E2017" s="1">
        <v>0.1</v>
      </c>
      <c r="F2017" s="1">
        <v>0.5</v>
      </c>
      <c r="G2017" s="1">
        <v>0.4</v>
      </c>
      <c r="H2017" s="1">
        <v>0</v>
      </c>
      <c r="I2017" s="1" t="s">
        <v>12</v>
      </c>
      <c r="J2017" s="1" t="s">
        <v>16</v>
      </c>
      <c r="K2017" s="1">
        <v>1500</v>
      </c>
      <c r="L2017" s="3">
        <v>500</v>
      </c>
      <c r="M2017" t="str">
        <f t="shared" si="221"/>
        <v>A</v>
      </c>
      <c r="N2017" t="str">
        <f t="shared" si="222"/>
        <v>A12</v>
      </c>
      <c r="O2017" t="str">
        <f>VLOOKUP(N2017,'Design - US'!$H$3:$M$50,2,FALSE)</f>
        <v>Profile B</v>
      </c>
      <c r="P2017" t="str">
        <f>VLOOKUP($N2017,'Design - US'!$H$3:$M$50,3,FALSE)</f>
        <v>$30 USD / mo (T2)</v>
      </c>
      <c r="Q2017" t="str">
        <f>VLOOKUP($N2017,'Design - US'!$H$3:$M$50,4,FALSE)</f>
        <v>$5.36 USD / day</v>
      </c>
      <c r="R2017" t="str">
        <f>VLOOKUP($N2017,'Design - US'!$H$3:$M$50,5,FALSE)</f>
        <v>Open access within label indication (use after failure of allopurinol or febuxostat)</v>
      </c>
      <c r="S2017" t="str">
        <f>VLOOKUP($N2017,'Design - US'!$H$3:$M$50,6,FALSE)</f>
        <v>Requires prior authorization</v>
      </c>
      <c r="T2017">
        <f t="shared" si="223"/>
        <v>500</v>
      </c>
      <c r="U2017">
        <f t="shared" si="217"/>
        <v>50</v>
      </c>
      <c r="V2017">
        <f t="shared" si="218"/>
        <v>250</v>
      </c>
      <c r="W2017">
        <f t="shared" si="219"/>
        <v>200</v>
      </c>
      <c r="X2017">
        <f t="shared" si="220"/>
        <v>0</v>
      </c>
    </row>
    <row r="2018" spans="1:24">
      <c r="A2018" s="2">
        <v>306</v>
      </c>
      <c r="B2018" s="1" t="s">
        <v>17</v>
      </c>
      <c r="C2018" s="1">
        <v>1</v>
      </c>
      <c r="D2018" s="1" t="s">
        <v>11</v>
      </c>
      <c r="E2018" s="1">
        <v>0.3</v>
      </c>
      <c r="F2018" s="1">
        <v>0.5</v>
      </c>
      <c r="G2018" s="1">
        <v>0.2</v>
      </c>
      <c r="H2018" s="1">
        <v>0</v>
      </c>
      <c r="I2018" s="1" t="s">
        <v>12</v>
      </c>
      <c r="J2018" s="1" t="s">
        <v>16</v>
      </c>
      <c r="K2018" s="1">
        <v>2000</v>
      </c>
      <c r="L2018" s="3">
        <v>800</v>
      </c>
      <c r="M2018" t="str">
        <f t="shared" si="221"/>
        <v>B</v>
      </c>
      <c r="N2018" t="str">
        <f t="shared" si="222"/>
        <v>B1</v>
      </c>
      <c r="O2018" t="str">
        <f>VLOOKUP(N2018,'Design - US'!$H$3:$M$50,2,FALSE)</f>
        <v>Profile B</v>
      </c>
      <c r="P2018" t="str">
        <f>VLOOKUP($N2018,'Design - US'!$H$3:$M$50,3,FALSE)</f>
        <v>$60 USD / mo (T3)</v>
      </c>
      <c r="Q2018" t="str">
        <f>VLOOKUP($N2018,'Design - US'!$H$3:$M$50,4,FALSE)</f>
        <v>$7.14 USD / day</v>
      </c>
      <c r="R2018" t="str">
        <f>VLOOKUP($N2018,'Design - US'!$H$3:$M$50,5,FALSE)</f>
        <v>Open access within label indication (use after failure of allopurinol or febuxostat)</v>
      </c>
      <c r="S2018" t="str">
        <f>VLOOKUP($N2018,'Design - US'!$H$3:$M$50,6,FALSE)</f>
        <v>Requires prior authorization</v>
      </c>
      <c r="T2018">
        <f t="shared" si="223"/>
        <v>2000</v>
      </c>
      <c r="U2018">
        <f t="shared" si="217"/>
        <v>600</v>
      </c>
      <c r="V2018">
        <f t="shared" si="218"/>
        <v>1000</v>
      </c>
      <c r="W2018">
        <f t="shared" si="219"/>
        <v>400</v>
      </c>
      <c r="X2018">
        <f t="shared" si="220"/>
        <v>0</v>
      </c>
    </row>
    <row r="2019" spans="1:24">
      <c r="A2019" s="2">
        <v>306</v>
      </c>
      <c r="B2019" s="1" t="s">
        <v>17</v>
      </c>
      <c r="C2019" s="1">
        <v>1</v>
      </c>
      <c r="D2019" s="1" t="s">
        <v>14</v>
      </c>
      <c r="E2019" s="1">
        <v>0.2</v>
      </c>
      <c r="F2019" s="1">
        <v>0.4</v>
      </c>
      <c r="G2019" s="1">
        <v>0.4</v>
      </c>
      <c r="H2019" s="1">
        <v>0</v>
      </c>
      <c r="I2019" s="1" t="s">
        <v>12</v>
      </c>
      <c r="J2019" s="1" t="s">
        <v>16</v>
      </c>
      <c r="K2019" s="1">
        <v>2000</v>
      </c>
      <c r="L2019" s="3">
        <v>800</v>
      </c>
      <c r="M2019" t="str">
        <f t="shared" si="221"/>
        <v>B</v>
      </c>
      <c r="N2019" t="str">
        <f t="shared" si="222"/>
        <v>B1</v>
      </c>
      <c r="O2019" t="str">
        <f>VLOOKUP(N2019,'Design - US'!$H$3:$M$50,2,FALSE)</f>
        <v>Profile B</v>
      </c>
      <c r="P2019" t="str">
        <f>VLOOKUP($N2019,'Design - US'!$H$3:$M$50,3,FALSE)</f>
        <v>$60 USD / mo (T3)</v>
      </c>
      <c r="Q2019" t="str">
        <f>VLOOKUP($N2019,'Design - US'!$H$3:$M$50,4,FALSE)</f>
        <v>$7.14 USD / day</v>
      </c>
      <c r="R2019" t="str">
        <f>VLOOKUP($N2019,'Design - US'!$H$3:$M$50,5,FALSE)</f>
        <v>Open access within label indication (use after failure of allopurinol or febuxostat)</v>
      </c>
      <c r="S2019" t="str">
        <f>VLOOKUP($N2019,'Design - US'!$H$3:$M$50,6,FALSE)</f>
        <v>Requires prior authorization</v>
      </c>
      <c r="T2019">
        <f t="shared" si="223"/>
        <v>800</v>
      </c>
      <c r="U2019">
        <f t="shared" si="217"/>
        <v>160</v>
      </c>
      <c r="V2019">
        <f t="shared" si="218"/>
        <v>320</v>
      </c>
      <c r="W2019">
        <f t="shared" si="219"/>
        <v>320</v>
      </c>
      <c r="X2019">
        <f t="shared" si="220"/>
        <v>0</v>
      </c>
    </row>
    <row r="2020" spans="1:24">
      <c r="A2020" s="2">
        <v>306</v>
      </c>
      <c r="B2020" s="1" t="s">
        <v>17</v>
      </c>
      <c r="C2020" s="1">
        <v>2</v>
      </c>
      <c r="D2020" s="1" t="s">
        <v>11</v>
      </c>
      <c r="E2020" s="1">
        <v>0.3</v>
      </c>
      <c r="F2020" s="1">
        <v>0.7</v>
      </c>
      <c r="G2020" s="1">
        <v>0</v>
      </c>
      <c r="H2020" s="1">
        <v>0</v>
      </c>
      <c r="I2020" s="1" t="s">
        <v>12</v>
      </c>
      <c r="J2020" s="1" t="s">
        <v>16</v>
      </c>
      <c r="K2020" s="1">
        <v>2000</v>
      </c>
      <c r="L2020" s="3">
        <v>800</v>
      </c>
      <c r="M2020" t="str">
        <f t="shared" si="221"/>
        <v>B</v>
      </c>
      <c r="N2020" t="str">
        <f t="shared" si="222"/>
        <v>B2</v>
      </c>
      <c r="O2020" t="str">
        <f>VLOOKUP(N2020,'Design - US'!$H$3:$M$50,2,FALSE)</f>
        <v>Profile D</v>
      </c>
      <c r="P2020" t="str">
        <f>VLOOKUP($N2020,'Design - US'!$H$3:$M$50,3,FALSE)</f>
        <v>$60 USD / mo (T3)</v>
      </c>
      <c r="Q2020" t="str">
        <f>VLOOKUP($N2020,'Design - US'!$H$3:$M$50,4,FALSE)</f>
        <v>$5.36 USD / day</v>
      </c>
      <c r="R2020" t="str">
        <f>VLOOKUP($N2020,'Design - US'!$H$3:$M$50,5,FALSE)</f>
        <v>Open access within label indication (use after failure of allopurinol or febuxostat)</v>
      </c>
      <c r="S2020" t="str">
        <f>VLOOKUP($N2020,'Design - US'!$H$3:$M$50,6,FALSE)</f>
        <v>Requires prior authorization</v>
      </c>
      <c r="T2020">
        <f t="shared" si="223"/>
        <v>2000</v>
      </c>
      <c r="U2020">
        <f t="shared" si="217"/>
        <v>600</v>
      </c>
      <c r="V2020">
        <f t="shared" si="218"/>
        <v>1400</v>
      </c>
      <c r="W2020">
        <f t="shared" si="219"/>
        <v>0</v>
      </c>
      <c r="X2020">
        <f t="shared" si="220"/>
        <v>0</v>
      </c>
    </row>
    <row r="2021" spans="1:24">
      <c r="A2021" s="2">
        <v>306</v>
      </c>
      <c r="B2021" s="1" t="s">
        <v>17</v>
      </c>
      <c r="C2021" s="1">
        <v>2</v>
      </c>
      <c r="D2021" s="1" t="s">
        <v>14</v>
      </c>
      <c r="E2021" s="1">
        <v>0.2</v>
      </c>
      <c r="F2021" s="1">
        <v>0.8</v>
      </c>
      <c r="G2021" s="1">
        <v>0</v>
      </c>
      <c r="H2021" s="1">
        <v>0</v>
      </c>
      <c r="I2021" s="1" t="s">
        <v>12</v>
      </c>
      <c r="J2021" s="1" t="s">
        <v>16</v>
      </c>
      <c r="K2021" s="1">
        <v>2000</v>
      </c>
      <c r="L2021" s="3">
        <v>800</v>
      </c>
      <c r="M2021" t="str">
        <f t="shared" si="221"/>
        <v>B</v>
      </c>
      <c r="N2021" t="str">
        <f t="shared" si="222"/>
        <v>B2</v>
      </c>
      <c r="O2021" t="str">
        <f>VLOOKUP(N2021,'Design - US'!$H$3:$M$50,2,FALSE)</f>
        <v>Profile D</v>
      </c>
      <c r="P2021" t="str">
        <f>VLOOKUP($N2021,'Design - US'!$H$3:$M$50,3,FALSE)</f>
        <v>$60 USD / mo (T3)</v>
      </c>
      <c r="Q2021" t="str">
        <f>VLOOKUP($N2021,'Design - US'!$H$3:$M$50,4,FALSE)</f>
        <v>$5.36 USD / day</v>
      </c>
      <c r="R2021" t="str">
        <f>VLOOKUP($N2021,'Design - US'!$H$3:$M$50,5,FALSE)</f>
        <v>Open access within label indication (use after failure of allopurinol or febuxostat)</v>
      </c>
      <c r="S2021" t="str">
        <f>VLOOKUP($N2021,'Design - US'!$H$3:$M$50,6,FALSE)</f>
        <v>Requires prior authorization</v>
      </c>
      <c r="T2021">
        <f t="shared" si="223"/>
        <v>800</v>
      </c>
      <c r="U2021">
        <f t="shared" si="217"/>
        <v>160</v>
      </c>
      <c r="V2021">
        <f t="shared" si="218"/>
        <v>640</v>
      </c>
      <c r="W2021">
        <f t="shared" si="219"/>
        <v>0</v>
      </c>
      <c r="X2021">
        <f t="shared" si="220"/>
        <v>0</v>
      </c>
    </row>
    <row r="2022" spans="1:24">
      <c r="A2022" s="2">
        <v>306</v>
      </c>
      <c r="B2022" s="1" t="s">
        <v>17</v>
      </c>
      <c r="C2022" s="1">
        <v>3</v>
      </c>
      <c r="D2022" s="1" t="s">
        <v>11</v>
      </c>
      <c r="E2022" s="1">
        <v>0.3</v>
      </c>
      <c r="F2022" s="1">
        <v>0.4</v>
      </c>
      <c r="G2022" s="1">
        <v>0.3</v>
      </c>
      <c r="H2022" s="1">
        <v>0</v>
      </c>
      <c r="I2022" s="1" t="s">
        <v>12</v>
      </c>
      <c r="J2022" s="1" t="s">
        <v>16</v>
      </c>
      <c r="K2022" s="1">
        <v>2000</v>
      </c>
      <c r="L2022" s="3">
        <v>800</v>
      </c>
      <c r="M2022" t="str">
        <f t="shared" si="221"/>
        <v>B</v>
      </c>
      <c r="N2022" t="str">
        <f t="shared" si="222"/>
        <v>B3</v>
      </c>
      <c r="O2022" t="str">
        <f>VLOOKUP(N2022,'Design - US'!$H$3:$M$50,2,FALSE)</f>
        <v>Profile C</v>
      </c>
      <c r="P2022" t="str">
        <f>VLOOKUP($N2022,'Design - US'!$H$3:$M$50,3,FALSE)</f>
        <v>$60 USD / mo (T3)</v>
      </c>
      <c r="Q2022" t="str">
        <f>VLOOKUP($N2022,'Design - US'!$H$3:$M$50,4,FALSE)</f>
        <v>$12.06 USD / day</v>
      </c>
      <c r="R2022" t="str">
        <f>VLOOKUP($N2022,'Design - US'!$H$3:$M$50,5,FALSE)</f>
        <v>Open access within label indication (use after failure of allopurinol or febuxostat)</v>
      </c>
      <c r="S2022" t="str">
        <f>VLOOKUP($N2022,'Design - US'!$H$3:$M$50,6,FALSE)</f>
        <v>Requires prior authorization</v>
      </c>
      <c r="T2022">
        <f t="shared" si="223"/>
        <v>2000</v>
      </c>
      <c r="U2022">
        <f t="shared" si="217"/>
        <v>600</v>
      </c>
      <c r="V2022">
        <f t="shared" si="218"/>
        <v>800</v>
      </c>
      <c r="W2022">
        <f t="shared" si="219"/>
        <v>600</v>
      </c>
      <c r="X2022">
        <f t="shared" si="220"/>
        <v>0</v>
      </c>
    </row>
    <row r="2023" spans="1:24">
      <c r="A2023" s="2">
        <v>306</v>
      </c>
      <c r="B2023" s="1" t="s">
        <v>17</v>
      </c>
      <c r="C2023" s="1">
        <v>3</v>
      </c>
      <c r="D2023" s="1" t="s">
        <v>14</v>
      </c>
      <c r="E2023" s="1">
        <v>0.2</v>
      </c>
      <c r="F2023" s="1">
        <v>0.5</v>
      </c>
      <c r="G2023" s="1">
        <v>0.3</v>
      </c>
      <c r="H2023" s="1">
        <v>0</v>
      </c>
      <c r="I2023" s="1" t="s">
        <v>12</v>
      </c>
      <c r="J2023" s="1" t="s">
        <v>16</v>
      </c>
      <c r="K2023" s="1">
        <v>2000</v>
      </c>
      <c r="L2023" s="3">
        <v>800</v>
      </c>
      <c r="M2023" t="str">
        <f t="shared" si="221"/>
        <v>B</v>
      </c>
      <c r="N2023" t="str">
        <f t="shared" si="222"/>
        <v>B3</v>
      </c>
      <c r="O2023" t="str">
        <f>VLOOKUP(N2023,'Design - US'!$H$3:$M$50,2,FALSE)</f>
        <v>Profile C</v>
      </c>
      <c r="P2023" t="str">
        <f>VLOOKUP($N2023,'Design - US'!$H$3:$M$50,3,FALSE)</f>
        <v>$60 USD / mo (T3)</v>
      </c>
      <c r="Q2023" t="str">
        <f>VLOOKUP($N2023,'Design - US'!$H$3:$M$50,4,FALSE)</f>
        <v>$12.06 USD / day</v>
      </c>
      <c r="R2023" t="str">
        <f>VLOOKUP($N2023,'Design - US'!$H$3:$M$50,5,FALSE)</f>
        <v>Open access within label indication (use after failure of allopurinol or febuxostat)</v>
      </c>
      <c r="S2023" t="str">
        <f>VLOOKUP($N2023,'Design - US'!$H$3:$M$50,6,FALSE)</f>
        <v>Requires prior authorization</v>
      </c>
      <c r="T2023">
        <f t="shared" si="223"/>
        <v>800</v>
      </c>
      <c r="U2023">
        <f t="shared" si="217"/>
        <v>160</v>
      </c>
      <c r="V2023">
        <f t="shared" si="218"/>
        <v>400</v>
      </c>
      <c r="W2023">
        <f t="shared" si="219"/>
        <v>240</v>
      </c>
      <c r="X2023">
        <f t="shared" si="220"/>
        <v>0</v>
      </c>
    </row>
    <row r="2024" spans="1:24">
      <c r="A2024" s="2">
        <v>306</v>
      </c>
      <c r="B2024" s="1" t="s">
        <v>17</v>
      </c>
      <c r="C2024" s="1">
        <v>4</v>
      </c>
      <c r="D2024" s="1" t="s">
        <v>11</v>
      </c>
      <c r="E2024" s="1">
        <v>0.3</v>
      </c>
      <c r="F2024" s="1">
        <v>0.2</v>
      </c>
      <c r="G2024" s="1">
        <v>0.5</v>
      </c>
      <c r="H2024" s="1">
        <v>0</v>
      </c>
      <c r="I2024" s="1" t="s">
        <v>12</v>
      </c>
      <c r="J2024" s="1" t="s">
        <v>16</v>
      </c>
      <c r="K2024" s="1">
        <v>2000</v>
      </c>
      <c r="L2024" s="3">
        <v>800</v>
      </c>
      <c r="M2024" t="str">
        <f t="shared" si="221"/>
        <v>B</v>
      </c>
      <c r="N2024" t="str">
        <f t="shared" si="222"/>
        <v>B4</v>
      </c>
      <c r="O2024" t="str">
        <f>VLOOKUP(N2024,'Design - US'!$H$3:$M$50,2,FALSE)</f>
        <v>Profile B</v>
      </c>
      <c r="P2024" t="str">
        <f>VLOOKUP($N2024,'Design - US'!$H$3:$M$50,3,FALSE)</f>
        <v>$60 USD / mo (T3)</v>
      </c>
      <c r="Q2024" t="str">
        <f>VLOOKUP($N2024,'Design - US'!$H$3:$M$50,4,FALSE)</f>
        <v>$5.36 USD / day</v>
      </c>
      <c r="R2024" t="str">
        <f>VLOOKUP($N2024,'Design - US'!$H$3:$M$50,5,FALSE)</f>
        <v>Open access within label indication (use after failure of allopurinol or febuxostat)</v>
      </c>
      <c r="S2024" t="str">
        <f>VLOOKUP($N2024,'Design - US'!$H$3:$M$50,6,FALSE)</f>
        <v>No prior authorization</v>
      </c>
      <c r="T2024">
        <f t="shared" si="223"/>
        <v>2000</v>
      </c>
      <c r="U2024">
        <f t="shared" si="217"/>
        <v>600</v>
      </c>
      <c r="V2024">
        <f t="shared" si="218"/>
        <v>400</v>
      </c>
      <c r="W2024">
        <f t="shared" si="219"/>
        <v>1000</v>
      </c>
      <c r="X2024">
        <f t="shared" si="220"/>
        <v>0</v>
      </c>
    </row>
    <row r="2025" spans="1:24">
      <c r="A2025" s="2">
        <v>306</v>
      </c>
      <c r="B2025" s="1" t="s">
        <v>17</v>
      </c>
      <c r="C2025" s="1">
        <v>4</v>
      </c>
      <c r="D2025" s="1" t="s">
        <v>14</v>
      </c>
      <c r="E2025" s="1">
        <v>0</v>
      </c>
      <c r="F2025" s="1">
        <v>0.2</v>
      </c>
      <c r="G2025" s="1">
        <v>0.8</v>
      </c>
      <c r="H2025" s="1">
        <v>0</v>
      </c>
      <c r="I2025" s="1" t="s">
        <v>12</v>
      </c>
      <c r="J2025" s="1" t="s">
        <v>16</v>
      </c>
      <c r="K2025" s="1">
        <v>2000</v>
      </c>
      <c r="L2025" s="3">
        <v>800</v>
      </c>
      <c r="M2025" t="str">
        <f t="shared" si="221"/>
        <v>B</v>
      </c>
      <c r="N2025" t="str">
        <f t="shared" si="222"/>
        <v>B4</v>
      </c>
      <c r="O2025" t="str">
        <f>VLOOKUP(N2025,'Design - US'!$H$3:$M$50,2,FALSE)</f>
        <v>Profile B</v>
      </c>
      <c r="P2025" t="str">
        <f>VLOOKUP($N2025,'Design - US'!$H$3:$M$50,3,FALSE)</f>
        <v>$60 USD / mo (T3)</v>
      </c>
      <c r="Q2025" t="str">
        <f>VLOOKUP($N2025,'Design - US'!$H$3:$M$50,4,FALSE)</f>
        <v>$5.36 USD / day</v>
      </c>
      <c r="R2025" t="str">
        <f>VLOOKUP($N2025,'Design - US'!$H$3:$M$50,5,FALSE)</f>
        <v>Open access within label indication (use after failure of allopurinol or febuxostat)</v>
      </c>
      <c r="S2025" t="str">
        <f>VLOOKUP($N2025,'Design - US'!$H$3:$M$50,6,FALSE)</f>
        <v>No prior authorization</v>
      </c>
      <c r="T2025">
        <f t="shared" si="223"/>
        <v>800</v>
      </c>
      <c r="U2025">
        <f t="shared" si="217"/>
        <v>0</v>
      </c>
      <c r="V2025">
        <f t="shared" si="218"/>
        <v>160</v>
      </c>
      <c r="W2025">
        <f t="shared" si="219"/>
        <v>640</v>
      </c>
      <c r="X2025">
        <f t="shared" si="220"/>
        <v>0</v>
      </c>
    </row>
    <row r="2026" spans="1:24">
      <c r="A2026" s="2">
        <v>306</v>
      </c>
      <c r="B2026" s="1" t="s">
        <v>17</v>
      </c>
      <c r="C2026" s="1">
        <v>5</v>
      </c>
      <c r="D2026" s="1" t="s">
        <v>11</v>
      </c>
      <c r="E2026" s="1">
        <v>0.2</v>
      </c>
      <c r="F2026" s="1">
        <v>0.3</v>
      </c>
      <c r="G2026" s="1">
        <v>0.5</v>
      </c>
      <c r="H2026" s="1">
        <v>0</v>
      </c>
      <c r="I2026" s="1" t="s">
        <v>12</v>
      </c>
      <c r="J2026" s="1" t="s">
        <v>16</v>
      </c>
      <c r="K2026" s="1">
        <v>2000</v>
      </c>
      <c r="L2026" s="3">
        <v>800</v>
      </c>
      <c r="M2026" t="str">
        <f t="shared" si="221"/>
        <v>B</v>
      </c>
      <c r="N2026" t="str">
        <f t="shared" si="222"/>
        <v>B5</v>
      </c>
      <c r="O2026" t="str">
        <f>VLOOKUP(N2026,'Design - US'!$H$3:$M$50,2,FALSE)</f>
        <v>Profile D</v>
      </c>
      <c r="P2026" t="str">
        <f>VLOOKUP($N2026,'Design - US'!$H$3:$M$50,3,FALSE)</f>
        <v>$60 USD / mo (T3)</v>
      </c>
      <c r="Q2026" t="str">
        <f>VLOOKUP($N2026,'Design - US'!$H$3:$M$50,4,FALSE)</f>
        <v>$5.36 USD / day</v>
      </c>
      <c r="R2026" t="str">
        <f>VLOOKUP($N2026,'Design - US'!$H$3:$M$50,5,FALSE)</f>
        <v>Open access within label indication (use after failure of allopurinol or febuxostat)</v>
      </c>
      <c r="S2026" t="str">
        <f>VLOOKUP($N2026,'Design - US'!$H$3:$M$50,6,FALSE)</f>
        <v>No prior authorization</v>
      </c>
      <c r="T2026">
        <f t="shared" si="223"/>
        <v>2000</v>
      </c>
      <c r="U2026">
        <f t="shared" si="217"/>
        <v>400</v>
      </c>
      <c r="V2026">
        <f t="shared" si="218"/>
        <v>600</v>
      </c>
      <c r="W2026">
        <f t="shared" si="219"/>
        <v>1000</v>
      </c>
      <c r="X2026">
        <f t="shared" si="220"/>
        <v>0</v>
      </c>
    </row>
    <row r="2027" spans="1:24">
      <c r="A2027" s="2">
        <v>306</v>
      </c>
      <c r="B2027" s="1" t="s">
        <v>17</v>
      </c>
      <c r="C2027" s="1">
        <v>5</v>
      </c>
      <c r="D2027" s="1" t="s">
        <v>14</v>
      </c>
      <c r="E2027" s="1">
        <v>0.2</v>
      </c>
      <c r="F2027" s="1">
        <v>0.3</v>
      </c>
      <c r="G2027" s="1">
        <v>0.5</v>
      </c>
      <c r="H2027" s="1">
        <v>0</v>
      </c>
      <c r="I2027" s="1" t="s">
        <v>12</v>
      </c>
      <c r="J2027" s="1" t="s">
        <v>16</v>
      </c>
      <c r="K2027" s="1">
        <v>2000</v>
      </c>
      <c r="L2027" s="3">
        <v>800</v>
      </c>
      <c r="M2027" t="str">
        <f t="shared" si="221"/>
        <v>B</v>
      </c>
      <c r="N2027" t="str">
        <f t="shared" si="222"/>
        <v>B5</v>
      </c>
      <c r="O2027" t="str">
        <f>VLOOKUP(N2027,'Design - US'!$H$3:$M$50,2,FALSE)</f>
        <v>Profile D</v>
      </c>
      <c r="P2027" t="str">
        <f>VLOOKUP($N2027,'Design - US'!$H$3:$M$50,3,FALSE)</f>
        <v>$60 USD / mo (T3)</v>
      </c>
      <c r="Q2027" t="str">
        <f>VLOOKUP($N2027,'Design - US'!$H$3:$M$50,4,FALSE)</f>
        <v>$5.36 USD / day</v>
      </c>
      <c r="R2027" t="str">
        <f>VLOOKUP($N2027,'Design - US'!$H$3:$M$50,5,FALSE)</f>
        <v>Open access within label indication (use after failure of allopurinol or febuxostat)</v>
      </c>
      <c r="S2027" t="str">
        <f>VLOOKUP($N2027,'Design - US'!$H$3:$M$50,6,FALSE)</f>
        <v>No prior authorization</v>
      </c>
      <c r="T2027">
        <f t="shared" si="223"/>
        <v>800</v>
      </c>
      <c r="U2027">
        <f t="shared" si="217"/>
        <v>160</v>
      </c>
      <c r="V2027">
        <f t="shared" si="218"/>
        <v>240</v>
      </c>
      <c r="W2027">
        <f t="shared" si="219"/>
        <v>400</v>
      </c>
      <c r="X2027">
        <f t="shared" si="220"/>
        <v>0</v>
      </c>
    </row>
    <row r="2028" spans="1:24">
      <c r="A2028" s="2">
        <v>306</v>
      </c>
      <c r="B2028" s="1" t="s">
        <v>17</v>
      </c>
      <c r="C2028" s="1">
        <v>6</v>
      </c>
      <c r="D2028" s="1" t="s">
        <v>11</v>
      </c>
      <c r="E2028" s="1">
        <v>0.4</v>
      </c>
      <c r="F2028" s="1">
        <v>0.6</v>
      </c>
      <c r="G2028" s="1">
        <v>0</v>
      </c>
      <c r="H2028" s="1">
        <v>0</v>
      </c>
      <c r="I2028" s="1" t="s">
        <v>12</v>
      </c>
      <c r="J2028" s="1" t="s">
        <v>16</v>
      </c>
      <c r="K2028" s="1">
        <v>2000</v>
      </c>
      <c r="L2028" s="3">
        <v>800</v>
      </c>
      <c r="M2028" t="str">
        <f t="shared" si="221"/>
        <v>B</v>
      </c>
      <c r="N2028" t="str">
        <f t="shared" si="222"/>
        <v>B6</v>
      </c>
      <c r="O2028" t="str">
        <f>VLOOKUP(N2028,'Design - US'!$H$3:$M$50,2,FALSE)</f>
        <v>Profile D</v>
      </c>
      <c r="P2028" t="str">
        <f>VLOOKUP($N2028,'Design - US'!$H$3:$M$50,3,FALSE)</f>
        <v>$60 USD / mo (T3)</v>
      </c>
      <c r="Q2028" t="str">
        <f>VLOOKUP($N2028,'Design - US'!$H$3:$M$50,4,FALSE)</f>
        <v>$7.14 USD / day</v>
      </c>
      <c r="R2028" t="str">
        <f>VLOOKUP($N2028,'Design - US'!$H$3:$M$50,5,FALSE)</f>
        <v>Open access within label indication (use after failure of allopurinol or febuxostat)</v>
      </c>
      <c r="S2028" t="str">
        <f>VLOOKUP($N2028,'Design - US'!$H$3:$M$50,6,FALSE)</f>
        <v>No prior authorization</v>
      </c>
      <c r="T2028">
        <f t="shared" si="223"/>
        <v>2000</v>
      </c>
      <c r="U2028">
        <f t="shared" si="217"/>
        <v>800</v>
      </c>
      <c r="V2028">
        <f t="shared" si="218"/>
        <v>1200</v>
      </c>
      <c r="W2028">
        <f t="shared" si="219"/>
        <v>0</v>
      </c>
      <c r="X2028">
        <f t="shared" si="220"/>
        <v>0</v>
      </c>
    </row>
    <row r="2029" spans="1:24">
      <c r="A2029" s="2">
        <v>306</v>
      </c>
      <c r="B2029" s="1" t="s">
        <v>17</v>
      </c>
      <c r="C2029" s="1">
        <v>6</v>
      </c>
      <c r="D2029" s="1" t="s">
        <v>14</v>
      </c>
      <c r="E2029" s="1">
        <v>0.2</v>
      </c>
      <c r="F2029" s="1">
        <v>0.8</v>
      </c>
      <c r="G2029" s="1">
        <v>0</v>
      </c>
      <c r="H2029" s="1">
        <v>0</v>
      </c>
      <c r="I2029" s="1" t="s">
        <v>12</v>
      </c>
      <c r="J2029" s="1" t="s">
        <v>16</v>
      </c>
      <c r="K2029" s="1">
        <v>2000</v>
      </c>
      <c r="L2029" s="3">
        <v>800</v>
      </c>
      <c r="M2029" t="str">
        <f t="shared" si="221"/>
        <v>B</v>
      </c>
      <c r="N2029" t="str">
        <f t="shared" si="222"/>
        <v>B6</v>
      </c>
      <c r="O2029" t="str">
        <f>VLOOKUP(N2029,'Design - US'!$H$3:$M$50,2,FALSE)</f>
        <v>Profile D</v>
      </c>
      <c r="P2029" t="str">
        <f>VLOOKUP($N2029,'Design - US'!$H$3:$M$50,3,FALSE)</f>
        <v>$60 USD / mo (T3)</v>
      </c>
      <c r="Q2029" t="str">
        <f>VLOOKUP($N2029,'Design - US'!$H$3:$M$50,4,FALSE)</f>
        <v>$7.14 USD / day</v>
      </c>
      <c r="R2029" t="str">
        <f>VLOOKUP($N2029,'Design - US'!$H$3:$M$50,5,FALSE)</f>
        <v>Open access within label indication (use after failure of allopurinol or febuxostat)</v>
      </c>
      <c r="S2029" t="str">
        <f>VLOOKUP($N2029,'Design - US'!$H$3:$M$50,6,FALSE)</f>
        <v>No prior authorization</v>
      </c>
      <c r="T2029">
        <f t="shared" si="223"/>
        <v>800</v>
      </c>
      <c r="U2029">
        <f t="shared" si="217"/>
        <v>160</v>
      </c>
      <c r="V2029">
        <f t="shared" si="218"/>
        <v>640</v>
      </c>
      <c r="W2029">
        <f t="shared" si="219"/>
        <v>0</v>
      </c>
      <c r="X2029">
        <f t="shared" si="220"/>
        <v>0</v>
      </c>
    </row>
    <row r="2030" spans="1:24">
      <c r="A2030" s="2">
        <v>306</v>
      </c>
      <c r="B2030" s="1" t="s">
        <v>17</v>
      </c>
      <c r="C2030" s="1">
        <v>7</v>
      </c>
      <c r="D2030" s="1" t="s">
        <v>11</v>
      </c>
      <c r="E2030" s="1">
        <v>0.3</v>
      </c>
      <c r="F2030" s="1">
        <v>0.7</v>
      </c>
      <c r="G2030" s="1">
        <v>0</v>
      </c>
      <c r="H2030" s="1">
        <v>0</v>
      </c>
      <c r="I2030" s="1" t="s">
        <v>12</v>
      </c>
      <c r="J2030" s="1" t="s">
        <v>16</v>
      </c>
      <c r="K2030" s="1">
        <v>2000</v>
      </c>
      <c r="L2030" s="3">
        <v>800</v>
      </c>
      <c r="M2030" t="str">
        <f t="shared" si="221"/>
        <v>B</v>
      </c>
      <c r="N2030" t="str">
        <f t="shared" si="222"/>
        <v>B7</v>
      </c>
      <c r="O2030" t="str">
        <f>VLOOKUP(N2030,'Design - US'!$H$3:$M$50,2,FALSE)</f>
        <v>Profile D</v>
      </c>
      <c r="P2030" t="str">
        <f>VLOOKUP($N2030,'Design - US'!$H$3:$M$50,3,FALSE)</f>
        <v>$60 USD / mo (T3)</v>
      </c>
      <c r="Q2030" t="str">
        <f>VLOOKUP($N2030,'Design - US'!$H$3:$M$50,4,FALSE)</f>
        <v>$12.06 USD / day</v>
      </c>
      <c r="R2030" t="str">
        <f>VLOOKUP($N2030,'Design - US'!$H$3:$M$50,5,FALSE)</f>
        <v>Open access within label indication (use after failure of allopurinol or febuxostat)</v>
      </c>
      <c r="S2030" t="str">
        <f>VLOOKUP($N2030,'Design - US'!$H$3:$M$50,6,FALSE)</f>
        <v>Requires prior authorization</v>
      </c>
      <c r="T2030">
        <f t="shared" si="223"/>
        <v>2000</v>
      </c>
      <c r="U2030">
        <f t="shared" si="217"/>
        <v>600</v>
      </c>
      <c r="V2030">
        <f t="shared" si="218"/>
        <v>1400</v>
      </c>
      <c r="W2030">
        <f t="shared" si="219"/>
        <v>0</v>
      </c>
      <c r="X2030">
        <f t="shared" si="220"/>
        <v>0</v>
      </c>
    </row>
    <row r="2031" spans="1:24">
      <c r="A2031" s="2">
        <v>306</v>
      </c>
      <c r="B2031" s="1" t="s">
        <v>17</v>
      </c>
      <c r="C2031" s="1">
        <v>7</v>
      </c>
      <c r="D2031" s="1" t="s">
        <v>14</v>
      </c>
      <c r="E2031" s="1">
        <v>0.2</v>
      </c>
      <c r="F2031" s="1">
        <v>0.8</v>
      </c>
      <c r="G2031" s="1">
        <v>0</v>
      </c>
      <c r="H2031" s="1">
        <v>0</v>
      </c>
      <c r="I2031" s="1" t="s">
        <v>12</v>
      </c>
      <c r="J2031" s="1" t="s">
        <v>16</v>
      </c>
      <c r="K2031" s="1">
        <v>2000</v>
      </c>
      <c r="L2031" s="3">
        <v>800</v>
      </c>
      <c r="M2031" t="str">
        <f t="shared" si="221"/>
        <v>B</v>
      </c>
      <c r="N2031" t="str">
        <f t="shared" si="222"/>
        <v>B7</v>
      </c>
      <c r="O2031" t="str">
        <f>VLOOKUP(N2031,'Design - US'!$H$3:$M$50,2,FALSE)</f>
        <v>Profile D</v>
      </c>
      <c r="P2031" t="str">
        <f>VLOOKUP($N2031,'Design - US'!$H$3:$M$50,3,FALSE)</f>
        <v>$60 USD / mo (T3)</v>
      </c>
      <c r="Q2031" t="str">
        <f>VLOOKUP($N2031,'Design - US'!$H$3:$M$50,4,FALSE)</f>
        <v>$12.06 USD / day</v>
      </c>
      <c r="R2031" t="str">
        <f>VLOOKUP($N2031,'Design - US'!$H$3:$M$50,5,FALSE)</f>
        <v>Open access within label indication (use after failure of allopurinol or febuxostat)</v>
      </c>
      <c r="S2031" t="str">
        <f>VLOOKUP($N2031,'Design - US'!$H$3:$M$50,6,FALSE)</f>
        <v>Requires prior authorization</v>
      </c>
      <c r="T2031">
        <f t="shared" si="223"/>
        <v>800</v>
      </c>
      <c r="U2031">
        <f t="shared" si="217"/>
        <v>160</v>
      </c>
      <c r="V2031">
        <f t="shared" si="218"/>
        <v>640</v>
      </c>
      <c r="W2031">
        <f t="shared" si="219"/>
        <v>0</v>
      </c>
      <c r="X2031">
        <f t="shared" si="220"/>
        <v>0</v>
      </c>
    </row>
    <row r="2032" spans="1:24">
      <c r="A2032" s="2">
        <v>306</v>
      </c>
      <c r="B2032" s="1" t="s">
        <v>17</v>
      </c>
      <c r="C2032" s="1">
        <v>8</v>
      </c>
      <c r="D2032" s="1" t="s">
        <v>11</v>
      </c>
      <c r="E2032" s="1">
        <v>0.3</v>
      </c>
      <c r="F2032" s="1">
        <v>0.7</v>
      </c>
      <c r="G2032" s="1">
        <v>0</v>
      </c>
      <c r="H2032" s="1">
        <v>0</v>
      </c>
      <c r="I2032" s="1" t="s">
        <v>12</v>
      </c>
      <c r="J2032" s="1" t="s">
        <v>16</v>
      </c>
      <c r="K2032" s="1">
        <v>2000</v>
      </c>
      <c r="L2032" s="3">
        <v>800</v>
      </c>
      <c r="M2032" t="str">
        <f t="shared" si="221"/>
        <v>B</v>
      </c>
      <c r="N2032" t="str">
        <f t="shared" si="222"/>
        <v>B8</v>
      </c>
      <c r="O2032" t="str">
        <f>VLOOKUP(N2032,'Design - US'!$H$3:$M$50,2,FALSE)</f>
        <v>Profile C</v>
      </c>
      <c r="P2032" t="str">
        <f>VLOOKUP($N2032,'Design - US'!$H$3:$M$50,3,FALSE)</f>
        <v>$60 USD / mo (T3)</v>
      </c>
      <c r="Q2032" t="str">
        <f>VLOOKUP($N2032,'Design - US'!$H$3:$M$50,4,FALSE)</f>
        <v>$7.14 USD / day</v>
      </c>
      <c r="R2032" t="str">
        <f>VLOOKUP($N2032,'Design - US'!$H$3:$M$50,5,FALSE)</f>
        <v>Open access within label indication (use after failure of allopurinol or febuxostat)</v>
      </c>
      <c r="S2032" t="str">
        <f>VLOOKUP($N2032,'Design - US'!$H$3:$M$50,6,FALSE)</f>
        <v>No prior authorization</v>
      </c>
      <c r="T2032">
        <f t="shared" si="223"/>
        <v>2000</v>
      </c>
      <c r="U2032">
        <f t="shared" si="217"/>
        <v>600</v>
      </c>
      <c r="V2032">
        <f t="shared" si="218"/>
        <v>1400</v>
      </c>
      <c r="W2032">
        <f t="shared" si="219"/>
        <v>0</v>
      </c>
      <c r="X2032">
        <f t="shared" si="220"/>
        <v>0</v>
      </c>
    </row>
    <row r="2033" spans="1:24">
      <c r="A2033" s="2">
        <v>306</v>
      </c>
      <c r="B2033" s="1" t="s">
        <v>17</v>
      </c>
      <c r="C2033" s="1">
        <v>8</v>
      </c>
      <c r="D2033" s="1" t="s">
        <v>14</v>
      </c>
      <c r="E2033" s="1">
        <v>0.5</v>
      </c>
      <c r="F2033" s="1">
        <v>0.5</v>
      </c>
      <c r="G2033" s="1">
        <v>0</v>
      </c>
      <c r="H2033" s="1">
        <v>0</v>
      </c>
      <c r="I2033" s="1" t="s">
        <v>12</v>
      </c>
      <c r="J2033" s="1" t="s">
        <v>16</v>
      </c>
      <c r="K2033" s="1">
        <v>2000</v>
      </c>
      <c r="L2033" s="3">
        <v>800</v>
      </c>
      <c r="M2033" t="str">
        <f t="shared" si="221"/>
        <v>B</v>
      </c>
      <c r="N2033" t="str">
        <f t="shared" si="222"/>
        <v>B8</v>
      </c>
      <c r="O2033" t="str">
        <f>VLOOKUP(N2033,'Design - US'!$H$3:$M$50,2,FALSE)</f>
        <v>Profile C</v>
      </c>
      <c r="P2033" t="str">
        <f>VLOOKUP($N2033,'Design - US'!$H$3:$M$50,3,FALSE)</f>
        <v>$60 USD / mo (T3)</v>
      </c>
      <c r="Q2033" t="str">
        <f>VLOOKUP($N2033,'Design - US'!$H$3:$M$50,4,FALSE)</f>
        <v>$7.14 USD / day</v>
      </c>
      <c r="R2033" t="str">
        <f>VLOOKUP($N2033,'Design - US'!$H$3:$M$50,5,FALSE)</f>
        <v>Open access within label indication (use after failure of allopurinol or febuxostat)</v>
      </c>
      <c r="S2033" t="str">
        <f>VLOOKUP($N2033,'Design - US'!$H$3:$M$50,6,FALSE)</f>
        <v>No prior authorization</v>
      </c>
      <c r="T2033">
        <f t="shared" si="223"/>
        <v>800</v>
      </c>
      <c r="U2033">
        <f t="shared" si="217"/>
        <v>400</v>
      </c>
      <c r="V2033">
        <f t="shared" si="218"/>
        <v>400</v>
      </c>
      <c r="W2033">
        <f t="shared" si="219"/>
        <v>0</v>
      </c>
      <c r="X2033">
        <f t="shared" si="220"/>
        <v>0</v>
      </c>
    </row>
    <row r="2034" spans="1:24">
      <c r="A2034" s="2">
        <v>306</v>
      </c>
      <c r="B2034" s="1" t="s">
        <v>17</v>
      </c>
      <c r="C2034" s="1">
        <v>9</v>
      </c>
      <c r="D2034" s="1" t="s">
        <v>11</v>
      </c>
      <c r="E2034" s="1">
        <v>0.4</v>
      </c>
      <c r="F2034" s="1">
        <v>0.6</v>
      </c>
      <c r="G2034" s="1">
        <v>0</v>
      </c>
      <c r="H2034" s="1">
        <v>0</v>
      </c>
      <c r="I2034" s="1" t="s">
        <v>12</v>
      </c>
      <c r="J2034" s="1" t="s">
        <v>16</v>
      </c>
      <c r="K2034" s="1">
        <v>2000</v>
      </c>
      <c r="L2034" s="3">
        <v>800</v>
      </c>
      <c r="M2034" t="str">
        <f t="shared" si="221"/>
        <v>B</v>
      </c>
      <c r="N2034" t="str">
        <f t="shared" si="222"/>
        <v>B9</v>
      </c>
      <c r="O2034" t="str">
        <f>VLOOKUP(N2034,'Design - US'!$H$3:$M$50,2,FALSE)</f>
        <v>Profile B</v>
      </c>
      <c r="P2034" t="str">
        <f>VLOOKUP($N2034,'Design - US'!$H$3:$M$50,3,FALSE)</f>
        <v>$60 USD / mo (T3)</v>
      </c>
      <c r="Q2034" t="str">
        <f>VLOOKUP($N2034,'Design - US'!$H$3:$M$50,4,FALSE)</f>
        <v>$12.06 USD / day</v>
      </c>
      <c r="R2034" t="str">
        <f>VLOOKUP($N2034,'Design - US'!$H$3:$M$50,5,FALSE)</f>
        <v>Open access within label indication (use after failure of allopurinol or febuxostat)</v>
      </c>
      <c r="S2034" t="str">
        <f>VLOOKUP($N2034,'Design - US'!$H$3:$M$50,6,FALSE)</f>
        <v>Requires prior authorization</v>
      </c>
      <c r="T2034">
        <f t="shared" si="223"/>
        <v>2000</v>
      </c>
      <c r="U2034">
        <f t="shared" si="217"/>
        <v>800</v>
      </c>
      <c r="V2034">
        <f t="shared" si="218"/>
        <v>1200</v>
      </c>
      <c r="W2034">
        <f t="shared" si="219"/>
        <v>0</v>
      </c>
      <c r="X2034">
        <f t="shared" si="220"/>
        <v>0</v>
      </c>
    </row>
    <row r="2035" spans="1:24">
      <c r="A2035" s="2">
        <v>306</v>
      </c>
      <c r="B2035" s="1" t="s">
        <v>17</v>
      </c>
      <c r="C2035" s="1">
        <v>9</v>
      </c>
      <c r="D2035" s="1" t="s">
        <v>14</v>
      </c>
      <c r="E2035" s="1">
        <v>0.2</v>
      </c>
      <c r="F2035" s="1">
        <v>0.8</v>
      </c>
      <c r="G2035" s="1">
        <v>0</v>
      </c>
      <c r="H2035" s="1">
        <v>0</v>
      </c>
      <c r="I2035" s="1" t="s">
        <v>12</v>
      </c>
      <c r="J2035" s="1" t="s">
        <v>16</v>
      </c>
      <c r="K2035" s="1">
        <v>2000</v>
      </c>
      <c r="L2035" s="3">
        <v>800</v>
      </c>
      <c r="M2035" t="str">
        <f t="shared" si="221"/>
        <v>B</v>
      </c>
      <c r="N2035" t="str">
        <f t="shared" si="222"/>
        <v>B9</v>
      </c>
      <c r="O2035" t="str">
        <f>VLOOKUP(N2035,'Design - US'!$H$3:$M$50,2,FALSE)</f>
        <v>Profile B</v>
      </c>
      <c r="P2035" t="str">
        <f>VLOOKUP($N2035,'Design - US'!$H$3:$M$50,3,FALSE)</f>
        <v>$60 USD / mo (T3)</v>
      </c>
      <c r="Q2035" t="str">
        <f>VLOOKUP($N2035,'Design - US'!$H$3:$M$50,4,FALSE)</f>
        <v>$12.06 USD / day</v>
      </c>
      <c r="R2035" t="str">
        <f>VLOOKUP($N2035,'Design - US'!$H$3:$M$50,5,FALSE)</f>
        <v>Open access within label indication (use after failure of allopurinol or febuxostat)</v>
      </c>
      <c r="S2035" t="str">
        <f>VLOOKUP($N2035,'Design - US'!$H$3:$M$50,6,FALSE)</f>
        <v>Requires prior authorization</v>
      </c>
      <c r="T2035">
        <f t="shared" si="223"/>
        <v>800</v>
      </c>
      <c r="U2035">
        <f t="shared" si="217"/>
        <v>160</v>
      </c>
      <c r="V2035">
        <f t="shared" si="218"/>
        <v>640</v>
      </c>
      <c r="W2035">
        <f t="shared" si="219"/>
        <v>0</v>
      </c>
      <c r="X2035">
        <f t="shared" si="220"/>
        <v>0</v>
      </c>
    </row>
    <row r="2036" spans="1:24">
      <c r="A2036" s="2">
        <v>306</v>
      </c>
      <c r="B2036" s="1" t="s">
        <v>17</v>
      </c>
      <c r="C2036" s="1">
        <v>10</v>
      </c>
      <c r="D2036" s="1" t="s">
        <v>11</v>
      </c>
      <c r="E2036" s="1">
        <v>0.6</v>
      </c>
      <c r="F2036" s="1">
        <v>0.4</v>
      </c>
      <c r="G2036" s="1">
        <v>0</v>
      </c>
      <c r="H2036" s="1">
        <v>0</v>
      </c>
      <c r="I2036" s="1" t="s">
        <v>12</v>
      </c>
      <c r="J2036" s="1" t="s">
        <v>16</v>
      </c>
      <c r="K2036" s="1">
        <v>2000</v>
      </c>
      <c r="L2036" s="3">
        <v>800</v>
      </c>
      <c r="M2036" t="str">
        <f t="shared" si="221"/>
        <v>B</v>
      </c>
      <c r="N2036" t="str">
        <f t="shared" si="222"/>
        <v>B10</v>
      </c>
      <c r="O2036" t="str">
        <f>VLOOKUP(N2036,'Design - US'!$H$3:$M$50,2,FALSE)</f>
        <v>Profile D</v>
      </c>
      <c r="P2036" t="str">
        <f>VLOOKUP($N2036,'Design - US'!$H$3:$M$50,3,FALSE)</f>
        <v>$60 USD / mo (T3)</v>
      </c>
      <c r="Q2036" t="str">
        <f>VLOOKUP($N2036,'Design - US'!$H$3:$M$50,4,FALSE)</f>
        <v>$12.06 USD / day</v>
      </c>
      <c r="R2036" t="str">
        <f>VLOOKUP($N2036,'Design - US'!$H$3:$M$50,5,FALSE)</f>
        <v>Access restricted beyond label indication (use only after failure of both allopurinol AND febuxostat)</v>
      </c>
      <c r="S2036" t="str">
        <f>VLOOKUP($N2036,'Design - US'!$H$3:$M$50,6,FALSE)</f>
        <v>No prior authorization</v>
      </c>
      <c r="T2036">
        <f t="shared" si="223"/>
        <v>2000</v>
      </c>
      <c r="U2036">
        <f t="shared" si="217"/>
        <v>1200</v>
      </c>
      <c r="V2036">
        <f t="shared" si="218"/>
        <v>800</v>
      </c>
      <c r="W2036">
        <f t="shared" si="219"/>
        <v>0</v>
      </c>
      <c r="X2036">
        <f t="shared" si="220"/>
        <v>0</v>
      </c>
    </row>
    <row r="2037" spans="1:24">
      <c r="A2037" s="2">
        <v>306</v>
      </c>
      <c r="B2037" s="1" t="s">
        <v>17</v>
      </c>
      <c r="C2037" s="1">
        <v>10</v>
      </c>
      <c r="D2037" s="1" t="s">
        <v>14</v>
      </c>
      <c r="E2037" s="1">
        <v>0.2</v>
      </c>
      <c r="F2037" s="1">
        <v>0.8</v>
      </c>
      <c r="G2037" s="1">
        <v>0</v>
      </c>
      <c r="H2037" s="1">
        <v>0</v>
      </c>
      <c r="I2037" s="1" t="s">
        <v>12</v>
      </c>
      <c r="J2037" s="1" t="s">
        <v>16</v>
      </c>
      <c r="K2037" s="1">
        <v>2000</v>
      </c>
      <c r="L2037" s="3">
        <v>800</v>
      </c>
      <c r="M2037" t="str">
        <f t="shared" si="221"/>
        <v>B</v>
      </c>
      <c r="N2037" t="str">
        <f t="shared" si="222"/>
        <v>B10</v>
      </c>
      <c r="O2037" t="str">
        <f>VLOOKUP(N2037,'Design - US'!$H$3:$M$50,2,FALSE)</f>
        <v>Profile D</v>
      </c>
      <c r="P2037" t="str">
        <f>VLOOKUP($N2037,'Design - US'!$H$3:$M$50,3,FALSE)</f>
        <v>$60 USD / mo (T3)</v>
      </c>
      <c r="Q2037" t="str">
        <f>VLOOKUP($N2037,'Design - US'!$H$3:$M$50,4,FALSE)</f>
        <v>$12.06 USD / day</v>
      </c>
      <c r="R2037" t="str">
        <f>VLOOKUP($N2037,'Design - US'!$H$3:$M$50,5,FALSE)</f>
        <v>Access restricted beyond label indication (use only after failure of both allopurinol AND febuxostat)</v>
      </c>
      <c r="S2037" t="str">
        <f>VLOOKUP($N2037,'Design - US'!$H$3:$M$50,6,FALSE)</f>
        <v>No prior authorization</v>
      </c>
      <c r="T2037">
        <f t="shared" si="223"/>
        <v>800</v>
      </c>
      <c r="U2037">
        <f t="shared" si="217"/>
        <v>160</v>
      </c>
      <c r="V2037">
        <f t="shared" si="218"/>
        <v>640</v>
      </c>
      <c r="W2037">
        <f t="shared" si="219"/>
        <v>0</v>
      </c>
      <c r="X2037">
        <f t="shared" si="220"/>
        <v>0</v>
      </c>
    </row>
    <row r="2038" spans="1:24">
      <c r="A2038" s="2">
        <v>306</v>
      </c>
      <c r="B2038" s="1" t="s">
        <v>17</v>
      </c>
      <c r="C2038" s="1">
        <v>11</v>
      </c>
      <c r="D2038" s="1" t="s">
        <v>11</v>
      </c>
      <c r="E2038" s="1">
        <v>0.2</v>
      </c>
      <c r="F2038" s="1">
        <v>0.2</v>
      </c>
      <c r="G2038" s="1">
        <v>0.6</v>
      </c>
      <c r="H2038" s="1">
        <v>0</v>
      </c>
      <c r="I2038" s="1" t="s">
        <v>12</v>
      </c>
      <c r="J2038" s="1" t="s">
        <v>16</v>
      </c>
      <c r="K2038" s="1">
        <v>2000</v>
      </c>
      <c r="L2038" s="3">
        <v>800</v>
      </c>
      <c r="M2038" t="str">
        <f t="shared" si="221"/>
        <v>B</v>
      </c>
      <c r="N2038" t="str">
        <f t="shared" si="222"/>
        <v>B11</v>
      </c>
      <c r="O2038" t="str">
        <f>VLOOKUP(N2038,'Design - US'!$H$3:$M$50,2,FALSE)</f>
        <v>Profile A</v>
      </c>
      <c r="P2038" t="str">
        <f>VLOOKUP($N2038,'Design - US'!$H$3:$M$50,3,FALSE)</f>
        <v>$60 USD / mo (T3)</v>
      </c>
      <c r="Q2038" t="str">
        <f>VLOOKUP($N2038,'Design - US'!$H$3:$M$50,4,FALSE)</f>
        <v>$12.06 USD / day</v>
      </c>
      <c r="R2038" t="str">
        <f>VLOOKUP($N2038,'Design - US'!$H$3:$M$50,5,FALSE)</f>
        <v>Access restricted beyond label indication (use only after failure of both allopurinol AND febuxostat)</v>
      </c>
      <c r="S2038" t="str">
        <f>VLOOKUP($N2038,'Design - US'!$H$3:$M$50,6,FALSE)</f>
        <v>Requires prior authorization</v>
      </c>
      <c r="T2038">
        <f t="shared" si="223"/>
        <v>2000</v>
      </c>
      <c r="U2038">
        <f t="shared" si="217"/>
        <v>400</v>
      </c>
      <c r="V2038">
        <f t="shared" si="218"/>
        <v>400</v>
      </c>
      <c r="W2038">
        <f t="shared" si="219"/>
        <v>1200</v>
      </c>
      <c r="X2038">
        <f t="shared" si="220"/>
        <v>0</v>
      </c>
    </row>
    <row r="2039" spans="1:24">
      <c r="A2039" s="2">
        <v>306</v>
      </c>
      <c r="B2039" s="1" t="s">
        <v>17</v>
      </c>
      <c r="C2039" s="1">
        <v>11</v>
      </c>
      <c r="D2039" s="1" t="s">
        <v>14</v>
      </c>
      <c r="E2039" s="1">
        <v>0</v>
      </c>
      <c r="F2039" s="1">
        <v>0.4</v>
      </c>
      <c r="G2039" s="1">
        <v>0.6</v>
      </c>
      <c r="H2039" s="1">
        <v>0</v>
      </c>
      <c r="I2039" s="1" t="s">
        <v>12</v>
      </c>
      <c r="J2039" s="1" t="s">
        <v>16</v>
      </c>
      <c r="K2039" s="1">
        <v>2000</v>
      </c>
      <c r="L2039" s="3">
        <v>800</v>
      </c>
      <c r="M2039" t="str">
        <f t="shared" si="221"/>
        <v>B</v>
      </c>
      <c r="N2039" t="str">
        <f t="shared" si="222"/>
        <v>B11</v>
      </c>
      <c r="O2039" t="str">
        <f>VLOOKUP(N2039,'Design - US'!$H$3:$M$50,2,FALSE)</f>
        <v>Profile A</v>
      </c>
      <c r="P2039" t="str">
        <f>VLOOKUP($N2039,'Design - US'!$H$3:$M$50,3,FALSE)</f>
        <v>$60 USD / mo (T3)</v>
      </c>
      <c r="Q2039" t="str">
        <f>VLOOKUP($N2039,'Design - US'!$H$3:$M$50,4,FALSE)</f>
        <v>$12.06 USD / day</v>
      </c>
      <c r="R2039" t="str">
        <f>VLOOKUP($N2039,'Design - US'!$H$3:$M$50,5,FALSE)</f>
        <v>Access restricted beyond label indication (use only after failure of both allopurinol AND febuxostat)</v>
      </c>
      <c r="S2039" t="str">
        <f>VLOOKUP($N2039,'Design - US'!$H$3:$M$50,6,FALSE)</f>
        <v>Requires prior authorization</v>
      </c>
      <c r="T2039">
        <f t="shared" si="223"/>
        <v>800</v>
      </c>
      <c r="U2039">
        <f t="shared" si="217"/>
        <v>0</v>
      </c>
      <c r="V2039">
        <f t="shared" si="218"/>
        <v>320</v>
      </c>
      <c r="W2039">
        <f t="shared" si="219"/>
        <v>480</v>
      </c>
      <c r="X2039">
        <f t="shared" si="220"/>
        <v>0</v>
      </c>
    </row>
    <row r="2040" spans="1:24">
      <c r="A2040" s="2">
        <v>306</v>
      </c>
      <c r="B2040" s="1" t="s">
        <v>17</v>
      </c>
      <c r="C2040" s="1">
        <v>12</v>
      </c>
      <c r="D2040" s="1" t="s">
        <v>11</v>
      </c>
      <c r="E2040" s="1">
        <v>0.3</v>
      </c>
      <c r="F2040" s="1">
        <v>0.7</v>
      </c>
      <c r="G2040" s="1">
        <v>0</v>
      </c>
      <c r="H2040" s="1">
        <v>0</v>
      </c>
      <c r="I2040" s="1" t="s">
        <v>12</v>
      </c>
      <c r="J2040" s="1" t="s">
        <v>16</v>
      </c>
      <c r="K2040" s="1">
        <v>2000</v>
      </c>
      <c r="L2040" s="3">
        <v>800</v>
      </c>
      <c r="M2040" t="str">
        <f t="shared" si="221"/>
        <v>B</v>
      </c>
      <c r="N2040" t="str">
        <f t="shared" si="222"/>
        <v>B12</v>
      </c>
      <c r="O2040" t="str">
        <f>VLOOKUP(N2040,'Design - US'!$H$3:$M$50,2,FALSE)</f>
        <v>Profile A</v>
      </c>
      <c r="P2040" t="str">
        <f>VLOOKUP($N2040,'Design - US'!$H$3:$M$50,3,FALSE)</f>
        <v>$60 USD / mo (T3)</v>
      </c>
      <c r="Q2040" t="str">
        <f>VLOOKUP($N2040,'Design - US'!$H$3:$M$50,4,FALSE)</f>
        <v>$7.14 USD / day</v>
      </c>
      <c r="R2040" t="str">
        <f>VLOOKUP($N2040,'Design - US'!$H$3:$M$50,5,FALSE)</f>
        <v>Open access within label indication (use after failure of allopurinol or febuxostat)</v>
      </c>
      <c r="S2040" t="str">
        <f>VLOOKUP($N2040,'Design - US'!$H$3:$M$50,6,FALSE)</f>
        <v>No prior authorization</v>
      </c>
      <c r="T2040">
        <f t="shared" si="223"/>
        <v>2000</v>
      </c>
      <c r="U2040">
        <f t="shared" si="217"/>
        <v>600</v>
      </c>
      <c r="V2040">
        <f t="shared" si="218"/>
        <v>1400</v>
      </c>
      <c r="W2040">
        <f t="shared" si="219"/>
        <v>0</v>
      </c>
      <c r="X2040">
        <f t="shared" si="220"/>
        <v>0</v>
      </c>
    </row>
    <row r="2041" spans="1:24">
      <c r="A2041" s="2">
        <v>306</v>
      </c>
      <c r="B2041" s="1" t="s">
        <v>17</v>
      </c>
      <c r="C2041" s="1">
        <v>12</v>
      </c>
      <c r="D2041" s="1" t="s">
        <v>14</v>
      </c>
      <c r="E2041" s="1">
        <v>0.5</v>
      </c>
      <c r="F2041" s="1">
        <v>0.5</v>
      </c>
      <c r="G2041" s="1">
        <v>0</v>
      </c>
      <c r="H2041" s="1">
        <v>0</v>
      </c>
      <c r="I2041" s="1" t="s">
        <v>12</v>
      </c>
      <c r="J2041" s="1" t="s">
        <v>16</v>
      </c>
      <c r="K2041" s="1">
        <v>2000</v>
      </c>
      <c r="L2041" s="3">
        <v>800</v>
      </c>
      <c r="M2041" t="str">
        <f t="shared" si="221"/>
        <v>B</v>
      </c>
      <c r="N2041" t="str">
        <f t="shared" si="222"/>
        <v>B12</v>
      </c>
      <c r="O2041" t="str">
        <f>VLOOKUP(N2041,'Design - US'!$H$3:$M$50,2,FALSE)</f>
        <v>Profile A</v>
      </c>
      <c r="P2041" t="str">
        <f>VLOOKUP($N2041,'Design - US'!$H$3:$M$50,3,FALSE)</f>
        <v>$60 USD / mo (T3)</v>
      </c>
      <c r="Q2041" t="str">
        <f>VLOOKUP($N2041,'Design - US'!$H$3:$M$50,4,FALSE)</f>
        <v>$7.14 USD / day</v>
      </c>
      <c r="R2041" t="str">
        <f>VLOOKUP($N2041,'Design - US'!$H$3:$M$50,5,FALSE)</f>
        <v>Open access within label indication (use after failure of allopurinol or febuxostat)</v>
      </c>
      <c r="S2041" t="str">
        <f>VLOOKUP($N2041,'Design - US'!$H$3:$M$50,6,FALSE)</f>
        <v>No prior authorization</v>
      </c>
      <c r="T2041">
        <f t="shared" si="223"/>
        <v>800</v>
      </c>
      <c r="U2041">
        <f t="shared" si="217"/>
        <v>400</v>
      </c>
      <c r="V2041">
        <f t="shared" si="218"/>
        <v>400</v>
      </c>
      <c r="W2041">
        <f t="shared" si="219"/>
        <v>0</v>
      </c>
      <c r="X2041">
        <f t="shared" si="220"/>
        <v>0</v>
      </c>
    </row>
    <row r="2042" spans="1:24">
      <c r="A2042" s="2">
        <v>308</v>
      </c>
      <c r="B2042" s="1" t="s">
        <v>18</v>
      </c>
      <c r="C2042" s="1">
        <v>1</v>
      </c>
      <c r="D2042" s="1" t="s">
        <v>11</v>
      </c>
      <c r="E2042" s="1">
        <v>0.4</v>
      </c>
      <c r="F2042" s="1">
        <v>0.4</v>
      </c>
      <c r="G2042" s="1">
        <v>0.2</v>
      </c>
      <c r="H2042" s="1">
        <v>0</v>
      </c>
      <c r="I2042" s="1" t="s">
        <v>12</v>
      </c>
      <c r="J2042" s="1" t="s">
        <v>16</v>
      </c>
      <c r="K2042" s="1">
        <v>1050</v>
      </c>
      <c r="L2042" s="3">
        <v>600</v>
      </c>
      <c r="M2042" t="str">
        <f t="shared" si="221"/>
        <v>C</v>
      </c>
      <c r="N2042" t="str">
        <f t="shared" si="222"/>
        <v>C1</v>
      </c>
      <c r="O2042" t="str">
        <f>VLOOKUP(N2042,'Design - US'!$H$3:$M$50,2,FALSE)</f>
        <v>Profile C</v>
      </c>
      <c r="P2042" t="str">
        <f>VLOOKUP($N2042,'Design - US'!$H$3:$M$50,3,FALSE)</f>
        <v>$30 USD / mo (T2)</v>
      </c>
      <c r="Q2042" t="str">
        <f>VLOOKUP($N2042,'Design - US'!$H$3:$M$50,4,FALSE)</f>
        <v>$7.14 USD / day</v>
      </c>
      <c r="R2042" t="str">
        <f>VLOOKUP($N2042,'Design - US'!$H$3:$M$50,5,FALSE)</f>
        <v>Open access within label indication (use after failure of allopurinol or febuxostat)</v>
      </c>
      <c r="S2042" t="str">
        <f>VLOOKUP($N2042,'Design - US'!$H$3:$M$50,6,FALSE)</f>
        <v>No prior authorization</v>
      </c>
      <c r="T2042">
        <f t="shared" si="223"/>
        <v>1050</v>
      </c>
      <c r="U2042">
        <f t="shared" si="217"/>
        <v>420</v>
      </c>
      <c r="V2042">
        <f t="shared" si="218"/>
        <v>420</v>
      </c>
      <c r="W2042">
        <f t="shared" si="219"/>
        <v>210</v>
      </c>
      <c r="X2042">
        <f t="shared" si="220"/>
        <v>0</v>
      </c>
    </row>
    <row r="2043" spans="1:24">
      <c r="A2043" s="2">
        <v>308</v>
      </c>
      <c r="B2043" s="1" t="s">
        <v>18</v>
      </c>
      <c r="C2043" s="1">
        <v>1</v>
      </c>
      <c r="D2043" s="1" t="s">
        <v>14</v>
      </c>
      <c r="E2043" s="1">
        <v>0.4</v>
      </c>
      <c r="F2043" s="1">
        <v>0.4</v>
      </c>
      <c r="G2043" s="1">
        <v>0.2</v>
      </c>
      <c r="H2043" s="1">
        <v>0</v>
      </c>
      <c r="I2043" s="1" t="s">
        <v>12</v>
      </c>
      <c r="J2043" s="1" t="s">
        <v>16</v>
      </c>
      <c r="K2043" s="1">
        <v>1050</v>
      </c>
      <c r="L2043" s="3">
        <v>600</v>
      </c>
      <c r="M2043" t="str">
        <f t="shared" si="221"/>
        <v>C</v>
      </c>
      <c r="N2043" t="str">
        <f t="shared" si="222"/>
        <v>C1</v>
      </c>
      <c r="O2043" t="str">
        <f>VLOOKUP(N2043,'Design - US'!$H$3:$M$50,2,FALSE)</f>
        <v>Profile C</v>
      </c>
      <c r="P2043" t="str">
        <f>VLOOKUP($N2043,'Design - US'!$H$3:$M$50,3,FALSE)</f>
        <v>$30 USD / mo (T2)</v>
      </c>
      <c r="Q2043" t="str">
        <f>VLOOKUP($N2043,'Design - US'!$H$3:$M$50,4,FALSE)</f>
        <v>$7.14 USD / day</v>
      </c>
      <c r="R2043" t="str">
        <f>VLOOKUP($N2043,'Design - US'!$H$3:$M$50,5,FALSE)</f>
        <v>Open access within label indication (use after failure of allopurinol or febuxostat)</v>
      </c>
      <c r="S2043" t="str">
        <f>VLOOKUP($N2043,'Design - US'!$H$3:$M$50,6,FALSE)</f>
        <v>No prior authorization</v>
      </c>
      <c r="T2043">
        <f t="shared" si="223"/>
        <v>600</v>
      </c>
      <c r="U2043">
        <f t="shared" si="217"/>
        <v>240</v>
      </c>
      <c r="V2043">
        <f t="shared" si="218"/>
        <v>240</v>
      </c>
      <c r="W2043">
        <f t="shared" si="219"/>
        <v>120</v>
      </c>
      <c r="X2043">
        <f t="shared" si="220"/>
        <v>0</v>
      </c>
    </row>
    <row r="2044" spans="1:24">
      <c r="A2044" s="2">
        <v>308</v>
      </c>
      <c r="B2044" s="1" t="s">
        <v>18</v>
      </c>
      <c r="C2044" s="1">
        <v>2</v>
      </c>
      <c r="D2044" s="1" t="s">
        <v>11</v>
      </c>
      <c r="E2044" s="1">
        <v>0.5</v>
      </c>
      <c r="F2044" s="1">
        <v>0.5</v>
      </c>
      <c r="G2044" s="1">
        <v>0</v>
      </c>
      <c r="H2044" s="1">
        <v>0</v>
      </c>
      <c r="I2044" s="1" t="s">
        <v>12</v>
      </c>
      <c r="J2044" s="1" t="s">
        <v>16</v>
      </c>
      <c r="K2044" s="1">
        <v>1050</v>
      </c>
      <c r="L2044" s="3">
        <v>600</v>
      </c>
      <c r="M2044" t="str">
        <f t="shared" si="221"/>
        <v>C</v>
      </c>
      <c r="N2044" t="str">
        <f t="shared" si="222"/>
        <v>C2</v>
      </c>
      <c r="O2044" t="str">
        <f>VLOOKUP(N2044,'Design - US'!$H$3:$M$50,2,FALSE)</f>
        <v>Profile C</v>
      </c>
      <c r="P2044" t="str">
        <f>VLOOKUP($N2044,'Design - US'!$H$3:$M$50,3,FALSE)</f>
        <v>$60 USD / mo (T3)</v>
      </c>
      <c r="Q2044" t="str">
        <f>VLOOKUP($N2044,'Design - US'!$H$3:$M$50,4,FALSE)</f>
        <v>$12.06 USD / day</v>
      </c>
      <c r="R2044" t="str">
        <f>VLOOKUP($N2044,'Design - US'!$H$3:$M$50,5,FALSE)</f>
        <v>Access restricted beyond label indication (use only after failure of both allopurinol AND febuxostat)</v>
      </c>
      <c r="S2044" t="str">
        <f>VLOOKUP($N2044,'Design - US'!$H$3:$M$50,6,FALSE)</f>
        <v>Requires prior authorization</v>
      </c>
      <c r="T2044">
        <f t="shared" si="223"/>
        <v>1050</v>
      </c>
      <c r="U2044">
        <f t="shared" si="217"/>
        <v>525</v>
      </c>
      <c r="V2044">
        <f t="shared" si="218"/>
        <v>525</v>
      </c>
      <c r="W2044">
        <f t="shared" si="219"/>
        <v>0</v>
      </c>
      <c r="X2044">
        <f t="shared" si="220"/>
        <v>0</v>
      </c>
    </row>
    <row r="2045" spans="1:24">
      <c r="A2045" s="2">
        <v>308</v>
      </c>
      <c r="B2045" s="1" t="s">
        <v>18</v>
      </c>
      <c r="C2045" s="1">
        <v>2</v>
      </c>
      <c r="D2045" s="1" t="s">
        <v>14</v>
      </c>
      <c r="E2045" s="1">
        <v>0.5</v>
      </c>
      <c r="F2045" s="1">
        <v>0.5</v>
      </c>
      <c r="G2045" s="1">
        <v>0</v>
      </c>
      <c r="H2045" s="1">
        <v>0</v>
      </c>
      <c r="I2045" s="1" t="s">
        <v>12</v>
      </c>
      <c r="J2045" s="1" t="s">
        <v>16</v>
      </c>
      <c r="K2045" s="1">
        <v>1050</v>
      </c>
      <c r="L2045" s="3">
        <v>600</v>
      </c>
      <c r="M2045" t="str">
        <f t="shared" si="221"/>
        <v>C</v>
      </c>
      <c r="N2045" t="str">
        <f t="shared" si="222"/>
        <v>C2</v>
      </c>
      <c r="O2045" t="str">
        <f>VLOOKUP(N2045,'Design - US'!$H$3:$M$50,2,FALSE)</f>
        <v>Profile C</v>
      </c>
      <c r="P2045" t="str">
        <f>VLOOKUP($N2045,'Design - US'!$H$3:$M$50,3,FALSE)</f>
        <v>$60 USD / mo (T3)</v>
      </c>
      <c r="Q2045" t="str">
        <f>VLOOKUP($N2045,'Design - US'!$H$3:$M$50,4,FALSE)</f>
        <v>$12.06 USD / day</v>
      </c>
      <c r="R2045" t="str">
        <f>VLOOKUP($N2045,'Design - US'!$H$3:$M$50,5,FALSE)</f>
        <v>Access restricted beyond label indication (use only after failure of both allopurinol AND febuxostat)</v>
      </c>
      <c r="S2045" t="str">
        <f>VLOOKUP($N2045,'Design - US'!$H$3:$M$50,6,FALSE)</f>
        <v>Requires prior authorization</v>
      </c>
      <c r="T2045">
        <f t="shared" si="223"/>
        <v>600</v>
      </c>
      <c r="U2045">
        <f t="shared" si="217"/>
        <v>300</v>
      </c>
      <c r="V2045">
        <f t="shared" si="218"/>
        <v>300</v>
      </c>
      <c r="W2045">
        <f t="shared" si="219"/>
        <v>0</v>
      </c>
      <c r="X2045">
        <f t="shared" si="220"/>
        <v>0</v>
      </c>
    </row>
    <row r="2046" spans="1:24">
      <c r="A2046" s="2">
        <v>308</v>
      </c>
      <c r="B2046" s="1" t="s">
        <v>18</v>
      </c>
      <c r="C2046" s="1">
        <v>3</v>
      </c>
      <c r="D2046" s="1" t="s">
        <v>11</v>
      </c>
      <c r="E2046" s="1">
        <v>0.4</v>
      </c>
      <c r="F2046" s="1">
        <v>0.4</v>
      </c>
      <c r="G2046" s="1">
        <v>0.2</v>
      </c>
      <c r="H2046" s="1">
        <v>0</v>
      </c>
      <c r="I2046" s="1" t="s">
        <v>12</v>
      </c>
      <c r="J2046" s="1" t="s">
        <v>16</v>
      </c>
      <c r="K2046" s="1">
        <v>1050</v>
      </c>
      <c r="L2046" s="3">
        <v>600</v>
      </c>
      <c r="M2046" t="str">
        <f t="shared" si="221"/>
        <v>C</v>
      </c>
      <c r="N2046" t="str">
        <f t="shared" si="222"/>
        <v>C3</v>
      </c>
      <c r="O2046" t="str">
        <f>VLOOKUP(N2046,'Design - US'!$H$3:$M$50,2,FALSE)</f>
        <v>Profile A</v>
      </c>
      <c r="P2046" t="str">
        <f>VLOOKUP($N2046,'Design - US'!$H$3:$M$50,3,FALSE)</f>
        <v>$30 USD / mo (T2)</v>
      </c>
      <c r="Q2046" t="str">
        <f>VLOOKUP($N2046,'Design - US'!$H$3:$M$50,4,FALSE)</f>
        <v>$7.14 USD / day</v>
      </c>
      <c r="R2046" t="str">
        <f>VLOOKUP($N2046,'Design - US'!$H$3:$M$50,5,FALSE)</f>
        <v>Open access within label indication (use after failure of allopurinol or febuxostat)</v>
      </c>
      <c r="S2046" t="str">
        <f>VLOOKUP($N2046,'Design - US'!$H$3:$M$50,6,FALSE)</f>
        <v>No prior authorization</v>
      </c>
      <c r="T2046">
        <f t="shared" si="223"/>
        <v>1050</v>
      </c>
      <c r="U2046">
        <f t="shared" si="217"/>
        <v>420</v>
      </c>
      <c r="V2046">
        <f t="shared" si="218"/>
        <v>420</v>
      </c>
      <c r="W2046">
        <f t="shared" si="219"/>
        <v>210</v>
      </c>
      <c r="X2046">
        <f t="shared" si="220"/>
        <v>0</v>
      </c>
    </row>
    <row r="2047" spans="1:24">
      <c r="A2047" s="2">
        <v>308</v>
      </c>
      <c r="B2047" s="1" t="s">
        <v>18</v>
      </c>
      <c r="C2047" s="1">
        <v>3</v>
      </c>
      <c r="D2047" s="1" t="s">
        <v>14</v>
      </c>
      <c r="E2047" s="1">
        <v>0.4</v>
      </c>
      <c r="F2047" s="1">
        <v>0.4</v>
      </c>
      <c r="G2047" s="1">
        <v>0.2</v>
      </c>
      <c r="H2047" s="1">
        <v>0</v>
      </c>
      <c r="I2047" s="1" t="s">
        <v>12</v>
      </c>
      <c r="J2047" s="1" t="s">
        <v>16</v>
      </c>
      <c r="K2047" s="1">
        <v>1050</v>
      </c>
      <c r="L2047" s="3">
        <v>600</v>
      </c>
      <c r="M2047" t="str">
        <f t="shared" si="221"/>
        <v>C</v>
      </c>
      <c r="N2047" t="str">
        <f t="shared" si="222"/>
        <v>C3</v>
      </c>
      <c r="O2047" t="str">
        <f>VLOOKUP(N2047,'Design - US'!$H$3:$M$50,2,FALSE)</f>
        <v>Profile A</v>
      </c>
      <c r="P2047" t="str">
        <f>VLOOKUP($N2047,'Design - US'!$H$3:$M$50,3,FALSE)</f>
        <v>$30 USD / mo (T2)</v>
      </c>
      <c r="Q2047" t="str">
        <f>VLOOKUP($N2047,'Design - US'!$H$3:$M$50,4,FALSE)</f>
        <v>$7.14 USD / day</v>
      </c>
      <c r="R2047" t="str">
        <f>VLOOKUP($N2047,'Design - US'!$H$3:$M$50,5,FALSE)</f>
        <v>Open access within label indication (use after failure of allopurinol or febuxostat)</v>
      </c>
      <c r="S2047" t="str">
        <f>VLOOKUP($N2047,'Design - US'!$H$3:$M$50,6,FALSE)</f>
        <v>No prior authorization</v>
      </c>
      <c r="T2047">
        <f t="shared" si="223"/>
        <v>600</v>
      </c>
      <c r="U2047">
        <f t="shared" si="217"/>
        <v>240</v>
      </c>
      <c r="V2047">
        <f t="shared" si="218"/>
        <v>240</v>
      </c>
      <c r="W2047">
        <f t="shared" si="219"/>
        <v>120</v>
      </c>
      <c r="X2047">
        <f t="shared" si="220"/>
        <v>0</v>
      </c>
    </row>
    <row r="2048" spans="1:24">
      <c r="A2048" s="2">
        <v>308</v>
      </c>
      <c r="B2048" s="1" t="s">
        <v>18</v>
      </c>
      <c r="C2048" s="1">
        <v>4</v>
      </c>
      <c r="D2048" s="1" t="s">
        <v>11</v>
      </c>
      <c r="E2048" s="1">
        <v>0.5</v>
      </c>
      <c r="F2048" s="1">
        <v>0.5</v>
      </c>
      <c r="G2048" s="1">
        <v>0</v>
      </c>
      <c r="H2048" s="1">
        <v>0</v>
      </c>
      <c r="I2048" s="1" t="s">
        <v>12</v>
      </c>
      <c r="J2048" s="1" t="s">
        <v>16</v>
      </c>
      <c r="K2048" s="1">
        <v>1050</v>
      </c>
      <c r="L2048" s="3">
        <v>600</v>
      </c>
      <c r="M2048" t="str">
        <f t="shared" si="221"/>
        <v>C</v>
      </c>
      <c r="N2048" t="str">
        <f t="shared" si="222"/>
        <v>C4</v>
      </c>
      <c r="O2048" t="str">
        <f>VLOOKUP(N2048,'Design - US'!$H$3:$M$50,2,FALSE)</f>
        <v>Profile A</v>
      </c>
      <c r="P2048" t="str">
        <f>VLOOKUP($N2048,'Design - US'!$H$3:$M$50,3,FALSE)</f>
        <v>$60 USD / mo (T3)</v>
      </c>
      <c r="Q2048" t="str">
        <f>VLOOKUP($N2048,'Design - US'!$H$3:$M$50,4,FALSE)</f>
        <v>$5.36 USD / day</v>
      </c>
      <c r="R2048" t="str">
        <f>VLOOKUP($N2048,'Design - US'!$H$3:$M$50,5,FALSE)</f>
        <v>Open access within label indication (use after failure of allopurinol or febuxostat)</v>
      </c>
      <c r="S2048" t="str">
        <f>VLOOKUP($N2048,'Design - US'!$H$3:$M$50,6,FALSE)</f>
        <v>Requires prior authorization</v>
      </c>
      <c r="T2048">
        <f t="shared" si="223"/>
        <v>1050</v>
      </c>
      <c r="U2048">
        <f t="shared" si="217"/>
        <v>525</v>
      </c>
      <c r="V2048">
        <f t="shared" si="218"/>
        <v>525</v>
      </c>
      <c r="W2048">
        <f t="shared" si="219"/>
        <v>0</v>
      </c>
      <c r="X2048">
        <f t="shared" si="220"/>
        <v>0</v>
      </c>
    </row>
    <row r="2049" spans="1:24">
      <c r="A2049" s="2">
        <v>308</v>
      </c>
      <c r="B2049" s="1" t="s">
        <v>18</v>
      </c>
      <c r="C2049" s="1">
        <v>4</v>
      </c>
      <c r="D2049" s="1" t="s">
        <v>14</v>
      </c>
      <c r="E2049" s="1">
        <v>0.5</v>
      </c>
      <c r="F2049" s="1">
        <v>0.5</v>
      </c>
      <c r="G2049" s="1">
        <v>0</v>
      </c>
      <c r="H2049" s="1">
        <v>0</v>
      </c>
      <c r="I2049" s="1" t="s">
        <v>12</v>
      </c>
      <c r="J2049" s="1" t="s">
        <v>16</v>
      </c>
      <c r="K2049" s="1">
        <v>1050</v>
      </c>
      <c r="L2049" s="3">
        <v>600</v>
      </c>
      <c r="M2049" t="str">
        <f t="shared" si="221"/>
        <v>C</v>
      </c>
      <c r="N2049" t="str">
        <f t="shared" si="222"/>
        <v>C4</v>
      </c>
      <c r="O2049" t="str">
        <f>VLOOKUP(N2049,'Design - US'!$H$3:$M$50,2,FALSE)</f>
        <v>Profile A</v>
      </c>
      <c r="P2049" t="str">
        <f>VLOOKUP($N2049,'Design - US'!$H$3:$M$50,3,FALSE)</f>
        <v>$60 USD / mo (T3)</v>
      </c>
      <c r="Q2049" t="str">
        <f>VLOOKUP($N2049,'Design - US'!$H$3:$M$50,4,FALSE)</f>
        <v>$5.36 USD / day</v>
      </c>
      <c r="R2049" t="str">
        <f>VLOOKUP($N2049,'Design - US'!$H$3:$M$50,5,FALSE)</f>
        <v>Open access within label indication (use after failure of allopurinol or febuxostat)</v>
      </c>
      <c r="S2049" t="str">
        <f>VLOOKUP($N2049,'Design - US'!$H$3:$M$50,6,FALSE)</f>
        <v>Requires prior authorization</v>
      </c>
      <c r="T2049">
        <f t="shared" si="223"/>
        <v>600</v>
      </c>
      <c r="U2049">
        <f t="shared" si="217"/>
        <v>300</v>
      </c>
      <c r="V2049">
        <f t="shared" si="218"/>
        <v>300</v>
      </c>
      <c r="W2049">
        <f t="shared" si="219"/>
        <v>0</v>
      </c>
      <c r="X2049">
        <f t="shared" si="220"/>
        <v>0</v>
      </c>
    </row>
    <row r="2050" spans="1:24">
      <c r="A2050" s="2">
        <v>308</v>
      </c>
      <c r="B2050" s="1" t="s">
        <v>18</v>
      </c>
      <c r="C2050" s="1">
        <v>5</v>
      </c>
      <c r="D2050" s="1" t="s">
        <v>11</v>
      </c>
      <c r="E2050" s="1">
        <v>0.5</v>
      </c>
      <c r="F2050" s="1">
        <v>0.4</v>
      </c>
      <c r="G2050" s="1">
        <v>0.1</v>
      </c>
      <c r="H2050" s="1">
        <v>0</v>
      </c>
      <c r="I2050" s="1" t="s">
        <v>12</v>
      </c>
      <c r="J2050" s="1" t="s">
        <v>16</v>
      </c>
      <c r="K2050" s="1">
        <v>1050</v>
      </c>
      <c r="L2050" s="3">
        <v>600</v>
      </c>
      <c r="M2050" t="str">
        <f t="shared" si="221"/>
        <v>C</v>
      </c>
      <c r="N2050" t="str">
        <f t="shared" si="222"/>
        <v>C5</v>
      </c>
      <c r="O2050" t="str">
        <f>VLOOKUP(N2050,'Design - US'!$H$3:$M$50,2,FALSE)</f>
        <v>Profile C</v>
      </c>
      <c r="P2050" t="str">
        <f>VLOOKUP($N2050,'Design - US'!$H$3:$M$50,3,FALSE)</f>
        <v>$30 USD / mo (T2)</v>
      </c>
      <c r="Q2050" t="str">
        <f>VLOOKUP($N2050,'Design - US'!$H$3:$M$50,4,FALSE)</f>
        <v>$7.14 USD / day</v>
      </c>
      <c r="R2050" t="str">
        <f>VLOOKUP($N2050,'Design - US'!$H$3:$M$50,5,FALSE)</f>
        <v>Open access within label indication (use after failure of allopurinol or febuxostat)</v>
      </c>
      <c r="S2050" t="str">
        <f>VLOOKUP($N2050,'Design - US'!$H$3:$M$50,6,FALSE)</f>
        <v>Requires prior authorization</v>
      </c>
      <c r="T2050">
        <f t="shared" si="223"/>
        <v>1050</v>
      </c>
      <c r="U2050">
        <f t="shared" ref="U2050:U2113" si="224">$T2050*E2050</f>
        <v>525</v>
      </c>
      <c r="V2050">
        <f t="shared" ref="V2050:V2113" si="225">$T2050*F2050</f>
        <v>420</v>
      </c>
      <c r="W2050">
        <f t="shared" ref="W2050:W2113" si="226">$T2050*G2050</f>
        <v>105</v>
      </c>
      <c r="X2050">
        <f t="shared" ref="X2050:X2113" si="227">$T2050*H2050</f>
        <v>0</v>
      </c>
    </row>
    <row r="2051" spans="1:24">
      <c r="A2051" s="2">
        <v>308</v>
      </c>
      <c r="B2051" s="1" t="s">
        <v>18</v>
      </c>
      <c r="C2051" s="1">
        <v>5</v>
      </c>
      <c r="D2051" s="1" t="s">
        <v>14</v>
      </c>
      <c r="E2051" s="1">
        <v>0.5</v>
      </c>
      <c r="F2051" s="1">
        <v>0.4</v>
      </c>
      <c r="G2051" s="1">
        <v>0.1</v>
      </c>
      <c r="H2051" s="1">
        <v>0</v>
      </c>
      <c r="I2051" s="1" t="s">
        <v>12</v>
      </c>
      <c r="J2051" s="1" t="s">
        <v>16</v>
      </c>
      <c r="K2051" s="1">
        <v>1050</v>
      </c>
      <c r="L2051" s="3">
        <v>600</v>
      </c>
      <c r="M2051" t="str">
        <f t="shared" ref="M2051:M2114" si="228">RIGHT(B2051,1)</f>
        <v>C</v>
      </c>
      <c r="N2051" t="str">
        <f t="shared" ref="N2051:N2114" si="229">M2051&amp;C2051</f>
        <v>C5</v>
      </c>
      <c r="O2051" t="str">
        <f>VLOOKUP(N2051,'Design - US'!$H$3:$M$50,2,FALSE)</f>
        <v>Profile C</v>
      </c>
      <c r="P2051" t="str">
        <f>VLOOKUP($N2051,'Design - US'!$H$3:$M$50,3,FALSE)</f>
        <v>$30 USD / mo (T2)</v>
      </c>
      <c r="Q2051" t="str">
        <f>VLOOKUP($N2051,'Design - US'!$H$3:$M$50,4,FALSE)</f>
        <v>$7.14 USD / day</v>
      </c>
      <c r="R2051" t="str">
        <f>VLOOKUP($N2051,'Design - US'!$H$3:$M$50,5,FALSE)</f>
        <v>Open access within label indication (use after failure of allopurinol or febuxostat)</v>
      </c>
      <c r="S2051" t="str">
        <f>VLOOKUP($N2051,'Design - US'!$H$3:$M$50,6,FALSE)</f>
        <v>Requires prior authorization</v>
      </c>
      <c r="T2051">
        <f t="shared" ref="T2051:T2114" si="230">IF(D2051="A",K2051,L2051)</f>
        <v>600</v>
      </c>
      <c r="U2051">
        <f t="shared" si="224"/>
        <v>300</v>
      </c>
      <c r="V2051">
        <f t="shared" si="225"/>
        <v>240</v>
      </c>
      <c r="W2051">
        <f t="shared" si="226"/>
        <v>60</v>
      </c>
      <c r="X2051">
        <f t="shared" si="227"/>
        <v>0</v>
      </c>
    </row>
    <row r="2052" spans="1:24">
      <c r="A2052" s="2">
        <v>308</v>
      </c>
      <c r="B2052" s="1" t="s">
        <v>18</v>
      </c>
      <c r="C2052" s="1">
        <v>6</v>
      </c>
      <c r="D2052" s="1" t="s">
        <v>11</v>
      </c>
      <c r="E2052" s="1">
        <v>0.5</v>
      </c>
      <c r="F2052" s="1">
        <v>0.5</v>
      </c>
      <c r="G2052" s="1">
        <v>0</v>
      </c>
      <c r="H2052" s="1">
        <v>0</v>
      </c>
      <c r="I2052" s="1" t="s">
        <v>12</v>
      </c>
      <c r="J2052" s="1" t="s">
        <v>16</v>
      </c>
      <c r="K2052" s="1">
        <v>1050</v>
      </c>
      <c r="L2052" s="3">
        <v>600</v>
      </c>
      <c r="M2052" t="str">
        <f t="shared" si="228"/>
        <v>C</v>
      </c>
      <c r="N2052" t="str">
        <f t="shared" si="229"/>
        <v>C6</v>
      </c>
      <c r="O2052" t="str">
        <f>VLOOKUP(N2052,'Design - US'!$H$3:$M$50,2,FALSE)</f>
        <v>Profile A</v>
      </c>
      <c r="P2052" t="str">
        <f>VLOOKUP($N2052,'Design - US'!$H$3:$M$50,3,FALSE)</f>
        <v>$60 USD / mo (T3)</v>
      </c>
      <c r="Q2052" t="str">
        <f>VLOOKUP($N2052,'Design - US'!$H$3:$M$50,4,FALSE)</f>
        <v>$7.14 USD / day</v>
      </c>
      <c r="R2052" t="str">
        <f>VLOOKUP($N2052,'Design - US'!$H$3:$M$50,5,FALSE)</f>
        <v>Open access within label indication (use after failure of allopurinol or febuxostat)</v>
      </c>
      <c r="S2052" t="str">
        <f>VLOOKUP($N2052,'Design - US'!$H$3:$M$50,6,FALSE)</f>
        <v>Requires prior authorization</v>
      </c>
      <c r="T2052">
        <f t="shared" si="230"/>
        <v>1050</v>
      </c>
      <c r="U2052">
        <f t="shared" si="224"/>
        <v>525</v>
      </c>
      <c r="V2052">
        <f t="shared" si="225"/>
        <v>525</v>
      </c>
      <c r="W2052">
        <f t="shared" si="226"/>
        <v>0</v>
      </c>
      <c r="X2052">
        <f t="shared" si="227"/>
        <v>0</v>
      </c>
    </row>
    <row r="2053" spans="1:24">
      <c r="A2053" s="2">
        <v>308</v>
      </c>
      <c r="B2053" s="1" t="s">
        <v>18</v>
      </c>
      <c r="C2053" s="1">
        <v>6</v>
      </c>
      <c r="D2053" s="1" t="s">
        <v>14</v>
      </c>
      <c r="E2053" s="1">
        <v>0.5</v>
      </c>
      <c r="F2053" s="1">
        <v>0.5</v>
      </c>
      <c r="G2053" s="1">
        <v>0</v>
      </c>
      <c r="H2053" s="1">
        <v>0</v>
      </c>
      <c r="I2053" s="1" t="s">
        <v>12</v>
      </c>
      <c r="J2053" s="1" t="s">
        <v>16</v>
      </c>
      <c r="K2053" s="1">
        <v>1050</v>
      </c>
      <c r="L2053" s="3">
        <v>600</v>
      </c>
      <c r="M2053" t="str">
        <f t="shared" si="228"/>
        <v>C</v>
      </c>
      <c r="N2053" t="str">
        <f t="shared" si="229"/>
        <v>C6</v>
      </c>
      <c r="O2053" t="str">
        <f>VLOOKUP(N2053,'Design - US'!$H$3:$M$50,2,FALSE)</f>
        <v>Profile A</v>
      </c>
      <c r="P2053" t="str">
        <f>VLOOKUP($N2053,'Design - US'!$H$3:$M$50,3,FALSE)</f>
        <v>$60 USD / mo (T3)</v>
      </c>
      <c r="Q2053" t="str">
        <f>VLOOKUP($N2053,'Design - US'!$H$3:$M$50,4,FALSE)</f>
        <v>$7.14 USD / day</v>
      </c>
      <c r="R2053" t="str">
        <f>VLOOKUP($N2053,'Design - US'!$H$3:$M$50,5,FALSE)</f>
        <v>Open access within label indication (use after failure of allopurinol or febuxostat)</v>
      </c>
      <c r="S2053" t="str">
        <f>VLOOKUP($N2053,'Design - US'!$H$3:$M$50,6,FALSE)</f>
        <v>Requires prior authorization</v>
      </c>
      <c r="T2053">
        <f t="shared" si="230"/>
        <v>600</v>
      </c>
      <c r="U2053">
        <f t="shared" si="224"/>
        <v>300</v>
      </c>
      <c r="V2053">
        <f t="shared" si="225"/>
        <v>300</v>
      </c>
      <c r="W2053">
        <f t="shared" si="226"/>
        <v>0</v>
      </c>
      <c r="X2053">
        <f t="shared" si="227"/>
        <v>0</v>
      </c>
    </row>
    <row r="2054" spans="1:24">
      <c r="A2054" s="2">
        <v>308</v>
      </c>
      <c r="B2054" s="1" t="s">
        <v>18</v>
      </c>
      <c r="C2054" s="1">
        <v>7</v>
      </c>
      <c r="D2054" s="1" t="s">
        <v>11</v>
      </c>
      <c r="E2054" s="1">
        <v>0.5</v>
      </c>
      <c r="F2054" s="1">
        <v>0.5</v>
      </c>
      <c r="G2054" s="1">
        <v>0</v>
      </c>
      <c r="H2054" s="1">
        <v>0</v>
      </c>
      <c r="I2054" s="1" t="s">
        <v>12</v>
      </c>
      <c r="J2054" s="1" t="s">
        <v>16</v>
      </c>
      <c r="K2054" s="1">
        <v>1050</v>
      </c>
      <c r="L2054" s="3">
        <v>600</v>
      </c>
      <c r="M2054" t="str">
        <f t="shared" si="228"/>
        <v>C</v>
      </c>
      <c r="N2054" t="str">
        <f t="shared" si="229"/>
        <v>C7</v>
      </c>
      <c r="O2054" t="str">
        <f>VLOOKUP(N2054,'Design - US'!$H$3:$M$50,2,FALSE)</f>
        <v>Profile D</v>
      </c>
      <c r="P2054" t="str">
        <f>VLOOKUP($N2054,'Design - US'!$H$3:$M$50,3,FALSE)</f>
        <v>$60 USD / mo (T3)</v>
      </c>
      <c r="Q2054" t="str">
        <f>VLOOKUP($N2054,'Design - US'!$H$3:$M$50,4,FALSE)</f>
        <v>$7.14 USD / day</v>
      </c>
      <c r="R2054" t="str">
        <f>VLOOKUP($N2054,'Design - US'!$H$3:$M$50,5,FALSE)</f>
        <v>Open access within label indication (use after failure of allopurinol or febuxostat)</v>
      </c>
      <c r="S2054" t="str">
        <f>VLOOKUP($N2054,'Design - US'!$H$3:$M$50,6,FALSE)</f>
        <v>Requires prior authorization</v>
      </c>
      <c r="T2054">
        <f t="shared" si="230"/>
        <v>1050</v>
      </c>
      <c r="U2054">
        <f t="shared" si="224"/>
        <v>525</v>
      </c>
      <c r="V2054">
        <f t="shared" si="225"/>
        <v>525</v>
      </c>
      <c r="W2054">
        <f t="shared" si="226"/>
        <v>0</v>
      </c>
      <c r="X2054">
        <f t="shared" si="227"/>
        <v>0</v>
      </c>
    </row>
    <row r="2055" spans="1:24">
      <c r="A2055" s="2">
        <v>308</v>
      </c>
      <c r="B2055" s="1" t="s">
        <v>18</v>
      </c>
      <c r="C2055" s="1">
        <v>7</v>
      </c>
      <c r="D2055" s="1" t="s">
        <v>14</v>
      </c>
      <c r="E2055" s="1">
        <v>0.5</v>
      </c>
      <c r="F2055" s="1">
        <v>0.5</v>
      </c>
      <c r="G2055" s="1">
        <v>0</v>
      </c>
      <c r="H2055" s="1">
        <v>0</v>
      </c>
      <c r="I2055" s="1" t="s">
        <v>12</v>
      </c>
      <c r="J2055" s="1" t="s">
        <v>16</v>
      </c>
      <c r="K2055" s="1">
        <v>1050</v>
      </c>
      <c r="L2055" s="3">
        <v>600</v>
      </c>
      <c r="M2055" t="str">
        <f t="shared" si="228"/>
        <v>C</v>
      </c>
      <c r="N2055" t="str">
        <f t="shared" si="229"/>
        <v>C7</v>
      </c>
      <c r="O2055" t="str">
        <f>VLOOKUP(N2055,'Design - US'!$H$3:$M$50,2,FALSE)</f>
        <v>Profile D</v>
      </c>
      <c r="P2055" t="str">
        <f>VLOOKUP($N2055,'Design - US'!$H$3:$M$50,3,FALSE)</f>
        <v>$60 USD / mo (T3)</v>
      </c>
      <c r="Q2055" t="str">
        <f>VLOOKUP($N2055,'Design - US'!$H$3:$M$50,4,FALSE)</f>
        <v>$7.14 USD / day</v>
      </c>
      <c r="R2055" t="str">
        <f>VLOOKUP($N2055,'Design - US'!$H$3:$M$50,5,FALSE)</f>
        <v>Open access within label indication (use after failure of allopurinol or febuxostat)</v>
      </c>
      <c r="S2055" t="str">
        <f>VLOOKUP($N2055,'Design - US'!$H$3:$M$50,6,FALSE)</f>
        <v>Requires prior authorization</v>
      </c>
      <c r="T2055">
        <f t="shared" si="230"/>
        <v>600</v>
      </c>
      <c r="U2055">
        <f t="shared" si="224"/>
        <v>300</v>
      </c>
      <c r="V2055">
        <f t="shared" si="225"/>
        <v>300</v>
      </c>
      <c r="W2055">
        <f t="shared" si="226"/>
        <v>0</v>
      </c>
      <c r="X2055">
        <f t="shared" si="227"/>
        <v>0</v>
      </c>
    </row>
    <row r="2056" spans="1:24">
      <c r="A2056" s="2">
        <v>308</v>
      </c>
      <c r="B2056" s="1" t="s">
        <v>18</v>
      </c>
      <c r="C2056" s="1">
        <v>8</v>
      </c>
      <c r="D2056" s="1" t="s">
        <v>11</v>
      </c>
      <c r="E2056" s="1">
        <v>0.5</v>
      </c>
      <c r="F2056" s="1">
        <v>0.5</v>
      </c>
      <c r="G2056" s="1">
        <v>0</v>
      </c>
      <c r="H2056" s="1">
        <v>0</v>
      </c>
      <c r="I2056" s="1" t="s">
        <v>12</v>
      </c>
      <c r="J2056" s="1" t="s">
        <v>16</v>
      </c>
      <c r="K2056" s="1">
        <v>1050</v>
      </c>
      <c r="L2056" s="3">
        <v>600</v>
      </c>
      <c r="M2056" t="str">
        <f t="shared" si="228"/>
        <v>C</v>
      </c>
      <c r="N2056" t="str">
        <f t="shared" si="229"/>
        <v>C8</v>
      </c>
      <c r="O2056" t="str">
        <f>VLOOKUP(N2056,'Design - US'!$H$3:$M$50,2,FALSE)</f>
        <v>Profile B</v>
      </c>
      <c r="P2056" t="str">
        <f>VLOOKUP($N2056,'Design - US'!$H$3:$M$50,3,FALSE)</f>
        <v>$60 USD / mo (T3)</v>
      </c>
      <c r="Q2056" t="str">
        <f>VLOOKUP($N2056,'Design - US'!$H$3:$M$50,4,FALSE)</f>
        <v>$12.06 USD / day</v>
      </c>
      <c r="R2056" t="str">
        <f>VLOOKUP($N2056,'Design - US'!$H$3:$M$50,5,FALSE)</f>
        <v>Access restricted beyond label indication (use only after failure of both allopurinol AND febuxostat)</v>
      </c>
      <c r="S2056" t="str">
        <f>VLOOKUP($N2056,'Design - US'!$H$3:$M$50,6,FALSE)</f>
        <v>Requires prior authorization</v>
      </c>
      <c r="T2056">
        <f t="shared" si="230"/>
        <v>1050</v>
      </c>
      <c r="U2056">
        <f t="shared" si="224"/>
        <v>525</v>
      </c>
      <c r="V2056">
        <f t="shared" si="225"/>
        <v>525</v>
      </c>
      <c r="W2056">
        <f t="shared" si="226"/>
        <v>0</v>
      </c>
      <c r="X2056">
        <f t="shared" si="227"/>
        <v>0</v>
      </c>
    </row>
    <row r="2057" spans="1:24">
      <c r="A2057" s="2">
        <v>308</v>
      </c>
      <c r="B2057" s="1" t="s">
        <v>18</v>
      </c>
      <c r="C2057" s="1">
        <v>8</v>
      </c>
      <c r="D2057" s="1" t="s">
        <v>14</v>
      </c>
      <c r="E2057" s="1">
        <v>0.5</v>
      </c>
      <c r="F2057" s="1">
        <v>0.5</v>
      </c>
      <c r="G2057" s="1">
        <v>0</v>
      </c>
      <c r="H2057" s="1">
        <v>0</v>
      </c>
      <c r="I2057" s="1" t="s">
        <v>12</v>
      </c>
      <c r="J2057" s="1" t="s">
        <v>16</v>
      </c>
      <c r="K2057" s="1">
        <v>1050</v>
      </c>
      <c r="L2057" s="3">
        <v>600</v>
      </c>
      <c r="M2057" t="str">
        <f t="shared" si="228"/>
        <v>C</v>
      </c>
      <c r="N2057" t="str">
        <f t="shared" si="229"/>
        <v>C8</v>
      </c>
      <c r="O2057" t="str">
        <f>VLOOKUP(N2057,'Design - US'!$H$3:$M$50,2,FALSE)</f>
        <v>Profile B</v>
      </c>
      <c r="P2057" t="str">
        <f>VLOOKUP($N2057,'Design - US'!$H$3:$M$50,3,FALSE)</f>
        <v>$60 USD / mo (T3)</v>
      </c>
      <c r="Q2057" t="str">
        <f>VLOOKUP($N2057,'Design - US'!$H$3:$M$50,4,FALSE)</f>
        <v>$12.06 USD / day</v>
      </c>
      <c r="R2057" t="str">
        <f>VLOOKUP($N2057,'Design - US'!$H$3:$M$50,5,FALSE)</f>
        <v>Access restricted beyond label indication (use only after failure of both allopurinol AND febuxostat)</v>
      </c>
      <c r="S2057" t="str">
        <f>VLOOKUP($N2057,'Design - US'!$H$3:$M$50,6,FALSE)</f>
        <v>Requires prior authorization</v>
      </c>
      <c r="T2057">
        <f t="shared" si="230"/>
        <v>600</v>
      </c>
      <c r="U2057">
        <f t="shared" si="224"/>
        <v>300</v>
      </c>
      <c r="V2057">
        <f t="shared" si="225"/>
        <v>300</v>
      </c>
      <c r="W2057">
        <f t="shared" si="226"/>
        <v>0</v>
      </c>
      <c r="X2057">
        <f t="shared" si="227"/>
        <v>0</v>
      </c>
    </row>
    <row r="2058" spans="1:24">
      <c r="A2058" s="2">
        <v>308</v>
      </c>
      <c r="B2058" s="1" t="s">
        <v>18</v>
      </c>
      <c r="C2058" s="1">
        <v>9</v>
      </c>
      <c r="D2058" s="1" t="s">
        <v>11</v>
      </c>
      <c r="E2058" s="1">
        <v>0.5</v>
      </c>
      <c r="F2058" s="1">
        <v>0.5</v>
      </c>
      <c r="G2058" s="1">
        <v>0</v>
      </c>
      <c r="H2058" s="1">
        <v>0</v>
      </c>
      <c r="I2058" s="1" t="s">
        <v>12</v>
      </c>
      <c r="J2058" s="1" t="s">
        <v>16</v>
      </c>
      <c r="K2058" s="1">
        <v>1050</v>
      </c>
      <c r="L2058" s="3">
        <v>600</v>
      </c>
      <c r="M2058" t="str">
        <f t="shared" si="228"/>
        <v>C</v>
      </c>
      <c r="N2058" t="str">
        <f t="shared" si="229"/>
        <v>C9</v>
      </c>
      <c r="O2058" t="str">
        <f>VLOOKUP(N2058,'Design - US'!$H$3:$M$50,2,FALSE)</f>
        <v>Profile D</v>
      </c>
      <c r="P2058" t="str">
        <f>VLOOKUP($N2058,'Design - US'!$H$3:$M$50,3,FALSE)</f>
        <v>$60 USD / mo (T3)</v>
      </c>
      <c r="Q2058" t="str">
        <f>VLOOKUP($N2058,'Design - US'!$H$3:$M$50,4,FALSE)</f>
        <v>$12.06 USD / day</v>
      </c>
      <c r="R2058" t="str">
        <f>VLOOKUP($N2058,'Design - US'!$H$3:$M$50,5,FALSE)</f>
        <v>Open access within label indication (use after failure of allopurinol or febuxostat)</v>
      </c>
      <c r="S2058" t="str">
        <f>VLOOKUP($N2058,'Design - US'!$H$3:$M$50,6,FALSE)</f>
        <v>No prior authorization</v>
      </c>
      <c r="T2058">
        <f t="shared" si="230"/>
        <v>1050</v>
      </c>
      <c r="U2058">
        <f t="shared" si="224"/>
        <v>525</v>
      </c>
      <c r="V2058">
        <f t="shared" si="225"/>
        <v>525</v>
      </c>
      <c r="W2058">
        <f t="shared" si="226"/>
        <v>0</v>
      </c>
      <c r="X2058">
        <f t="shared" si="227"/>
        <v>0</v>
      </c>
    </row>
    <row r="2059" spans="1:24">
      <c r="A2059" s="2">
        <v>308</v>
      </c>
      <c r="B2059" s="1" t="s">
        <v>18</v>
      </c>
      <c r="C2059" s="1">
        <v>9</v>
      </c>
      <c r="D2059" s="1" t="s">
        <v>14</v>
      </c>
      <c r="E2059" s="1">
        <v>0.5</v>
      </c>
      <c r="F2059" s="1">
        <v>0.5</v>
      </c>
      <c r="G2059" s="1">
        <v>0</v>
      </c>
      <c r="H2059" s="1">
        <v>0</v>
      </c>
      <c r="I2059" s="1" t="s">
        <v>12</v>
      </c>
      <c r="J2059" s="1" t="s">
        <v>16</v>
      </c>
      <c r="K2059" s="1">
        <v>1050</v>
      </c>
      <c r="L2059" s="3">
        <v>600</v>
      </c>
      <c r="M2059" t="str">
        <f t="shared" si="228"/>
        <v>C</v>
      </c>
      <c r="N2059" t="str">
        <f t="shared" si="229"/>
        <v>C9</v>
      </c>
      <c r="O2059" t="str">
        <f>VLOOKUP(N2059,'Design - US'!$H$3:$M$50,2,FALSE)</f>
        <v>Profile D</v>
      </c>
      <c r="P2059" t="str">
        <f>VLOOKUP($N2059,'Design - US'!$H$3:$M$50,3,FALSE)</f>
        <v>$60 USD / mo (T3)</v>
      </c>
      <c r="Q2059" t="str">
        <f>VLOOKUP($N2059,'Design - US'!$H$3:$M$50,4,FALSE)</f>
        <v>$12.06 USD / day</v>
      </c>
      <c r="R2059" t="str">
        <f>VLOOKUP($N2059,'Design - US'!$H$3:$M$50,5,FALSE)</f>
        <v>Open access within label indication (use after failure of allopurinol or febuxostat)</v>
      </c>
      <c r="S2059" t="str">
        <f>VLOOKUP($N2059,'Design - US'!$H$3:$M$50,6,FALSE)</f>
        <v>No prior authorization</v>
      </c>
      <c r="T2059">
        <f t="shared" si="230"/>
        <v>600</v>
      </c>
      <c r="U2059">
        <f t="shared" si="224"/>
        <v>300</v>
      </c>
      <c r="V2059">
        <f t="shared" si="225"/>
        <v>300</v>
      </c>
      <c r="W2059">
        <f t="shared" si="226"/>
        <v>0</v>
      </c>
      <c r="X2059">
        <f t="shared" si="227"/>
        <v>0</v>
      </c>
    </row>
    <row r="2060" spans="1:24">
      <c r="A2060" s="2">
        <v>308</v>
      </c>
      <c r="B2060" s="1" t="s">
        <v>18</v>
      </c>
      <c r="C2060" s="1">
        <v>10</v>
      </c>
      <c r="D2060" s="1" t="s">
        <v>11</v>
      </c>
      <c r="E2060" s="1">
        <v>0.5</v>
      </c>
      <c r="F2060" s="1">
        <v>0.5</v>
      </c>
      <c r="G2060" s="1">
        <v>0</v>
      </c>
      <c r="H2060" s="1">
        <v>0</v>
      </c>
      <c r="I2060" s="1" t="s">
        <v>12</v>
      </c>
      <c r="J2060" s="1" t="s">
        <v>16</v>
      </c>
      <c r="K2060" s="1">
        <v>1050</v>
      </c>
      <c r="L2060" s="3">
        <v>600</v>
      </c>
      <c r="M2060" t="str">
        <f t="shared" si="228"/>
        <v>C</v>
      </c>
      <c r="N2060" t="str">
        <f t="shared" si="229"/>
        <v>C10</v>
      </c>
      <c r="O2060" t="str">
        <f>VLOOKUP(N2060,'Design - US'!$H$3:$M$50,2,FALSE)</f>
        <v>Profile A</v>
      </c>
      <c r="P2060" t="str">
        <f>VLOOKUP($N2060,'Design - US'!$H$3:$M$50,3,FALSE)</f>
        <v>$60 USD / mo (T3)</v>
      </c>
      <c r="Q2060" t="str">
        <f>VLOOKUP($N2060,'Design - US'!$H$3:$M$50,4,FALSE)</f>
        <v>$12.06 USD / day</v>
      </c>
      <c r="R2060" t="str">
        <f>VLOOKUP($N2060,'Design - US'!$H$3:$M$50,5,FALSE)</f>
        <v>Open access within label indication (use after failure of allopurinol or febuxostat)</v>
      </c>
      <c r="S2060" t="str">
        <f>VLOOKUP($N2060,'Design - US'!$H$3:$M$50,6,FALSE)</f>
        <v>No prior authorization</v>
      </c>
      <c r="T2060">
        <f t="shared" si="230"/>
        <v>1050</v>
      </c>
      <c r="U2060">
        <f t="shared" si="224"/>
        <v>525</v>
      </c>
      <c r="V2060">
        <f t="shared" si="225"/>
        <v>525</v>
      </c>
      <c r="W2060">
        <f t="shared" si="226"/>
        <v>0</v>
      </c>
      <c r="X2060">
        <f t="shared" si="227"/>
        <v>0</v>
      </c>
    </row>
    <row r="2061" spans="1:24">
      <c r="A2061" s="2">
        <v>308</v>
      </c>
      <c r="B2061" s="1" t="s">
        <v>18</v>
      </c>
      <c r="C2061" s="1">
        <v>10</v>
      </c>
      <c r="D2061" s="1" t="s">
        <v>14</v>
      </c>
      <c r="E2061" s="1">
        <v>0.5</v>
      </c>
      <c r="F2061" s="1">
        <v>0.5</v>
      </c>
      <c r="G2061" s="1">
        <v>0</v>
      </c>
      <c r="H2061" s="1">
        <v>0</v>
      </c>
      <c r="I2061" s="1" t="s">
        <v>12</v>
      </c>
      <c r="J2061" s="1" t="s">
        <v>16</v>
      </c>
      <c r="K2061" s="1">
        <v>1050</v>
      </c>
      <c r="L2061" s="3">
        <v>600</v>
      </c>
      <c r="M2061" t="str">
        <f t="shared" si="228"/>
        <v>C</v>
      </c>
      <c r="N2061" t="str">
        <f t="shared" si="229"/>
        <v>C10</v>
      </c>
      <c r="O2061" t="str">
        <f>VLOOKUP(N2061,'Design - US'!$H$3:$M$50,2,FALSE)</f>
        <v>Profile A</v>
      </c>
      <c r="P2061" t="str">
        <f>VLOOKUP($N2061,'Design - US'!$H$3:$M$50,3,FALSE)</f>
        <v>$60 USD / mo (T3)</v>
      </c>
      <c r="Q2061" t="str">
        <f>VLOOKUP($N2061,'Design - US'!$H$3:$M$50,4,FALSE)</f>
        <v>$12.06 USD / day</v>
      </c>
      <c r="R2061" t="str">
        <f>VLOOKUP($N2061,'Design - US'!$H$3:$M$50,5,FALSE)</f>
        <v>Open access within label indication (use after failure of allopurinol or febuxostat)</v>
      </c>
      <c r="S2061" t="str">
        <f>VLOOKUP($N2061,'Design - US'!$H$3:$M$50,6,FALSE)</f>
        <v>No prior authorization</v>
      </c>
      <c r="T2061">
        <f t="shared" si="230"/>
        <v>600</v>
      </c>
      <c r="U2061">
        <f t="shared" si="224"/>
        <v>300</v>
      </c>
      <c r="V2061">
        <f t="shared" si="225"/>
        <v>300</v>
      </c>
      <c r="W2061">
        <f t="shared" si="226"/>
        <v>0</v>
      </c>
      <c r="X2061">
        <f t="shared" si="227"/>
        <v>0</v>
      </c>
    </row>
    <row r="2062" spans="1:24">
      <c r="A2062" s="2">
        <v>308</v>
      </c>
      <c r="B2062" s="1" t="s">
        <v>18</v>
      </c>
      <c r="C2062" s="1">
        <v>11</v>
      </c>
      <c r="D2062" s="1" t="s">
        <v>11</v>
      </c>
      <c r="E2062" s="1">
        <v>0.5</v>
      </c>
      <c r="F2062" s="1">
        <v>0.5</v>
      </c>
      <c r="G2062" s="1">
        <v>0</v>
      </c>
      <c r="H2062" s="1">
        <v>0</v>
      </c>
      <c r="I2062" s="1" t="s">
        <v>12</v>
      </c>
      <c r="J2062" s="1" t="s">
        <v>16</v>
      </c>
      <c r="K2062" s="1">
        <v>1050</v>
      </c>
      <c r="L2062" s="3">
        <v>600</v>
      </c>
      <c r="M2062" t="str">
        <f t="shared" si="228"/>
        <v>C</v>
      </c>
      <c r="N2062" t="str">
        <f t="shared" si="229"/>
        <v>C11</v>
      </c>
      <c r="O2062" t="str">
        <f>VLOOKUP(N2062,'Design - US'!$H$3:$M$50,2,FALSE)</f>
        <v>Profile B</v>
      </c>
      <c r="P2062" t="str">
        <f>VLOOKUP($N2062,'Design - US'!$H$3:$M$50,3,FALSE)</f>
        <v>$60 USD / mo (T3)</v>
      </c>
      <c r="Q2062" t="str">
        <f>VLOOKUP($N2062,'Design - US'!$H$3:$M$50,4,FALSE)</f>
        <v>$12.06 USD / day</v>
      </c>
      <c r="R2062" t="str">
        <f>VLOOKUP($N2062,'Design - US'!$H$3:$M$50,5,FALSE)</f>
        <v>Open access within label indication (use after failure of allopurinol or febuxostat)</v>
      </c>
      <c r="S2062" t="str">
        <f>VLOOKUP($N2062,'Design - US'!$H$3:$M$50,6,FALSE)</f>
        <v>No prior authorization</v>
      </c>
      <c r="T2062">
        <f t="shared" si="230"/>
        <v>1050</v>
      </c>
      <c r="U2062">
        <f t="shared" si="224"/>
        <v>525</v>
      </c>
      <c r="V2062">
        <f t="shared" si="225"/>
        <v>525</v>
      </c>
      <c r="W2062">
        <f t="shared" si="226"/>
        <v>0</v>
      </c>
      <c r="X2062">
        <f t="shared" si="227"/>
        <v>0</v>
      </c>
    </row>
    <row r="2063" spans="1:24">
      <c r="A2063" s="2">
        <v>308</v>
      </c>
      <c r="B2063" s="1" t="s">
        <v>18</v>
      </c>
      <c r="C2063" s="1">
        <v>11</v>
      </c>
      <c r="D2063" s="1" t="s">
        <v>14</v>
      </c>
      <c r="E2063" s="1">
        <v>0.5</v>
      </c>
      <c r="F2063" s="1">
        <v>0.5</v>
      </c>
      <c r="G2063" s="1">
        <v>0</v>
      </c>
      <c r="H2063" s="1">
        <v>0</v>
      </c>
      <c r="I2063" s="1" t="s">
        <v>12</v>
      </c>
      <c r="J2063" s="1" t="s">
        <v>16</v>
      </c>
      <c r="K2063" s="1">
        <v>1050</v>
      </c>
      <c r="L2063" s="3">
        <v>600</v>
      </c>
      <c r="M2063" t="str">
        <f t="shared" si="228"/>
        <v>C</v>
      </c>
      <c r="N2063" t="str">
        <f t="shared" si="229"/>
        <v>C11</v>
      </c>
      <c r="O2063" t="str">
        <f>VLOOKUP(N2063,'Design - US'!$H$3:$M$50,2,FALSE)</f>
        <v>Profile B</v>
      </c>
      <c r="P2063" t="str">
        <f>VLOOKUP($N2063,'Design - US'!$H$3:$M$50,3,FALSE)</f>
        <v>$60 USD / mo (T3)</v>
      </c>
      <c r="Q2063" t="str">
        <f>VLOOKUP($N2063,'Design - US'!$H$3:$M$50,4,FALSE)</f>
        <v>$12.06 USD / day</v>
      </c>
      <c r="R2063" t="str">
        <f>VLOOKUP($N2063,'Design - US'!$H$3:$M$50,5,FALSE)</f>
        <v>Open access within label indication (use after failure of allopurinol or febuxostat)</v>
      </c>
      <c r="S2063" t="str">
        <f>VLOOKUP($N2063,'Design - US'!$H$3:$M$50,6,FALSE)</f>
        <v>No prior authorization</v>
      </c>
      <c r="T2063">
        <f t="shared" si="230"/>
        <v>600</v>
      </c>
      <c r="U2063">
        <f t="shared" si="224"/>
        <v>300</v>
      </c>
      <c r="V2063">
        <f t="shared" si="225"/>
        <v>300</v>
      </c>
      <c r="W2063">
        <f t="shared" si="226"/>
        <v>0</v>
      </c>
      <c r="X2063">
        <f t="shared" si="227"/>
        <v>0</v>
      </c>
    </row>
    <row r="2064" spans="1:24">
      <c r="A2064" s="2">
        <v>308</v>
      </c>
      <c r="B2064" s="1" t="s">
        <v>18</v>
      </c>
      <c r="C2064" s="1">
        <v>12</v>
      </c>
      <c r="D2064" s="1" t="s">
        <v>11</v>
      </c>
      <c r="E2064" s="1">
        <v>0.5</v>
      </c>
      <c r="F2064" s="1">
        <v>0.5</v>
      </c>
      <c r="G2064" s="1">
        <v>0</v>
      </c>
      <c r="H2064" s="1">
        <v>0</v>
      </c>
      <c r="I2064" s="1" t="s">
        <v>12</v>
      </c>
      <c r="J2064" s="1" t="s">
        <v>16</v>
      </c>
      <c r="K2064" s="1">
        <v>1050</v>
      </c>
      <c r="L2064" s="3">
        <v>600</v>
      </c>
      <c r="M2064" t="str">
        <f t="shared" si="228"/>
        <v>C</v>
      </c>
      <c r="N2064" t="str">
        <f t="shared" si="229"/>
        <v>C12</v>
      </c>
      <c r="O2064" t="str">
        <f>VLOOKUP(N2064,'Design - US'!$H$3:$M$50,2,FALSE)</f>
        <v>Profile C</v>
      </c>
      <c r="P2064" t="str">
        <f>VLOOKUP($N2064,'Design - US'!$H$3:$M$50,3,FALSE)</f>
        <v>$60 USD / mo (T3)</v>
      </c>
      <c r="Q2064" t="str">
        <f>VLOOKUP($N2064,'Design - US'!$H$3:$M$50,4,FALSE)</f>
        <v>$5.36 USD / day</v>
      </c>
      <c r="R2064" t="str">
        <f>VLOOKUP($N2064,'Design - US'!$H$3:$M$50,5,FALSE)</f>
        <v>Open access within label indication (use after failure of allopurinol or febuxostat)</v>
      </c>
      <c r="S2064" t="str">
        <f>VLOOKUP($N2064,'Design - US'!$H$3:$M$50,6,FALSE)</f>
        <v>No prior authorization</v>
      </c>
      <c r="T2064">
        <f t="shared" si="230"/>
        <v>1050</v>
      </c>
      <c r="U2064">
        <f t="shared" si="224"/>
        <v>525</v>
      </c>
      <c r="V2064">
        <f t="shared" si="225"/>
        <v>525</v>
      </c>
      <c r="W2064">
        <f t="shared" si="226"/>
        <v>0</v>
      </c>
      <c r="X2064">
        <f t="shared" si="227"/>
        <v>0</v>
      </c>
    </row>
    <row r="2065" spans="1:24">
      <c r="A2065" s="2">
        <v>308</v>
      </c>
      <c r="B2065" s="1" t="s">
        <v>18</v>
      </c>
      <c r="C2065" s="1">
        <v>12</v>
      </c>
      <c r="D2065" s="1" t="s">
        <v>14</v>
      </c>
      <c r="E2065" s="1">
        <v>0.5</v>
      </c>
      <c r="F2065" s="1">
        <v>0.5</v>
      </c>
      <c r="G2065" s="1">
        <v>0</v>
      </c>
      <c r="H2065" s="1">
        <v>0</v>
      </c>
      <c r="I2065" s="1" t="s">
        <v>12</v>
      </c>
      <c r="J2065" s="1" t="s">
        <v>16</v>
      </c>
      <c r="K2065" s="1">
        <v>1050</v>
      </c>
      <c r="L2065" s="3">
        <v>600</v>
      </c>
      <c r="M2065" t="str">
        <f t="shared" si="228"/>
        <v>C</v>
      </c>
      <c r="N2065" t="str">
        <f t="shared" si="229"/>
        <v>C12</v>
      </c>
      <c r="O2065" t="str">
        <f>VLOOKUP(N2065,'Design - US'!$H$3:$M$50,2,FALSE)</f>
        <v>Profile C</v>
      </c>
      <c r="P2065" t="str">
        <f>VLOOKUP($N2065,'Design - US'!$H$3:$M$50,3,FALSE)</f>
        <v>$60 USD / mo (T3)</v>
      </c>
      <c r="Q2065" t="str">
        <f>VLOOKUP($N2065,'Design - US'!$H$3:$M$50,4,FALSE)</f>
        <v>$5.36 USD / day</v>
      </c>
      <c r="R2065" t="str">
        <f>VLOOKUP($N2065,'Design - US'!$H$3:$M$50,5,FALSE)</f>
        <v>Open access within label indication (use after failure of allopurinol or febuxostat)</v>
      </c>
      <c r="S2065" t="str">
        <f>VLOOKUP($N2065,'Design - US'!$H$3:$M$50,6,FALSE)</f>
        <v>No prior authorization</v>
      </c>
      <c r="T2065">
        <f t="shared" si="230"/>
        <v>600</v>
      </c>
      <c r="U2065">
        <f t="shared" si="224"/>
        <v>300</v>
      </c>
      <c r="V2065">
        <f t="shared" si="225"/>
        <v>300</v>
      </c>
      <c r="W2065">
        <f t="shared" si="226"/>
        <v>0</v>
      </c>
      <c r="X2065">
        <f t="shared" si="227"/>
        <v>0</v>
      </c>
    </row>
    <row r="2066" spans="1:24">
      <c r="A2066" s="2">
        <v>311</v>
      </c>
      <c r="B2066" s="1" t="s">
        <v>10</v>
      </c>
      <c r="C2066" s="1">
        <v>1</v>
      </c>
      <c r="D2066" s="1" t="s">
        <v>11</v>
      </c>
      <c r="E2066" s="1">
        <v>0.5</v>
      </c>
      <c r="F2066" s="1">
        <v>0.5</v>
      </c>
      <c r="G2066" s="1">
        <v>0</v>
      </c>
      <c r="H2066" s="1">
        <v>0</v>
      </c>
      <c r="I2066" s="1" t="s">
        <v>12</v>
      </c>
      <c r="J2066" s="1" t="s">
        <v>16</v>
      </c>
      <c r="K2066" s="1">
        <v>2000</v>
      </c>
      <c r="L2066" s="3">
        <v>2000</v>
      </c>
      <c r="M2066" t="str">
        <f t="shared" si="228"/>
        <v>A</v>
      </c>
      <c r="N2066" t="str">
        <f t="shared" si="229"/>
        <v>A1</v>
      </c>
      <c r="O2066" t="str">
        <f>VLOOKUP(N2066,'Design - US'!$H$3:$M$50,2,FALSE)</f>
        <v>Profile D</v>
      </c>
      <c r="P2066" t="str">
        <f>VLOOKUP($N2066,'Design - US'!$H$3:$M$50,3,FALSE)</f>
        <v>$30 USD / mo (T2)</v>
      </c>
      <c r="Q2066" t="str">
        <f>VLOOKUP($N2066,'Design - US'!$H$3:$M$50,4,FALSE)</f>
        <v>$5.36 USD / day</v>
      </c>
      <c r="R2066" t="str">
        <f>VLOOKUP($N2066,'Design - US'!$H$3:$M$50,5,FALSE)</f>
        <v>Open access within label indication (use after failure of allopurinol or febuxostat)</v>
      </c>
      <c r="S2066" t="str">
        <f>VLOOKUP($N2066,'Design - US'!$H$3:$M$50,6,FALSE)</f>
        <v>Requires prior authorization</v>
      </c>
      <c r="T2066">
        <f t="shared" si="230"/>
        <v>2000</v>
      </c>
      <c r="U2066">
        <f t="shared" si="224"/>
        <v>1000</v>
      </c>
      <c r="V2066">
        <f t="shared" si="225"/>
        <v>1000</v>
      </c>
      <c r="W2066">
        <f t="shared" si="226"/>
        <v>0</v>
      </c>
      <c r="X2066">
        <f t="shared" si="227"/>
        <v>0</v>
      </c>
    </row>
    <row r="2067" spans="1:24">
      <c r="A2067" s="2">
        <v>311</v>
      </c>
      <c r="B2067" s="1" t="s">
        <v>10</v>
      </c>
      <c r="C2067" s="1">
        <v>1</v>
      </c>
      <c r="D2067" s="1" t="s">
        <v>14</v>
      </c>
      <c r="E2067" s="1">
        <v>0.5</v>
      </c>
      <c r="F2067" s="1">
        <v>0.5</v>
      </c>
      <c r="G2067" s="1">
        <v>0</v>
      </c>
      <c r="H2067" s="1">
        <v>0</v>
      </c>
      <c r="I2067" s="1" t="s">
        <v>12</v>
      </c>
      <c r="J2067" s="1" t="s">
        <v>16</v>
      </c>
      <c r="K2067" s="1">
        <v>2000</v>
      </c>
      <c r="L2067" s="3">
        <v>2000</v>
      </c>
      <c r="M2067" t="str">
        <f t="shared" si="228"/>
        <v>A</v>
      </c>
      <c r="N2067" t="str">
        <f t="shared" si="229"/>
        <v>A1</v>
      </c>
      <c r="O2067" t="str">
        <f>VLOOKUP(N2067,'Design - US'!$H$3:$M$50,2,FALSE)</f>
        <v>Profile D</v>
      </c>
      <c r="P2067" t="str">
        <f>VLOOKUP($N2067,'Design - US'!$H$3:$M$50,3,FALSE)</f>
        <v>$30 USD / mo (T2)</v>
      </c>
      <c r="Q2067" t="str">
        <f>VLOOKUP($N2067,'Design - US'!$H$3:$M$50,4,FALSE)</f>
        <v>$5.36 USD / day</v>
      </c>
      <c r="R2067" t="str">
        <f>VLOOKUP($N2067,'Design - US'!$H$3:$M$50,5,FALSE)</f>
        <v>Open access within label indication (use after failure of allopurinol or febuxostat)</v>
      </c>
      <c r="S2067" t="str">
        <f>VLOOKUP($N2067,'Design - US'!$H$3:$M$50,6,FALSE)</f>
        <v>Requires prior authorization</v>
      </c>
      <c r="T2067">
        <f t="shared" si="230"/>
        <v>2000</v>
      </c>
      <c r="U2067">
        <f t="shared" si="224"/>
        <v>1000</v>
      </c>
      <c r="V2067">
        <f t="shared" si="225"/>
        <v>1000</v>
      </c>
      <c r="W2067">
        <f t="shared" si="226"/>
        <v>0</v>
      </c>
      <c r="X2067">
        <f t="shared" si="227"/>
        <v>0</v>
      </c>
    </row>
    <row r="2068" spans="1:24">
      <c r="A2068" s="2">
        <v>311</v>
      </c>
      <c r="B2068" s="1" t="s">
        <v>10</v>
      </c>
      <c r="C2068" s="1">
        <v>2</v>
      </c>
      <c r="D2068" s="1" t="s">
        <v>11</v>
      </c>
      <c r="E2068" s="1">
        <v>0.5</v>
      </c>
      <c r="F2068" s="1">
        <v>0.5</v>
      </c>
      <c r="G2068" s="1">
        <v>0</v>
      </c>
      <c r="H2068" s="1">
        <v>0</v>
      </c>
      <c r="I2068" s="1" t="s">
        <v>12</v>
      </c>
      <c r="J2068" s="1" t="s">
        <v>16</v>
      </c>
      <c r="K2068" s="1">
        <v>2000</v>
      </c>
      <c r="L2068" s="3">
        <v>2000</v>
      </c>
      <c r="M2068" t="str">
        <f t="shared" si="228"/>
        <v>A</v>
      </c>
      <c r="N2068" t="str">
        <f t="shared" si="229"/>
        <v>A2</v>
      </c>
      <c r="O2068" t="str">
        <f>VLOOKUP(N2068,'Design - US'!$H$3:$M$50,2,FALSE)</f>
        <v>Profile B</v>
      </c>
      <c r="P2068" t="str">
        <f>VLOOKUP($N2068,'Design - US'!$H$3:$M$50,3,FALSE)</f>
        <v>$60 USD / mo (T3)</v>
      </c>
      <c r="Q2068" t="str">
        <f>VLOOKUP($N2068,'Design - US'!$H$3:$M$50,4,FALSE)</f>
        <v>$7.14 USD / day</v>
      </c>
      <c r="R2068" t="str">
        <f>VLOOKUP($N2068,'Design - US'!$H$3:$M$50,5,FALSE)</f>
        <v>Open access within label indication (use after failure of allopurinol or febuxostat)</v>
      </c>
      <c r="S2068" t="str">
        <f>VLOOKUP($N2068,'Design - US'!$H$3:$M$50,6,FALSE)</f>
        <v>No prior authorization</v>
      </c>
      <c r="T2068">
        <f t="shared" si="230"/>
        <v>2000</v>
      </c>
      <c r="U2068">
        <f t="shared" si="224"/>
        <v>1000</v>
      </c>
      <c r="V2068">
        <f t="shared" si="225"/>
        <v>1000</v>
      </c>
      <c r="W2068">
        <f t="shared" si="226"/>
        <v>0</v>
      </c>
      <c r="X2068">
        <f t="shared" si="227"/>
        <v>0</v>
      </c>
    </row>
    <row r="2069" spans="1:24">
      <c r="A2069" s="2">
        <v>311</v>
      </c>
      <c r="B2069" s="1" t="s">
        <v>10</v>
      </c>
      <c r="C2069" s="1">
        <v>2</v>
      </c>
      <c r="D2069" s="1" t="s">
        <v>14</v>
      </c>
      <c r="E2069" s="1">
        <v>0.5</v>
      </c>
      <c r="F2069" s="1">
        <v>0.5</v>
      </c>
      <c r="G2069" s="1">
        <v>0</v>
      </c>
      <c r="H2069" s="1">
        <v>0</v>
      </c>
      <c r="I2069" s="1" t="s">
        <v>12</v>
      </c>
      <c r="J2069" s="1" t="s">
        <v>16</v>
      </c>
      <c r="K2069" s="1">
        <v>2000</v>
      </c>
      <c r="L2069" s="3">
        <v>2000</v>
      </c>
      <c r="M2069" t="str">
        <f t="shared" si="228"/>
        <v>A</v>
      </c>
      <c r="N2069" t="str">
        <f t="shared" si="229"/>
        <v>A2</v>
      </c>
      <c r="O2069" t="str">
        <f>VLOOKUP(N2069,'Design - US'!$H$3:$M$50,2,FALSE)</f>
        <v>Profile B</v>
      </c>
      <c r="P2069" t="str">
        <f>VLOOKUP($N2069,'Design - US'!$H$3:$M$50,3,FALSE)</f>
        <v>$60 USD / mo (T3)</v>
      </c>
      <c r="Q2069" t="str">
        <f>VLOOKUP($N2069,'Design - US'!$H$3:$M$50,4,FALSE)</f>
        <v>$7.14 USD / day</v>
      </c>
      <c r="R2069" t="str">
        <f>VLOOKUP($N2069,'Design - US'!$H$3:$M$50,5,FALSE)</f>
        <v>Open access within label indication (use after failure of allopurinol or febuxostat)</v>
      </c>
      <c r="S2069" t="str">
        <f>VLOOKUP($N2069,'Design - US'!$H$3:$M$50,6,FALSE)</f>
        <v>No prior authorization</v>
      </c>
      <c r="T2069">
        <f t="shared" si="230"/>
        <v>2000</v>
      </c>
      <c r="U2069">
        <f t="shared" si="224"/>
        <v>1000</v>
      </c>
      <c r="V2069">
        <f t="shared" si="225"/>
        <v>1000</v>
      </c>
      <c r="W2069">
        <f t="shared" si="226"/>
        <v>0</v>
      </c>
      <c r="X2069">
        <f t="shared" si="227"/>
        <v>0</v>
      </c>
    </row>
    <row r="2070" spans="1:24">
      <c r="A2070" s="2">
        <v>311</v>
      </c>
      <c r="B2070" s="1" t="s">
        <v>10</v>
      </c>
      <c r="C2070" s="1">
        <v>3</v>
      </c>
      <c r="D2070" s="1" t="s">
        <v>11</v>
      </c>
      <c r="E2070" s="1">
        <v>0.3</v>
      </c>
      <c r="F2070" s="1">
        <v>0.7</v>
      </c>
      <c r="G2070" s="1">
        <v>0</v>
      </c>
      <c r="H2070" s="1">
        <v>0</v>
      </c>
      <c r="I2070" s="1" t="s">
        <v>12</v>
      </c>
      <c r="J2070" s="1" t="s">
        <v>16</v>
      </c>
      <c r="K2070" s="1">
        <v>2000</v>
      </c>
      <c r="L2070" s="3">
        <v>2000</v>
      </c>
      <c r="M2070" t="str">
        <f t="shared" si="228"/>
        <v>A</v>
      </c>
      <c r="N2070" t="str">
        <f t="shared" si="229"/>
        <v>A3</v>
      </c>
      <c r="O2070" t="str">
        <f>VLOOKUP(N2070,'Design - US'!$H$3:$M$50,2,FALSE)</f>
        <v>Profile C</v>
      </c>
      <c r="P2070" t="str">
        <f>VLOOKUP($N2070,'Design - US'!$H$3:$M$50,3,FALSE)</f>
        <v>$60 USD / mo (T3)</v>
      </c>
      <c r="Q2070" t="str">
        <f>VLOOKUP($N2070,'Design - US'!$H$3:$M$50,4,FALSE)</f>
        <v>$12.06 USD / day</v>
      </c>
      <c r="R2070" t="str">
        <f>VLOOKUP($N2070,'Design - US'!$H$3:$M$50,5,FALSE)</f>
        <v>Open access within label indication (use after failure of allopurinol or febuxostat)</v>
      </c>
      <c r="S2070" t="str">
        <f>VLOOKUP($N2070,'Design - US'!$H$3:$M$50,6,FALSE)</f>
        <v>No prior authorization</v>
      </c>
      <c r="T2070">
        <f t="shared" si="230"/>
        <v>2000</v>
      </c>
      <c r="U2070">
        <f t="shared" si="224"/>
        <v>600</v>
      </c>
      <c r="V2070">
        <f t="shared" si="225"/>
        <v>1400</v>
      </c>
      <c r="W2070">
        <f t="shared" si="226"/>
        <v>0</v>
      </c>
      <c r="X2070">
        <f t="shared" si="227"/>
        <v>0</v>
      </c>
    </row>
    <row r="2071" spans="1:24">
      <c r="A2071" s="2">
        <v>311</v>
      </c>
      <c r="B2071" s="1" t="s">
        <v>10</v>
      </c>
      <c r="C2071" s="1">
        <v>3</v>
      </c>
      <c r="D2071" s="1" t="s">
        <v>14</v>
      </c>
      <c r="E2071" s="1">
        <v>0.5</v>
      </c>
      <c r="F2071" s="1">
        <v>0.5</v>
      </c>
      <c r="G2071" s="1">
        <v>0</v>
      </c>
      <c r="H2071" s="1">
        <v>0</v>
      </c>
      <c r="I2071" s="1" t="s">
        <v>12</v>
      </c>
      <c r="J2071" s="1" t="s">
        <v>16</v>
      </c>
      <c r="K2071" s="1">
        <v>2000</v>
      </c>
      <c r="L2071" s="3">
        <v>2000</v>
      </c>
      <c r="M2071" t="str">
        <f t="shared" si="228"/>
        <v>A</v>
      </c>
      <c r="N2071" t="str">
        <f t="shared" si="229"/>
        <v>A3</v>
      </c>
      <c r="O2071" t="str">
        <f>VLOOKUP(N2071,'Design - US'!$H$3:$M$50,2,FALSE)</f>
        <v>Profile C</v>
      </c>
      <c r="P2071" t="str">
        <f>VLOOKUP($N2071,'Design - US'!$H$3:$M$50,3,FALSE)</f>
        <v>$60 USD / mo (T3)</v>
      </c>
      <c r="Q2071" t="str">
        <f>VLOOKUP($N2071,'Design - US'!$H$3:$M$50,4,FALSE)</f>
        <v>$12.06 USD / day</v>
      </c>
      <c r="R2071" t="str">
        <f>VLOOKUP($N2071,'Design - US'!$H$3:$M$50,5,FALSE)</f>
        <v>Open access within label indication (use after failure of allopurinol or febuxostat)</v>
      </c>
      <c r="S2071" t="str">
        <f>VLOOKUP($N2071,'Design - US'!$H$3:$M$50,6,FALSE)</f>
        <v>No prior authorization</v>
      </c>
      <c r="T2071">
        <f t="shared" si="230"/>
        <v>2000</v>
      </c>
      <c r="U2071">
        <f t="shared" si="224"/>
        <v>1000</v>
      </c>
      <c r="V2071">
        <f t="shared" si="225"/>
        <v>1000</v>
      </c>
      <c r="W2071">
        <f t="shared" si="226"/>
        <v>0</v>
      </c>
      <c r="X2071">
        <f t="shared" si="227"/>
        <v>0</v>
      </c>
    </row>
    <row r="2072" spans="1:24">
      <c r="A2072" s="2">
        <v>311</v>
      </c>
      <c r="B2072" s="1" t="s">
        <v>10</v>
      </c>
      <c r="C2072" s="1">
        <v>4</v>
      </c>
      <c r="D2072" s="1" t="s">
        <v>11</v>
      </c>
      <c r="E2072" s="1">
        <v>0.5</v>
      </c>
      <c r="F2072" s="1">
        <v>0.5</v>
      </c>
      <c r="G2072" s="1">
        <v>0</v>
      </c>
      <c r="H2072" s="1">
        <v>0</v>
      </c>
      <c r="I2072" s="1" t="s">
        <v>12</v>
      </c>
      <c r="J2072" s="1" t="s">
        <v>16</v>
      </c>
      <c r="K2072" s="1">
        <v>2000</v>
      </c>
      <c r="L2072" s="3">
        <v>2000</v>
      </c>
      <c r="M2072" t="str">
        <f t="shared" si="228"/>
        <v>A</v>
      </c>
      <c r="N2072" t="str">
        <f t="shared" si="229"/>
        <v>A4</v>
      </c>
      <c r="O2072" t="str">
        <f>VLOOKUP(N2072,'Design - US'!$H$3:$M$50,2,FALSE)</f>
        <v>Profile C</v>
      </c>
      <c r="P2072" t="str">
        <f>VLOOKUP($N2072,'Design - US'!$H$3:$M$50,3,FALSE)</f>
        <v>$30 USD / mo (T2)</v>
      </c>
      <c r="Q2072" t="str">
        <f>VLOOKUP($N2072,'Design - US'!$H$3:$M$50,4,FALSE)</f>
        <v>$5.36 USD / day</v>
      </c>
      <c r="R2072" t="str">
        <f>VLOOKUP($N2072,'Design - US'!$H$3:$M$50,5,FALSE)</f>
        <v>Open access within label indication (use after failure of allopurinol or febuxostat)</v>
      </c>
      <c r="S2072" t="str">
        <f>VLOOKUP($N2072,'Design - US'!$H$3:$M$50,6,FALSE)</f>
        <v>No prior authorization</v>
      </c>
      <c r="T2072">
        <f t="shared" si="230"/>
        <v>2000</v>
      </c>
      <c r="U2072">
        <f t="shared" si="224"/>
        <v>1000</v>
      </c>
      <c r="V2072">
        <f t="shared" si="225"/>
        <v>1000</v>
      </c>
      <c r="W2072">
        <f t="shared" si="226"/>
        <v>0</v>
      </c>
      <c r="X2072">
        <f t="shared" si="227"/>
        <v>0</v>
      </c>
    </row>
    <row r="2073" spans="1:24">
      <c r="A2073" s="2">
        <v>311</v>
      </c>
      <c r="B2073" s="1" t="s">
        <v>10</v>
      </c>
      <c r="C2073" s="1">
        <v>4</v>
      </c>
      <c r="D2073" s="1" t="s">
        <v>14</v>
      </c>
      <c r="E2073" s="1">
        <v>0.5</v>
      </c>
      <c r="F2073" s="1">
        <v>0.5</v>
      </c>
      <c r="G2073" s="1">
        <v>0</v>
      </c>
      <c r="H2073" s="1">
        <v>0</v>
      </c>
      <c r="I2073" s="1" t="s">
        <v>12</v>
      </c>
      <c r="J2073" s="1" t="s">
        <v>16</v>
      </c>
      <c r="K2073" s="1">
        <v>2000</v>
      </c>
      <c r="L2073" s="3">
        <v>2000</v>
      </c>
      <c r="M2073" t="str">
        <f t="shared" si="228"/>
        <v>A</v>
      </c>
      <c r="N2073" t="str">
        <f t="shared" si="229"/>
        <v>A4</v>
      </c>
      <c r="O2073" t="str">
        <f>VLOOKUP(N2073,'Design - US'!$H$3:$M$50,2,FALSE)</f>
        <v>Profile C</v>
      </c>
      <c r="P2073" t="str">
        <f>VLOOKUP($N2073,'Design - US'!$H$3:$M$50,3,FALSE)</f>
        <v>$30 USD / mo (T2)</v>
      </c>
      <c r="Q2073" t="str">
        <f>VLOOKUP($N2073,'Design - US'!$H$3:$M$50,4,FALSE)</f>
        <v>$5.36 USD / day</v>
      </c>
      <c r="R2073" t="str">
        <f>VLOOKUP($N2073,'Design - US'!$H$3:$M$50,5,FALSE)</f>
        <v>Open access within label indication (use after failure of allopurinol or febuxostat)</v>
      </c>
      <c r="S2073" t="str">
        <f>VLOOKUP($N2073,'Design - US'!$H$3:$M$50,6,FALSE)</f>
        <v>No prior authorization</v>
      </c>
      <c r="T2073">
        <f t="shared" si="230"/>
        <v>2000</v>
      </c>
      <c r="U2073">
        <f t="shared" si="224"/>
        <v>1000</v>
      </c>
      <c r="V2073">
        <f t="shared" si="225"/>
        <v>1000</v>
      </c>
      <c r="W2073">
        <f t="shared" si="226"/>
        <v>0</v>
      </c>
      <c r="X2073">
        <f t="shared" si="227"/>
        <v>0</v>
      </c>
    </row>
    <row r="2074" spans="1:24">
      <c r="A2074" s="2">
        <v>311</v>
      </c>
      <c r="B2074" s="1" t="s">
        <v>10</v>
      </c>
      <c r="C2074" s="1">
        <v>5</v>
      </c>
      <c r="D2074" s="1" t="s">
        <v>11</v>
      </c>
      <c r="E2074" s="1">
        <v>0.5</v>
      </c>
      <c r="F2074" s="1">
        <v>0.5</v>
      </c>
      <c r="G2074" s="1">
        <v>0</v>
      </c>
      <c r="H2074" s="1">
        <v>0</v>
      </c>
      <c r="I2074" s="1" t="s">
        <v>12</v>
      </c>
      <c r="J2074" s="1" t="s">
        <v>16</v>
      </c>
      <c r="K2074" s="1">
        <v>2000</v>
      </c>
      <c r="L2074" s="3">
        <v>2000</v>
      </c>
      <c r="M2074" t="str">
        <f t="shared" si="228"/>
        <v>A</v>
      </c>
      <c r="N2074" t="str">
        <f t="shared" si="229"/>
        <v>A5</v>
      </c>
      <c r="O2074" t="str">
        <f>VLOOKUP(N2074,'Design - US'!$H$3:$M$50,2,FALSE)</f>
        <v>Profile C</v>
      </c>
      <c r="P2074" t="str">
        <f>VLOOKUP($N2074,'Design - US'!$H$3:$M$50,3,FALSE)</f>
        <v>$60 USD / mo (T3)</v>
      </c>
      <c r="Q2074" t="str">
        <f>VLOOKUP($N2074,'Design - US'!$H$3:$M$50,4,FALSE)</f>
        <v>$12.06 USD / day</v>
      </c>
      <c r="R2074" t="str">
        <f>VLOOKUP($N2074,'Design - US'!$H$3:$M$50,5,FALSE)</f>
        <v>Access restricted beyond label indication (use only after failure of both allopurinol AND febuxostat)</v>
      </c>
      <c r="S2074" t="str">
        <f>VLOOKUP($N2074,'Design - US'!$H$3:$M$50,6,FALSE)</f>
        <v>No prior authorization</v>
      </c>
      <c r="T2074">
        <f t="shared" si="230"/>
        <v>2000</v>
      </c>
      <c r="U2074">
        <f t="shared" si="224"/>
        <v>1000</v>
      </c>
      <c r="V2074">
        <f t="shared" si="225"/>
        <v>1000</v>
      </c>
      <c r="W2074">
        <f t="shared" si="226"/>
        <v>0</v>
      </c>
      <c r="X2074">
        <f t="shared" si="227"/>
        <v>0</v>
      </c>
    </row>
    <row r="2075" spans="1:24">
      <c r="A2075" s="2">
        <v>311</v>
      </c>
      <c r="B2075" s="1" t="s">
        <v>10</v>
      </c>
      <c r="C2075" s="1">
        <v>5</v>
      </c>
      <c r="D2075" s="1" t="s">
        <v>14</v>
      </c>
      <c r="E2075" s="1">
        <v>0.5</v>
      </c>
      <c r="F2075" s="1">
        <v>0.5</v>
      </c>
      <c r="G2075" s="1">
        <v>0</v>
      </c>
      <c r="H2075" s="1">
        <v>0</v>
      </c>
      <c r="I2075" s="1" t="s">
        <v>12</v>
      </c>
      <c r="J2075" s="1" t="s">
        <v>16</v>
      </c>
      <c r="K2075" s="1">
        <v>2000</v>
      </c>
      <c r="L2075" s="3">
        <v>2000</v>
      </c>
      <c r="M2075" t="str">
        <f t="shared" si="228"/>
        <v>A</v>
      </c>
      <c r="N2075" t="str">
        <f t="shared" si="229"/>
        <v>A5</v>
      </c>
      <c r="O2075" t="str">
        <f>VLOOKUP(N2075,'Design - US'!$H$3:$M$50,2,FALSE)</f>
        <v>Profile C</v>
      </c>
      <c r="P2075" t="str">
        <f>VLOOKUP($N2075,'Design - US'!$H$3:$M$50,3,FALSE)</f>
        <v>$60 USD / mo (T3)</v>
      </c>
      <c r="Q2075" t="str">
        <f>VLOOKUP($N2075,'Design - US'!$H$3:$M$50,4,FALSE)</f>
        <v>$12.06 USD / day</v>
      </c>
      <c r="R2075" t="str">
        <f>VLOOKUP($N2075,'Design - US'!$H$3:$M$50,5,FALSE)</f>
        <v>Access restricted beyond label indication (use only after failure of both allopurinol AND febuxostat)</v>
      </c>
      <c r="S2075" t="str">
        <f>VLOOKUP($N2075,'Design - US'!$H$3:$M$50,6,FALSE)</f>
        <v>No prior authorization</v>
      </c>
      <c r="T2075">
        <f t="shared" si="230"/>
        <v>2000</v>
      </c>
      <c r="U2075">
        <f t="shared" si="224"/>
        <v>1000</v>
      </c>
      <c r="V2075">
        <f t="shared" si="225"/>
        <v>1000</v>
      </c>
      <c r="W2075">
        <f t="shared" si="226"/>
        <v>0</v>
      </c>
      <c r="X2075">
        <f t="shared" si="227"/>
        <v>0</v>
      </c>
    </row>
    <row r="2076" spans="1:24">
      <c r="A2076" s="2">
        <v>311</v>
      </c>
      <c r="B2076" s="1" t="s">
        <v>10</v>
      </c>
      <c r="C2076" s="1">
        <v>6</v>
      </c>
      <c r="D2076" s="1" t="s">
        <v>11</v>
      </c>
      <c r="E2076" s="1">
        <v>0.3</v>
      </c>
      <c r="F2076" s="1">
        <v>0.5</v>
      </c>
      <c r="G2076" s="1">
        <v>0.2</v>
      </c>
      <c r="H2076" s="1">
        <v>0</v>
      </c>
      <c r="I2076" s="1" t="s">
        <v>12</v>
      </c>
      <c r="J2076" s="1" t="s">
        <v>16</v>
      </c>
      <c r="K2076" s="1">
        <v>2000</v>
      </c>
      <c r="L2076" s="3">
        <v>2000</v>
      </c>
      <c r="M2076" t="str">
        <f t="shared" si="228"/>
        <v>A</v>
      </c>
      <c r="N2076" t="str">
        <f t="shared" si="229"/>
        <v>A6</v>
      </c>
      <c r="O2076" t="str">
        <f>VLOOKUP(N2076,'Design - US'!$H$3:$M$50,2,FALSE)</f>
        <v>Profile A</v>
      </c>
      <c r="P2076" t="str">
        <f>VLOOKUP($N2076,'Design - US'!$H$3:$M$50,3,FALSE)</f>
        <v>$30 USD / mo (T2)</v>
      </c>
      <c r="Q2076" t="str">
        <f>VLOOKUP($N2076,'Design - US'!$H$3:$M$50,4,FALSE)</f>
        <v>$5.36 USD / day</v>
      </c>
      <c r="R2076" t="str">
        <f>VLOOKUP($N2076,'Design - US'!$H$3:$M$50,5,FALSE)</f>
        <v>Open access within label indication (use after failure of allopurinol or febuxostat)</v>
      </c>
      <c r="S2076" t="str">
        <f>VLOOKUP($N2076,'Design - US'!$H$3:$M$50,6,FALSE)</f>
        <v>No prior authorization</v>
      </c>
      <c r="T2076">
        <f t="shared" si="230"/>
        <v>2000</v>
      </c>
      <c r="U2076">
        <f t="shared" si="224"/>
        <v>600</v>
      </c>
      <c r="V2076">
        <f t="shared" si="225"/>
        <v>1000</v>
      </c>
      <c r="W2076">
        <f t="shared" si="226"/>
        <v>400</v>
      </c>
      <c r="X2076">
        <f t="shared" si="227"/>
        <v>0</v>
      </c>
    </row>
    <row r="2077" spans="1:24">
      <c r="A2077" s="2">
        <v>311</v>
      </c>
      <c r="B2077" s="1" t="s">
        <v>10</v>
      </c>
      <c r="C2077" s="1">
        <v>6</v>
      </c>
      <c r="D2077" s="1" t="s">
        <v>14</v>
      </c>
      <c r="E2077" s="1">
        <v>0.3</v>
      </c>
      <c r="F2077" s="1">
        <v>0.5</v>
      </c>
      <c r="G2077" s="1">
        <v>0.2</v>
      </c>
      <c r="H2077" s="1">
        <v>0</v>
      </c>
      <c r="I2077" s="1" t="s">
        <v>12</v>
      </c>
      <c r="J2077" s="1" t="s">
        <v>16</v>
      </c>
      <c r="K2077" s="1">
        <v>2000</v>
      </c>
      <c r="L2077" s="3">
        <v>2000</v>
      </c>
      <c r="M2077" t="str">
        <f t="shared" si="228"/>
        <v>A</v>
      </c>
      <c r="N2077" t="str">
        <f t="shared" si="229"/>
        <v>A6</v>
      </c>
      <c r="O2077" t="str">
        <f>VLOOKUP(N2077,'Design - US'!$H$3:$M$50,2,FALSE)</f>
        <v>Profile A</v>
      </c>
      <c r="P2077" t="str">
        <f>VLOOKUP($N2077,'Design - US'!$H$3:$M$50,3,FALSE)</f>
        <v>$30 USD / mo (T2)</v>
      </c>
      <c r="Q2077" t="str">
        <f>VLOOKUP($N2077,'Design - US'!$H$3:$M$50,4,FALSE)</f>
        <v>$5.36 USD / day</v>
      </c>
      <c r="R2077" t="str">
        <f>VLOOKUP($N2077,'Design - US'!$H$3:$M$50,5,FALSE)</f>
        <v>Open access within label indication (use after failure of allopurinol or febuxostat)</v>
      </c>
      <c r="S2077" t="str">
        <f>VLOOKUP($N2077,'Design - US'!$H$3:$M$50,6,FALSE)</f>
        <v>No prior authorization</v>
      </c>
      <c r="T2077">
        <f t="shared" si="230"/>
        <v>2000</v>
      </c>
      <c r="U2077">
        <f t="shared" si="224"/>
        <v>600</v>
      </c>
      <c r="V2077">
        <f t="shared" si="225"/>
        <v>1000</v>
      </c>
      <c r="W2077">
        <f t="shared" si="226"/>
        <v>400</v>
      </c>
      <c r="X2077">
        <f t="shared" si="227"/>
        <v>0</v>
      </c>
    </row>
    <row r="2078" spans="1:24">
      <c r="A2078" s="2">
        <v>311</v>
      </c>
      <c r="B2078" s="1" t="s">
        <v>10</v>
      </c>
      <c r="C2078" s="1">
        <v>7</v>
      </c>
      <c r="D2078" s="1" t="s">
        <v>11</v>
      </c>
      <c r="E2078" s="1">
        <v>0.4</v>
      </c>
      <c r="F2078" s="1">
        <v>0.4</v>
      </c>
      <c r="G2078" s="1">
        <v>0.2</v>
      </c>
      <c r="H2078" s="1">
        <v>0</v>
      </c>
      <c r="I2078" s="1" t="s">
        <v>12</v>
      </c>
      <c r="J2078" s="1" t="s">
        <v>16</v>
      </c>
      <c r="K2078" s="1">
        <v>2000</v>
      </c>
      <c r="L2078" s="3">
        <v>2000</v>
      </c>
      <c r="M2078" t="str">
        <f t="shared" si="228"/>
        <v>A</v>
      </c>
      <c r="N2078" t="str">
        <f t="shared" si="229"/>
        <v>A7</v>
      </c>
      <c r="O2078" t="str">
        <f>VLOOKUP(N2078,'Design - US'!$H$3:$M$50,2,FALSE)</f>
        <v>Profile B</v>
      </c>
      <c r="P2078" t="str">
        <f>VLOOKUP($N2078,'Design - US'!$H$3:$M$50,3,FALSE)</f>
        <v>$30 USD / mo (T2)</v>
      </c>
      <c r="Q2078" t="str">
        <f>VLOOKUP($N2078,'Design - US'!$H$3:$M$50,4,FALSE)</f>
        <v>$5.36 USD / day</v>
      </c>
      <c r="R2078" t="str">
        <f>VLOOKUP($N2078,'Design - US'!$H$3:$M$50,5,FALSE)</f>
        <v>Open access within label indication (use after failure of allopurinol or febuxostat)</v>
      </c>
      <c r="S2078" t="str">
        <f>VLOOKUP($N2078,'Design - US'!$H$3:$M$50,6,FALSE)</f>
        <v>No prior authorization</v>
      </c>
      <c r="T2078">
        <f t="shared" si="230"/>
        <v>2000</v>
      </c>
      <c r="U2078">
        <f t="shared" si="224"/>
        <v>800</v>
      </c>
      <c r="V2078">
        <f t="shared" si="225"/>
        <v>800</v>
      </c>
      <c r="W2078">
        <f t="shared" si="226"/>
        <v>400</v>
      </c>
      <c r="X2078">
        <f t="shared" si="227"/>
        <v>0</v>
      </c>
    </row>
    <row r="2079" spans="1:24">
      <c r="A2079" s="2">
        <v>311</v>
      </c>
      <c r="B2079" s="1" t="s">
        <v>10</v>
      </c>
      <c r="C2079" s="1">
        <v>7</v>
      </c>
      <c r="D2079" s="1" t="s">
        <v>14</v>
      </c>
      <c r="E2079" s="1">
        <v>0.3</v>
      </c>
      <c r="F2079" s="1">
        <v>0.5</v>
      </c>
      <c r="G2079" s="1">
        <v>0.2</v>
      </c>
      <c r="H2079" s="1">
        <v>0</v>
      </c>
      <c r="I2079" s="1" t="s">
        <v>12</v>
      </c>
      <c r="J2079" s="1" t="s">
        <v>16</v>
      </c>
      <c r="K2079" s="1">
        <v>2000</v>
      </c>
      <c r="L2079" s="3">
        <v>2000</v>
      </c>
      <c r="M2079" t="str">
        <f t="shared" si="228"/>
        <v>A</v>
      </c>
      <c r="N2079" t="str">
        <f t="shared" si="229"/>
        <v>A7</v>
      </c>
      <c r="O2079" t="str">
        <f>VLOOKUP(N2079,'Design - US'!$H$3:$M$50,2,FALSE)</f>
        <v>Profile B</v>
      </c>
      <c r="P2079" t="str">
        <f>VLOOKUP($N2079,'Design - US'!$H$3:$M$50,3,FALSE)</f>
        <v>$30 USD / mo (T2)</v>
      </c>
      <c r="Q2079" t="str">
        <f>VLOOKUP($N2079,'Design - US'!$H$3:$M$50,4,FALSE)</f>
        <v>$5.36 USD / day</v>
      </c>
      <c r="R2079" t="str">
        <f>VLOOKUP($N2079,'Design - US'!$H$3:$M$50,5,FALSE)</f>
        <v>Open access within label indication (use after failure of allopurinol or febuxostat)</v>
      </c>
      <c r="S2079" t="str">
        <f>VLOOKUP($N2079,'Design - US'!$H$3:$M$50,6,FALSE)</f>
        <v>No prior authorization</v>
      </c>
      <c r="T2079">
        <f t="shared" si="230"/>
        <v>2000</v>
      </c>
      <c r="U2079">
        <f t="shared" si="224"/>
        <v>600</v>
      </c>
      <c r="V2079">
        <f t="shared" si="225"/>
        <v>1000</v>
      </c>
      <c r="W2079">
        <f t="shared" si="226"/>
        <v>400</v>
      </c>
      <c r="X2079">
        <f t="shared" si="227"/>
        <v>0</v>
      </c>
    </row>
    <row r="2080" spans="1:24">
      <c r="A2080" s="2">
        <v>311</v>
      </c>
      <c r="B2080" s="1" t="s">
        <v>10</v>
      </c>
      <c r="C2080" s="1">
        <v>8</v>
      </c>
      <c r="D2080" s="1" t="s">
        <v>11</v>
      </c>
      <c r="E2080" s="1">
        <v>0.3</v>
      </c>
      <c r="F2080" s="1">
        <v>0.4</v>
      </c>
      <c r="G2080" s="1">
        <v>0.3</v>
      </c>
      <c r="H2080" s="1">
        <v>0</v>
      </c>
      <c r="I2080" s="1" t="s">
        <v>12</v>
      </c>
      <c r="J2080" s="1" t="s">
        <v>16</v>
      </c>
      <c r="K2080" s="1">
        <v>2000</v>
      </c>
      <c r="L2080" s="3">
        <v>2000</v>
      </c>
      <c r="M2080" t="str">
        <f t="shared" si="228"/>
        <v>A</v>
      </c>
      <c r="N2080" t="str">
        <f t="shared" si="229"/>
        <v>A8</v>
      </c>
      <c r="O2080" t="str">
        <f>VLOOKUP(N2080,'Design - US'!$H$3:$M$50,2,FALSE)</f>
        <v>Profile A</v>
      </c>
      <c r="P2080" t="str">
        <f>VLOOKUP($N2080,'Design - US'!$H$3:$M$50,3,FALSE)</f>
        <v>$30 USD / mo (T2)</v>
      </c>
      <c r="Q2080" t="str">
        <f>VLOOKUP($N2080,'Design - US'!$H$3:$M$50,4,FALSE)</f>
        <v>$5.36 USD / day</v>
      </c>
      <c r="R2080" t="str">
        <f>VLOOKUP($N2080,'Design - US'!$H$3:$M$50,5,FALSE)</f>
        <v>Open access within label indication (use after failure of allopurinol or febuxostat)</v>
      </c>
      <c r="S2080" t="str">
        <f>VLOOKUP($N2080,'Design - US'!$H$3:$M$50,6,FALSE)</f>
        <v>Requires prior authorization</v>
      </c>
      <c r="T2080">
        <f t="shared" si="230"/>
        <v>2000</v>
      </c>
      <c r="U2080">
        <f t="shared" si="224"/>
        <v>600</v>
      </c>
      <c r="V2080">
        <f t="shared" si="225"/>
        <v>800</v>
      </c>
      <c r="W2080">
        <f t="shared" si="226"/>
        <v>600</v>
      </c>
      <c r="X2080">
        <f t="shared" si="227"/>
        <v>0</v>
      </c>
    </row>
    <row r="2081" spans="1:24">
      <c r="A2081" s="2">
        <v>311</v>
      </c>
      <c r="B2081" s="1" t="s">
        <v>10</v>
      </c>
      <c r="C2081" s="1">
        <v>8</v>
      </c>
      <c r="D2081" s="1" t="s">
        <v>14</v>
      </c>
      <c r="E2081" s="1">
        <v>0</v>
      </c>
      <c r="F2081" s="1">
        <v>0.5</v>
      </c>
      <c r="G2081" s="1">
        <v>0.5</v>
      </c>
      <c r="H2081" s="1">
        <v>0</v>
      </c>
      <c r="I2081" s="1" t="s">
        <v>12</v>
      </c>
      <c r="J2081" s="1" t="s">
        <v>16</v>
      </c>
      <c r="K2081" s="1">
        <v>2000</v>
      </c>
      <c r="L2081" s="3">
        <v>2000</v>
      </c>
      <c r="M2081" t="str">
        <f t="shared" si="228"/>
        <v>A</v>
      </c>
      <c r="N2081" t="str">
        <f t="shared" si="229"/>
        <v>A8</v>
      </c>
      <c r="O2081" t="str">
        <f>VLOOKUP(N2081,'Design - US'!$H$3:$M$50,2,FALSE)</f>
        <v>Profile A</v>
      </c>
      <c r="P2081" t="str">
        <f>VLOOKUP($N2081,'Design - US'!$H$3:$M$50,3,FALSE)</f>
        <v>$30 USD / mo (T2)</v>
      </c>
      <c r="Q2081" t="str">
        <f>VLOOKUP($N2081,'Design - US'!$H$3:$M$50,4,FALSE)</f>
        <v>$5.36 USD / day</v>
      </c>
      <c r="R2081" t="str">
        <f>VLOOKUP($N2081,'Design - US'!$H$3:$M$50,5,FALSE)</f>
        <v>Open access within label indication (use after failure of allopurinol or febuxostat)</v>
      </c>
      <c r="S2081" t="str">
        <f>VLOOKUP($N2081,'Design - US'!$H$3:$M$50,6,FALSE)</f>
        <v>Requires prior authorization</v>
      </c>
      <c r="T2081">
        <f t="shared" si="230"/>
        <v>2000</v>
      </c>
      <c r="U2081">
        <f t="shared" si="224"/>
        <v>0</v>
      </c>
      <c r="V2081">
        <f t="shared" si="225"/>
        <v>1000</v>
      </c>
      <c r="W2081">
        <f t="shared" si="226"/>
        <v>1000</v>
      </c>
      <c r="X2081">
        <f t="shared" si="227"/>
        <v>0</v>
      </c>
    </row>
    <row r="2082" spans="1:24">
      <c r="A2082" s="2">
        <v>311</v>
      </c>
      <c r="B2082" s="1" t="s">
        <v>10</v>
      </c>
      <c r="C2082" s="1">
        <v>9</v>
      </c>
      <c r="D2082" s="1" t="s">
        <v>11</v>
      </c>
      <c r="E2082" s="1">
        <v>0.5</v>
      </c>
      <c r="F2082" s="1">
        <v>0.5</v>
      </c>
      <c r="G2082" s="1">
        <v>0</v>
      </c>
      <c r="H2082" s="1">
        <v>0</v>
      </c>
      <c r="I2082" s="1" t="s">
        <v>12</v>
      </c>
      <c r="J2082" s="1" t="s">
        <v>16</v>
      </c>
      <c r="K2082" s="1">
        <v>2000</v>
      </c>
      <c r="L2082" s="3">
        <v>2000</v>
      </c>
      <c r="M2082" t="str">
        <f t="shared" si="228"/>
        <v>A</v>
      </c>
      <c r="N2082" t="str">
        <f t="shared" si="229"/>
        <v>A9</v>
      </c>
      <c r="O2082" t="str">
        <f>VLOOKUP(N2082,'Design - US'!$H$3:$M$50,2,FALSE)</f>
        <v>Profile B</v>
      </c>
      <c r="P2082" t="str">
        <f>VLOOKUP($N2082,'Design - US'!$H$3:$M$50,3,FALSE)</f>
        <v>$60 USD / mo (T3)</v>
      </c>
      <c r="Q2082" t="str">
        <f>VLOOKUP($N2082,'Design - US'!$H$3:$M$50,4,FALSE)</f>
        <v>$12.06 USD / day</v>
      </c>
      <c r="R2082" t="str">
        <f>VLOOKUP($N2082,'Design - US'!$H$3:$M$50,5,FALSE)</f>
        <v>Access restricted beyond label indication (use only after failure of both allopurinol AND febuxostat)</v>
      </c>
      <c r="S2082" t="str">
        <f>VLOOKUP($N2082,'Design - US'!$H$3:$M$50,6,FALSE)</f>
        <v>No prior authorization</v>
      </c>
      <c r="T2082">
        <f t="shared" si="230"/>
        <v>2000</v>
      </c>
      <c r="U2082">
        <f t="shared" si="224"/>
        <v>1000</v>
      </c>
      <c r="V2082">
        <f t="shared" si="225"/>
        <v>1000</v>
      </c>
      <c r="W2082">
        <f t="shared" si="226"/>
        <v>0</v>
      </c>
      <c r="X2082">
        <f t="shared" si="227"/>
        <v>0</v>
      </c>
    </row>
    <row r="2083" spans="1:24">
      <c r="A2083" s="2">
        <v>311</v>
      </c>
      <c r="B2083" s="1" t="s">
        <v>10</v>
      </c>
      <c r="C2083" s="1">
        <v>9</v>
      </c>
      <c r="D2083" s="1" t="s">
        <v>14</v>
      </c>
      <c r="E2083" s="1">
        <v>0.4</v>
      </c>
      <c r="F2083" s="1">
        <v>0.4</v>
      </c>
      <c r="G2083" s="1">
        <v>0.2</v>
      </c>
      <c r="H2083" s="1">
        <v>0</v>
      </c>
      <c r="I2083" s="1" t="s">
        <v>12</v>
      </c>
      <c r="J2083" s="1" t="s">
        <v>16</v>
      </c>
      <c r="K2083" s="1">
        <v>2000</v>
      </c>
      <c r="L2083" s="3">
        <v>2000</v>
      </c>
      <c r="M2083" t="str">
        <f t="shared" si="228"/>
        <v>A</v>
      </c>
      <c r="N2083" t="str">
        <f t="shared" si="229"/>
        <v>A9</v>
      </c>
      <c r="O2083" t="str">
        <f>VLOOKUP(N2083,'Design - US'!$H$3:$M$50,2,FALSE)</f>
        <v>Profile B</v>
      </c>
      <c r="P2083" t="str">
        <f>VLOOKUP($N2083,'Design - US'!$H$3:$M$50,3,FALSE)</f>
        <v>$60 USD / mo (T3)</v>
      </c>
      <c r="Q2083" t="str">
        <f>VLOOKUP($N2083,'Design - US'!$H$3:$M$50,4,FALSE)</f>
        <v>$12.06 USD / day</v>
      </c>
      <c r="R2083" t="str">
        <f>VLOOKUP($N2083,'Design - US'!$H$3:$M$50,5,FALSE)</f>
        <v>Access restricted beyond label indication (use only after failure of both allopurinol AND febuxostat)</v>
      </c>
      <c r="S2083" t="str">
        <f>VLOOKUP($N2083,'Design - US'!$H$3:$M$50,6,FALSE)</f>
        <v>No prior authorization</v>
      </c>
      <c r="T2083">
        <f t="shared" si="230"/>
        <v>2000</v>
      </c>
      <c r="U2083">
        <f t="shared" si="224"/>
        <v>800</v>
      </c>
      <c r="V2083">
        <f t="shared" si="225"/>
        <v>800</v>
      </c>
      <c r="W2083">
        <f t="shared" si="226"/>
        <v>400</v>
      </c>
      <c r="X2083">
        <f t="shared" si="227"/>
        <v>0</v>
      </c>
    </row>
    <row r="2084" spans="1:24">
      <c r="A2084" s="2">
        <v>311</v>
      </c>
      <c r="B2084" s="1" t="s">
        <v>10</v>
      </c>
      <c r="C2084" s="1">
        <v>10</v>
      </c>
      <c r="D2084" s="1" t="s">
        <v>11</v>
      </c>
      <c r="E2084" s="1">
        <v>0.5</v>
      </c>
      <c r="F2084" s="1">
        <v>0.5</v>
      </c>
      <c r="G2084" s="1">
        <v>0</v>
      </c>
      <c r="H2084" s="1">
        <v>0</v>
      </c>
      <c r="I2084" s="1" t="s">
        <v>12</v>
      </c>
      <c r="J2084" s="1" t="s">
        <v>16</v>
      </c>
      <c r="K2084" s="1">
        <v>2000</v>
      </c>
      <c r="L2084" s="3">
        <v>2000</v>
      </c>
      <c r="M2084" t="str">
        <f t="shared" si="228"/>
        <v>A</v>
      </c>
      <c r="N2084" t="str">
        <f t="shared" si="229"/>
        <v>A10</v>
      </c>
      <c r="O2084" t="str">
        <f>VLOOKUP(N2084,'Design - US'!$H$3:$M$50,2,FALSE)</f>
        <v>Profile C</v>
      </c>
      <c r="P2084" t="str">
        <f>VLOOKUP($N2084,'Design - US'!$H$3:$M$50,3,FALSE)</f>
        <v>$60 USD / mo (T3)</v>
      </c>
      <c r="Q2084" t="str">
        <f>VLOOKUP($N2084,'Design - US'!$H$3:$M$50,4,FALSE)</f>
        <v>$5.36 USD / day</v>
      </c>
      <c r="R2084" t="str">
        <f>VLOOKUP($N2084,'Design - US'!$H$3:$M$50,5,FALSE)</f>
        <v>Open access within label indication (use after failure of allopurinol or febuxostat)</v>
      </c>
      <c r="S2084" t="str">
        <f>VLOOKUP($N2084,'Design - US'!$H$3:$M$50,6,FALSE)</f>
        <v>Requires prior authorization</v>
      </c>
      <c r="T2084">
        <f t="shared" si="230"/>
        <v>2000</v>
      </c>
      <c r="U2084">
        <f t="shared" si="224"/>
        <v>1000</v>
      </c>
      <c r="V2084">
        <f t="shared" si="225"/>
        <v>1000</v>
      </c>
      <c r="W2084">
        <f t="shared" si="226"/>
        <v>0</v>
      </c>
      <c r="X2084">
        <f t="shared" si="227"/>
        <v>0</v>
      </c>
    </row>
    <row r="2085" spans="1:24">
      <c r="A2085" s="2">
        <v>311</v>
      </c>
      <c r="B2085" s="1" t="s">
        <v>10</v>
      </c>
      <c r="C2085" s="1">
        <v>10</v>
      </c>
      <c r="D2085" s="1" t="s">
        <v>14</v>
      </c>
      <c r="E2085" s="1">
        <v>0.5</v>
      </c>
      <c r="F2085" s="1">
        <v>0.5</v>
      </c>
      <c r="G2085" s="1">
        <v>0</v>
      </c>
      <c r="H2085" s="1">
        <v>0</v>
      </c>
      <c r="I2085" s="1" t="s">
        <v>12</v>
      </c>
      <c r="J2085" s="1" t="s">
        <v>16</v>
      </c>
      <c r="K2085" s="1">
        <v>2000</v>
      </c>
      <c r="L2085" s="3">
        <v>2000</v>
      </c>
      <c r="M2085" t="str">
        <f t="shared" si="228"/>
        <v>A</v>
      </c>
      <c r="N2085" t="str">
        <f t="shared" si="229"/>
        <v>A10</v>
      </c>
      <c r="O2085" t="str">
        <f>VLOOKUP(N2085,'Design - US'!$H$3:$M$50,2,FALSE)</f>
        <v>Profile C</v>
      </c>
      <c r="P2085" t="str">
        <f>VLOOKUP($N2085,'Design - US'!$H$3:$M$50,3,FALSE)</f>
        <v>$60 USD / mo (T3)</v>
      </c>
      <c r="Q2085" t="str">
        <f>VLOOKUP($N2085,'Design - US'!$H$3:$M$50,4,FALSE)</f>
        <v>$5.36 USD / day</v>
      </c>
      <c r="R2085" t="str">
        <f>VLOOKUP($N2085,'Design - US'!$H$3:$M$50,5,FALSE)</f>
        <v>Open access within label indication (use after failure of allopurinol or febuxostat)</v>
      </c>
      <c r="S2085" t="str">
        <f>VLOOKUP($N2085,'Design - US'!$H$3:$M$50,6,FALSE)</f>
        <v>Requires prior authorization</v>
      </c>
      <c r="T2085">
        <f t="shared" si="230"/>
        <v>2000</v>
      </c>
      <c r="U2085">
        <f t="shared" si="224"/>
        <v>1000</v>
      </c>
      <c r="V2085">
        <f t="shared" si="225"/>
        <v>1000</v>
      </c>
      <c r="W2085">
        <f t="shared" si="226"/>
        <v>0</v>
      </c>
      <c r="X2085">
        <f t="shared" si="227"/>
        <v>0</v>
      </c>
    </row>
    <row r="2086" spans="1:24">
      <c r="A2086" s="2">
        <v>311</v>
      </c>
      <c r="B2086" s="1" t="s">
        <v>10</v>
      </c>
      <c r="C2086" s="1">
        <v>11</v>
      </c>
      <c r="D2086" s="1" t="s">
        <v>11</v>
      </c>
      <c r="E2086" s="1">
        <v>0.3</v>
      </c>
      <c r="F2086" s="1">
        <v>0.6</v>
      </c>
      <c r="G2086" s="1">
        <v>0.1</v>
      </c>
      <c r="H2086" s="1">
        <v>0</v>
      </c>
      <c r="I2086" s="1" t="s">
        <v>12</v>
      </c>
      <c r="J2086" s="1" t="s">
        <v>16</v>
      </c>
      <c r="K2086" s="1">
        <v>2000</v>
      </c>
      <c r="L2086" s="3">
        <v>2000</v>
      </c>
      <c r="M2086" t="str">
        <f t="shared" si="228"/>
        <v>A</v>
      </c>
      <c r="N2086" t="str">
        <f t="shared" si="229"/>
        <v>A11</v>
      </c>
      <c r="O2086" t="str">
        <f>VLOOKUP(N2086,'Design - US'!$H$3:$M$50,2,FALSE)</f>
        <v>Profile D</v>
      </c>
      <c r="P2086" t="str">
        <f>VLOOKUP($N2086,'Design - US'!$H$3:$M$50,3,FALSE)</f>
        <v>$30 USD / mo (T2)</v>
      </c>
      <c r="Q2086" t="str">
        <f>VLOOKUP($N2086,'Design - US'!$H$3:$M$50,4,FALSE)</f>
        <v>$5.36 USD / day</v>
      </c>
      <c r="R2086" t="str">
        <f>VLOOKUP($N2086,'Design - US'!$H$3:$M$50,5,FALSE)</f>
        <v>Open access within label indication (use after failure of allopurinol or febuxostat)</v>
      </c>
      <c r="S2086" t="str">
        <f>VLOOKUP($N2086,'Design - US'!$H$3:$M$50,6,FALSE)</f>
        <v>No prior authorization</v>
      </c>
      <c r="T2086">
        <f t="shared" si="230"/>
        <v>2000</v>
      </c>
      <c r="U2086">
        <f t="shared" si="224"/>
        <v>600</v>
      </c>
      <c r="V2086">
        <f t="shared" si="225"/>
        <v>1200</v>
      </c>
      <c r="W2086">
        <f t="shared" si="226"/>
        <v>200</v>
      </c>
      <c r="X2086">
        <f t="shared" si="227"/>
        <v>0</v>
      </c>
    </row>
    <row r="2087" spans="1:24">
      <c r="A2087" s="2">
        <v>311</v>
      </c>
      <c r="B2087" s="1" t="s">
        <v>10</v>
      </c>
      <c r="C2087" s="1">
        <v>11</v>
      </c>
      <c r="D2087" s="1" t="s">
        <v>14</v>
      </c>
      <c r="E2087" s="1">
        <v>0.2</v>
      </c>
      <c r="F2087" s="1">
        <v>0.7</v>
      </c>
      <c r="G2087" s="1">
        <v>0.1</v>
      </c>
      <c r="H2087" s="1">
        <v>0</v>
      </c>
      <c r="I2087" s="1" t="s">
        <v>12</v>
      </c>
      <c r="J2087" s="1" t="s">
        <v>16</v>
      </c>
      <c r="K2087" s="1">
        <v>2000</v>
      </c>
      <c r="L2087" s="3">
        <v>2000</v>
      </c>
      <c r="M2087" t="str">
        <f t="shared" si="228"/>
        <v>A</v>
      </c>
      <c r="N2087" t="str">
        <f t="shared" si="229"/>
        <v>A11</v>
      </c>
      <c r="O2087" t="str">
        <f>VLOOKUP(N2087,'Design - US'!$H$3:$M$50,2,FALSE)</f>
        <v>Profile D</v>
      </c>
      <c r="P2087" t="str">
        <f>VLOOKUP($N2087,'Design - US'!$H$3:$M$50,3,FALSE)</f>
        <v>$30 USD / mo (T2)</v>
      </c>
      <c r="Q2087" t="str">
        <f>VLOOKUP($N2087,'Design - US'!$H$3:$M$50,4,FALSE)</f>
        <v>$5.36 USD / day</v>
      </c>
      <c r="R2087" t="str">
        <f>VLOOKUP($N2087,'Design - US'!$H$3:$M$50,5,FALSE)</f>
        <v>Open access within label indication (use after failure of allopurinol or febuxostat)</v>
      </c>
      <c r="S2087" t="str">
        <f>VLOOKUP($N2087,'Design - US'!$H$3:$M$50,6,FALSE)</f>
        <v>No prior authorization</v>
      </c>
      <c r="T2087">
        <f t="shared" si="230"/>
        <v>2000</v>
      </c>
      <c r="U2087">
        <f t="shared" si="224"/>
        <v>400</v>
      </c>
      <c r="V2087">
        <f t="shared" si="225"/>
        <v>1400</v>
      </c>
      <c r="W2087">
        <f t="shared" si="226"/>
        <v>200</v>
      </c>
      <c r="X2087">
        <f t="shared" si="227"/>
        <v>0</v>
      </c>
    </row>
    <row r="2088" spans="1:24">
      <c r="A2088" s="2">
        <v>311</v>
      </c>
      <c r="B2088" s="1" t="s">
        <v>10</v>
      </c>
      <c r="C2088" s="1">
        <v>12</v>
      </c>
      <c r="D2088" s="1" t="s">
        <v>11</v>
      </c>
      <c r="E2088" s="1">
        <v>0.5</v>
      </c>
      <c r="F2088" s="1">
        <v>0.5</v>
      </c>
      <c r="G2088" s="1">
        <v>0</v>
      </c>
      <c r="H2088" s="1">
        <v>0</v>
      </c>
      <c r="I2088" s="1" t="s">
        <v>12</v>
      </c>
      <c r="J2088" s="1" t="s">
        <v>16</v>
      </c>
      <c r="K2088" s="1">
        <v>2000</v>
      </c>
      <c r="L2088" s="3">
        <v>2000</v>
      </c>
      <c r="M2088" t="str">
        <f t="shared" si="228"/>
        <v>A</v>
      </c>
      <c r="N2088" t="str">
        <f t="shared" si="229"/>
        <v>A12</v>
      </c>
      <c r="O2088" t="str">
        <f>VLOOKUP(N2088,'Design - US'!$H$3:$M$50,2,FALSE)</f>
        <v>Profile B</v>
      </c>
      <c r="P2088" t="str">
        <f>VLOOKUP($N2088,'Design - US'!$H$3:$M$50,3,FALSE)</f>
        <v>$30 USD / mo (T2)</v>
      </c>
      <c r="Q2088" t="str">
        <f>VLOOKUP($N2088,'Design - US'!$H$3:$M$50,4,FALSE)</f>
        <v>$5.36 USD / day</v>
      </c>
      <c r="R2088" t="str">
        <f>VLOOKUP($N2088,'Design - US'!$H$3:$M$50,5,FALSE)</f>
        <v>Open access within label indication (use after failure of allopurinol or febuxostat)</v>
      </c>
      <c r="S2088" t="str">
        <f>VLOOKUP($N2088,'Design - US'!$H$3:$M$50,6,FALSE)</f>
        <v>Requires prior authorization</v>
      </c>
      <c r="T2088">
        <f t="shared" si="230"/>
        <v>2000</v>
      </c>
      <c r="U2088">
        <f t="shared" si="224"/>
        <v>1000</v>
      </c>
      <c r="V2088">
        <f t="shared" si="225"/>
        <v>1000</v>
      </c>
      <c r="W2088">
        <f t="shared" si="226"/>
        <v>0</v>
      </c>
      <c r="X2088">
        <f t="shared" si="227"/>
        <v>0</v>
      </c>
    </row>
    <row r="2089" spans="1:24">
      <c r="A2089" s="2">
        <v>311</v>
      </c>
      <c r="B2089" s="1" t="s">
        <v>10</v>
      </c>
      <c r="C2089" s="1">
        <v>12</v>
      </c>
      <c r="D2089" s="1" t="s">
        <v>14</v>
      </c>
      <c r="E2089" s="1">
        <v>0.5</v>
      </c>
      <c r="F2089" s="1">
        <v>0.5</v>
      </c>
      <c r="G2089" s="1">
        <v>0</v>
      </c>
      <c r="H2089" s="1">
        <v>0</v>
      </c>
      <c r="I2089" s="1" t="s">
        <v>12</v>
      </c>
      <c r="J2089" s="1" t="s">
        <v>16</v>
      </c>
      <c r="K2089" s="1">
        <v>2000</v>
      </c>
      <c r="L2089" s="3">
        <v>2000</v>
      </c>
      <c r="M2089" t="str">
        <f t="shared" si="228"/>
        <v>A</v>
      </c>
      <c r="N2089" t="str">
        <f t="shared" si="229"/>
        <v>A12</v>
      </c>
      <c r="O2089" t="str">
        <f>VLOOKUP(N2089,'Design - US'!$H$3:$M$50,2,FALSE)</f>
        <v>Profile B</v>
      </c>
      <c r="P2089" t="str">
        <f>VLOOKUP($N2089,'Design - US'!$H$3:$M$50,3,FALSE)</f>
        <v>$30 USD / mo (T2)</v>
      </c>
      <c r="Q2089" t="str">
        <f>VLOOKUP($N2089,'Design - US'!$H$3:$M$50,4,FALSE)</f>
        <v>$5.36 USD / day</v>
      </c>
      <c r="R2089" t="str">
        <f>VLOOKUP($N2089,'Design - US'!$H$3:$M$50,5,FALSE)</f>
        <v>Open access within label indication (use after failure of allopurinol or febuxostat)</v>
      </c>
      <c r="S2089" t="str">
        <f>VLOOKUP($N2089,'Design - US'!$H$3:$M$50,6,FALSE)</f>
        <v>Requires prior authorization</v>
      </c>
      <c r="T2089">
        <f t="shared" si="230"/>
        <v>2000</v>
      </c>
      <c r="U2089">
        <f t="shared" si="224"/>
        <v>1000</v>
      </c>
      <c r="V2089">
        <f t="shared" si="225"/>
        <v>1000</v>
      </c>
      <c r="W2089">
        <f t="shared" si="226"/>
        <v>0</v>
      </c>
      <c r="X2089">
        <f t="shared" si="227"/>
        <v>0</v>
      </c>
    </row>
    <row r="2090" spans="1:24">
      <c r="A2090" s="2">
        <v>314</v>
      </c>
      <c r="B2090" s="1" t="s">
        <v>18</v>
      </c>
      <c r="C2090" s="1">
        <v>1</v>
      </c>
      <c r="D2090" s="1" t="s">
        <v>11</v>
      </c>
      <c r="E2090" s="1">
        <v>0.5</v>
      </c>
      <c r="F2090" s="1">
        <v>0.4</v>
      </c>
      <c r="G2090" s="1">
        <v>0.1</v>
      </c>
      <c r="H2090" s="1">
        <v>0</v>
      </c>
      <c r="I2090" s="1" t="s">
        <v>12</v>
      </c>
      <c r="J2090" s="1" t="s">
        <v>16</v>
      </c>
      <c r="K2090" s="1">
        <v>2000</v>
      </c>
      <c r="L2090" s="3">
        <v>500</v>
      </c>
      <c r="M2090" t="str">
        <f t="shared" si="228"/>
        <v>C</v>
      </c>
      <c r="N2090" t="str">
        <f t="shared" si="229"/>
        <v>C1</v>
      </c>
      <c r="O2090" t="str">
        <f>VLOOKUP(N2090,'Design - US'!$H$3:$M$50,2,FALSE)</f>
        <v>Profile C</v>
      </c>
      <c r="P2090" t="str">
        <f>VLOOKUP($N2090,'Design - US'!$H$3:$M$50,3,FALSE)</f>
        <v>$30 USD / mo (T2)</v>
      </c>
      <c r="Q2090" t="str">
        <f>VLOOKUP($N2090,'Design - US'!$H$3:$M$50,4,FALSE)</f>
        <v>$7.14 USD / day</v>
      </c>
      <c r="R2090" t="str">
        <f>VLOOKUP($N2090,'Design - US'!$H$3:$M$50,5,FALSE)</f>
        <v>Open access within label indication (use after failure of allopurinol or febuxostat)</v>
      </c>
      <c r="S2090" t="str">
        <f>VLOOKUP($N2090,'Design - US'!$H$3:$M$50,6,FALSE)</f>
        <v>No prior authorization</v>
      </c>
      <c r="T2090">
        <f t="shared" si="230"/>
        <v>2000</v>
      </c>
      <c r="U2090">
        <f t="shared" si="224"/>
        <v>1000</v>
      </c>
      <c r="V2090">
        <f t="shared" si="225"/>
        <v>800</v>
      </c>
      <c r="W2090">
        <f t="shared" si="226"/>
        <v>200</v>
      </c>
      <c r="X2090">
        <f t="shared" si="227"/>
        <v>0</v>
      </c>
    </row>
    <row r="2091" spans="1:24">
      <c r="A2091" s="2">
        <v>314</v>
      </c>
      <c r="B2091" s="1" t="s">
        <v>18</v>
      </c>
      <c r="C2091" s="1">
        <v>1</v>
      </c>
      <c r="D2091" s="1" t="s">
        <v>14</v>
      </c>
      <c r="E2091" s="1">
        <v>0.6</v>
      </c>
      <c r="F2091" s="1">
        <v>0.3</v>
      </c>
      <c r="G2091" s="1">
        <v>0.1</v>
      </c>
      <c r="H2091" s="1">
        <v>0</v>
      </c>
      <c r="I2091" s="1" t="s">
        <v>12</v>
      </c>
      <c r="J2091" s="1" t="s">
        <v>16</v>
      </c>
      <c r="K2091" s="1">
        <v>2000</v>
      </c>
      <c r="L2091" s="3">
        <v>500</v>
      </c>
      <c r="M2091" t="str">
        <f t="shared" si="228"/>
        <v>C</v>
      </c>
      <c r="N2091" t="str">
        <f t="shared" si="229"/>
        <v>C1</v>
      </c>
      <c r="O2091" t="str">
        <f>VLOOKUP(N2091,'Design - US'!$H$3:$M$50,2,FALSE)</f>
        <v>Profile C</v>
      </c>
      <c r="P2091" t="str">
        <f>VLOOKUP($N2091,'Design - US'!$H$3:$M$50,3,FALSE)</f>
        <v>$30 USD / mo (T2)</v>
      </c>
      <c r="Q2091" t="str">
        <f>VLOOKUP($N2091,'Design - US'!$H$3:$M$50,4,FALSE)</f>
        <v>$7.14 USD / day</v>
      </c>
      <c r="R2091" t="str">
        <f>VLOOKUP($N2091,'Design - US'!$H$3:$M$50,5,FALSE)</f>
        <v>Open access within label indication (use after failure of allopurinol or febuxostat)</v>
      </c>
      <c r="S2091" t="str">
        <f>VLOOKUP($N2091,'Design - US'!$H$3:$M$50,6,FALSE)</f>
        <v>No prior authorization</v>
      </c>
      <c r="T2091">
        <f t="shared" si="230"/>
        <v>500</v>
      </c>
      <c r="U2091">
        <f t="shared" si="224"/>
        <v>300</v>
      </c>
      <c r="V2091">
        <f t="shared" si="225"/>
        <v>150</v>
      </c>
      <c r="W2091">
        <f t="shared" si="226"/>
        <v>50</v>
      </c>
      <c r="X2091">
        <f t="shared" si="227"/>
        <v>0</v>
      </c>
    </row>
    <row r="2092" spans="1:24">
      <c r="A2092" s="2">
        <v>314</v>
      </c>
      <c r="B2092" s="1" t="s">
        <v>18</v>
      </c>
      <c r="C2092" s="1">
        <v>2</v>
      </c>
      <c r="D2092" s="1" t="s">
        <v>11</v>
      </c>
      <c r="E2092" s="1">
        <v>0.7</v>
      </c>
      <c r="F2092" s="1">
        <v>0.3</v>
      </c>
      <c r="G2092" s="1">
        <v>0</v>
      </c>
      <c r="H2092" s="1">
        <v>0</v>
      </c>
      <c r="I2092" s="1" t="s">
        <v>12</v>
      </c>
      <c r="J2092" s="1" t="s">
        <v>16</v>
      </c>
      <c r="K2092" s="1">
        <v>2000</v>
      </c>
      <c r="L2092" s="3">
        <v>500</v>
      </c>
      <c r="M2092" t="str">
        <f t="shared" si="228"/>
        <v>C</v>
      </c>
      <c r="N2092" t="str">
        <f t="shared" si="229"/>
        <v>C2</v>
      </c>
      <c r="O2092" t="str">
        <f>VLOOKUP(N2092,'Design - US'!$H$3:$M$50,2,FALSE)</f>
        <v>Profile C</v>
      </c>
      <c r="P2092" t="str">
        <f>VLOOKUP($N2092,'Design - US'!$H$3:$M$50,3,FALSE)</f>
        <v>$60 USD / mo (T3)</v>
      </c>
      <c r="Q2092" t="str">
        <f>VLOOKUP($N2092,'Design - US'!$H$3:$M$50,4,FALSE)</f>
        <v>$12.06 USD / day</v>
      </c>
      <c r="R2092" t="str">
        <f>VLOOKUP($N2092,'Design - US'!$H$3:$M$50,5,FALSE)</f>
        <v>Access restricted beyond label indication (use only after failure of both allopurinol AND febuxostat)</v>
      </c>
      <c r="S2092" t="str">
        <f>VLOOKUP($N2092,'Design - US'!$H$3:$M$50,6,FALSE)</f>
        <v>Requires prior authorization</v>
      </c>
      <c r="T2092">
        <f t="shared" si="230"/>
        <v>2000</v>
      </c>
      <c r="U2092">
        <f t="shared" si="224"/>
        <v>1400</v>
      </c>
      <c r="V2092">
        <f t="shared" si="225"/>
        <v>600</v>
      </c>
      <c r="W2092">
        <f t="shared" si="226"/>
        <v>0</v>
      </c>
      <c r="X2092">
        <f t="shared" si="227"/>
        <v>0</v>
      </c>
    </row>
    <row r="2093" spans="1:24">
      <c r="A2093" s="2">
        <v>314</v>
      </c>
      <c r="B2093" s="1" t="s">
        <v>18</v>
      </c>
      <c r="C2093" s="1">
        <v>2</v>
      </c>
      <c r="D2093" s="1" t="s">
        <v>14</v>
      </c>
      <c r="E2093" s="1">
        <v>0.7</v>
      </c>
      <c r="F2093" s="1">
        <v>0.3</v>
      </c>
      <c r="G2093" s="1">
        <v>0</v>
      </c>
      <c r="H2093" s="1">
        <v>0</v>
      </c>
      <c r="I2093" s="1" t="s">
        <v>12</v>
      </c>
      <c r="J2093" s="1" t="s">
        <v>16</v>
      </c>
      <c r="K2093" s="1">
        <v>2000</v>
      </c>
      <c r="L2093" s="3">
        <v>500</v>
      </c>
      <c r="M2093" t="str">
        <f t="shared" si="228"/>
        <v>C</v>
      </c>
      <c r="N2093" t="str">
        <f t="shared" si="229"/>
        <v>C2</v>
      </c>
      <c r="O2093" t="str">
        <f>VLOOKUP(N2093,'Design - US'!$H$3:$M$50,2,FALSE)</f>
        <v>Profile C</v>
      </c>
      <c r="P2093" t="str">
        <f>VLOOKUP($N2093,'Design - US'!$H$3:$M$50,3,FALSE)</f>
        <v>$60 USD / mo (T3)</v>
      </c>
      <c r="Q2093" t="str">
        <f>VLOOKUP($N2093,'Design - US'!$H$3:$M$50,4,FALSE)</f>
        <v>$12.06 USD / day</v>
      </c>
      <c r="R2093" t="str">
        <f>VLOOKUP($N2093,'Design - US'!$H$3:$M$50,5,FALSE)</f>
        <v>Access restricted beyond label indication (use only after failure of both allopurinol AND febuxostat)</v>
      </c>
      <c r="S2093" t="str">
        <f>VLOOKUP($N2093,'Design - US'!$H$3:$M$50,6,FALSE)</f>
        <v>Requires prior authorization</v>
      </c>
      <c r="T2093">
        <f t="shared" si="230"/>
        <v>500</v>
      </c>
      <c r="U2093">
        <f t="shared" si="224"/>
        <v>350</v>
      </c>
      <c r="V2093">
        <f t="shared" si="225"/>
        <v>150</v>
      </c>
      <c r="W2093">
        <f t="shared" si="226"/>
        <v>0</v>
      </c>
      <c r="X2093">
        <f t="shared" si="227"/>
        <v>0</v>
      </c>
    </row>
    <row r="2094" spans="1:24">
      <c r="A2094" s="2">
        <v>314</v>
      </c>
      <c r="B2094" s="1" t="s">
        <v>18</v>
      </c>
      <c r="C2094" s="1">
        <v>3</v>
      </c>
      <c r="D2094" s="1" t="s">
        <v>11</v>
      </c>
      <c r="E2094" s="1">
        <v>0.6</v>
      </c>
      <c r="F2094" s="1">
        <v>0.4</v>
      </c>
      <c r="G2094" s="1">
        <v>0</v>
      </c>
      <c r="H2094" s="1">
        <v>0</v>
      </c>
      <c r="I2094" s="1" t="s">
        <v>12</v>
      </c>
      <c r="J2094" s="1" t="s">
        <v>16</v>
      </c>
      <c r="K2094" s="1">
        <v>2000</v>
      </c>
      <c r="L2094" s="3">
        <v>500</v>
      </c>
      <c r="M2094" t="str">
        <f t="shared" si="228"/>
        <v>C</v>
      </c>
      <c r="N2094" t="str">
        <f t="shared" si="229"/>
        <v>C3</v>
      </c>
      <c r="O2094" t="str">
        <f>VLOOKUP(N2094,'Design - US'!$H$3:$M$50,2,FALSE)</f>
        <v>Profile A</v>
      </c>
      <c r="P2094" t="str">
        <f>VLOOKUP($N2094,'Design - US'!$H$3:$M$50,3,FALSE)</f>
        <v>$30 USD / mo (T2)</v>
      </c>
      <c r="Q2094" t="str">
        <f>VLOOKUP($N2094,'Design - US'!$H$3:$M$50,4,FALSE)</f>
        <v>$7.14 USD / day</v>
      </c>
      <c r="R2094" t="str">
        <f>VLOOKUP($N2094,'Design - US'!$H$3:$M$50,5,FALSE)</f>
        <v>Open access within label indication (use after failure of allopurinol or febuxostat)</v>
      </c>
      <c r="S2094" t="str">
        <f>VLOOKUP($N2094,'Design - US'!$H$3:$M$50,6,FALSE)</f>
        <v>No prior authorization</v>
      </c>
      <c r="T2094">
        <f t="shared" si="230"/>
        <v>2000</v>
      </c>
      <c r="U2094">
        <f t="shared" si="224"/>
        <v>1200</v>
      </c>
      <c r="V2094">
        <f t="shared" si="225"/>
        <v>800</v>
      </c>
      <c r="W2094">
        <f t="shared" si="226"/>
        <v>0</v>
      </c>
      <c r="X2094">
        <f t="shared" si="227"/>
        <v>0</v>
      </c>
    </row>
    <row r="2095" spans="1:24">
      <c r="A2095" s="2">
        <v>314</v>
      </c>
      <c r="B2095" s="1" t="s">
        <v>18</v>
      </c>
      <c r="C2095" s="1">
        <v>3</v>
      </c>
      <c r="D2095" s="1" t="s">
        <v>14</v>
      </c>
      <c r="E2095" s="1">
        <v>0.7</v>
      </c>
      <c r="F2095" s="1">
        <v>0.3</v>
      </c>
      <c r="G2095" s="1">
        <v>0</v>
      </c>
      <c r="H2095" s="1">
        <v>0</v>
      </c>
      <c r="I2095" s="1" t="s">
        <v>12</v>
      </c>
      <c r="J2095" s="1" t="s">
        <v>16</v>
      </c>
      <c r="K2095" s="1">
        <v>2000</v>
      </c>
      <c r="L2095" s="3">
        <v>500</v>
      </c>
      <c r="M2095" t="str">
        <f t="shared" si="228"/>
        <v>C</v>
      </c>
      <c r="N2095" t="str">
        <f t="shared" si="229"/>
        <v>C3</v>
      </c>
      <c r="O2095" t="str">
        <f>VLOOKUP(N2095,'Design - US'!$H$3:$M$50,2,FALSE)</f>
        <v>Profile A</v>
      </c>
      <c r="P2095" t="str">
        <f>VLOOKUP($N2095,'Design - US'!$H$3:$M$50,3,FALSE)</f>
        <v>$30 USD / mo (T2)</v>
      </c>
      <c r="Q2095" t="str">
        <f>VLOOKUP($N2095,'Design - US'!$H$3:$M$50,4,FALSE)</f>
        <v>$7.14 USD / day</v>
      </c>
      <c r="R2095" t="str">
        <f>VLOOKUP($N2095,'Design - US'!$H$3:$M$50,5,FALSE)</f>
        <v>Open access within label indication (use after failure of allopurinol or febuxostat)</v>
      </c>
      <c r="S2095" t="str">
        <f>VLOOKUP($N2095,'Design - US'!$H$3:$M$50,6,FALSE)</f>
        <v>No prior authorization</v>
      </c>
      <c r="T2095">
        <f t="shared" si="230"/>
        <v>500</v>
      </c>
      <c r="U2095">
        <f t="shared" si="224"/>
        <v>350</v>
      </c>
      <c r="V2095">
        <f t="shared" si="225"/>
        <v>150</v>
      </c>
      <c r="W2095">
        <f t="shared" si="226"/>
        <v>0</v>
      </c>
      <c r="X2095">
        <f t="shared" si="227"/>
        <v>0</v>
      </c>
    </row>
    <row r="2096" spans="1:24">
      <c r="A2096" s="2">
        <v>314</v>
      </c>
      <c r="B2096" s="1" t="s">
        <v>18</v>
      </c>
      <c r="C2096" s="1">
        <v>4</v>
      </c>
      <c r="D2096" s="1" t="s">
        <v>11</v>
      </c>
      <c r="E2096" s="1">
        <v>0.5</v>
      </c>
      <c r="F2096" s="1">
        <v>0.4</v>
      </c>
      <c r="G2096" s="1">
        <v>0.1</v>
      </c>
      <c r="H2096" s="1">
        <v>0</v>
      </c>
      <c r="I2096" s="1" t="s">
        <v>12</v>
      </c>
      <c r="J2096" s="1" t="s">
        <v>16</v>
      </c>
      <c r="K2096" s="1">
        <v>2000</v>
      </c>
      <c r="L2096" s="3">
        <v>500</v>
      </c>
      <c r="M2096" t="str">
        <f t="shared" si="228"/>
        <v>C</v>
      </c>
      <c r="N2096" t="str">
        <f t="shared" si="229"/>
        <v>C4</v>
      </c>
      <c r="O2096" t="str">
        <f>VLOOKUP(N2096,'Design - US'!$H$3:$M$50,2,FALSE)</f>
        <v>Profile A</v>
      </c>
      <c r="P2096" t="str">
        <f>VLOOKUP($N2096,'Design - US'!$H$3:$M$50,3,FALSE)</f>
        <v>$60 USD / mo (T3)</v>
      </c>
      <c r="Q2096" t="str">
        <f>VLOOKUP($N2096,'Design - US'!$H$3:$M$50,4,FALSE)</f>
        <v>$5.36 USD / day</v>
      </c>
      <c r="R2096" t="str">
        <f>VLOOKUP($N2096,'Design - US'!$H$3:$M$50,5,FALSE)</f>
        <v>Open access within label indication (use after failure of allopurinol or febuxostat)</v>
      </c>
      <c r="S2096" t="str">
        <f>VLOOKUP($N2096,'Design - US'!$H$3:$M$50,6,FALSE)</f>
        <v>Requires prior authorization</v>
      </c>
      <c r="T2096">
        <f t="shared" si="230"/>
        <v>2000</v>
      </c>
      <c r="U2096">
        <f t="shared" si="224"/>
        <v>1000</v>
      </c>
      <c r="V2096">
        <f t="shared" si="225"/>
        <v>800</v>
      </c>
      <c r="W2096">
        <f t="shared" si="226"/>
        <v>200</v>
      </c>
      <c r="X2096">
        <f t="shared" si="227"/>
        <v>0</v>
      </c>
    </row>
    <row r="2097" spans="1:24">
      <c r="A2097" s="2">
        <v>314</v>
      </c>
      <c r="B2097" s="1" t="s">
        <v>18</v>
      </c>
      <c r="C2097" s="1">
        <v>4</v>
      </c>
      <c r="D2097" s="1" t="s">
        <v>14</v>
      </c>
      <c r="E2097" s="1">
        <v>0.6</v>
      </c>
      <c r="F2097" s="1">
        <v>0.3</v>
      </c>
      <c r="G2097" s="1">
        <v>0.1</v>
      </c>
      <c r="H2097" s="1">
        <v>0</v>
      </c>
      <c r="I2097" s="1" t="s">
        <v>12</v>
      </c>
      <c r="J2097" s="1" t="s">
        <v>16</v>
      </c>
      <c r="K2097" s="1">
        <v>2000</v>
      </c>
      <c r="L2097" s="3">
        <v>500</v>
      </c>
      <c r="M2097" t="str">
        <f t="shared" si="228"/>
        <v>C</v>
      </c>
      <c r="N2097" t="str">
        <f t="shared" si="229"/>
        <v>C4</v>
      </c>
      <c r="O2097" t="str">
        <f>VLOOKUP(N2097,'Design - US'!$H$3:$M$50,2,FALSE)</f>
        <v>Profile A</v>
      </c>
      <c r="P2097" t="str">
        <f>VLOOKUP($N2097,'Design - US'!$H$3:$M$50,3,FALSE)</f>
        <v>$60 USD / mo (T3)</v>
      </c>
      <c r="Q2097" t="str">
        <f>VLOOKUP($N2097,'Design - US'!$H$3:$M$50,4,FALSE)</f>
        <v>$5.36 USD / day</v>
      </c>
      <c r="R2097" t="str">
        <f>VLOOKUP($N2097,'Design - US'!$H$3:$M$50,5,FALSE)</f>
        <v>Open access within label indication (use after failure of allopurinol or febuxostat)</v>
      </c>
      <c r="S2097" t="str">
        <f>VLOOKUP($N2097,'Design - US'!$H$3:$M$50,6,FALSE)</f>
        <v>Requires prior authorization</v>
      </c>
      <c r="T2097">
        <f t="shared" si="230"/>
        <v>500</v>
      </c>
      <c r="U2097">
        <f t="shared" si="224"/>
        <v>300</v>
      </c>
      <c r="V2097">
        <f t="shared" si="225"/>
        <v>150</v>
      </c>
      <c r="W2097">
        <f t="shared" si="226"/>
        <v>50</v>
      </c>
      <c r="X2097">
        <f t="shared" si="227"/>
        <v>0</v>
      </c>
    </row>
    <row r="2098" spans="1:24">
      <c r="A2098" s="2">
        <v>314</v>
      </c>
      <c r="B2098" s="1" t="s">
        <v>18</v>
      </c>
      <c r="C2098" s="1">
        <v>5</v>
      </c>
      <c r="D2098" s="1" t="s">
        <v>11</v>
      </c>
      <c r="E2098" s="1">
        <v>0.7</v>
      </c>
      <c r="F2098" s="1">
        <v>0.3</v>
      </c>
      <c r="G2098" s="1">
        <v>0</v>
      </c>
      <c r="H2098" s="1">
        <v>0</v>
      </c>
      <c r="I2098" s="1" t="s">
        <v>12</v>
      </c>
      <c r="J2098" s="1" t="s">
        <v>16</v>
      </c>
      <c r="K2098" s="1">
        <v>2000</v>
      </c>
      <c r="L2098" s="3">
        <v>500</v>
      </c>
      <c r="M2098" t="str">
        <f t="shared" si="228"/>
        <v>C</v>
      </c>
      <c r="N2098" t="str">
        <f t="shared" si="229"/>
        <v>C5</v>
      </c>
      <c r="O2098" t="str">
        <f>VLOOKUP(N2098,'Design - US'!$H$3:$M$50,2,FALSE)</f>
        <v>Profile C</v>
      </c>
      <c r="P2098" t="str">
        <f>VLOOKUP($N2098,'Design - US'!$H$3:$M$50,3,FALSE)</f>
        <v>$30 USD / mo (T2)</v>
      </c>
      <c r="Q2098" t="str">
        <f>VLOOKUP($N2098,'Design - US'!$H$3:$M$50,4,FALSE)</f>
        <v>$7.14 USD / day</v>
      </c>
      <c r="R2098" t="str">
        <f>VLOOKUP($N2098,'Design - US'!$H$3:$M$50,5,FALSE)</f>
        <v>Open access within label indication (use after failure of allopurinol or febuxostat)</v>
      </c>
      <c r="S2098" t="str">
        <f>VLOOKUP($N2098,'Design - US'!$H$3:$M$50,6,FALSE)</f>
        <v>Requires prior authorization</v>
      </c>
      <c r="T2098">
        <f t="shared" si="230"/>
        <v>2000</v>
      </c>
      <c r="U2098">
        <f t="shared" si="224"/>
        <v>1400</v>
      </c>
      <c r="V2098">
        <f t="shared" si="225"/>
        <v>600</v>
      </c>
      <c r="W2098">
        <f t="shared" si="226"/>
        <v>0</v>
      </c>
      <c r="X2098">
        <f t="shared" si="227"/>
        <v>0</v>
      </c>
    </row>
    <row r="2099" spans="1:24">
      <c r="A2099" s="2">
        <v>314</v>
      </c>
      <c r="B2099" s="1" t="s">
        <v>18</v>
      </c>
      <c r="C2099" s="1">
        <v>5</v>
      </c>
      <c r="D2099" s="1" t="s">
        <v>14</v>
      </c>
      <c r="E2099" s="1">
        <v>0.7</v>
      </c>
      <c r="F2099" s="1">
        <v>0.3</v>
      </c>
      <c r="G2099" s="1">
        <v>0</v>
      </c>
      <c r="H2099" s="1">
        <v>0</v>
      </c>
      <c r="I2099" s="1" t="s">
        <v>12</v>
      </c>
      <c r="J2099" s="1" t="s">
        <v>16</v>
      </c>
      <c r="K2099" s="1">
        <v>2000</v>
      </c>
      <c r="L2099" s="3">
        <v>500</v>
      </c>
      <c r="M2099" t="str">
        <f t="shared" si="228"/>
        <v>C</v>
      </c>
      <c r="N2099" t="str">
        <f t="shared" si="229"/>
        <v>C5</v>
      </c>
      <c r="O2099" t="str">
        <f>VLOOKUP(N2099,'Design - US'!$H$3:$M$50,2,FALSE)</f>
        <v>Profile C</v>
      </c>
      <c r="P2099" t="str">
        <f>VLOOKUP($N2099,'Design - US'!$H$3:$M$50,3,FALSE)</f>
        <v>$30 USD / mo (T2)</v>
      </c>
      <c r="Q2099" t="str">
        <f>VLOOKUP($N2099,'Design - US'!$H$3:$M$50,4,FALSE)</f>
        <v>$7.14 USD / day</v>
      </c>
      <c r="R2099" t="str">
        <f>VLOOKUP($N2099,'Design - US'!$H$3:$M$50,5,FALSE)</f>
        <v>Open access within label indication (use after failure of allopurinol or febuxostat)</v>
      </c>
      <c r="S2099" t="str">
        <f>VLOOKUP($N2099,'Design - US'!$H$3:$M$50,6,FALSE)</f>
        <v>Requires prior authorization</v>
      </c>
      <c r="T2099">
        <f t="shared" si="230"/>
        <v>500</v>
      </c>
      <c r="U2099">
        <f t="shared" si="224"/>
        <v>350</v>
      </c>
      <c r="V2099">
        <f t="shared" si="225"/>
        <v>150</v>
      </c>
      <c r="W2099">
        <f t="shared" si="226"/>
        <v>0</v>
      </c>
      <c r="X2099">
        <f t="shared" si="227"/>
        <v>0</v>
      </c>
    </row>
    <row r="2100" spans="1:24">
      <c r="A2100" s="2">
        <v>314</v>
      </c>
      <c r="B2100" s="1" t="s">
        <v>18</v>
      </c>
      <c r="C2100" s="1">
        <v>6</v>
      </c>
      <c r="D2100" s="1" t="s">
        <v>11</v>
      </c>
      <c r="E2100" s="1">
        <v>0.8</v>
      </c>
      <c r="F2100" s="1">
        <v>0.2</v>
      </c>
      <c r="G2100" s="1">
        <v>0</v>
      </c>
      <c r="H2100" s="1">
        <v>0</v>
      </c>
      <c r="I2100" s="1" t="s">
        <v>12</v>
      </c>
      <c r="J2100" s="1" t="s">
        <v>16</v>
      </c>
      <c r="K2100" s="1">
        <v>2000</v>
      </c>
      <c r="L2100" s="3">
        <v>500</v>
      </c>
      <c r="M2100" t="str">
        <f t="shared" si="228"/>
        <v>C</v>
      </c>
      <c r="N2100" t="str">
        <f t="shared" si="229"/>
        <v>C6</v>
      </c>
      <c r="O2100" t="str">
        <f>VLOOKUP(N2100,'Design - US'!$H$3:$M$50,2,FALSE)</f>
        <v>Profile A</v>
      </c>
      <c r="P2100" t="str">
        <f>VLOOKUP($N2100,'Design - US'!$H$3:$M$50,3,FALSE)</f>
        <v>$60 USD / mo (T3)</v>
      </c>
      <c r="Q2100" t="str">
        <f>VLOOKUP($N2100,'Design - US'!$H$3:$M$50,4,FALSE)</f>
        <v>$7.14 USD / day</v>
      </c>
      <c r="R2100" t="str">
        <f>VLOOKUP($N2100,'Design - US'!$H$3:$M$50,5,FALSE)</f>
        <v>Open access within label indication (use after failure of allopurinol or febuxostat)</v>
      </c>
      <c r="S2100" t="str">
        <f>VLOOKUP($N2100,'Design - US'!$H$3:$M$50,6,FALSE)</f>
        <v>Requires prior authorization</v>
      </c>
      <c r="T2100">
        <f t="shared" si="230"/>
        <v>2000</v>
      </c>
      <c r="U2100">
        <f t="shared" si="224"/>
        <v>1600</v>
      </c>
      <c r="V2100">
        <f t="shared" si="225"/>
        <v>400</v>
      </c>
      <c r="W2100">
        <f t="shared" si="226"/>
        <v>0</v>
      </c>
      <c r="X2100">
        <f t="shared" si="227"/>
        <v>0</v>
      </c>
    </row>
    <row r="2101" spans="1:24">
      <c r="A2101" s="2">
        <v>314</v>
      </c>
      <c r="B2101" s="1" t="s">
        <v>18</v>
      </c>
      <c r="C2101" s="1">
        <v>6</v>
      </c>
      <c r="D2101" s="1" t="s">
        <v>14</v>
      </c>
      <c r="E2101" s="1">
        <v>0.7</v>
      </c>
      <c r="F2101" s="1">
        <v>0.3</v>
      </c>
      <c r="G2101" s="1">
        <v>0</v>
      </c>
      <c r="H2101" s="1">
        <v>0</v>
      </c>
      <c r="I2101" s="1" t="s">
        <v>12</v>
      </c>
      <c r="J2101" s="1" t="s">
        <v>16</v>
      </c>
      <c r="K2101" s="1">
        <v>2000</v>
      </c>
      <c r="L2101" s="3">
        <v>500</v>
      </c>
      <c r="M2101" t="str">
        <f t="shared" si="228"/>
        <v>C</v>
      </c>
      <c r="N2101" t="str">
        <f t="shared" si="229"/>
        <v>C6</v>
      </c>
      <c r="O2101" t="str">
        <f>VLOOKUP(N2101,'Design - US'!$H$3:$M$50,2,FALSE)</f>
        <v>Profile A</v>
      </c>
      <c r="P2101" t="str">
        <f>VLOOKUP($N2101,'Design - US'!$H$3:$M$50,3,FALSE)</f>
        <v>$60 USD / mo (T3)</v>
      </c>
      <c r="Q2101" t="str">
        <f>VLOOKUP($N2101,'Design - US'!$H$3:$M$50,4,FALSE)</f>
        <v>$7.14 USD / day</v>
      </c>
      <c r="R2101" t="str">
        <f>VLOOKUP($N2101,'Design - US'!$H$3:$M$50,5,FALSE)</f>
        <v>Open access within label indication (use after failure of allopurinol or febuxostat)</v>
      </c>
      <c r="S2101" t="str">
        <f>VLOOKUP($N2101,'Design - US'!$H$3:$M$50,6,FALSE)</f>
        <v>Requires prior authorization</v>
      </c>
      <c r="T2101">
        <f t="shared" si="230"/>
        <v>500</v>
      </c>
      <c r="U2101">
        <f t="shared" si="224"/>
        <v>350</v>
      </c>
      <c r="V2101">
        <f t="shared" si="225"/>
        <v>150</v>
      </c>
      <c r="W2101">
        <f t="shared" si="226"/>
        <v>0</v>
      </c>
      <c r="X2101">
        <f t="shared" si="227"/>
        <v>0</v>
      </c>
    </row>
    <row r="2102" spans="1:24">
      <c r="A2102" s="2">
        <v>314</v>
      </c>
      <c r="B2102" s="1" t="s">
        <v>18</v>
      </c>
      <c r="C2102" s="1">
        <v>7</v>
      </c>
      <c r="D2102" s="1" t="s">
        <v>11</v>
      </c>
      <c r="E2102" s="1">
        <v>0.6</v>
      </c>
      <c r="F2102" s="1">
        <v>0.4</v>
      </c>
      <c r="G2102" s="1">
        <v>0</v>
      </c>
      <c r="H2102" s="1">
        <v>0</v>
      </c>
      <c r="I2102" s="1" t="s">
        <v>12</v>
      </c>
      <c r="J2102" s="1" t="s">
        <v>16</v>
      </c>
      <c r="K2102" s="1">
        <v>2000</v>
      </c>
      <c r="L2102" s="3">
        <v>500</v>
      </c>
      <c r="M2102" t="str">
        <f t="shared" si="228"/>
        <v>C</v>
      </c>
      <c r="N2102" t="str">
        <f t="shared" si="229"/>
        <v>C7</v>
      </c>
      <c r="O2102" t="str">
        <f>VLOOKUP(N2102,'Design - US'!$H$3:$M$50,2,FALSE)</f>
        <v>Profile D</v>
      </c>
      <c r="P2102" t="str">
        <f>VLOOKUP($N2102,'Design - US'!$H$3:$M$50,3,FALSE)</f>
        <v>$60 USD / mo (T3)</v>
      </c>
      <c r="Q2102" t="str">
        <f>VLOOKUP($N2102,'Design - US'!$H$3:$M$50,4,FALSE)</f>
        <v>$7.14 USD / day</v>
      </c>
      <c r="R2102" t="str">
        <f>VLOOKUP($N2102,'Design - US'!$H$3:$M$50,5,FALSE)</f>
        <v>Open access within label indication (use after failure of allopurinol or febuxostat)</v>
      </c>
      <c r="S2102" t="str">
        <f>VLOOKUP($N2102,'Design - US'!$H$3:$M$50,6,FALSE)</f>
        <v>Requires prior authorization</v>
      </c>
      <c r="T2102">
        <f t="shared" si="230"/>
        <v>2000</v>
      </c>
      <c r="U2102">
        <f t="shared" si="224"/>
        <v>1200</v>
      </c>
      <c r="V2102">
        <f t="shared" si="225"/>
        <v>800</v>
      </c>
      <c r="W2102">
        <f t="shared" si="226"/>
        <v>0</v>
      </c>
      <c r="X2102">
        <f t="shared" si="227"/>
        <v>0</v>
      </c>
    </row>
    <row r="2103" spans="1:24">
      <c r="A2103" s="2">
        <v>314</v>
      </c>
      <c r="B2103" s="1" t="s">
        <v>18</v>
      </c>
      <c r="C2103" s="1">
        <v>7</v>
      </c>
      <c r="D2103" s="1" t="s">
        <v>14</v>
      </c>
      <c r="E2103" s="1">
        <v>0.7</v>
      </c>
      <c r="F2103" s="1">
        <v>0.3</v>
      </c>
      <c r="G2103" s="1">
        <v>0</v>
      </c>
      <c r="H2103" s="1">
        <v>0</v>
      </c>
      <c r="I2103" s="1" t="s">
        <v>12</v>
      </c>
      <c r="J2103" s="1" t="s">
        <v>16</v>
      </c>
      <c r="K2103" s="1">
        <v>2000</v>
      </c>
      <c r="L2103" s="3">
        <v>500</v>
      </c>
      <c r="M2103" t="str">
        <f t="shared" si="228"/>
        <v>C</v>
      </c>
      <c r="N2103" t="str">
        <f t="shared" si="229"/>
        <v>C7</v>
      </c>
      <c r="O2103" t="str">
        <f>VLOOKUP(N2103,'Design - US'!$H$3:$M$50,2,FALSE)</f>
        <v>Profile D</v>
      </c>
      <c r="P2103" t="str">
        <f>VLOOKUP($N2103,'Design - US'!$H$3:$M$50,3,FALSE)</f>
        <v>$60 USD / mo (T3)</v>
      </c>
      <c r="Q2103" t="str">
        <f>VLOOKUP($N2103,'Design - US'!$H$3:$M$50,4,FALSE)</f>
        <v>$7.14 USD / day</v>
      </c>
      <c r="R2103" t="str">
        <f>VLOOKUP($N2103,'Design - US'!$H$3:$M$50,5,FALSE)</f>
        <v>Open access within label indication (use after failure of allopurinol or febuxostat)</v>
      </c>
      <c r="S2103" t="str">
        <f>VLOOKUP($N2103,'Design - US'!$H$3:$M$50,6,FALSE)</f>
        <v>Requires prior authorization</v>
      </c>
      <c r="T2103">
        <f t="shared" si="230"/>
        <v>500</v>
      </c>
      <c r="U2103">
        <f t="shared" si="224"/>
        <v>350</v>
      </c>
      <c r="V2103">
        <f t="shared" si="225"/>
        <v>150</v>
      </c>
      <c r="W2103">
        <f t="shared" si="226"/>
        <v>0</v>
      </c>
      <c r="X2103">
        <f t="shared" si="227"/>
        <v>0</v>
      </c>
    </row>
    <row r="2104" spans="1:24">
      <c r="A2104" s="2">
        <v>314</v>
      </c>
      <c r="B2104" s="1" t="s">
        <v>18</v>
      </c>
      <c r="C2104" s="1">
        <v>8</v>
      </c>
      <c r="D2104" s="1" t="s">
        <v>11</v>
      </c>
      <c r="E2104" s="1">
        <v>0.7</v>
      </c>
      <c r="F2104" s="1">
        <v>0.3</v>
      </c>
      <c r="G2104" s="1">
        <v>0</v>
      </c>
      <c r="H2104" s="1">
        <v>0</v>
      </c>
      <c r="I2104" s="1" t="s">
        <v>12</v>
      </c>
      <c r="J2104" s="1" t="s">
        <v>16</v>
      </c>
      <c r="K2104" s="1">
        <v>2000</v>
      </c>
      <c r="L2104" s="3">
        <v>500</v>
      </c>
      <c r="M2104" t="str">
        <f t="shared" si="228"/>
        <v>C</v>
      </c>
      <c r="N2104" t="str">
        <f t="shared" si="229"/>
        <v>C8</v>
      </c>
      <c r="O2104" t="str">
        <f>VLOOKUP(N2104,'Design - US'!$H$3:$M$50,2,FALSE)</f>
        <v>Profile B</v>
      </c>
      <c r="P2104" t="str">
        <f>VLOOKUP($N2104,'Design - US'!$H$3:$M$50,3,FALSE)</f>
        <v>$60 USD / mo (T3)</v>
      </c>
      <c r="Q2104" t="str">
        <f>VLOOKUP($N2104,'Design - US'!$H$3:$M$50,4,FALSE)</f>
        <v>$12.06 USD / day</v>
      </c>
      <c r="R2104" t="str">
        <f>VLOOKUP($N2104,'Design - US'!$H$3:$M$50,5,FALSE)</f>
        <v>Access restricted beyond label indication (use only after failure of both allopurinol AND febuxostat)</v>
      </c>
      <c r="S2104" t="str">
        <f>VLOOKUP($N2104,'Design - US'!$H$3:$M$50,6,FALSE)</f>
        <v>Requires prior authorization</v>
      </c>
      <c r="T2104">
        <f t="shared" si="230"/>
        <v>2000</v>
      </c>
      <c r="U2104">
        <f t="shared" si="224"/>
        <v>1400</v>
      </c>
      <c r="V2104">
        <f t="shared" si="225"/>
        <v>600</v>
      </c>
      <c r="W2104">
        <f t="shared" si="226"/>
        <v>0</v>
      </c>
      <c r="X2104">
        <f t="shared" si="227"/>
        <v>0</v>
      </c>
    </row>
    <row r="2105" spans="1:24">
      <c r="A2105" s="2">
        <v>314</v>
      </c>
      <c r="B2105" s="1" t="s">
        <v>18</v>
      </c>
      <c r="C2105" s="1">
        <v>8</v>
      </c>
      <c r="D2105" s="1" t="s">
        <v>14</v>
      </c>
      <c r="E2105" s="1">
        <v>0.6</v>
      </c>
      <c r="F2105" s="1">
        <v>0.4</v>
      </c>
      <c r="G2105" s="1">
        <v>0</v>
      </c>
      <c r="H2105" s="1">
        <v>0</v>
      </c>
      <c r="I2105" s="1" t="s">
        <v>12</v>
      </c>
      <c r="J2105" s="1" t="s">
        <v>16</v>
      </c>
      <c r="K2105" s="1">
        <v>2000</v>
      </c>
      <c r="L2105" s="3">
        <v>500</v>
      </c>
      <c r="M2105" t="str">
        <f t="shared" si="228"/>
        <v>C</v>
      </c>
      <c r="N2105" t="str">
        <f t="shared" si="229"/>
        <v>C8</v>
      </c>
      <c r="O2105" t="str">
        <f>VLOOKUP(N2105,'Design - US'!$H$3:$M$50,2,FALSE)</f>
        <v>Profile B</v>
      </c>
      <c r="P2105" t="str">
        <f>VLOOKUP($N2105,'Design - US'!$H$3:$M$50,3,FALSE)</f>
        <v>$60 USD / mo (T3)</v>
      </c>
      <c r="Q2105" t="str">
        <f>VLOOKUP($N2105,'Design - US'!$H$3:$M$50,4,FALSE)</f>
        <v>$12.06 USD / day</v>
      </c>
      <c r="R2105" t="str">
        <f>VLOOKUP($N2105,'Design - US'!$H$3:$M$50,5,FALSE)</f>
        <v>Access restricted beyond label indication (use only after failure of both allopurinol AND febuxostat)</v>
      </c>
      <c r="S2105" t="str">
        <f>VLOOKUP($N2105,'Design - US'!$H$3:$M$50,6,FALSE)</f>
        <v>Requires prior authorization</v>
      </c>
      <c r="T2105">
        <f t="shared" si="230"/>
        <v>500</v>
      </c>
      <c r="U2105">
        <f t="shared" si="224"/>
        <v>300</v>
      </c>
      <c r="V2105">
        <f t="shared" si="225"/>
        <v>200</v>
      </c>
      <c r="W2105">
        <f t="shared" si="226"/>
        <v>0</v>
      </c>
      <c r="X2105">
        <f t="shared" si="227"/>
        <v>0</v>
      </c>
    </row>
    <row r="2106" spans="1:24">
      <c r="A2106" s="2">
        <v>314</v>
      </c>
      <c r="B2106" s="1" t="s">
        <v>18</v>
      </c>
      <c r="C2106" s="1">
        <v>9</v>
      </c>
      <c r="D2106" s="1" t="s">
        <v>11</v>
      </c>
      <c r="E2106" s="1">
        <v>0.7</v>
      </c>
      <c r="F2106" s="1">
        <v>0.3</v>
      </c>
      <c r="G2106" s="1">
        <v>0</v>
      </c>
      <c r="H2106" s="1">
        <v>0</v>
      </c>
      <c r="I2106" s="1" t="s">
        <v>12</v>
      </c>
      <c r="J2106" s="1" t="s">
        <v>16</v>
      </c>
      <c r="K2106" s="1">
        <v>2000</v>
      </c>
      <c r="L2106" s="3">
        <v>500</v>
      </c>
      <c r="M2106" t="str">
        <f t="shared" si="228"/>
        <v>C</v>
      </c>
      <c r="N2106" t="str">
        <f t="shared" si="229"/>
        <v>C9</v>
      </c>
      <c r="O2106" t="str">
        <f>VLOOKUP(N2106,'Design - US'!$H$3:$M$50,2,FALSE)</f>
        <v>Profile D</v>
      </c>
      <c r="P2106" t="str">
        <f>VLOOKUP($N2106,'Design - US'!$H$3:$M$50,3,FALSE)</f>
        <v>$60 USD / mo (T3)</v>
      </c>
      <c r="Q2106" t="str">
        <f>VLOOKUP($N2106,'Design - US'!$H$3:$M$50,4,FALSE)</f>
        <v>$12.06 USD / day</v>
      </c>
      <c r="R2106" t="str">
        <f>VLOOKUP($N2106,'Design - US'!$H$3:$M$50,5,FALSE)</f>
        <v>Open access within label indication (use after failure of allopurinol or febuxostat)</v>
      </c>
      <c r="S2106" t="str">
        <f>VLOOKUP($N2106,'Design - US'!$H$3:$M$50,6,FALSE)</f>
        <v>No prior authorization</v>
      </c>
      <c r="T2106">
        <f t="shared" si="230"/>
        <v>2000</v>
      </c>
      <c r="U2106">
        <f t="shared" si="224"/>
        <v>1400</v>
      </c>
      <c r="V2106">
        <f t="shared" si="225"/>
        <v>600</v>
      </c>
      <c r="W2106">
        <f t="shared" si="226"/>
        <v>0</v>
      </c>
      <c r="X2106">
        <f t="shared" si="227"/>
        <v>0</v>
      </c>
    </row>
    <row r="2107" spans="1:24">
      <c r="A2107" s="2">
        <v>314</v>
      </c>
      <c r="B2107" s="1" t="s">
        <v>18</v>
      </c>
      <c r="C2107" s="1">
        <v>9</v>
      </c>
      <c r="D2107" s="1" t="s">
        <v>14</v>
      </c>
      <c r="E2107" s="1">
        <v>0.6</v>
      </c>
      <c r="F2107" s="1">
        <v>0.4</v>
      </c>
      <c r="G2107" s="1">
        <v>0</v>
      </c>
      <c r="H2107" s="1">
        <v>0</v>
      </c>
      <c r="I2107" s="1" t="s">
        <v>12</v>
      </c>
      <c r="J2107" s="1" t="s">
        <v>16</v>
      </c>
      <c r="K2107" s="1">
        <v>2000</v>
      </c>
      <c r="L2107" s="3">
        <v>500</v>
      </c>
      <c r="M2107" t="str">
        <f t="shared" si="228"/>
        <v>C</v>
      </c>
      <c r="N2107" t="str">
        <f t="shared" si="229"/>
        <v>C9</v>
      </c>
      <c r="O2107" t="str">
        <f>VLOOKUP(N2107,'Design - US'!$H$3:$M$50,2,FALSE)</f>
        <v>Profile D</v>
      </c>
      <c r="P2107" t="str">
        <f>VLOOKUP($N2107,'Design - US'!$H$3:$M$50,3,FALSE)</f>
        <v>$60 USD / mo (T3)</v>
      </c>
      <c r="Q2107" t="str">
        <f>VLOOKUP($N2107,'Design - US'!$H$3:$M$50,4,FALSE)</f>
        <v>$12.06 USD / day</v>
      </c>
      <c r="R2107" t="str">
        <f>VLOOKUP($N2107,'Design - US'!$H$3:$M$50,5,FALSE)</f>
        <v>Open access within label indication (use after failure of allopurinol or febuxostat)</v>
      </c>
      <c r="S2107" t="str">
        <f>VLOOKUP($N2107,'Design - US'!$H$3:$M$50,6,FALSE)</f>
        <v>No prior authorization</v>
      </c>
      <c r="T2107">
        <f t="shared" si="230"/>
        <v>500</v>
      </c>
      <c r="U2107">
        <f t="shared" si="224"/>
        <v>300</v>
      </c>
      <c r="V2107">
        <f t="shared" si="225"/>
        <v>200</v>
      </c>
      <c r="W2107">
        <f t="shared" si="226"/>
        <v>0</v>
      </c>
      <c r="X2107">
        <f t="shared" si="227"/>
        <v>0</v>
      </c>
    </row>
    <row r="2108" spans="1:24">
      <c r="A2108" s="2">
        <v>314</v>
      </c>
      <c r="B2108" s="1" t="s">
        <v>18</v>
      </c>
      <c r="C2108" s="1">
        <v>10</v>
      </c>
      <c r="D2108" s="1" t="s">
        <v>11</v>
      </c>
      <c r="E2108" s="1">
        <v>0.8</v>
      </c>
      <c r="F2108" s="1">
        <v>0.2</v>
      </c>
      <c r="G2108" s="1">
        <v>0</v>
      </c>
      <c r="H2108" s="1">
        <v>0</v>
      </c>
      <c r="I2108" s="1" t="s">
        <v>12</v>
      </c>
      <c r="J2108" s="1" t="s">
        <v>16</v>
      </c>
      <c r="K2108" s="1">
        <v>2000</v>
      </c>
      <c r="L2108" s="3">
        <v>500</v>
      </c>
      <c r="M2108" t="str">
        <f t="shared" si="228"/>
        <v>C</v>
      </c>
      <c r="N2108" t="str">
        <f t="shared" si="229"/>
        <v>C10</v>
      </c>
      <c r="O2108" t="str">
        <f>VLOOKUP(N2108,'Design - US'!$H$3:$M$50,2,FALSE)</f>
        <v>Profile A</v>
      </c>
      <c r="P2108" t="str">
        <f>VLOOKUP($N2108,'Design - US'!$H$3:$M$50,3,FALSE)</f>
        <v>$60 USD / mo (T3)</v>
      </c>
      <c r="Q2108" t="str">
        <f>VLOOKUP($N2108,'Design - US'!$H$3:$M$50,4,FALSE)</f>
        <v>$12.06 USD / day</v>
      </c>
      <c r="R2108" t="str">
        <f>VLOOKUP($N2108,'Design - US'!$H$3:$M$50,5,FALSE)</f>
        <v>Open access within label indication (use after failure of allopurinol or febuxostat)</v>
      </c>
      <c r="S2108" t="str">
        <f>VLOOKUP($N2108,'Design - US'!$H$3:$M$50,6,FALSE)</f>
        <v>No prior authorization</v>
      </c>
      <c r="T2108">
        <f t="shared" si="230"/>
        <v>2000</v>
      </c>
      <c r="U2108">
        <f t="shared" si="224"/>
        <v>1600</v>
      </c>
      <c r="V2108">
        <f t="shared" si="225"/>
        <v>400</v>
      </c>
      <c r="W2108">
        <f t="shared" si="226"/>
        <v>0</v>
      </c>
      <c r="X2108">
        <f t="shared" si="227"/>
        <v>0</v>
      </c>
    </row>
    <row r="2109" spans="1:24">
      <c r="A2109" s="2">
        <v>314</v>
      </c>
      <c r="B2109" s="1" t="s">
        <v>18</v>
      </c>
      <c r="C2109" s="1">
        <v>10</v>
      </c>
      <c r="D2109" s="1" t="s">
        <v>14</v>
      </c>
      <c r="E2109" s="1">
        <v>0.6</v>
      </c>
      <c r="F2109" s="1">
        <v>0.4</v>
      </c>
      <c r="G2109" s="1">
        <v>0</v>
      </c>
      <c r="H2109" s="1">
        <v>0</v>
      </c>
      <c r="I2109" s="1" t="s">
        <v>12</v>
      </c>
      <c r="J2109" s="1" t="s">
        <v>16</v>
      </c>
      <c r="K2109" s="1">
        <v>2000</v>
      </c>
      <c r="L2109" s="3">
        <v>500</v>
      </c>
      <c r="M2109" t="str">
        <f t="shared" si="228"/>
        <v>C</v>
      </c>
      <c r="N2109" t="str">
        <f t="shared" si="229"/>
        <v>C10</v>
      </c>
      <c r="O2109" t="str">
        <f>VLOOKUP(N2109,'Design - US'!$H$3:$M$50,2,FALSE)</f>
        <v>Profile A</v>
      </c>
      <c r="P2109" t="str">
        <f>VLOOKUP($N2109,'Design - US'!$H$3:$M$50,3,FALSE)</f>
        <v>$60 USD / mo (T3)</v>
      </c>
      <c r="Q2109" t="str">
        <f>VLOOKUP($N2109,'Design - US'!$H$3:$M$50,4,FALSE)</f>
        <v>$12.06 USD / day</v>
      </c>
      <c r="R2109" t="str">
        <f>VLOOKUP($N2109,'Design - US'!$H$3:$M$50,5,FALSE)</f>
        <v>Open access within label indication (use after failure of allopurinol or febuxostat)</v>
      </c>
      <c r="S2109" t="str">
        <f>VLOOKUP($N2109,'Design - US'!$H$3:$M$50,6,FALSE)</f>
        <v>No prior authorization</v>
      </c>
      <c r="T2109">
        <f t="shared" si="230"/>
        <v>500</v>
      </c>
      <c r="U2109">
        <f t="shared" si="224"/>
        <v>300</v>
      </c>
      <c r="V2109">
        <f t="shared" si="225"/>
        <v>200</v>
      </c>
      <c r="W2109">
        <f t="shared" si="226"/>
        <v>0</v>
      </c>
      <c r="X2109">
        <f t="shared" si="227"/>
        <v>0</v>
      </c>
    </row>
    <row r="2110" spans="1:24">
      <c r="A2110" s="2">
        <v>314</v>
      </c>
      <c r="B2110" s="1" t="s">
        <v>18</v>
      </c>
      <c r="C2110" s="1">
        <v>11</v>
      </c>
      <c r="D2110" s="1" t="s">
        <v>11</v>
      </c>
      <c r="E2110" s="1">
        <v>0.6</v>
      </c>
      <c r="F2110" s="1">
        <v>0.4</v>
      </c>
      <c r="G2110" s="1">
        <v>0</v>
      </c>
      <c r="H2110" s="1">
        <v>0</v>
      </c>
      <c r="I2110" s="1" t="s">
        <v>12</v>
      </c>
      <c r="J2110" s="1" t="s">
        <v>16</v>
      </c>
      <c r="K2110" s="1">
        <v>2000</v>
      </c>
      <c r="L2110" s="3">
        <v>500</v>
      </c>
      <c r="M2110" t="str">
        <f t="shared" si="228"/>
        <v>C</v>
      </c>
      <c r="N2110" t="str">
        <f t="shared" si="229"/>
        <v>C11</v>
      </c>
      <c r="O2110" t="str">
        <f>VLOOKUP(N2110,'Design - US'!$H$3:$M$50,2,FALSE)</f>
        <v>Profile B</v>
      </c>
      <c r="P2110" t="str">
        <f>VLOOKUP($N2110,'Design - US'!$H$3:$M$50,3,FALSE)</f>
        <v>$60 USD / mo (T3)</v>
      </c>
      <c r="Q2110" t="str">
        <f>VLOOKUP($N2110,'Design - US'!$H$3:$M$50,4,FALSE)</f>
        <v>$12.06 USD / day</v>
      </c>
      <c r="R2110" t="str">
        <f>VLOOKUP($N2110,'Design - US'!$H$3:$M$50,5,FALSE)</f>
        <v>Open access within label indication (use after failure of allopurinol or febuxostat)</v>
      </c>
      <c r="S2110" t="str">
        <f>VLOOKUP($N2110,'Design - US'!$H$3:$M$50,6,FALSE)</f>
        <v>No prior authorization</v>
      </c>
      <c r="T2110">
        <f t="shared" si="230"/>
        <v>2000</v>
      </c>
      <c r="U2110">
        <f t="shared" si="224"/>
        <v>1200</v>
      </c>
      <c r="V2110">
        <f t="shared" si="225"/>
        <v>800</v>
      </c>
      <c r="W2110">
        <f t="shared" si="226"/>
        <v>0</v>
      </c>
      <c r="X2110">
        <f t="shared" si="227"/>
        <v>0</v>
      </c>
    </row>
    <row r="2111" spans="1:24">
      <c r="A2111" s="2">
        <v>314</v>
      </c>
      <c r="B2111" s="1" t="s">
        <v>18</v>
      </c>
      <c r="C2111" s="1">
        <v>11</v>
      </c>
      <c r="D2111" s="1" t="s">
        <v>14</v>
      </c>
      <c r="E2111" s="1">
        <v>0.7</v>
      </c>
      <c r="F2111" s="1">
        <v>0.3</v>
      </c>
      <c r="G2111" s="1">
        <v>0</v>
      </c>
      <c r="H2111" s="1">
        <v>0</v>
      </c>
      <c r="I2111" s="1" t="s">
        <v>12</v>
      </c>
      <c r="J2111" s="1" t="s">
        <v>16</v>
      </c>
      <c r="K2111" s="1">
        <v>2000</v>
      </c>
      <c r="L2111" s="3">
        <v>500</v>
      </c>
      <c r="M2111" t="str">
        <f t="shared" si="228"/>
        <v>C</v>
      </c>
      <c r="N2111" t="str">
        <f t="shared" si="229"/>
        <v>C11</v>
      </c>
      <c r="O2111" t="str">
        <f>VLOOKUP(N2111,'Design - US'!$H$3:$M$50,2,FALSE)</f>
        <v>Profile B</v>
      </c>
      <c r="P2111" t="str">
        <f>VLOOKUP($N2111,'Design - US'!$H$3:$M$50,3,FALSE)</f>
        <v>$60 USD / mo (T3)</v>
      </c>
      <c r="Q2111" t="str">
        <f>VLOOKUP($N2111,'Design - US'!$H$3:$M$50,4,FALSE)</f>
        <v>$12.06 USD / day</v>
      </c>
      <c r="R2111" t="str">
        <f>VLOOKUP($N2111,'Design - US'!$H$3:$M$50,5,FALSE)</f>
        <v>Open access within label indication (use after failure of allopurinol or febuxostat)</v>
      </c>
      <c r="S2111" t="str">
        <f>VLOOKUP($N2111,'Design - US'!$H$3:$M$50,6,FALSE)</f>
        <v>No prior authorization</v>
      </c>
      <c r="T2111">
        <f t="shared" si="230"/>
        <v>500</v>
      </c>
      <c r="U2111">
        <f t="shared" si="224"/>
        <v>350</v>
      </c>
      <c r="V2111">
        <f t="shared" si="225"/>
        <v>150</v>
      </c>
      <c r="W2111">
        <f t="shared" si="226"/>
        <v>0</v>
      </c>
      <c r="X2111">
        <f t="shared" si="227"/>
        <v>0</v>
      </c>
    </row>
    <row r="2112" spans="1:24">
      <c r="A2112" s="2">
        <v>314</v>
      </c>
      <c r="B2112" s="1" t="s">
        <v>18</v>
      </c>
      <c r="C2112" s="1">
        <v>12</v>
      </c>
      <c r="D2112" s="1" t="s">
        <v>11</v>
      </c>
      <c r="E2112" s="1">
        <v>0.5</v>
      </c>
      <c r="F2112" s="1">
        <v>0.4</v>
      </c>
      <c r="G2112" s="1">
        <v>0.1</v>
      </c>
      <c r="H2112" s="1">
        <v>0</v>
      </c>
      <c r="I2112" s="1" t="s">
        <v>12</v>
      </c>
      <c r="J2112" s="1" t="s">
        <v>16</v>
      </c>
      <c r="K2112" s="1">
        <v>2000</v>
      </c>
      <c r="L2112" s="3">
        <v>500</v>
      </c>
      <c r="M2112" t="str">
        <f t="shared" si="228"/>
        <v>C</v>
      </c>
      <c r="N2112" t="str">
        <f t="shared" si="229"/>
        <v>C12</v>
      </c>
      <c r="O2112" t="str">
        <f>VLOOKUP(N2112,'Design - US'!$H$3:$M$50,2,FALSE)</f>
        <v>Profile C</v>
      </c>
      <c r="P2112" t="str">
        <f>VLOOKUP($N2112,'Design - US'!$H$3:$M$50,3,FALSE)</f>
        <v>$60 USD / mo (T3)</v>
      </c>
      <c r="Q2112" t="str">
        <f>VLOOKUP($N2112,'Design - US'!$H$3:$M$50,4,FALSE)</f>
        <v>$5.36 USD / day</v>
      </c>
      <c r="R2112" t="str">
        <f>VLOOKUP($N2112,'Design - US'!$H$3:$M$50,5,FALSE)</f>
        <v>Open access within label indication (use after failure of allopurinol or febuxostat)</v>
      </c>
      <c r="S2112" t="str">
        <f>VLOOKUP($N2112,'Design - US'!$H$3:$M$50,6,FALSE)</f>
        <v>No prior authorization</v>
      </c>
      <c r="T2112">
        <f t="shared" si="230"/>
        <v>2000</v>
      </c>
      <c r="U2112">
        <f t="shared" si="224"/>
        <v>1000</v>
      </c>
      <c r="V2112">
        <f t="shared" si="225"/>
        <v>800</v>
      </c>
      <c r="W2112">
        <f t="shared" si="226"/>
        <v>200</v>
      </c>
      <c r="X2112">
        <f t="shared" si="227"/>
        <v>0</v>
      </c>
    </row>
    <row r="2113" spans="1:24">
      <c r="A2113" s="2">
        <v>314</v>
      </c>
      <c r="B2113" s="1" t="s">
        <v>18</v>
      </c>
      <c r="C2113" s="1">
        <v>12</v>
      </c>
      <c r="D2113" s="1" t="s">
        <v>14</v>
      </c>
      <c r="E2113" s="1">
        <v>0.6</v>
      </c>
      <c r="F2113" s="1">
        <v>0.3</v>
      </c>
      <c r="G2113" s="1">
        <v>0.1</v>
      </c>
      <c r="H2113" s="1">
        <v>0</v>
      </c>
      <c r="I2113" s="1" t="s">
        <v>12</v>
      </c>
      <c r="J2113" s="1" t="s">
        <v>16</v>
      </c>
      <c r="K2113" s="1">
        <v>2000</v>
      </c>
      <c r="L2113" s="3">
        <v>500</v>
      </c>
      <c r="M2113" t="str">
        <f t="shared" si="228"/>
        <v>C</v>
      </c>
      <c r="N2113" t="str">
        <f t="shared" si="229"/>
        <v>C12</v>
      </c>
      <c r="O2113" t="str">
        <f>VLOOKUP(N2113,'Design - US'!$H$3:$M$50,2,FALSE)</f>
        <v>Profile C</v>
      </c>
      <c r="P2113" t="str">
        <f>VLOOKUP($N2113,'Design - US'!$H$3:$M$50,3,FALSE)</f>
        <v>$60 USD / mo (T3)</v>
      </c>
      <c r="Q2113" t="str">
        <f>VLOOKUP($N2113,'Design - US'!$H$3:$M$50,4,FALSE)</f>
        <v>$5.36 USD / day</v>
      </c>
      <c r="R2113" t="str">
        <f>VLOOKUP($N2113,'Design - US'!$H$3:$M$50,5,FALSE)</f>
        <v>Open access within label indication (use after failure of allopurinol or febuxostat)</v>
      </c>
      <c r="S2113" t="str">
        <f>VLOOKUP($N2113,'Design - US'!$H$3:$M$50,6,FALSE)</f>
        <v>No prior authorization</v>
      </c>
      <c r="T2113">
        <f t="shared" si="230"/>
        <v>500</v>
      </c>
      <c r="U2113">
        <f t="shared" si="224"/>
        <v>300</v>
      </c>
      <c r="V2113">
        <f t="shared" si="225"/>
        <v>150</v>
      </c>
      <c r="W2113">
        <f t="shared" si="226"/>
        <v>50</v>
      </c>
      <c r="X2113">
        <f t="shared" si="227"/>
        <v>0</v>
      </c>
    </row>
    <row r="2114" spans="1:24">
      <c r="A2114" s="2">
        <v>320</v>
      </c>
      <c r="B2114" s="1" t="s">
        <v>18</v>
      </c>
      <c r="C2114" s="1">
        <v>1</v>
      </c>
      <c r="D2114" s="1" t="s">
        <v>11</v>
      </c>
      <c r="E2114" s="1">
        <v>0.5</v>
      </c>
      <c r="F2114" s="1">
        <v>0.4</v>
      </c>
      <c r="G2114" s="1">
        <v>0.1</v>
      </c>
      <c r="H2114" s="1">
        <v>0</v>
      </c>
      <c r="I2114" s="1" t="s">
        <v>12</v>
      </c>
      <c r="J2114" s="1" t="s">
        <v>16</v>
      </c>
      <c r="K2114" s="1">
        <v>750</v>
      </c>
      <c r="L2114" s="3">
        <v>250</v>
      </c>
      <c r="M2114" t="str">
        <f t="shared" si="228"/>
        <v>C</v>
      </c>
      <c r="N2114" t="str">
        <f t="shared" si="229"/>
        <v>C1</v>
      </c>
      <c r="O2114" t="str">
        <f>VLOOKUP(N2114,'Design - US'!$H$3:$M$50,2,FALSE)</f>
        <v>Profile C</v>
      </c>
      <c r="P2114" t="str">
        <f>VLOOKUP($N2114,'Design - US'!$H$3:$M$50,3,FALSE)</f>
        <v>$30 USD / mo (T2)</v>
      </c>
      <c r="Q2114" t="str">
        <f>VLOOKUP($N2114,'Design - US'!$H$3:$M$50,4,FALSE)</f>
        <v>$7.14 USD / day</v>
      </c>
      <c r="R2114" t="str">
        <f>VLOOKUP($N2114,'Design - US'!$H$3:$M$50,5,FALSE)</f>
        <v>Open access within label indication (use after failure of allopurinol or febuxostat)</v>
      </c>
      <c r="S2114" t="str">
        <f>VLOOKUP($N2114,'Design - US'!$H$3:$M$50,6,FALSE)</f>
        <v>No prior authorization</v>
      </c>
      <c r="T2114">
        <f t="shared" si="230"/>
        <v>750</v>
      </c>
      <c r="U2114">
        <f t="shared" ref="U2114:U2177" si="231">$T2114*E2114</f>
        <v>375</v>
      </c>
      <c r="V2114">
        <f t="shared" ref="V2114:V2177" si="232">$T2114*F2114</f>
        <v>300</v>
      </c>
      <c r="W2114">
        <f t="shared" ref="W2114:W2177" si="233">$T2114*G2114</f>
        <v>75</v>
      </c>
      <c r="X2114">
        <f t="shared" ref="X2114:X2177" si="234">$T2114*H2114</f>
        <v>0</v>
      </c>
    </row>
    <row r="2115" spans="1:24">
      <c r="A2115" s="2">
        <v>320</v>
      </c>
      <c r="B2115" s="1" t="s">
        <v>18</v>
      </c>
      <c r="C2115" s="1">
        <v>1</v>
      </c>
      <c r="D2115" s="1" t="s">
        <v>14</v>
      </c>
      <c r="E2115" s="1">
        <v>0.4</v>
      </c>
      <c r="F2115" s="1">
        <v>0.5</v>
      </c>
      <c r="G2115" s="1">
        <v>0.1</v>
      </c>
      <c r="H2115" s="1">
        <v>0</v>
      </c>
      <c r="I2115" s="1" t="s">
        <v>12</v>
      </c>
      <c r="J2115" s="1" t="s">
        <v>16</v>
      </c>
      <c r="K2115" s="1">
        <v>750</v>
      </c>
      <c r="L2115" s="3">
        <v>250</v>
      </c>
      <c r="M2115" t="str">
        <f t="shared" ref="M2115:M2178" si="235">RIGHT(B2115,1)</f>
        <v>C</v>
      </c>
      <c r="N2115" t="str">
        <f t="shared" ref="N2115:N2178" si="236">M2115&amp;C2115</f>
        <v>C1</v>
      </c>
      <c r="O2115" t="str">
        <f>VLOOKUP(N2115,'Design - US'!$H$3:$M$50,2,FALSE)</f>
        <v>Profile C</v>
      </c>
      <c r="P2115" t="str">
        <f>VLOOKUP($N2115,'Design - US'!$H$3:$M$50,3,FALSE)</f>
        <v>$30 USD / mo (T2)</v>
      </c>
      <c r="Q2115" t="str">
        <f>VLOOKUP($N2115,'Design - US'!$H$3:$M$50,4,FALSE)</f>
        <v>$7.14 USD / day</v>
      </c>
      <c r="R2115" t="str">
        <f>VLOOKUP($N2115,'Design - US'!$H$3:$M$50,5,FALSE)</f>
        <v>Open access within label indication (use after failure of allopurinol or febuxostat)</v>
      </c>
      <c r="S2115" t="str">
        <f>VLOOKUP($N2115,'Design - US'!$H$3:$M$50,6,FALSE)</f>
        <v>No prior authorization</v>
      </c>
      <c r="T2115">
        <f t="shared" ref="T2115:T2178" si="237">IF(D2115="A",K2115,L2115)</f>
        <v>250</v>
      </c>
      <c r="U2115">
        <f t="shared" si="231"/>
        <v>100</v>
      </c>
      <c r="V2115">
        <f t="shared" si="232"/>
        <v>125</v>
      </c>
      <c r="W2115">
        <f t="shared" si="233"/>
        <v>25</v>
      </c>
      <c r="X2115">
        <f t="shared" si="234"/>
        <v>0</v>
      </c>
    </row>
    <row r="2116" spans="1:24">
      <c r="A2116" s="2">
        <v>320</v>
      </c>
      <c r="B2116" s="1" t="s">
        <v>18</v>
      </c>
      <c r="C2116" s="1">
        <v>2</v>
      </c>
      <c r="D2116" s="1" t="s">
        <v>11</v>
      </c>
      <c r="E2116" s="1">
        <v>0.6</v>
      </c>
      <c r="F2116" s="1">
        <v>0.4</v>
      </c>
      <c r="G2116" s="1">
        <v>0</v>
      </c>
      <c r="H2116" s="1">
        <v>0</v>
      </c>
      <c r="I2116" s="1" t="s">
        <v>12</v>
      </c>
      <c r="J2116" s="1" t="s">
        <v>16</v>
      </c>
      <c r="K2116" s="1">
        <v>750</v>
      </c>
      <c r="L2116" s="3">
        <v>250</v>
      </c>
      <c r="M2116" t="str">
        <f t="shared" si="235"/>
        <v>C</v>
      </c>
      <c r="N2116" t="str">
        <f t="shared" si="236"/>
        <v>C2</v>
      </c>
      <c r="O2116" t="str">
        <f>VLOOKUP(N2116,'Design - US'!$H$3:$M$50,2,FALSE)</f>
        <v>Profile C</v>
      </c>
      <c r="P2116" t="str">
        <f>VLOOKUP($N2116,'Design - US'!$H$3:$M$50,3,FALSE)</f>
        <v>$60 USD / mo (T3)</v>
      </c>
      <c r="Q2116" t="str">
        <f>VLOOKUP($N2116,'Design - US'!$H$3:$M$50,4,FALSE)</f>
        <v>$12.06 USD / day</v>
      </c>
      <c r="R2116" t="str">
        <f>VLOOKUP($N2116,'Design - US'!$H$3:$M$50,5,FALSE)</f>
        <v>Access restricted beyond label indication (use only after failure of both allopurinol AND febuxostat)</v>
      </c>
      <c r="S2116" t="str">
        <f>VLOOKUP($N2116,'Design - US'!$H$3:$M$50,6,FALSE)</f>
        <v>Requires prior authorization</v>
      </c>
      <c r="T2116">
        <f t="shared" si="237"/>
        <v>750</v>
      </c>
      <c r="U2116">
        <f t="shared" si="231"/>
        <v>450</v>
      </c>
      <c r="V2116">
        <f t="shared" si="232"/>
        <v>300</v>
      </c>
      <c r="W2116">
        <f t="shared" si="233"/>
        <v>0</v>
      </c>
      <c r="X2116">
        <f t="shared" si="234"/>
        <v>0</v>
      </c>
    </row>
    <row r="2117" spans="1:24">
      <c r="A2117" s="2">
        <v>320</v>
      </c>
      <c r="B2117" s="1" t="s">
        <v>18</v>
      </c>
      <c r="C2117" s="1">
        <v>2</v>
      </c>
      <c r="D2117" s="1" t="s">
        <v>14</v>
      </c>
      <c r="E2117" s="1">
        <v>0.5</v>
      </c>
      <c r="F2117" s="1">
        <v>0.5</v>
      </c>
      <c r="G2117" s="1">
        <v>0</v>
      </c>
      <c r="H2117" s="1">
        <v>0</v>
      </c>
      <c r="I2117" s="1" t="s">
        <v>12</v>
      </c>
      <c r="J2117" s="1" t="s">
        <v>16</v>
      </c>
      <c r="K2117" s="1">
        <v>750</v>
      </c>
      <c r="L2117" s="3">
        <v>250</v>
      </c>
      <c r="M2117" t="str">
        <f t="shared" si="235"/>
        <v>C</v>
      </c>
      <c r="N2117" t="str">
        <f t="shared" si="236"/>
        <v>C2</v>
      </c>
      <c r="O2117" t="str">
        <f>VLOOKUP(N2117,'Design - US'!$H$3:$M$50,2,FALSE)</f>
        <v>Profile C</v>
      </c>
      <c r="P2117" t="str">
        <f>VLOOKUP($N2117,'Design - US'!$H$3:$M$50,3,FALSE)</f>
        <v>$60 USD / mo (T3)</v>
      </c>
      <c r="Q2117" t="str">
        <f>VLOOKUP($N2117,'Design - US'!$H$3:$M$50,4,FALSE)</f>
        <v>$12.06 USD / day</v>
      </c>
      <c r="R2117" t="str">
        <f>VLOOKUP($N2117,'Design - US'!$H$3:$M$50,5,FALSE)</f>
        <v>Access restricted beyond label indication (use only after failure of both allopurinol AND febuxostat)</v>
      </c>
      <c r="S2117" t="str">
        <f>VLOOKUP($N2117,'Design - US'!$H$3:$M$50,6,FALSE)</f>
        <v>Requires prior authorization</v>
      </c>
      <c r="T2117">
        <f t="shared" si="237"/>
        <v>250</v>
      </c>
      <c r="U2117">
        <f t="shared" si="231"/>
        <v>125</v>
      </c>
      <c r="V2117">
        <f t="shared" si="232"/>
        <v>125</v>
      </c>
      <c r="W2117">
        <f t="shared" si="233"/>
        <v>0</v>
      </c>
      <c r="X2117">
        <f t="shared" si="234"/>
        <v>0</v>
      </c>
    </row>
    <row r="2118" spans="1:24">
      <c r="A2118" s="2">
        <v>320</v>
      </c>
      <c r="B2118" s="1" t="s">
        <v>18</v>
      </c>
      <c r="C2118" s="1">
        <v>3</v>
      </c>
      <c r="D2118" s="1" t="s">
        <v>11</v>
      </c>
      <c r="E2118" s="1">
        <v>0.5</v>
      </c>
      <c r="F2118" s="1">
        <v>0.3</v>
      </c>
      <c r="G2118" s="1">
        <v>0.2</v>
      </c>
      <c r="H2118" s="1">
        <v>0</v>
      </c>
      <c r="I2118" s="1" t="s">
        <v>12</v>
      </c>
      <c r="J2118" s="1" t="s">
        <v>16</v>
      </c>
      <c r="K2118" s="1">
        <v>750</v>
      </c>
      <c r="L2118" s="3">
        <v>250</v>
      </c>
      <c r="M2118" t="str">
        <f t="shared" si="235"/>
        <v>C</v>
      </c>
      <c r="N2118" t="str">
        <f t="shared" si="236"/>
        <v>C3</v>
      </c>
      <c r="O2118" t="str">
        <f>VLOOKUP(N2118,'Design - US'!$H$3:$M$50,2,FALSE)</f>
        <v>Profile A</v>
      </c>
      <c r="P2118" t="str">
        <f>VLOOKUP($N2118,'Design - US'!$H$3:$M$50,3,FALSE)</f>
        <v>$30 USD / mo (T2)</v>
      </c>
      <c r="Q2118" t="str">
        <f>VLOOKUP($N2118,'Design - US'!$H$3:$M$50,4,FALSE)</f>
        <v>$7.14 USD / day</v>
      </c>
      <c r="R2118" t="str">
        <f>VLOOKUP($N2118,'Design - US'!$H$3:$M$50,5,FALSE)</f>
        <v>Open access within label indication (use after failure of allopurinol or febuxostat)</v>
      </c>
      <c r="S2118" t="str">
        <f>VLOOKUP($N2118,'Design - US'!$H$3:$M$50,6,FALSE)</f>
        <v>No prior authorization</v>
      </c>
      <c r="T2118">
        <f t="shared" si="237"/>
        <v>750</v>
      </c>
      <c r="U2118">
        <f t="shared" si="231"/>
        <v>375</v>
      </c>
      <c r="V2118">
        <f t="shared" si="232"/>
        <v>225</v>
      </c>
      <c r="W2118">
        <f t="shared" si="233"/>
        <v>150</v>
      </c>
      <c r="X2118">
        <f t="shared" si="234"/>
        <v>0</v>
      </c>
    </row>
    <row r="2119" spans="1:24">
      <c r="A2119" s="2">
        <v>320</v>
      </c>
      <c r="B2119" s="1" t="s">
        <v>18</v>
      </c>
      <c r="C2119" s="1">
        <v>3</v>
      </c>
      <c r="D2119" s="1" t="s">
        <v>14</v>
      </c>
      <c r="E2119" s="1">
        <v>0.4</v>
      </c>
      <c r="F2119" s="1">
        <v>0.3</v>
      </c>
      <c r="G2119" s="1">
        <v>0.3</v>
      </c>
      <c r="H2119" s="1">
        <v>0</v>
      </c>
      <c r="I2119" s="1" t="s">
        <v>12</v>
      </c>
      <c r="J2119" s="1" t="s">
        <v>16</v>
      </c>
      <c r="K2119" s="1">
        <v>750</v>
      </c>
      <c r="L2119" s="3">
        <v>250</v>
      </c>
      <c r="M2119" t="str">
        <f t="shared" si="235"/>
        <v>C</v>
      </c>
      <c r="N2119" t="str">
        <f t="shared" si="236"/>
        <v>C3</v>
      </c>
      <c r="O2119" t="str">
        <f>VLOOKUP(N2119,'Design - US'!$H$3:$M$50,2,FALSE)</f>
        <v>Profile A</v>
      </c>
      <c r="P2119" t="str">
        <f>VLOOKUP($N2119,'Design - US'!$H$3:$M$50,3,FALSE)</f>
        <v>$30 USD / mo (T2)</v>
      </c>
      <c r="Q2119" t="str">
        <f>VLOOKUP($N2119,'Design - US'!$H$3:$M$50,4,FALSE)</f>
        <v>$7.14 USD / day</v>
      </c>
      <c r="R2119" t="str">
        <f>VLOOKUP($N2119,'Design - US'!$H$3:$M$50,5,FALSE)</f>
        <v>Open access within label indication (use after failure of allopurinol or febuxostat)</v>
      </c>
      <c r="S2119" t="str">
        <f>VLOOKUP($N2119,'Design - US'!$H$3:$M$50,6,FALSE)</f>
        <v>No prior authorization</v>
      </c>
      <c r="T2119">
        <f t="shared" si="237"/>
        <v>250</v>
      </c>
      <c r="U2119">
        <f t="shared" si="231"/>
        <v>100</v>
      </c>
      <c r="V2119">
        <f t="shared" si="232"/>
        <v>75</v>
      </c>
      <c r="W2119">
        <f t="shared" si="233"/>
        <v>75</v>
      </c>
      <c r="X2119">
        <f t="shared" si="234"/>
        <v>0</v>
      </c>
    </row>
    <row r="2120" spans="1:24">
      <c r="A2120" s="2">
        <v>320</v>
      </c>
      <c r="B2120" s="1" t="s">
        <v>18</v>
      </c>
      <c r="C2120" s="1">
        <v>4</v>
      </c>
      <c r="D2120" s="1" t="s">
        <v>11</v>
      </c>
      <c r="E2120" s="1">
        <v>0.4</v>
      </c>
      <c r="F2120" s="1">
        <v>0.4</v>
      </c>
      <c r="G2120" s="1">
        <v>0.2</v>
      </c>
      <c r="H2120" s="1">
        <v>0</v>
      </c>
      <c r="I2120" s="1" t="s">
        <v>12</v>
      </c>
      <c r="J2120" s="1" t="s">
        <v>16</v>
      </c>
      <c r="K2120" s="1">
        <v>750</v>
      </c>
      <c r="L2120" s="3">
        <v>250</v>
      </c>
      <c r="M2120" t="str">
        <f t="shared" si="235"/>
        <v>C</v>
      </c>
      <c r="N2120" t="str">
        <f t="shared" si="236"/>
        <v>C4</v>
      </c>
      <c r="O2120" t="str">
        <f>VLOOKUP(N2120,'Design - US'!$H$3:$M$50,2,FALSE)</f>
        <v>Profile A</v>
      </c>
      <c r="P2120" t="str">
        <f>VLOOKUP($N2120,'Design - US'!$H$3:$M$50,3,FALSE)</f>
        <v>$60 USD / mo (T3)</v>
      </c>
      <c r="Q2120" t="str">
        <f>VLOOKUP($N2120,'Design - US'!$H$3:$M$50,4,FALSE)</f>
        <v>$5.36 USD / day</v>
      </c>
      <c r="R2120" t="str">
        <f>VLOOKUP($N2120,'Design - US'!$H$3:$M$50,5,FALSE)</f>
        <v>Open access within label indication (use after failure of allopurinol or febuxostat)</v>
      </c>
      <c r="S2120" t="str">
        <f>VLOOKUP($N2120,'Design - US'!$H$3:$M$50,6,FALSE)</f>
        <v>Requires prior authorization</v>
      </c>
      <c r="T2120">
        <f t="shared" si="237"/>
        <v>750</v>
      </c>
      <c r="U2120">
        <f t="shared" si="231"/>
        <v>300</v>
      </c>
      <c r="V2120">
        <f t="shared" si="232"/>
        <v>300</v>
      </c>
      <c r="W2120">
        <f t="shared" si="233"/>
        <v>150</v>
      </c>
      <c r="X2120">
        <f t="shared" si="234"/>
        <v>0</v>
      </c>
    </row>
    <row r="2121" spans="1:24">
      <c r="A2121" s="2">
        <v>320</v>
      </c>
      <c r="B2121" s="1" t="s">
        <v>18</v>
      </c>
      <c r="C2121" s="1">
        <v>4</v>
      </c>
      <c r="D2121" s="1" t="s">
        <v>14</v>
      </c>
      <c r="E2121" s="1">
        <v>0.3</v>
      </c>
      <c r="F2121" s="1">
        <v>0.4</v>
      </c>
      <c r="G2121" s="1">
        <v>0.3</v>
      </c>
      <c r="H2121" s="1">
        <v>0</v>
      </c>
      <c r="I2121" s="1" t="s">
        <v>12</v>
      </c>
      <c r="J2121" s="1" t="s">
        <v>16</v>
      </c>
      <c r="K2121" s="1">
        <v>750</v>
      </c>
      <c r="L2121" s="3">
        <v>250</v>
      </c>
      <c r="M2121" t="str">
        <f t="shared" si="235"/>
        <v>C</v>
      </c>
      <c r="N2121" t="str">
        <f t="shared" si="236"/>
        <v>C4</v>
      </c>
      <c r="O2121" t="str">
        <f>VLOOKUP(N2121,'Design - US'!$H$3:$M$50,2,FALSE)</f>
        <v>Profile A</v>
      </c>
      <c r="P2121" t="str">
        <f>VLOOKUP($N2121,'Design - US'!$H$3:$M$50,3,FALSE)</f>
        <v>$60 USD / mo (T3)</v>
      </c>
      <c r="Q2121" t="str">
        <f>VLOOKUP($N2121,'Design - US'!$H$3:$M$50,4,FALSE)</f>
        <v>$5.36 USD / day</v>
      </c>
      <c r="R2121" t="str">
        <f>VLOOKUP($N2121,'Design - US'!$H$3:$M$50,5,FALSE)</f>
        <v>Open access within label indication (use after failure of allopurinol or febuxostat)</v>
      </c>
      <c r="S2121" t="str">
        <f>VLOOKUP($N2121,'Design - US'!$H$3:$M$50,6,FALSE)</f>
        <v>Requires prior authorization</v>
      </c>
      <c r="T2121">
        <f t="shared" si="237"/>
        <v>250</v>
      </c>
      <c r="U2121">
        <f t="shared" si="231"/>
        <v>75</v>
      </c>
      <c r="V2121">
        <f t="shared" si="232"/>
        <v>100</v>
      </c>
      <c r="W2121">
        <f t="shared" si="233"/>
        <v>75</v>
      </c>
      <c r="X2121">
        <f t="shared" si="234"/>
        <v>0</v>
      </c>
    </row>
    <row r="2122" spans="1:24">
      <c r="A2122" s="2">
        <v>320</v>
      </c>
      <c r="B2122" s="1" t="s">
        <v>18</v>
      </c>
      <c r="C2122" s="1">
        <v>5</v>
      </c>
      <c r="D2122" s="1" t="s">
        <v>11</v>
      </c>
      <c r="E2122" s="1">
        <v>0.6</v>
      </c>
      <c r="F2122" s="1">
        <v>0.3</v>
      </c>
      <c r="G2122" s="1">
        <v>0.1</v>
      </c>
      <c r="H2122" s="1">
        <v>0</v>
      </c>
      <c r="I2122" s="1" t="s">
        <v>12</v>
      </c>
      <c r="J2122" s="1" t="s">
        <v>16</v>
      </c>
      <c r="K2122" s="1">
        <v>750</v>
      </c>
      <c r="L2122" s="3">
        <v>250</v>
      </c>
      <c r="M2122" t="str">
        <f t="shared" si="235"/>
        <v>C</v>
      </c>
      <c r="N2122" t="str">
        <f t="shared" si="236"/>
        <v>C5</v>
      </c>
      <c r="O2122" t="str">
        <f>VLOOKUP(N2122,'Design - US'!$H$3:$M$50,2,FALSE)</f>
        <v>Profile C</v>
      </c>
      <c r="P2122" t="str">
        <f>VLOOKUP($N2122,'Design - US'!$H$3:$M$50,3,FALSE)</f>
        <v>$30 USD / mo (T2)</v>
      </c>
      <c r="Q2122" t="str">
        <f>VLOOKUP($N2122,'Design - US'!$H$3:$M$50,4,FALSE)</f>
        <v>$7.14 USD / day</v>
      </c>
      <c r="R2122" t="str">
        <f>VLOOKUP($N2122,'Design - US'!$H$3:$M$50,5,FALSE)</f>
        <v>Open access within label indication (use after failure of allopurinol or febuxostat)</v>
      </c>
      <c r="S2122" t="str">
        <f>VLOOKUP($N2122,'Design - US'!$H$3:$M$50,6,FALSE)</f>
        <v>Requires prior authorization</v>
      </c>
      <c r="T2122">
        <f t="shared" si="237"/>
        <v>750</v>
      </c>
      <c r="U2122">
        <f t="shared" si="231"/>
        <v>450</v>
      </c>
      <c r="V2122">
        <f t="shared" si="232"/>
        <v>225</v>
      </c>
      <c r="W2122">
        <f t="shared" si="233"/>
        <v>75</v>
      </c>
      <c r="X2122">
        <f t="shared" si="234"/>
        <v>0</v>
      </c>
    </row>
    <row r="2123" spans="1:24">
      <c r="A2123" s="2">
        <v>320</v>
      </c>
      <c r="B2123" s="1" t="s">
        <v>18</v>
      </c>
      <c r="C2123" s="1">
        <v>5</v>
      </c>
      <c r="D2123" s="1" t="s">
        <v>14</v>
      </c>
      <c r="E2123" s="1">
        <v>0.5</v>
      </c>
      <c r="F2123" s="1">
        <v>0.3</v>
      </c>
      <c r="G2123" s="1">
        <v>0.2</v>
      </c>
      <c r="H2123" s="1">
        <v>0</v>
      </c>
      <c r="I2123" s="1" t="s">
        <v>12</v>
      </c>
      <c r="J2123" s="1" t="s">
        <v>16</v>
      </c>
      <c r="K2123" s="1">
        <v>750</v>
      </c>
      <c r="L2123" s="3">
        <v>250</v>
      </c>
      <c r="M2123" t="str">
        <f t="shared" si="235"/>
        <v>C</v>
      </c>
      <c r="N2123" t="str">
        <f t="shared" si="236"/>
        <v>C5</v>
      </c>
      <c r="O2123" t="str">
        <f>VLOOKUP(N2123,'Design - US'!$H$3:$M$50,2,FALSE)</f>
        <v>Profile C</v>
      </c>
      <c r="P2123" t="str">
        <f>VLOOKUP($N2123,'Design - US'!$H$3:$M$50,3,FALSE)</f>
        <v>$30 USD / mo (T2)</v>
      </c>
      <c r="Q2123" t="str">
        <f>VLOOKUP($N2123,'Design - US'!$H$3:$M$50,4,FALSE)</f>
        <v>$7.14 USD / day</v>
      </c>
      <c r="R2123" t="str">
        <f>VLOOKUP($N2123,'Design - US'!$H$3:$M$50,5,FALSE)</f>
        <v>Open access within label indication (use after failure of allopurinol or febuxostat)</v>
      </c>
      <c r="S2123" t="str">
        <f>VLOOKUP($N2123,'Design - US'!$H$3:$M$50,6,FALSE)</f>
        <v>Requires prior authorization</v>
      </c>
      <c r="T2123">
        <f t="shared" si="237"/>
        <v>250</v>
      </c>
      <c r="U2123">
        <f t="shared" si="231"/>
        <v>125</v>
      </c>
      <c r="V2123">
        <f t="shared" si="232"/>
        <v>75</v>
      </c>
      <c r="W2123">
        <f t="shared" si="233"/>
        <v>50</v>
      </c>
      <c r="X2123">
        <f t="shared" si="234"/>
        <v>0</v>
      </c>
    </row>
    <row r="2124" spans="1:24">
      <c r="A2124" s="2">
        <v>320</v>
      </c>
      <c r="B2124" s="1" t="s">
        <v>18</v>
      </c>
      <c r="C2124" s="1">
        <v>6</v>
      </c>
      <c r="D2124" s="1" t="s">
        <v>11</v>
      </c>
      <c r="E2124" s="1">
        <v>0.5</v>
      </c>
      <c r="F2124" s="1">
        <v>0.3</v>
      </c>
      <c r="G2124" s="1">
        <v>0.2</v>
      </c>
      <c r="H2124" s="1">
        <v>0</v>
      </c>
      <c r="I2124" s="1" t="s">
        <v>12</v>
      </c>
      <c r="J2124" s="1" t="s">
        <v>16</v>
      </c>
      <c r="K2124" s="1">
        <v>750</v>
      </c>
      <c r="L2124" s="3">
        <v>250</v>
      </c>
      <c r="M2124" t="str">
        <f t="shared" si="235"/>
        <v>C</v>
      </c>
      <c r="N2124" t="str">
        <f t="shared" si="236"/>
        <v>C6</v>
      </c>
      <c r="O2124" t="str">
        <f>VLOOKUP(N2124,'Design - US'!$H$3:$M$50,2,FALSE)</f>
        <v>Profile A</v>
      </c>
      <c r="P2124" t="str">
        <f>VLOOKUP($N2124,'Design - US'!$H$3:$M$50,3,FALSE)</f>
        <v>$60 USD / mo (T3)</v>
      </c>
      <c r="Q2124" t="str">
        <f>VLOOKUP($N2124,'Design - US'!$H$3:$M$50,4,FALSE)</f>
        <v>$7.14 USD / day</v>
      </c>
      <c r="R2124" t="str">
        <f>VLOOKUP($N2124,'Design - US'!$H$3:$M$50,5,FALSE)</f>
        <v>Open access within label indication (use after failure of allopurinol or febuxostat)</v>
      </c>
      <c r="S2124" t="str">
        <f>VLOOKUP($N2124,'Design - US'!$H$3:$M$50,6,FALSE)</f>
        <v>Requires prior authorization</v>
      </c>
      <c r="T2124">
        <f t="shared" si="237"/>
        <v>750</v>
      </c>
      <c r="U2124">
        <f t="shared" si="231"/>
        <v>375</v>
      </c>
      <c r="V2124">
        <f t="shared" si="232"/>
        <v>225</v>
      </c>
      <c r="W2124">
        <f t="shared" si="233"/>
        <v>150</v>
      </c>
      <c r="X2124">
        <f t="shared" si="234"/>
        <v>0</v>
      </c>
    </row>
    <row r="2125" spans="1:24">
      <c r="A2125" s="2">
        <v>320</v>
      </c>
      <c r="B2125" s="1" t="s">
        <v>18</v>
      </c>
      <c r="C2125" s="1">
        <v>6</v>
      </c>
      <c r="D2125" s="1" t="s">
        <v>14</v>
      </c>
      <c r="E2125" s="1">
        <v>0.4</v>
      </c>
      <c r="F2125" s="1">
        <v>0.3</v>
      </c>
      <c r="G2125" s="1">
        <v>0.3</v>
      </c>
      <c r="H2125" s="1">
        <v>0</v>
      </c>
      <c r="I2125" s="1" t="s">
        <v>12</v>
      </c>
      <c r="J2125" s="1" t="s">
        <v>16</v>
      </c>
      <c r="K2125" s="1">
        <v>750</v>
      </c>
      <c r="L2125" s="3">
        <v>250</v>
      </c>
      <c r="M2125" t="str">
        <f t="shared" si="235"/>
        <v>C</v>
      </c>
      <c r="N2125" t="str">
        <f t="shared" si="236"/>
        <v>C6</v>
      </c>
      <c r="O2125" t="str">
        <f>VLOOKUP(N2125,'Design - US'!$H$3:$M$50,2,FALSE)</f>
        <v>Profile A</v>
      </c>
      <c r="P2125" t="str">
        <f>VLOOKUP($N2125,'Design - US'!$H$3:$M$50,3,FALSE)</f>
        <v>$60 USD / mo (T3)</v>
      </c>
      <c r="Q2125" t="str">
        <f>VLOOKUP($N2125,'Design - US'!$H$3:$M$50,4,FALSE)</f>
        <v>$7.14 USD / day</v>
      </c>
      <c r="R2125" t="str">
        <f>VLOOKUP($N2125,'Design - US'!$H$3:$M$50,5,FALSE)</f>
        <v>Open access within label indication (use after failure of allopurinol or febuxostat)</v>
      </c>
      <c r="S2125" t="str">
        <f>VLOOKUP($N2125,'Design - US'!$H$3:$M$50,6,FALSE)</f>
        <v>Requires prior authorization</v>
      </c>
      <c r="T2125">
        <f t="shared" si="237"/>
        <v>250</v>
      </c>
      <c r="U2125">
        <f t="shared" si="231"/>
        <v>100</v>
      </c>
      <c r="V2125">
        <f t="shared" si="232"/>
        <v>75</v>
      </c>
      <c r="W2125">
        <f t="shared" si="233"/>
        <v>75</v>
      </c>
      <c r="X2125">
        <f t="shared" si="234"/>
        <v>0</v>
      </c>
    </row>
    <row r="2126" spans="1:24">
      <c r="A2126" s="2">
        <v>320</v>
      </c>
      <c r="B2126" s="1" t="s">
        <v>18</v>
      </c>
      <c r="C2126" s="1">
        <v>7</v>
      </c>
      <c r="D2126" s="1" t="s">
        <v>11</v>
      </c>
      <c r="E2126" s="1">
        <v>0.6</v>
      </c>
      <c r="F2126" s="1">
        <v>0.3</v>
      </c>
      <c r="G2126" s="1">
        <v>0.1</v>
      </c>
      <c r="H2126" s="1">
        <v>0</v>
      </c>
      <c r="I2126" s="1" t="s">
        <v>12</v>
      </c>
      <c r="J2126" s="1" t="s">
        <v>16</v>
      </c>
      <c r="K2126" s="1">
        <v>750</v>
      </c>
      <c r="L2126" s="3">
        <v>250</v>
      </c>
      <c r="M2126" t="str">
        <f t="shared" si="235"/>
        <v>C</v>
      </c>
      <c r="N2126" t="str">
        <f t="shared" si="236"/>
        <v>C7</v>
      </c>
      <c r="O2126" t="str">
        <f>VLOOKUP(N2126,'Design - US'!$H$3:$M$50,2,FALSE)</f>
        <v>Profile D</v>
      </c>
      <c r="P2126" t="str">
        <f>VLOOKUP($N2126,'Design - US'!$H$3:$M$50,3,FALSE)</f>
        <v>$60 USD / mo (T3)</v>
      </c>
      <c r="Q2126" t="str">
        <f>VLOOKUP($N2126,'Design - US'!$H$3:$M$50,4,FALSE)</f>
        <v>$7.14 USD / day</v>
      </c>
      <c r="R2126" t="str">
        <f>VLOOKUP($N2126,'Design - US'!$H$3:$M$50,5,FALSE)</f>
        <v>Open access within label indication (use after failure of allopurinol or febuxostat)</v>
      </c>
      <c r="S2126" t="str">
        <f>VLOOKUP($N2126,'Design - US'!$H$3:$M$50,6,FALSE)</f>
        <v>Requires prior authorization</v>
      </c>
      <c r="T2126">
        <f t="shared" si="237"/>
        <v>750</v>
      </c>
      <c r="U2126">
        <f t="shared" si="231"/>
        <v>450</v>
      </c>
      <c r="V2126">
        <f t="shared" si="232"/>
        <v>225</v>
      </c>
      <c r="W2126">
        <f t="shared" si="233"/>
        <v>75</v>
      </c>
      <c r="X2126">
        <f t="shared" si="234"/>
        <v>0</v>
      </c>
    </row>
    <row r="2127" spans="1:24">
      <c r="A2127" s="2">
        <v>320</v>
      </c>
      <c r="B2127" s="1" t="s">
        <v>18</v>
      </c>
      <c r="C2127" s="1">
        <v>7</v>
      </c>
      <c r="D2127" s="1" t="s">
        <v>14</v>
      </c>
      <c r="E2127" s="1">
        <v>0.5</v>
      </c>
      <c r="F2127" s="1">
        <v>0.4</v>
      </c>
      <c r="G2127" s="1">
        <v>0.1</v>
      </c>
      <c r="H2127" s="1">
        <v>0</v>
      </c>
      <c r="I2127" s="1" t="s">
        <v>12</v>
      </c>
      <c r="J2127" s="1" t="s">
        <v>16</v>
      </c>
      <c r="K2127" s="1">
        <v>750</v>
      </c>
      <c r="L2127" s="3">
        <v>250</v>
      </c>
      <c r="M2127" t="str">
        <f t="shared" si="235"/>
        <v>C</v>
      </c>
      <c r="N2127" t="str">
        <f t="shared" si="236"/>
        <v>C7</v>
      </c>
      <c r="O2127" t="str">
        <f>VLOOKUP(N2127,'Design - US'!$H$3:$M$50,2,FALSE)</f>
        <v>Profile D</v>
      </c>
      <c r="P2127" t="str">
        <f>VLOOKUP($N2127,'Design - US'!$H$3:$M$50,3,FALSE)</f>
        <v>$60 USD / mo (T3)</v>
      </c>
      <c r="Q2127" t="str">
        <f>VLOOKUP($N2127,'Design - US'!$H$3:$M$50,4,FALSE)</f>
        <v>$7.14 USD / day</v>
      </c>
      <c r="R2127" t="str">
        <f>VLOOKUP($N2127,'Design - US'!$H$3:$M$50,5,FALSE)</f>
        <v>Open access within label indication (use after failure of allopurinol or febuxostat)</v>
      </c>
      <c r="S2127" t="str">
        <f>VLOOKUP($N2127,'Design - US'!$H$3:$M$50,6,FALSE)</f>
        <v>Requires prior authorization</v>
      </c>
      <c r="T2127">
        <f t="shared" si="237"/>
        <v>250</v>
      </c>
      <c r="U2127">
        <f t="shared" si="231"/>
        <v>125</v>
      </c>
      <c r="V2127">
        <f t="shared" si="232"/>
        <v>100</v>
      </c>
      <c r="W2127">
        <f t="shared" si="233"/>
        <v>25</v>
      </c>
      <c r="X2127">
        <f t="shared" si="234"/>
        <v>0</v>
      </c>
    </row>
    <row r="2128" spans="1:24">
      <c r="A2128" s="2">
        <v>320</v>
      </c>
      <c r="B2128" s="1" t="s">
        <v>18</v>
      </c>
      <c r="C2128" s="1">
        <v>8</v>
      </c>
      <c r="D2128" s="1" t="s">
        <v>11</v>
      </c>
      <c r="E2128" s="1">
        <v>0.6</v>
      </c>
      <c r="F2128" s="1">
        <v>0.4</v>
      </c>
      <c r="G2128" s="1">
        <v>0</v>
      </c>
      <c r="H2128" s="1">
        <v>0</v>
      </c>
      <c r="I2128" s="1" t="s">
        <v>12</v>
      </c>
      <c r="J2128" s="1" t="s">
        <v>16</v>
      </c>
      <c r="K2128" s="1">
        <v>750</v>
      </c>
      <c r="L2128" s="3">
        <v>250</v>
      </c>
      <c r="M2128" t="str">
        <f t="shared" si="235"/>
        <v>C</v>
      </c>
      <c r="N2128" t="str">
        <f t="shared" si="236"/>
        <v>C8</v>
      </c>
      <c r="O2128" t="str">
        <f>VLOOKUP(N2128,'Design - US'!$H$3:$M$50,2,FALSE)</f>
        <v>Profile B</v>
      </c>
      <c r="P2128" t="str">
        <f>VLOOKUP($N2128,'Design - US'!$H$3:$M$50,3,FALSE)</f>
        <v>$60 USD / mo (T3)</v>
      </c>
      <c r="Q2128" t="str">
        <f>VLOOKUP($N2128,'Design - US'!$H$3:$M$50,4,FALSE)</f>
        <v>$12.06 USD / day</v>
      </c>
      <c r="R2128" t="str">
        <f>VLOOKUP($N2128,'Design - US'!$H$3:$M$50,5,FALSE)</f>
        <v>Access restricted beyond label indication (use only after failure of both allopurinol AND febuxostat)</v>
      </c>
      <c r="S2128" t="str">
        <f>VLOOKUP($N2128,'Design - US'!$H$3:$M$50,6,FALSE)</f>
        <v>Requires prior authorization</v>
      </c>
      <c r="T2128">
        <f t="shared" si="237"/>
        <v>750</v>
      </c>
      <c r="U2128">
        <f t="shared" si="231"/>
        <v>450</v>
      </c>
      <c r="V2128">
        <f t="shared" si="232"/>
        <v>300</v>
      </c>
      <c r="W2128">
        <f t="shared" si="233"/>
        <v>0</v>
      </c>
      <c r="X2128">
        <f t="shared" si="234"/>
        <v>0</v>
      </c>
    </row>
    <row r="2129" spans="1:24">
      <c r="A2129" s="2">
        <v>320</v>
      </c>
      <c r="B2129" s="1" t="s">
        <v>18</v>
      </c>
      <c r="C2129" s="1">
        <v>8</v>
      </c>
      <c r="D2129" s="1" t="s">
        <v>14</v>
      </c>
      <c r="E2129" s="1">
        <v>0.5</v>
      </c>
      <c r="F2129" s="1">
        <v>0.5</v>
      </c>
      <c r="G2129" s="1">
        <v>0</v>
      </c>
      <c r="H2129" s="1">
        <v>0</v>
      </c>
      <c r="I2129" s="1" t="s">
        <v>12</v>
      </c>
      <c r="J2129" s="1" t="s">
        <v>16</v>
      </c>
      <c r="K2129" s="1">
        <v>750</v>
      </c>
      <c r="L2129" s="3">
        <v>250</v>
      </c>
      <c r="M2129" t="str">
        <f t="shared" si="235"/>
        <v>C</v>
      </c>
      <c r="N2129" t="str">
        <f t="shared" si="236"/>
        <v>C8</v>
      </c>
      <c r="O2129" t="str">
        <f>VLOOKUP(N2129,'Design - US'!$H$3:$M$50,2,FALSE)</f>
        <v>Profile B</v>
      </c>
      <c r="P2129" t="str">
        <f>VLOOKUP($N2129,'Design - US'!$H$3:$M$50,3,FALSE)</f>
        <v>$60 USD / mo (T3)</v>
      </c>
      <c r="Q2129" t="str">
        <f>VLOOKUP($N2129,'Design - US'!$H$3:$M$50,4,FALSE)</f>
        <v>$12.06 USD / day</v>
      </c>
      <c r="R2129" t="str">
        <f>VLOOKUP($N2129,'Design - US'!$H$3:$M$50,5,FALSE)</f>
        <v>Access restricted beyond label indication (use only after failure of both allopurinol AND febuxostat)</v>
      </c>
      <c r="S2129" t="str">
        <f>VLOOKUP($N2129,'Design - US'!$H$3:$M$50,6,FALSE)</f>
        <v>Requires prior authorization</v>
      </c>
      <c r="T2129">
        <f t="shared" si="237"/>
        <v>250</v>
      </c>
      <c r="U2129">
        <f t="shared" si="231"/>
        <v>125</v>
      </c>
      <c r="V2129">
        <f t="shared" si="232"/>
        <v>125</v>
      </c>
      <c r="W2129">
        <f t="shared" si="233"/>
        <v>0</v>
      </c>
      <c r="X2129">
        <f t="shared" si="234"/>
        <v>0</v>
      </c>
    </row>
    <row r="2130" spans="1:24">
      <c r="A2130" s="2">
        <v>320</v>
      </c>
      <c r="B2130" s="1" t="s">
        <v>18</v>
      </c>
      <c r="C2130" s="1">
        <v>9</v>
      </c>
      <c r="D2130" s="1" t="s">
        <v>11</v>
      </c>
      <c r="E2130" s="1">
        <v>0.6</v>
      </c>
      <c r="F2130" s="1">
        <v>0.4</v>
      </c>
      <c r="G2130" s="1">
        <v>0</v>
      </c>
      <c r="H2130" s="1">
        <v>0</v>
      </c>
      <c r="I2130" s="1" t="s">
        <v>12</v>
      </c>
      <c r="J2130" s="1" t="s">
        <v>16</v>
      </c>
      <c r="K2130" s="1">
        <v>750</v>
      </c>
      <c r="L2130" s="3">
        <v>250</v>
      </c>
      <c r="M2130" t="str">
        <f t="shared" si="235"/>
        <v>C</v>
      </c>
      <c r="N2130" t="str">
        <f t="shared" si="236"/>
        <v>C9</v>
      </c>
      <c r="O2130" t="str">
        <f>VLOOKUP(N2130,'Design - US'!$H$3:$M$50,2,FALSE)</f>
        <v>Profile D</v>
      </c>
      <c r="P2130" t="str">
        <f>VLOOKUP($N2130,'Design - US'!$H$3:$M$50,3,FALSE)</f>
        <v>$60 USD / mo (T3)</v>
      </c>
      <c r="Q2130" t="str">
        <f>VLOOKUP($N2130,'Design - US'!$H$3:$M$50,4,FALSE)</f>
        <v>$12.06 USD / day</v>
      </c>
      <c r="R2130" t="str">
        <f>VLOOKUP($N2130,'Design - US'!$H$3:$M$50,5,FALSE)</f>
        <v>Open access within label indication (use after failure of allopurinol or febuxostat)</v>
      </c>
      <c r="S2130" t="str">
        <f>VLOOKUP($N2130,'Design - US'!$H$3:$M$50,6,FALSE)</f>
        <v>No prior authorization</v>
      </c>
      <c r="T2130">
        <f t="shared" si="237"/>
        <v>750</v>
      </c>
      <c r="U2130">
        <f t="shared" si="231"/>
        <v>450</v>
      </c>
      <c r="V2130">
        <f t="shared" si="232"/>
        <v>300</v>
      </c>
      <c r="W2130">
        <f t="shared" si="233"/>
        <v>0</v>
      </c>
      <c r="X2130">
        <f t="shared" si="234"/>
        <v>0</v>
      </c>
    </row>
    <row r="2131" spans="1:24">
      <c r="A2131" s="2">
        <v>320</v>
      </c>
      <c r="B2131" s="1" t="s">
        <v>18</v>
      </c>
      <c r="C2131" s="1">
        <v>9</v>
      </c>
      <c r="D2131" s="1" t="s">
        <v>14</v>
      </c>
      <c r="E2131" s="1">
        <v>0.5</v>
      </c>
      <c r="F2131" s="1">
        <v>0.5</v>
      </c>
      <c r="G2131" s="1">
        <v>0</v>
      </c>
      <c r="H2131" s="1">
        <v>0</v>
      </c>
      <c r="I2131" s="1" t="s">
        <v>12</v>
      </c>
      <c r="J2131" s="1" t="s">
        <v>16</v>
      </c>
      <c r="K2131" s="1">
        <v>750</v>
      </c>
      <c r="L2131" s="3">
        <v>250</v>
      </c>
      <c r="M2131" t="str">
        <f t="shared" si="235"/>
        <v>C</v>
      </c>
      <c r="N2131" t="str">
        <f t="shared" si="236"/>
        <v>C9</v>
      </c>
      <c r="O2131" t="str">
        <f>VLOOKUP(N2131,'Design - US'!$H$3:$M$50,2,FALSE)</f>
        <v>Profile D</v>
      </c>
      <c r="P2131" t="str">
        <f>VLOOKUP($N2131,'Design - US'!$H$3:$M$50,3,FALSE)</f>
        <v>$60 USD / mo (T3)</v>
      </c>
      <c r="Q2131" t="str">
        <f>VLOOKUP($N2131,'Design - US'!$H$3:$M$50,4,FALSE)</f>
        <v>$12.06 USD / day</v>
      </c>
      <c r="R2131" t="str">
        <f>VLOOKUP($N2131,'Design - US'!$H$3:$M$50,5,FALSE)</f>
        <v>Open access within label indication (use after failure of allopurinol or febuxostat)</v>
      </c>
      <c r="S2131" t="str">
        <f>VLOOKUP($N2131,'Design - US'!$H$3:$M$50,6,FALSE)</f>
        <v>No prior authorization</v>
      </c>
      <c r="T2131">
        <f t="shared" si="237"/>
        <v>250</v>
      </c>
      <c r="U2131">
        <f t="shared" si="231"/>
        <v>125</v>
      </c>
      <c r="V2131">
        <f t="shared" si="232"/>
        <v>125</v>
      </c>
      <c r="W2131">
        <f t="shared" si="233"/>
        <v>0</v>
      </c>
      <c r="X2131">
        <f t="shared" si="234"/>
        <v>0</v>
      </c>
    </row>
    <row r="2132" spans="1:24">
      <c r="A2132" s="2">
        <v>320</v>
      </c>
      <c r="B2132" s="1" t="s">
        <v>18</v>
      </c>
      <c r="C2132" s="1">
        <v>10</v>
      </c>
      <c r="D2132" s="1" t="s">
        <v>11</v>
      </c>
      <c r="E2132" s="1">
        <v>0.6</v>
      </c>
      <c r="F2132" s="1">
        <v>0.4</v>
      </c>
      <c r="G2132" s="1">
        <v>0</v>
      </c>
      <c r="H2132" s="1">
        <v>0</v>
      </c>
      <c r="I2132" s="1" t="s">
        <v>12</v>
      </c>
      <c r="J2132" s="1" t="s">
        <v>16</v>
      </c>
      <c r="K2132" s="1">
        <v>750</v>
      </c>
      <c r="L2132" s="3">
        <v>250</v>
      </c>
      <c r="M2132" t="str">
        <f t="shared" si="235"/>
        <v>C</v>
      </c>
      <c r="N2132" t="str">
        <f t="shared" si="236"/>
        <v>C10</v>
      </c>
      <c r="O2132" t="str">
        <f>VLOOKUP(N2132,'Design - US'!$H$3:$M$50,2,FALSE)</f>
        <v>Profile A</v>
      </c>
      <c r="P2132" t="str">
        <f>VLOOKUP($N2132,'Design - US'!$H$3:$M$50,3,FALSE)</f>
        <v>$60 USD / mo (T3)</v>
      </c>
      <c r="Q2132" t="str">
        <f>VLOOKUP($N2132,'Design - US'!$H$3:$M$50,4,FALSE)</f>
        <v>$12.06 USD / day</v>
      </c>
      <c r="R2132" t="str">
        <f>VLOOKUP($N2132,'Design - US'!$H$3:$M$50,5,FALSE)</f>
        <v>Open access within label indication (use after failure of allopurinol or febuxostat)</v>
      </c>
      <c r="S2132" t="str">
        <f>VLOOKUP($N2132,'Design - US'!$H$3:$M$50,6,FALSE)</f>
        <v>No prior authorization</v>
      </c>
      <c r="T2132">
        <f t="shared" si="237"/>
        <v>750</v>
      </c>
      <c r="U2132">
        <f t="shared" si="231"/>
        <v>450</v>
      </c>
      <c r="V2132">
        <f t="shared" si="232"/>
        <v>300</v>
      </c>
      <c r="W2132">
        <f t="shared" si="233"/>
        <v>0</v>
      </c>
      <c r="X2132">
        <f t="shared" si="234"/>
        <v>0</v>
      </c>
    </row>
    <row r="2133" spans="1:24">
      <c r="A2133" s="2">
        <v>320</v>
      </c>
      <c r="B2133" s="1" t="s">
        <v>18</v>
      </c>
      <c r="C2133" s="1">
        <v>10</v>
      </c>
      <c r="D2133" s="1" t="s">
        <v>14</v>
      </c>
      <c r="E2133" s="1">
        <v>0.5</v>
      </c>
      <c r="F2133" s="1">
        <v>0.5</v>
      </c>
      <c r="G2133" s="1">
        <v>0</v>
      </c>
      <c r="H2133" s="1">
        <v>0</v>
      </c>
      <c r="I2133" s="1" t="s">
        <v>12</v>
      </c>
      <c r="J2133" s="1" t="s">
        <v>16</v>
      </c>
      <c r="K2133" s="1">
        <v>750</v>
      </c>
      <c r="L2133" s="3">
        <v>250</v>
      </c>
      <c r="M2133" t="str">
        <f t="shared" si="235"/>
        <v>C</v>
      </c>
      <c r="N2133" t="str">
        <f t="shared" si="236"/>
        <v>C10</v>
      </c>
      <c r="O2133" t="str">
        <f>VLOOKUP(N2133,'Design - US'!$H$3:$M$50,2,FALSE)</f>
        <v>Profile A</v>
      </c>
      <c r="P2133" t="str">
        <f>VLOOKUP($N2133,'Design - US'!$H$3:$M$50,3,FALSE)</f>
        <v>$60 USD / mo (T3)</v>
      </c>
      <c r="Q2133" t="str">
        <f>VLOOKUP($N2133,'Design - US'!$H$3:$M$50,4,FALSE)</f>
        <v>$12.06 USD / day</v>
      </c>
      <c r="R2133" t="str">
        <f>VLOOKUP($N2133,'Design - US'!$H$3:$M$50,5,FALSE)</f>
        <v>Open access within label indication (use after failure of allopurinol or febuxostat)</v>
      </c>
      <c r="S2133" t="str">
        <f>VLOOKUP($N2133,'Design - US'!$H$3:$M$50,6,FALSE)</f>
        <v>No prior authorization</v>
      </c>
      <c r="T2133">
        <f t="shared" si="237"/>
        <v>250</v>
      </c>
      <c r="U2133">
        <f t="shared" si="231"/>
        <v>125</v>
      </c>
      <c r="V2133">
        <f t="shared" si="232"/>
        <v>125</v>
      </c>
      <c r="W2133">
        <f t="shared" si="233"/>
        <v>0</v>
      </c>
      <c r="X2133">
        <f t="shared" si="234"/>
        <v>0</v>
      </c>
    </row>
    <row r="2134" spans="1:24">
      <c r="A2134" s="2">
        <v>320</v>
      </c>
      <c r="B2134" s="1" t="s">
        <v>18</v>
      </c>
      <c r="C2134" s="1">
        <v>11</v>
      </c>
      <c r="D2134" s="1" t="s">
        <v>11</v>
      </c>
      <c r="E2134" s="1">
        <v>0.6</v>
      </c>
      <c r="F2134" s="1">
        <v>0.3</v>
      </c>
      <c r="G2134" s="1">
        <v>0.1</v>
      </c>
      <c r="H2134" s="1">
        <v>0</v>
      </c>
      <c r="I2134" s="1" t="s">
        <v>12</v>
      </c>
      <c r="J2134" s="1" t="s">
        <v>16</v>
      </c>
      <c r="K2134" s="1">
        <v>750</v>
      </c>
      <c r="L2134" s="3">
        <v>250</v>
      </c>
      <c r="M2134" t="str">
        <f t="shared" si="235"/>
        <v>C</v>
      </c>
      <c r="N2134" t="str">
        <f t="shared" si="236"/>
        <v>C11</v>
      </c>
      <c r="O2134" t="str">
        <f>VLOOKUP(N2134,'Design - US'!$H$3:$M$50,2,FALSE)</f>
        <v>Profile B</v>
      </c>
      <c r="P2134" t="str">
        <f>VLOOKUP($N2134,'Design - US'!$H$3:$M$50,3,FALSE)</f>
        <v>$60 USD / mo (T3)</v>
      </c>
      <c r="Q2134" t="str">
        <f>VLOOKUP($N2134,'Design - US'!$H$3:$M$50,4,FALSE)</f>
        <v>$12.06 USD / day</v>
      </c>
      <c r="R2134" t="str">
        <f>VLOOKUP($N2134,'Design - US'!$H$3:$M$50,5,FALSE)</f>
        <v>Open access within label indication (use after failure of allopurinol or febuxostat)</v>
      </c>
      <c r="S2134" t="str">
        <f>VLOOKUP($N2134,'Design - US'!$H$3:$M$50,6,FALSE)</f>
        <v>No prior authorization</v>
      </c>
      <c r="T2134">
        <f t="shared" si="237"/>
        <v>750</v>
      </c>
      <c r="U2134">
        <f t="shared" si="231"/>
        <v>450</v>
      </c>
      <c r="V2134">
        <f t="shared" si="232"/>
        <v>225</v>
      </c>
      <c r="W2134">
        <f t="shared" si="233"/>
        <v>75</v>
      </c>
      <c r="X2134">
        <f t="shared" si="234"/>
        <v>0</v>
      </c>
    </row>
    <row r="2135" spans="1:24">
      <c r="A2135" s="2">
        <v>320</v>
      </c>
      <c r="B2135" s="1" t="s">
        <v>18</v>
      </c>
      <c r="C2135" s="1">
        <v>11</v>
      </c>
      <c r="D2135" s="1" t="s">
        <v>14</v>
      </c>
      <c r="E2135" s="1">
        <v>0.4</v>
      </c>
      <c r="F2135" s="1">
        <v>0.4</v>
      </c>
      <c r="G2135" s="1">
        <v>0.2</v>
      </c>
      <c r="H2135" s="1">
        <v>0</v>
      </c>
      <c r="I2135" s="1" t="s">
        <v>12</v>
      </c>
      <c r="J2135" s="1" t="s">
        <v>16</v>
      </c>
      <c r="K2135" s="1">
        <v>750</v>
      </c>
      <c r="L2135" s="3">
        <v>250</v>
      </c>
      <c r="M2135" t="str">
        <f t="shared" si="235"/>
        <v>C</v>
      </c>
      <c r="N2135" t="str">
        <f t="shared" si="236"/>
        <v>C11</v>
      </c>
      <c r="O2135" t="str">
        <f>VLOOKUP(N2135,'Design - US'!$H$3:$M$50,2,FALSE)</f>
        <v>Profile B</v>
      </c>
      <c r="P2135" t="str">
        <f>VLOOKUP($N2135,'Design - US'!$H$3:$M$50,3,FALSE)</f>
        <v>$60 USD / mo (T3)</v>
      </c>
      <c r="Q2135" t="str">
        <f>VLOOKUP($N2135,'Design - US'!$H$3:$M$50,4,FALSE)</f>
        <v>$12.06 USD / day</v>
      </c>
      <c r="R2135" t="str">
        <f>VLOOKUP($N2135,'Design - US'!$H$3:$M$50,5,FALSE)</f>
        <v>Open access within label indication (use after failure of allopurinol or febuxostat)</v>
      </c>
      <c r="S2135" t="str">
        <f>VLOOKUP($N2135,'Design - US'!$H$3:$M$50,6,FALSE)</f>
        <v>No prior authorization</v>
      </c>
      <c r="T2135">
        <f t="shared" si="237"/>
        <v>250</v>
      </c>
      <c r="U2135">
        <f t="shared" si="231"/>
        <v>100</v>
      </c>
      <c r="V2135">
        <f t="shared" si="232"/>
        <v>100</v>
      </c>
      <c r="W2135">
        <f t="shared" si="233"/>
        <v>50</v>
      </c>
      <c r="X2135">
        <f t="shared" si="234"/>
        <v>0</v>
      </c>
    </row>
    <row r="2136" spans="1:24">
      <c r="A2136" s="2">
        <v>320</v>
      </c>
      <c r="B2136" s="1" t="s">
        <v>18</v>
      </c>
      <c r="C2136" s="1">
        <v>12</v>
      </c>
      <c r="D2136" s="1" t="s">
        <v>11</v>
      </c>
      <c r="E2136" s="1">
        <v>0.5</v>
      </c>
      <c r="F2136" s="1">
        <v>0.3</v>
      </c>
      <c r="G2136" s="1">
        <v>0.2</v>
      </c>
      <c r="H2136" s="1">
        <v>0</v>
      </c>
      <c r="I2136" s="1" t="s">
        <v>12</v>
      </c>
      <c r="J2136" s="1" t="s">
        <v>16</v>
      </c>
      <c r="K2136" s="1">
        <v>750</v>
      </c>
      <c r="L2136" s="3">
        <v>250</v>
      </c>
      <c r="M2136" t="str">
        <f t="shared" si="235"/>
        <v>C</v>
      </c>
      <c r="N2136" t="str">
        <f t="shared" si="236"/>
        <v>C12</v>
      </c>
      <c r="O2136" t="str">
        <f>VLOOKUP(N2136,'Design - US'!$H$3:$M$50,2,FALSE)</f>
        <v>Profile C</v>
      </c>
      <c r="P2136" t="str">
        <f>VLOOKUP($N2136,'Design - US'!$H$3:$M$50,3,FALSE)</f>
        <v>$60 USD / mo (T3)</v>
      </c>
      <c r="Q2136" t="str">
        <f>VLOOKUP($N2136,'Design - US'!$H$3:$M$50,4,FALSE)</f>
        <v>$5.36 USD / day</v>
      </c>
      <c r="R2136" t="str">
        <f>VLOOKUP($N2136,'Design - US'!$H$3:$M$50,5,FALSE)</f>
        <v>Open access within label indication (use after failure of allopurinol or febuxostat)</v>
      </c>
      <c r="S2136" t="str">
        <f>VLOOKUP($N2136,'Design - US'!$H$3:$M$50,6,FALSE)</f>
        <v>No prior authorization</v>
      </c>
      <c r="T2136">
        <f t="shared" si="237"/>
        <v>750</v>
      </c>
      <c r="U2136">
        <f t="shared" si="231"/>
        <v>375</v>
      </c>
      <c r="V2136">
        <f t="shared" si="232"/>
        <v>225</v>
      </c>
      <c r="W2136">
        <f t="shared" si="233"/>
        <v>150</v>
      </c>
      <c r="X2136">
        <f t="shared" si="234"/>
        <v>0</v>
      </c>
    </row>
    <row r="2137" spans="1:24">
      <c r="A2137" s="2">
        <v>320</v>
      </c>
      <c r="B2137" s="1" t="s">
        <v>18</v>
      </c>
      <c r="C2137" s="1">
        <v>12</v>
      </c>
      <c r="D2137" s="1" t="s">
        <v>14</v>
      </c>
      <c r="E2137" s="1">
        <v>0.5</v>
      </c>
      <c r="F2137" s="1">
        <v>0.3</v>
      </c>
      <c r="G2137" s="1">
        <v>0.2</v>
      </c>
      <c r="H2137" s="1">
        <v>0</v>
      </c>
      <c r="I2137" s="1" t="s">
        <v>12</v>
      </c>
      <c r="J2137" s="1" t="s">
        <v>16</v>
      </c>
      <c r="K2137" s="1">
        <v>750</v>
      </c>
      <c r="L2137" s="3">
        <v>250</v>
      </c>
      <c r="M2137" t="str">
        <f t="shared" si="235"/>
        <v>C</v>
      </c>
      <c r="N2137" t="str">
        <f t="shared" si="236"/>
        <v>C12</v>
      </c>
      <c r="O2137" t="str">
        <f>VLOOKUP(N2137,'Design - US'!$H$3:$M$50,2,FALSE)</f>
        <v>Profile C</v>
      </c>
      <c r="P2137" t="str">
        <f>VLOOKUP($N2137,'Design - US'!$H$3:$M$50,3,FALSE)</f>
        <v>$60 USD / mo (T3)</v>
      </c>
      <c r="Q2137" t="str">
        <f>VLOOKUP($N2137,'Design - US'!$H$3:$M$50,4,FALSE)</f>
        <v>$5.36 USD / day</v>
      </c>
      <c r="R2137" t="str">
        <f>VLOOKUP($N2137,'Design - US'!$H$3:$M$50,5,FALSE)</f>
        <v>Open access within label indication (use after failure of allopurinol or febuxostat)</v>
      </c>
      <c r="S2137" t="str">
        <f>VLOOKUP($N2137,'Design - US'!$H$3:$M$50,6,FALSE)</f>
        <v>No prior authorization</v>
      </c>
      <c r="T2137">
        <f t="shared" si="237"/>
        <v>250</v>
      </c>
      <c r="U2137">
        <f t="shared" si="231"/>
        <v>125</v>
      </c>
      <c r="V2137">
        <f t="shared" si="232"/>
        <v>75</v>
      </c>
      <c r="W2137">
        <f t="shared" si="233"/>
        <v>50</v>
      </c>
      <c r="X2137">
        <f t="shared" si="234"/>
        <v>0</v>
      </c>
    </row>
    <row r="2138" spans="1:24">
      <c r="A2138" s="2">
        <v>321</v>
      </c>
      <c r="B2138" s="1" t="s">
        <v>18</v>
      </c>
      <c r="C2138" s="1">
        <v>1</v>
      </c>
      <c r="D2138" s="1" t="s">
        <v>11</v>
      </c>
      <c r="E2138" s="1">
        <v>1</v>
      </c>
      <c r="F2138" s="1">
        <v>0</v>
      </c>
      <c r="G2138" s="1">
        <v>0</v>
      </c>
      <c r="H2138" s="1">
        <v>0</v>
      </c>
      <c r="I2138" s="1" t="s">
        <v>12</v>
      </c>
      <c r="J2138" s="1" t="s">
        <v>16</v>
      </c>
      <c r="K2138" s="1">
        <v>2000</v>
      </c>
      <c r="L2138" s="3">
        <v>2000</v>
      </c>
      <c r="M2138" t="str">
        <f t="shared" si="235"/>
        <v>C</v>
      </c>
      <c r="N2138" t="str">
        <f t="shared" si="236"/>
        <v>C1</v>
      </c>
      <c r="O2138" t="str">
        <f>VLOOKUP(N2138,'Design - US'!$H$3:$M$50,2,FALSE)</f>
        <v>Profile C</v>
      </c>
      <c r="P2138" t="str">
        <f>VLOOKUP($N2138,'Design - US'!$H$3:$M$50,3,FALSE)</f>
        <v>$30 USD / mo (T2)</v>
      </c>
      <c r="Q2138" t="str">
        <f>VLOOKUP($N2138,'Design - US'!$H$3:$M$50,4,FALSE)</f>
        <v>$7.14 USD / day</v>
      </c>
      <c r="R2138" t="str">
        <f>VLOOKUP($N2138,'Design - US'!$H$3:$M$50,5,FALSE)</f>
        <v>Open access within label indication (use after failure of allopurinol or febuxostat)</v>
      </c>
      <c r="S2138" t="str">
        <f>VLOOKUP($N2138,'Design - US'!$H$3:$M$50,6,FALSE)</f>
        <v>No prior authorization</v>
      </c>
      <c r="T2138">
        <f t="shared" si="237"/>
        <v>2000</v>
      </c>
      <c r="U2138">
        <f t="shared" si="231"/>
        <v>2000</v>
      </c>
      <c r="V2138">
        <f t="shared" si="232"/>
        <v>0</v>
      </c>
      <c r="W2138">
        <f t="shared" si="233"/>
        <v>0</v>
      </c>
      <c r="X2138">
        <f t="shared" si="234"/>
        <v>0</v>
      </c>
    </row>
    <row r="2139" spans="1:24">
      <c r="A2139" s="2">
        <v>321</v>
      </c>
      <c r="B2139" s="1" t="s">
        <v>18</v>
      </c>
      <c r="C2139" s="1">
        <v>1</v>
      </c>
      <c r="D2139" s="1" t="s">
        <v>14</v>
      </c>
      <c r="E2139" s="1">
        <v>0</v>
      </c>
      <c r="F2139" s="1">
        <v>0</v>
      </c>
      <c r="G2139" s="1">
        <v>1</v>
      </c>
      <c r="H2139" s="1">
        <v>0</v>
      </c>
      <c r="I2139" s="1" t="s">
        <v>12</v>
      </c>
      <c r="J2139" s="1" t="s">
        <v>16</v>
      </c>
      <c r="K2139" s="1">
        <v>2000</v>
      </c>
      <c r="L2139" s="3">
        <v>2000</v>
      </c>
      <c r="M2139" t="str">
        <f t="shared" si="235"/>
        <v>C</v>
      </c>
      <c r="N2139" t="str">
        <f t="shared" si="236"/>
        <v>C1</v>
      </c>
      <c r="O2139" t="str">
        <f>VLOOKUP(N2139,'Design - US'!$H$3:$M$50,2,FALSE)</f>
        <v>Profile C</v>
      </c>
      <c r="P2139" t="str">
        <f>VLOOKUP($N2139,'Design - US'!$H$3:$M$50,3,FALSE)</f>
        <v>$30 USD / mo (T2)</v>
      </c>
      <c r="Q2139" t="str">
        <f>VLOOKUP($N2139,'Design - US'!$H$3:$M$50,4,FALSE)</f>
        <v>$7.14 USD / day</v>
      </c>
      <c r="R2139" t="str">
        <f>VLOOKUP($N2139,'Design - US'!$H$3:$M$50,5,FALSE)</f>
        <v>Open access within label indication (use after failure of allopurinol or febuxostat)</v>
      </c>
      <c r="S2139" t="str">
        <f>VLOOKUP($N2139,'Design - US'!$H$3:$M$50,6,FALSE)</f>
        <v>No prior authorization</v>
      </c>
      <c r="T2139">
        <f t="shared" si="237"/>
        <v>2000</v>
      </c>
      <c r="U2139">
        <f t="shared" si="231"/>
        <v>0</v>
      </c>
      <c r="V2139">
        <f t="shared" si="232"/>
        <v>0</v>
      </c>
      <c r="W2139">
        <f t="shared" si="233"/>
        <v>2000</v>
      </c>
      <c r="X2139">
        <f t="shared" si="234"/>
        <v>0</v>
      </c>
    </row>
    <row r="2140" spans="1:24">
      <c r="A2140" s="2">
        <v>321</v>
      </c>
      <c r="B2140" s="1" t="s">
        <v>18</v>
      </c>
      <c r="C2140" s="1">
        <v>2</v>
      </c>
      <c r="D2140" s="1" t="s">
        <v>11</v>
      </c>
      <c r="E2140" s="1">
        <v>1</v>
      </c>
      <c r="F2140" s="1">
        <v>0</v>
      </c>
      <c r="G2140" s="1">
        <v>0</v>
      </c>
      <c r="H2140" s="1">
        <v>0</v>
      </c>
      <c r="I2140" s="1" t="s">
        <v>12</v>
      </c>
      <c r="J2140" s="1" t="s">
        <v>16</v>
      </c>
      <c r="K2140" s="1">
        <v>2000</v>
      </c>
      <c r="L2140" s="3">
        <v>2000</v>
      </c>
      <c r="M2140" t="str">
        <f t="shared" si="235"/>
        <v>C</v>
      </c>
      <c r="N2140" t="str">
        <f t="shared" si="236"/>
        <v>C2</v>
      </c>
      <c r="O2140" t="str">
        <f>VLOOKUP(N2140,'Design - US'!$H$3:$M$50,2,FALSE)</f>
        <v>Profile C</v>
      </c>
      <c r="P2140" t="str">
        <f>VLOOKUP($N2140,'Design - US'!$H$3:$M$50,3,FALSE)</f>
        <v>$60 USD / mo (T3)</v>
      </c>
      <c r="Q2140" t="str">
        <f>VLOOKUP($N2140,'Design - US'!$H$3:$M$50,4,FALSE)</f>
        <v>$12.06 USD / day</v>
      </c>
      <c r="R2140" t="str">
        <f>VLOOKUP($N2140,'Design - US'!$H$3:$M$50,5,FALSE)</f>
        <v>Access restricted beyond label indication (use only after failure of both allopurinol AND febuxostat)</v>
      </c>
      <c r="S2140" t="str">
        <f>VLOOKUP($N2140,'Design - US'!$H$3:$M$50,6,FALSE)</f>
        <v>Requires prior authorization</v>
      </c>
      <c r="T2140">
        <f t="shared" si="237"/>
        <v>2000</v>
      </c>
      <c r="U2140">
        <f t="shared" si="231"/>
        <v>2000</v>
      </c>
      <c r="V2140">
        <f t="shared" si="232"/>
        <v>0</v>
      </c>
      <c r="W2140">
        <f t="shared" si="233"/>
        <v>0</v>
      </c>
      <c r="X2140">
        <f t="shared" si="234"/>
        <v>0</v>
      </c>
    </row>
    <row r="2141" spans="1:24">
      <c r="A2141" s="2">
        <v>321</v>
      </c>
      <c r="B2141" s="1" t="s">
        <v>18</v>
      </c>
      <c r="C2141" s="1">
        <v>2</v>
      </c>
      <c r="D2141" s="1" t="s">
        <v>14</v>
      </c>
      <c r="E2141" s="1">
        <v>0</v>
      </c>
      <c r="F2141" s="1">
        <v>0</v>
      </c>
      <c r="G2141" s="1">
        <v>0</v>
      </c>
      <c r="H2141" s="1">
        <v>1</v>
      </c>
      <c r="I2141" s="1" t="s">
        <v>12</v>
      </c>
      <c r="J2141" s="1" t="s">
        <v>16</v>
      </c>
      <c r="K2141" s="1">
        <v>2000</v>
      </c>
      <c r="L2141" s="3">
        <v>2000</v>
      </c>
      <c r="M2141" t="str">
        <f t="shared" si="235"/>
        <v>C</v>
      </c>
      <c r="N2141" t="str">
        <f t="shared" si="236"/>
        <v>C2</v>
      </c>
      <c r="O2141" t="str">
        <f>VLOOKUP(N2141,'Design - US'!$H$3:$M$50,2,FALSE)</f>
        <v>Profile C</v>
      </c>
      <c r="P2141" t="str">
        <f>VLOOKUP($N2141,'Design - US'!$H$3:$M$50,3,FALSE)</f>
        <v>$60 USD / mo (T3)</v>
      </c>
      <c r="Q2141" t="str">
        <f>VLOOKUP($N2141,'Design - US'!$H$3:$M$50,4,FALSE)</f>
        <v>$12.06 USD / day</v>
      </c>
      <c r="R2141" t="str">
        <f>VLOOKUP($N2141,'Design - US'!$H$3:$M$50,5,FALSE)</f>
        <v>Access restricted beyond label indication (use only after failure of both allopurinol AND febuxostat)</v>
      </c>
      <c r="S2141" t="str">
        <f>VLOOKUP($N2141,'Design - US'!$H$3:$M$50,6,FALSE)</f>
        <v>Requires prior authorization</v>
      </c>
      <c r="T2141">
        <f t="shared" si="237"/>
        <v>2000</v>
      </c>
      <c r="U2141">
        <f t="shared" si="231"/>
        <v>0</v>
      </c>
      <c r="V2141">
        <f t="shared" si="232"/>
        <v>0</v>
      </c>
      <c r="W2141">
        <f t="shared" si="233"/>
        <v>0</v>
      </c>
      <c r="X2141">
        <f t="shared" si="234"/>
        <v>2000</v>
      </c>
    </row>
    <row r="2142" spans="1:24">
      <c r="A2142" s="2">
        <v>321</v>
      </c>
      <c r="B2142" s="1" t="s">
        <v>18</v>
      </c>
      <c r="C2142" s="1">
        <v>3</v>
      </c>
      <c r="D2142" s="1" t="s">
        <v>11</v>
      </c>
      <c r="E2142" s="1">
        <v>1</v>
      </c>
      <c r="F2142" s="1">
        <v>0</v>
      </c>
      <c r="G2142" s="1">
        <v>0</v>
      </c>
      <c r="H2142" s="1">
        <v>0</v>
      </c>
      <c r="I2142" s="1" t="s">
        <v>12</v>
      </c>
      <c r="J2142" s="1" t="s">
        <v>16</v>
      </c>
      <c r="K2142" s="1">
        <v>2000</v>
      </c>
      <c r="L2142" s="3">
        <v>2000</v>
      </c>
      <c r="M2142" t="str">
        <f t="shared" si="235"/>
        <v>C</v>
      </c>
      <c r="N2142" t="str">
        <f t="shared" si="236"/>
        <v>C3</v>
      </c>
      <c r="O2142" t="str">
        <f>VLOOKUP(N2142,'Design - US'!$H$3:$M$50,2,FALSE)</f>
        <v>Profile A</v>
      </c>
      <c r="P2142" t="str">
        <f>VLOOKUP($N2142,'Design - US'!$H$3:$M$50,3,FALSE)</f>
        <v>$30 USD / mo (T2)</v>
      </c>
      <c r="Q2142" t="str">
        <f>VLOOKUP($N2142,'Design - US'!$H$3:$M$50,4,FALSE)</f>
        <v>$7.14 USD / day</v>
      </c>
      <c r="R2142" t="str">
        <f>VLOOKUP($N2142,'Design - US'!$H$3:$M$50,5,FALSE)</f>
        <v>Open access within label indication (use after failure of allopurinol or febuxostat)</v>
      </c>
      <c r="S2142" t="str">
        <f>VLOOKUP($N2142,'Design - US'!$H$3:$M$50,6,FALSE)</f>
        <v>No prior authorization</v>
      </c>
      <c r="T2142">
        <f t="shared" si="237"/>
        <v>2000</v>
      </c>
      <c r="U2142">
        <f t="shared" si="231"/>
        <v>2000</v>
      </c>
      <c r="V2142">
        <f t="shared" si="232"/>
        <v>0</v>
      </c>
      <c r="W2142">
        <f t="shared" si="233"/>
        <v>0</v>
      </c>
      <c r="X2142">
        <f t="shared" si="234"/>
        <v>0</v>
      </c>
    </row>
    <row r="2143" spans="1:24">
      <c r="A2143" s="2">
        <v>321</v>
      </c>
      <c r="B2143" s="1" t="s">
        <v>18</v>
      </c>
      <c r="C2143" s="1">
        <v>3</v>
      </c>
      <c r="D2143" s="1" t="s">
        <v>14</v>
      </c>
      <c r="E2143" s="1">
        <v>0</v>
      </c>
      <c r="F2143" s="1">
        <v>0</v>
      </c>
      <c r="G2143" s="1">
        <v>1</v>
      </c>
      <c r="H2143" s="1">
        <v>0</v>
      </c>
      <c r="I2143" s="1" t="s">
        <v>12</v>
      </c>
      <c r="J2143" s="1" t="s">
        <v>16</v>
      </c>
      <c r="K2143" s="1">
        <v>2000</v>
      </c>
      <c r="L2143" s="3">
        <v>2000</v>
      </c>
      <c r="M2143" t="str">
        <f t="shared" si="235"/>
        <v>C</v>
      </c>
      <c r="N2143" t="str">
        <f t="shared" si="236"/>
        <v>C3</v>
      </c>
      <c r="O2143" t="str">
        <f>VLOOKUP(N2143,'Design - US'!$H$3:$M$50,2,FALSE)</f>
        <v>Profile A</v>
      </c>
      <c r="P2143" t="str">
        <f>VLOOKUP($N2143,'Design - US'!$H$3:$M$50,3,FALSE)</f>
        <v>$30 USD / mo (T2)</v>
      </c>
      <c r="Q2143" t="str">
        <f>VLOOKUP($N2143,'Design - US'!$H$3:$M$50,4,FALSE)</f>
        <v>$7.14 USD / day</v>
      </c>
      <c r="R2143" t="str">
        <f>VLOOKUP($N2143,'Design - US'!$H$3:$M$50,5,FALSE)</f>
        <v>Open access within label indication (use after failure of allopurinol or febuxostat)</v>
      </c>
      <c r="S2143" t="str">
        <f>VLOOKUP($N2143,'Design - US'!$H$3:$M$50,6,FALSE)</f>
        <v>No prior authorization</v>
      </c>
      <c r="T2143">
        <f t="shared" si="237"/>
        <v>2000</v>
      </c>
      <c r="U2143">
        <f t="shared" si="231"/>
        <v>0</v>
      </c>
      <c r="V2143">
        <f t="shared" si="232"/>
        <v>0</v>
      </c>
      <c r="W2143">
        <f t="shared" si="233"/>
        <v>2000</v>
      </c>
      <c r="X2143">
        <f t="shared" si="234"/>
        <v>0</v>
      </c>
    </row>
    <row r="2144" spans="1:24">
      <c r="A2144" s="2">
        <v>321</v>
      </c>
      <c r="B2144" s="1" t="s">
        <v>18</v>
      </c>
      <c r="C2144" s="1">
        <v>4</v>
      </c>
      <c r="D2144" s="1" t="s">
        <v>11</v>
      </c>
      <c r="E2144" s="1">
        <v>1</v>
      </c>
      <c r="F2144" s="1">
        <v>0</v>
      </c>
      <c r="G2144" s="1">
        <v>0</v>
      </c>
      <c r="H2144" s="1">
        <v>0</v>
      </c>
      <c r="I2144" s="1" t="s">
        <v>12</v>
      </c>
      <c r="J2144" s="1" t="s">
        <v>16</v>
      </c>
      <c r="K2144" s="1">
        <v>2000</v>
      </c>
      <c r="L2144" s="3">
        <v>2000</v>
      </c>
      <c r="M2144" t="str">
        <f t="shared" si="235"/>
        <v>C</v>
      </c>
      <c r="N2144" t="str">
        <f t="shared" si="236"/>
        <v>C4</v>
      </c>
      <c r="O2144" t="str">
        <f>VLOOKUP(N2144,'Design - US'!$H$3:$M$50,2,FALSE)</f>
        <v>Profile A</v>
      </c>
      <c r="P2144" t="str">
        <f>VLOOKUP($N2144,'Design - US'!$H$3:$M$50,3,FALSE)</f>
        <v>$60 USD / mo (T3)</v>
      </c>
      <c r="Q2144" t="str">
        <f>VLOOKUP($N2144,'Design - US'!$H$3:$M$50,4,FALSE)</f>
        <v>$5.36 USD / day</v>
      </c>
      <c r="R2144" t="str">
        <f>VLOOKUP($N2144,'Design - US'!$H$3:$M$50,5,FALSE)</f>
        <v>Open access within label indication (use after failure of allopurinol or febuxostat)</v>
      </c>
      <c r="S2144" t="str">
        <f>VLOOKUP($N2144,'Design - US'!$H$3:$M$50,6,FALSE)</f>
        <v>Requires prior authorization</v>
      </c>
      <c r="T2144">
        <f t="shared" si="237"/>
        <v>2000</v>
      </c>
      <c r="U2144">
        <f t="shared" si="231"/>
        <v>2000</v>
      </c>
      <c r="V2144">
        <f t="shared" si="232"/>
        <v>0</v>
      </c>
      <c r="W2144">
        <f t="shared" si="233"/>
        <v>0</v>
      </c>
      <c r="X2144">
        <f t="shared" si="234"/>
        <v>0</v>
      </c>
    </row>
    <row r="2145" spans="1:24">
      <c r="A2145" s="2">
        <v>321</v>
      </c>
      <c r="B2145" s="1" t="s">
        <v>18</v>
      </c>
      <c r="C2145" s="1">
        <v>4</v>
      </c>
      <c r="D2145" s="1" t="s">
        <v>14</v>
      </c>
      <c r="E2145" s="1">
        <v>0</v>
      </c>
      <c r="F2145" s="1">
        <v>0</v>
      </c>
      <c r="G2145" s="1">
        <v>0</v>
      </c>
      <c r="H2145" s="1">
        <v>1</v>
      </c>
      <c r="I2145" s="1" t="s">
        <v>12</v>
      </c>
      <c r="J2145" s="1" t="s">
        <v>16</v>
      </c>
      <c r="K2145" s="1">
        <v>2000</v>
      </c>
      <c r="L2145" s="3">
        <v>2000</v>
      </c>
      <c r="M2145" t="str">
        <f t="shared" si="235"/>
        <v>C</v>
      </c>
      <c r="N2145" t="str">
        <f t="shared" si="236"/>
        <v>C4</v>
      </c>
      <c r="O2145" t="str">
        <f>VLOOKUP(N2145,'Design - US'!$H$3:$M$50,2,FALSE)</f>
        <v>Profile A</v>
      </c>
      <c r="P2145" t="str">
        <f>VLOOKUP($N2145,'Design - US'!$H$3:$M$50,3,FALSE)</f>
        <v>$60 USD / mo (T3)</v>
      </c>
      <c r="Q2145" t="str">
        <f>VLOOKUP($N2145,'Design - US'!$H$3:$M$50,4,FALSE)</f>
        <v>$5.36 USD / day</v>
      </c>
      <c r="R2145" t="str">
        <f>VLOOKUP($N2145,'Design - US'!$H$3:$M$50,5,FALSE)</f>
        <v>Open access within label indication (use after failure of allopurinol or febuxostat)</v>
      </c>
      <c r="S2145" t="str">
        <f>VLOOKUP($N2145,'Design - US'!$H$3:$M$50,6,FALSE)</f>
        <v>Requires prior authorization</v>
      </c>
      <c r="T2145">
        <f t="shared" si="237"/>
        <v>2000</v>
      </c>
      <c r="U2145">
        <f t="shared" si="231"/>
        <v>0</v>
      </c>
      <c r="V2145">
        <f t="shared" si="232"/>
        <v>0</v>
      </c>
      <c r="W2145">
        <f t="shared" si="233"/>
        <v>0</v>
      </c>
      <c r="X2145">
        <f t="shared" si="234"/>
        <v>2000</v>
      </c>
    </row>
    <row r="2146" spans="1:24">
      <c r="A2146" s="2">
        <v>321</v>
      </c>
      <c r="B2146" s="1" t="s">
        <v>18</v>
      </c>
      <c r="C2146" s="1">
        <v>5</v>
      </c>
      <c r="D2146" s="1" t="s">
        <v>11</v>
      </c>
      <c r="E2146" s="1">
        <v>1</v>
      </c>
      <c r="F2146" s="1">
        <v>0</v>
      </c>
      <c r="G2146" s="1">
        <v>0</v>
      </c>
      <c r="H2146" s="1">
        <v>0</v>
      </c>
      <c r="I2146" s="1" t="s">
        <v>12</v>
      </c>
      <c r="J2146" s="1" t="s">
        <v>16</v>
      </c>
      <c r="K2146" s="1">
        <v>2000</v>
      </c>
      <c r="L2146" s="3">
        <v>2000</v>
      </c>
      <c r="M2146" t="str">
        <f t="shared" si="235"/>
        <v>C</v>
      </c>
      <c r="N2146" t="str">
        <f t="shared" si="236"/>
        <v>C5</v>
      </c>
      <c r="O2146" t="str">
        <f>VLOOKUP(N2146,'Design - US'!$H$3:$M$50,2,FALSE)</f>
        <v>Profile C</v>
      </c>
      <c r="P2146" t="str">
        <f>VLOOKUP($N2146,'Design - US'!$H$3:$M$50,3,FALSE)</f>
        <v>$30 USD / mo (T2)</v>
      </c>
      <c r="Q2146" t="str">
        <f>VLOOKUP($N2146,'Design - US'!$H$3:$M$50,4,FALSE)</f>
        <v>$7.14 USD / day</v>
      </c>
      <c r="R2146" t="str">
        <f>VLOOKUP($N2146,'Design - US'!$H$3:$M$50,5,FALSE)</f>
        <v>Open access within label indication (use after failure of allopurinol or febuxostat)</v>
      </c>
      <c r="S2146" t="str">
        <f>VLOOKUP($N2146,'Design - US'!$H$3:$M$50,6,FALSE)</f>
        <v>Requires prior authorization</v>
      </c>
      <c r="T2146">
        <f t="shared" si="237"/>
        <v>2000</v>
      </c>
      <c r="U2146">
        <f t="shared" si="231"/>
        <v>2000</v>
      </c>
      <c r="V2146">
        <f t="shared" si="232"/>
        <v>0</v>
      </c>
      <c r="W2146">
        <f t="shared" si="233"/>
        <v>0</v>
      </c>
      <c r="X2146">
        <f t="shared" si="234"/>
        <v>0</v>
      </c>
    </row>
    <row r="2147" spans="1:24">
      <c r="A2147" s="2">
        <v>321</v>
      </c>
      <c r="B2147" s="1" t="s">
        <v>18</v>
      </c>
      <c r="C2147" s="1">
        <v>5</v>
      </c>
      <c r="D2147" s="1" t="s">
        <v>14</v>
      </c>
      <c r="E2147" s="1">
        <v>0</v>
      </c>
      <c r="F2147" s="1">
        <v>0</v>
      </c>
      <c r="G2147" s="1">
        <v>0</v>
      </c>
      <c r="H2147" s="1">
        <v>1</v>
      </c>
      <c r="I2147" s="1" t="s">
        <v>12</v>
      </c>
      <c r="J2147" s="1" t="s">
        <v>16</v>
      </c>
      <c r="K2147" s="1">
        <v>2000</v>
      </c>
      <c r="L2147" s="3">
        <v>2000</v>
      </c>
      <c r="M2147" t="str">
        <f t="shared" si="235"/>
        <v>C</v>
      </c>
      <c r="N2147" t="str">
        <f t="shared" si="236"/>
        <v>C5</v>
      </c>
      <c r="O2147" t="str">
        <f>VLOOKUP(N2147,'Design - US'!$H$3:$M$50,2,FALSE)</f>
        <v>Profile C</v>
      </c>
      <c r="P2147" t="str">
        <f>VLOOKUP($N2147,'Design - US'!$H$3:$M$50,3,FALSE)</f>
        <v>$30 USD / mo (T2)</v>
      </c>
      <c r="Q2147" t="str">
        <f>VLOOKUP($N2147,'Design - US'!$H$3:$M$50,4,FALSE)</f>
        <v>$7.14 USD / day</v>
      </c>
      <c r="R2147" t="str">
        <f>VLOOKUP($N2147,'Design - US'!$H$3:$M$50,5,FALSE)</f>
        <v>Open access within label indication (use after failure of allopurinol or febuxostat)</v>
      </c>
      <c r="S2147" t="str">
        <f>VLOOKUP($N2147,'Design - US'!$H$3:$M$50,6,FALSE)</f>
        <v>Requires prior authorization</v>
      </c>
      <c r="T2147">
        <f t="shared" si="237"/>
        <v>2000</v>
      </c>
      <c r="U2147">
        <f t="shared" si="231"/>
        <v>0</v>
      </c>
      <c r="V2147">
        <f t="shared" si="232"/>
        <v>0</v>
      </c>
      <c r="W2147">
        <f t="shared" si="233"/>
        <v>0</v>
      </c>
      <c r="X2147">
        <f t="shared" si="234"/>
        <v>2000</v>
      </c>
    </row>
    <row r="2148" spans="1:24">
      <c r="A2148" s="2">
        <v>321</v>
      </c>
      <c r="B2148" s="1" t="s">
        <v>18</v>
      </c>
      <c r="C2148" s="1">
        <v>6</v>
      </c>
      <c r="D2148" s="1" t="s">
        <v>11</v>
      </c>
      <c r="E2148" s="1">
        <v>1</v>
      </c>
      <c r="F2148" s="1">
        <v>0</v>
      </c>
      <c r="G2148" s="1">
        <v>0</v>
      </c>
      <c r="H2148" s="1">
        <v>0</v>
      </c>
      <c r="I2148" s="1" t="s">
        <v>12</v>
      </c>
      <c r="J2148" s="1" t="s">
        <v>16</v>
      </c>
      <c r="K2148" s="1">
        <v>2000</v>
      </c>
      <c r="L2148" s="3">
        <v>2000</v>
      </c>
      <c r="M2148" t="str">
        <f t="shared" si="235"/>
        <v>C</v>
      </c>
      <c r="N2148" t="str">
        <f t="shared" si="236"/>
        <v>C6</v>
      </c>
      <c r="O2148" t="str">
        <f>VLOOKUP(N2148,'Design - US'!$H$3:$M$50,2,FALSE)</f>
        <v>Profile A</v>
      </c>
      <c r="P2148" t="str">
        <f>VLOOKUP($N2148,'Design - US'!$H$3:$M$50,3,FALSE)</f>
        <v>$60 USD / mo (T3)</v>
      </c>
      <c r="Q2148" t="str">
        <f>VLOOKUP($N2148,'Design - US'!$H$3:$M$50,4,FALSE)</f>
        <v>$7.14 USD / day</v>
      </c>
      <c r="R2148" t="str">
        <f>VLOOKUP($N2148,'Design - US'!$H$3:$M$50,5,FALSE)</f>
        <v>Open access within label indication (use after failure of allopurinol or febuxostat)</v>
      </c>
      <c r="S2148" t="str">
        <f>VLOOKUP($N2148,'Design - US'!$H$3:$M$50,6,FALSE)</f>
        <v>Requires prior authorization</v>
      </c>
      <c r="T2148">
        <f t="shared" si="237"/>
        <v>2000</v>
      </c>
      <c r="U2148">
        <f t="shared" si="231"/>
        <v>2000</v>
      </c>
      <c r="V2148">
        <f t="shared" si="232"/>
        <v>0</v>
      </c>
      <c r="W2148">
        <f t="shared" si="233"/>
        <v>0</v>
      </c>
      <c r="X2148">
        <f t="shared" si="234"/>
        <v>0</v>
      </c>
    </row>
    <row r="2149" spans="1:24">
      <c r="A2149" s="2">
        <v>321</v>
      </c>
      <c r="B2149" s="1" t="s">
        <v>18</v>
      </c>
      <c r="C2149" s="1">
        <v>6</v>
      </c>
      <c r="D2149" s="1" t="s">
        <v>14</v>
      </c>
      <c r="E2149" s="1">
        <v>0</v>
      </c>
      <c r="F2149" s="1">
        <v>0</v>
      </c>
      <c r="G2149" s="1">
        <v>0</v>
      </c>
      <c r="H2149" s="1">
        <v>1</v>
      </c>
      <c r="I2149" s="1" t="s">
        <v>12</v>
      </c>
      <c r="J2149" s="1" t="s">
        <v>16</v>
      </c>
      <c r="K2149" s="1">
        <v>2000</v>
      </c>
      <c r="L2149" s="3">
        <v>2000</v>
      </c>
      <c r="M2149" t="str">
        <f t="shared" si="235"/>
        <v>C</v>
      </c>
      <c r="N2149" t="str">
        <f t="shared" si="236"/>
        <v>C6</v>
      </c>
      <c r="O2149" t="str">
        <f>VLOOKUP(N2149,'Design - US'!$H$3:$M$50,2,FALSE)</f>
        <v>Profile A</v>
      </c>
      <c r="P2149" t="str">
        <f>VLOOKUP($N2149,'Design - US'!$H$3:$M$50,3,FALSE)</f>
        <v>$60 USD / mo (T3)</v>
      </c>
      <c r="Q2149" t="str">
        <f>VLOOKUP($N2149,'Design - US'!$H$3:$M$50,4,FALSE)</f>
        <v>$7.14 USD / day</v>
      </c>
      <c r="R2149" t="str">
        <f>VLOOKUP($N2149,'Design - US'!$H$3:$M$50,5,FALSE)</f>
        <v>Open access within label indication (use after failure of allopurinol or febuxostat)</v>
      </c>
      <c r="S2149" t="str">
        <f>VLOOKUP($N2149,'Design - US'!$H$3:$M$50,6,FALSE)</f>
        <v>Requires prior authorization</v>
      </c>
      <c r="T2149">
        <f t="shared" si="237"/>
        <v>2000</v>
      </c>
      <c r="U2149">
        <f t="shared" si="231"/>
        <v>0</v>
      </c>
      <c r="V2149">
        <f t="shared" si="232"/>
        <v>0</v>
      </c>
      <c r="W2149">
        <f t="shared" si="233"/>
        <v>0</v>
      </c>
      <c r="X2149">
        <f t="shared" si="234"/>
        <v>2000</v>
      </c>
    </row>
    <row r="2150" spans="1:24">
      <c r="A2150" s="2">
        <v>321</v>
      </c>
      <c r="B2150" s="1" t="s">
        <v>18</v>
      </c>
      <c r="C2150" s="1">
        <v>7</v>
      </c>
      <c r="D2150" s="1" t="s">
        <v>11</v>
      </c>
      <c r="E2150" s="1">
        <v>1</v>
      </c>
      <c r="F2150" s="1">
        <v>0</v>
      </c>
      <c r="G2150" s="1">
        <v>0</v>
      </c>
      <c r="H2150" s="1">
        <v>0</v>
      </c>
      <c r="I2150" s="1" t="s">
        <v>12</v>
      </c>
      <c r="J2150" s="1" t="s">
        <v>16</v>
      </c>
      <c r="K2150" s="1">
        <v>2000</v>
      </c>
      <c r="L2150" s="3">
        <v>2000</v>
      </c>
      <c r="M2150" t="str">
        <f t="shared" si="235"/>
        <v>C</v>
      </c>
      <c r="N2150" t="str">
        <f t="shared" si="236"/>
        <v>C7</v>
      </c>
      <c r="O2150" t="str">
        <f>VLOOKUP(N2150,'Design - US'!$H$3:$M$50,2,FALSE)</f>
        <v>Profile D</v>
      </c>
      <c r="P2150" t="str">
        <f>VLOOKUP($N2150,'Design - US'!$H$3:$M$50,3,FALSE)</f>
        <v>$60 USD / mo (T3)</v>
      </c>
      <c r="Q2150" t="str">
        <f>VLOOKUP($N2150,'Design - US'!$H$3:$M$50,4,FALSE)</f>
        <v>$7.14 USD / day</v>
      </c>
      <c r="R2150" t="str">
        <f>VLOOKUP($N2150,'Design - US'!$H$3:$M$50,5,FALSE)</f>
        <v>Open access within label indication (use after failure of allopurinol or febuxostat)</v>
      </c>
      <c r="S2150" t="str">
        <f>VLOOKUP($N2150,'Design - US'!$H$3:$M$50,6,FALSE)</f>
        <v>Requires prior authorization</v>
      </c>
      <c r="T2150">
        <f t="shared" si="237"/>
        <v>2000</v>
      </c>
      <c r="U2150">
        <f t="shared" si="231"/>
        <v>2000</v>
      </c>
      <c r="V2150">
        <f t="shared" si="232"/>
        <v>0</v>
      </c>
      <c r="W2150">
        <f t="shared" si="233"/>
        <v>0</v>
      </c>
      <c r="X2150">
        <f t="shared" si="234"/>
        <v>0</v>
      </c>
    </row>
    <row r="2151" spans="1:24">
      <c r="A2151" s="2">
        <v>321</v>
      </c>
      <c r="B2151" s="1" t="s">
        <v>18</v>
      </c>
      <c r="C2151" s="1">
        <v>7</v>
      </c>
      <c r="D2151" s="1" t="s">
        <v>14</v>
      </c>
      <c r="E2151" s="1">
        <v>0</v>
      </c>
      <c r="F2151" s="1">
        <v>0</v>
      </c>
      <c r="G2151" s="1">
        <v>0</v>
      </c>
      <c r="H2151" s="1">
        <v>1</v>
      </c>
      <c r="I2151" s="1" t="s">
        <v>12</v>
      </c>
      <c r="J2151" s="1" t="s">
        <v>16</v>
      </c>
      <c r="K2151" s="1">
        <v>2000</v>
      </c>
      <c r="L2151" s="3">
        <v>2000</v>
      </c>
      <c r="M2151" t="str">
        <f t="shared" si="235"/>
        <v>C</v>
      </c>
      <c r="N2151" t="str">
        <f t="shared" si="236"/>
        <v>C7</v>
      </c>
      <c r="O2151" t="str">
        <f>VLOOKUP(N2151,'Design - US'!$H$3:$M$50,2,FALSE)</f>
        <v>Profile D</v>
      </c>
      <c r="P2151" t="str">
        <f>VLOOKUP($N2151,'Design - US'!$H$3:$M$50,3,FALSE)</f>
        <v>$60 USD / mo (T3)</v>
      </c>
      <c r="Q2151" t="str">
        <f>VLOOKUP($N2151,'Design - US'!$H$3:$M$50,4,FALSE)</f>
        <v>$7.14 USD / day</v>
      </c>
      <c r="R2151" t="str">
        <f>VLOOKUP($N2151,'Design - US'!$H$3:$M$50,5,FALSE)</f>
        <v>Open access within label indication (use after failure of allopurinol or febuxostat)</v>
      </c>
      <c r="S2151" t="str">
        <f>VLOOKUP($N2151,'Design - US'!$H$3:$M$50,6,FALSE)</f>
        <v>Requires prior authorization</v>
      </c>
      <c r="T2151">
        <f t="shared" si="237"/>
        <v>2000</v>
      </c>
      <c r="U2151">
        <f t="shared" si="231"/>
        <v>0</v>
      </c>
      <c r="V2151">
        <f t="shared" si="232"/>
        <v>0</v>
      </c>
      <c r="W2151">
        <f t="shared" si="233"/>
        <v>0</v>
      </c>
      <c r="X2151">
        <f t="shared" si="234"/>
        <v>2000</v>
      </c>
    </row>
    <row r="2152" spans="1:24">
      <c r="A2152" s="2">
        <v>321</v>
      </c>
      <c r="B2152" s="1" t="s">
        <v>18</v>
      </c>
      <c r="C2152" s="1">
        <v>8</v>
      </c>
      <c r="D2152" s="1" t="s">
        <v>11</v>
      </c>
      <c r="E2152" s="1">
        <v>1</v>
      </c>
      <c r="F2152" s="1">
        <v>0</v>
      </c>
      <c r="G2152" s="1">
        <v>0</v>
      </c>
      <c r="H2152" s="1">
        <v>0</v>
      </c>
      <c r="I2152" s="1" t="s">
        <v>12</v>
      </c>
      <c r="J2152" s="1" t="s">
        <v>16</v>
      </c>
      <c r="K2152" s="1">
        <v>2000</v>
      </c>
      <c r="L2152" s="3">
        <v>2000</v>
      </c>
      <c r="M2152" t="str">
        <f t="shared" si="235"/>
        <v>C</v>
      </c>
      <c r="N2152" t="str">
        <f t="shared" si="236"/>
        <v>C8</v>
      </c>
      <c r="O2152" t="str">
        <f>VLOOKUP(N2152,'Design - US'!$H$3:$M$50,2,FALSE)</f>
        <v>Profile B</v>
      </c>
      <c r="P2152" t="str">
        <f>VLOOKUP($N2152,'Design - US'!$H$3:$M$50,3,FALSE)</f>
        <v>$60 USD / mo (T3)</v>
      </c>
      <c r="Q2152" t="str">
        <f>VLOOKUP($N2152,'Design - US'!$H$3:$M$50,4,FALSE)</f>
        <v>$12.06 USD / day</v>
      </c>
      <c r="R2152" t="str">
        <f>VLOOKUP($N2152,'Design - US'!$H$3:$M$50,5,FALSE)</f>
        <v>Access restricted beyond label indication (use only after failure of both allopurinol AND febuxostat)</v>
      </c>
      <c r="S2152" t="str">
        <f>VLOOKUP($N2152,'Design - US'!$H$3:$M$50,6,FALSE)</f>
        <v>Requires prior authorization</v>
      </c>
      <c r="T2152">
        <f t="shared" si="237"/>
        <v>2000</v>
      </c>
      <c r="U2152">
        <f t="shared" si="231"/>
        <v>2000</v>
      </c>
      <c r="V2152">
        <f t="shared" si="232"/>
        <v>0</v>
      </c>
      <c r="W2152">
        <f t="shared" si="233"/>
        <v>0</v>
      </c>
      <c r="X2152">
        <f t="shared" si="234"/>
        <v>0</v>
      </c>
    </row>
    <row r="2153" spans="1:24">
      <c r="A2153" s="2">
        <v>321</v>
      </c>
      <c r="B2153" s="1" t="s">
        <v>18</v>
      </c>
      <c r="C2153" s="1">
        <v>8</v>
      </c>
      <c r="D2153" s="1" t="s">
        <v>14</v>
      </c>
      <c r="E2153" s="1">
        <v>0</v>
      </c>
      <c r="F2153" s="1">
        <v>0</v>
      </c>
      <c r="G2153" s="1">
        <v>0</v>
      </c>
      <c r="H2153" s="1">
        <v>1</v>
      </c>
      <c r="I2153" s="1" t="s">
        <v>12</v>
      </c>
      <c r="J2153" s="1" t="s">
        <v>16</v>
      </c>
      <c r="K2153" s="1">
        <v>2000</v>
      </c>
      <c r="L2153" s="3">
        <v>2000</v>
      </c>
      <c r="M2153" t="str">
        <f t="shared" si="235"/>
        <v>C</v>
      </c>
      <c r="N2153" t="str">
        <f t="shared" si="236"/>
        <v>C8</v>
      </c>
      <c r="O2153" t="str">
        <f>VLOOKUP(N2153,'Design - US'!$H$3:$M$50,2,FALSE)</f>
        <v>Profile B</v>
      </c>
      <c r="P2153" t="str">
        <f>VLOOKUP($N2153,'Design - US'!$H$3:$M$50,3,FALSE)</f>
        <v>$60 USD / mo (T3)</v>
      </c>
      <c r="Q2153" t="str">
        <f>VLOOKUP($N2153,'Design - US'!$H$3:$M$50,4,FALSE)</f>
        <v>$12.06 USD / day</v>
      </c>
      <c r="R2153" t="str">
        <f>VLOOKUP($N2153,'Design - US'!$H$3:$M$50,5,FALSE)</f>
        <v>Access restricted beyond label indication (use only after failure of both allopurinol AND febuxostat)</v>
      </c>
      <c r="S2153" t="str">
        <f>VLOOKUP($N2153,'Design - US'!$H$3:$M$50,6,FALSE)</f>
        <v>Requires prior authorization</v>
      </c>
      <c r="T2153">
        <f t="shared" si="237"/>
        <v>2000</v>
      </c>
      <c r="U2153">
        <f t="shared" si="231"/>
        <v>0</v>
      </c>
      <c r="V2153">
        <f t="shared" si="232"/>
        <v>0</v>
      </c>
      <c r="W2153">
        <f t="shared" si="233"/>
        <v>0</v>
      </c>
      <c r="X2153">
        <f t="shared" si="234"/>
        <v>2000</v>
      </c>
    </row>
    <row r="2154" spans="1:24">
      <c r="A2154" s="2">
        <v>321</v>
      </c>
      <c r="B2154" s="1" t="s">
        <v>18</v>
      </c>
      <c r="C2154" s="1">
        <v>9</v>
      </c>
      <c r="D2154" s="1" t="s">
        <v>11</v>
      </c>
      <c r="E2154" s="1">
        <v>1</v>
      </c>
      <c r="F2154" s="1">
        <v>0</v>
      </c>
      <c r="G2154" s="1">
        <v>0</v>
      </c>
      <c r="H2154" s="1">
        <v>0</v>
      </c>
      <c r="I2154" s="1" t="s">
        <v>12</v>
      </c>
      <c r="J2154" s="1" t="s">
        <v>16</v>
      </c>
      <c r="K2154" s="1">
        <v>2000</v>
      </c>
      <c r="L2154" s="3">
        <v>2000</v>
      </c>
      <c r="M2154" t="str">
        <f t="shared" si="235"/>
        <v>C</v>
      </c>
      <c r="N2154" t="str">
        <f t="shared" si="236"/>
        <v>C9</v>
      </c>
      <c r="O2154" t="str">
        <f>VLOOKUP(N2154,'Design - US'!$H$3:$M$50,2,FALSE)</f>
        <v>Profile D</v>
      </c>
      <c r="P2154" t="str">
        <f>VLOOKUP($N2154,'Design - US'!$H$3:$M$50,3,FALSE)</f>
        <v>$60 USD / mo (T3)</v>
      </c>
      <c r="Q2154" t="str">
        <f>VLOOKUP($N2154,'Design - US'!$H$3:$M$50,4,FALSE)</f>
        <v>$12.06 USD / day</v>
      </c>
      <c r="R2154" t="str">
        <f>VLOOKUP($N2154,'Design - US'!$H$3:$M$50,5,FALSE)</f>
        <v>Open access within label indication (use after failure of allopurinol or febuxostat)</v>
      </c>
      <c r="S2154" t="str">
        <f>VLOOKUP($N2154,'Design - US'!$H$3:$M$50,6,FALSE)</f>
        <v>No prior authorization</v>
      </c>
      <c r="T2154">
        <f t="shared" si="237"/>
        <v>2000</v>
      </c>
      <c r="U2154">
        <f t="shared" si="231"/>
        <v>2000</v>
      </c>
      <c r="V2154">
        <f t="shared" si="232"/>
        <v>0</v>
      </c>
      <c r="W2154">
        <f t="shared" si="233"/>
        <v>0</v>
      </c>
      <c r="X2154">
        <f t="shared" si="234"/>
        <v>0</v>
      </c>
    </row>
    <row r="2155" spans="1:24">
      <c r="A2155" s="2">
        <v>321</v>
      </c>
      <c r="B2155" s="1" t="s">
        <v>18</v>
      </c>
      <c r="C2155" s="1">
        <v>9</v>
      </c>
      <c r="D2155" s="1" t="s">
        <v>14</v>
      </c>
      <c r="E2155" s="1">
        <v>0</v>
      </c>
      <c r="F2155" s="1">
        <v>0</v>
      </c>
      <c r="G2155" s="1">
        <v>0</v>
      </c>
      <c r="H2155" s="1">
        <v>1</v>
      </c>
      <c r="I2155" s="1" t="s">
        <v>12</v>
      </c>
      <c r="J2155" s="1" t="s">
        <v>16</v>
      </c>
      <c r="K2155" s="1">
        <v>2000</v>
      </c>
      <c r="L2155" s="3">
        <v>2000</v>
      </c>
      <c r="M2155" t="str">
        <f t="shared" si="235"/>
        <v>C</v>
      </c>
      <c r="N2155" t="str">
        <f t="shared" si="236"/>
        <v>C9</v>
      </c>
      <c r="O2155" t="str">
        <f>VLOOKUP(N2155,'Design - US'!$H$3:$M$50,2,FALSE)</f>
        <v>Profile D</v>
      </c>
      <c r="P2155" t="str">
        <f>VLOOKUP($N2155,'Design - US'!$H$3:$M$50,3,FALSE)</f>
        <v>$60 USD / mo (T3)</v>
      </c>
      <c r="Q2155" t="str">
        <f>VLOOKUP($N2155,'Design - US'!$H$3:$M$50,4,FALSE)</f>
        <v>$12.06 USD / day</v>
      </c>
      <c r="R2155" t="str">
        <f>VLOOKUP($N2155,'Design - US'!$H$3:$M$50,5,FALSE)</f>
        <v>Open access within label indication (use after failure of allopurinol or febuxostat)</v>
      </c>
      <c r="S2155" t="str">
        <f>VLOOKUP($N2155,'Design - US'!$H$3:$M$50,6,FALSE)</f>
        <v>No prior authorization</v>
      </c>
      <c r="T2155">
        <f t="shared" si="237"/>
        <v>2000</v>
      </c>
      <c r="U2155">
        <f t="shared" si="231"/>
        <v>0</v>
      </c>
      <c r="V2155">
        <f t="shared" si="232"/>
        <v>0</v>
      </c>
      <c r="W2155">
        <f t="shared" si="233"/>
        <v>0</v>
      </c>
      <c r="X2155">
        <f t="shared" si="234"/>
        <v>2000</v>
      </c>
    </row>
    <row r="2156" spans="1:24">
      <c r="A2156" s="2">
        <v>321</v>
      </c>
      <c r="B2156" s="1" t="s">
        <v>18</v>
      </c>
      <c r="C2156" s="1">
        <v>10</v>
      </c>
      <c r="D2156" s="1" t="s">
        <v>11</v>
      </c>
      <c r="E2156" s="1">
        <v>1</v>
      </c>
      <c r="F2156" s="1">
        <v>0</v>
      </c>
      <c r="G2156" s="1">
        <v>0</v>
      </c>
      <c r="H2156" s="1">
        <v>0</v>
      </c>
      <c r="I2156" s="1" t="s">
        <v>12</v>
      </c>
      <c r="J2156" s="1" t="s">
        <v>16</v>
      </c>
      <c r="K2156" s="1">
        <v>2000</v>
      </c>
      <c r="L2156" s="3">
        <v>2000</v>
      </c>
      <c r="M2156" t="str">
        <f t="shared" si="235"/>
        <v>C</v>
      </c>
      <c r="N2156" t="str">
        <f t="shared" si="236"/>
        <v>C10</v>
      </c>
      <c r="O2156" t="str">
        <f>VLOOKUP(N2156,'Design - US'!$H$3:$M$50,2,FALSE)</f>
        <v>Profile A</v>
      </c>
      <c r="P2156" t="str">
        <f>VLOOKUP($N2156,'Design - US'!$H$3:$M$50,3,FALSE)</f>
        <v>$60 USD / mo (T3)</v>
      </c>
      <c r="Q2156" t="str">
        <f>VLOOKUP($N2156,'Design - US'!$H$3:$M$50,4,FALSE)</f>
        <v>$12.06 USD / day</v>
      </c>
      <c r="R2156" t="str">
        <f>VLOOKUP($N2156,'Design - US'!$H$3:$M$50,5,FALSE)</f>
        <v>Open access within label indication (use after failure of allopurinol or febuxostat)</v>
      </c>
      <c r="S2156" t="str">
        <f>VLOOKUP($N2156,'Design - US'!$H$3:$M$50,6,FALSE)</f>
        <v>No prior authorization</v>
      </c>
      <c r="T2156">
        <f t="shared" si="237"/>
        <v>2000</v>
      </c>
      <c r="U2156">
        <f t="shared" si="231"/>
        <v>2000</v>
      </c>
      <c r="V2156">
        <f t="shared" si="232"/>
        <v>0</v>
      </c>
      <c r="W2156">
        <f t="shared" si="233"/>
        <v>0</v>
      </c>
      <c r="X2156">
        <f t="shared" si="234"/>
        <v>0</v>
      </c>
    </row>
    <row r="2157" spans="1:24">
      <c r="A2157" s="2">
        <v>321</v>
      </c>
      <c r="B2157" s="1" t="s">
        <v>18</v>
      </c>
      <c r="C2157" s="1">
        <v>10</v>
      </c>
      <c r="D2157" s="1" t="s">
        <v>14</v>
      </c>
      <c r="E2157" s="1">
        <v>0</v>
      </c>
      <c r="F2157" s="1">
        <v>0</v>
      </c>
      <c r="G2157" s="1">
        <v>0</v>
      </c>
      <c r="H2157" s="1">
        <v>1</v>
      </c>
      <c r="I2157" s="1" t="s">
        <v>12</v>
      </c>
      <c r="J2157" s="1" t="s">
        <v>16</v>
      </c>
      <c r="K2157" s="1">
        <v>2000</v>
      </c>
      <c r="L2157" s="3">
        <v>2000</v>
      </c>
      <c r="M2157" t="str">
        <f t="shared" si="235"/>
        <v>C</v>
      </c>
      <c r="N2157" t="str">
        <f t="shared" si="236"/>
        <v>C10</v>
      </c>
      <c r="O2157" t="str">
        <f>VLOOKUP(N2157,'Design - US'!$H$3:$M$50,2,FALSE)</f>
        <v>Profile A</v>
      </c>
      <c r="P2157" t="str">
        <f>VLOOKUP($N2157,'Design - US'!$H$3:$M$50,3,FALSE)</f>
        <v>$60 USD / mo (T3)</v>
      </c>
      <c r="Q2157" t="str">
        <f>VLOOKUP($N2157,'Design - US'!$H$3:$M$50,4,FALSE)</f>
        <v>$12.06 USD / day</v>
      </c>
      <c r="R2157" t="str">
        <f>VLOOKUP($N2157,'Design - US'!$H$3:$M$50,5,FALSE)</f>
        <v>Open access within label indication (use after failure of allopurinol or febuxostat)</v>
      </c>
      <c r="S2157" t="str">
        <f>VLOOKUP($N2157,'Design - US'!$H$3:$M$50,6,FALSE)</f>
        <v>No prior authorization</v>
      </c>
      <c r="T2157">
        <f t="shared" si="237"/>
        <v>2000</v>
      </c>
      <c r="U2157">
        <f t="shared" si="231"/>
        <v>0</v>
      </c>
      <c r="V2157">
        <f t="shared" si="232"/>
        <v>0</v>
      </c>
      <c r="W2157">
        <f t="shared" si="233"/>
        <v>0</v>
      </c>
      <c r="X2157">
        <f t="shared" si="234"/>
        <v>2000</v>
      </c>
    </row>
    <row r="2158" spans="1:24">
      <c r="A2158" s="2">
        <v>321</v>
      </c>
      <c r="B2158" s="1" t="s">
        <v>18</v>
      </c>
      <c r="C2158" s="1">
        <v>11</v>
      </c>
      <c r="D2158" s="1" t="s">
        <v>11</v>
      </c>
      <c r="E2158" s="1">
        <v>1</v>
      </c>
      <c r="F2158" s="1">
        <v>0</v>
      </c>
      <c r="G2158" s="1">
        <v>0</v>
      </c>
      <c r="H2158" s="1">
        <v>0</v>
      </c>
      <c r="I2158" s="1" t="s">
        <v>12</v>
      </c>
      <c r="J2158" s="1" t="s">
        <v>16</v>
      </c>
      <c r="K2158" s="1">
        <v>2000</v>
      </c>
      <c r="L2158" s="3">
        <v>2000</v>
      </c>
      <c r="M2158" t="str">
        <f t="shared" si="235"/>
        <v>C</v>
      </c>
      <c r="N2158" t="str">
        <f t="shared" si="236"/>
        <v>C11</v>
      </c>
      <c r="O2158" t="str">
        <f>VLOOKUP(N2158,'Design - US'!$H$3:$M$50,2,FALSE)</f>
        <v>Profile B</v>
      </c>
      <c r="P2158" t="str">
        <f>VLOOKUP($N2158,'Design - US'!$H$3:$M$50,3,FALSE)</f>
        <v>$60 USD / mo (T3)</v>
      </c>
      <c r="Q2158" t="str">
        <f>VLOOKUP($N2158,'Design - US'!$H$3:$M$50,4,FALSE)</f>
        <v>$12.06 USD / day</v>
      </c>
      <c r="R2158" t="str">
        <f>VLOOKUP($N2158,'Design - US'!$H$3:$M$50,5,FALSE)</f>
        <v>Open access within label indication (use after failure of allopurinol or febuxostat)</v>
      </c>
      <c r="S2158" t="str">
        <f>VLOOKUP($N2158,'Design - US'!$H$3:$M$50,6,FALSE)</f>
        <v>No prior authorization</v>
      </c>
      <c r="T2158">
        <f t="shared" si="237"/>
        <v>2000</v>
      </c>
      <c r="U2158">
        <f t="shared" si="231"/>
        <v>2000</v>
      </c>
      <c r="V2158">
        <f t="shared" si="232"/>
        <v>0</v>
      </c>
      <c r="W2158">
        <f t="shared" si="233"/>
        <v>0</v>
      </c>
      <c r="X2158">
        <f t="shared" si="234"/>
        <v>0</v>
      </c>
    </row>
    <row r="2159" spans="1:24">
      <c r="A2159" s="2">
        <v>321</v>
      </c>
      <c r="B2159" s="1" t="s">
        <v>18</v>
      </c>
      <c r="C2159" s="1">
        <v>11</v>
      </c>
      <c r="D2159" s="1" t="s">
        <v>14</v>
      </c>
      <c r="E2159" s="1">
        <v>0</v>
      </c>
      <c r="F2159" s="1">
        <v>0</v>
      </c>
      <c r="G2159" s="1">
        <v>0</v>
      </c>
      <c r="H2159" s="1">
        <v>1</v>
      </c>
      <c r="I2159" s="1" t="s">
        <v>12</v>
      </c>
      <c r="J2159" s="1" t="s">
        <v>16</v>
      </c>
      <c r="K2159" s="1">
        <v>2000</v>
      </c>
      <c r="L2159" s="3">
        <v>2000</v>
      </c>
      <c r="M2159" t="str">
        <f t="shared" si="235"/>
        <v>C</v>
      </c>
      <c r="N2159" t="str">
        <f t="shared" si="236"/>
        <v>C11</v>
      </c>
      <c r="O2159" t="str">
        <f>VLOOKUP(N2159,'Design - US'!$H$3:$M$50,2,FALSE)</f>
        <v>Profile B</v>
      </c>
      <c r="P2159" t="str">
        <f>VLOOKUP($N2159,'Design - US'!$H$3:$M$50,3,FALSE)</f>
        <v>$60 USD / mo (T3)</v>
      </c>
      <c r="Q2159" t="str">
        <f>VLOOKUP($N2159,'Design - US'!$H$3:$M$50,4,FALSE)</f>
        <v>$12.06 USD / day</v>
      </c>
      <c r="R2159" t="str">
        <f>VLOOKUP($N2159,'Design - US'!$H$3:$M$50,5,FALSE)</f>
        <v>Open access within label indication (use after failure of allopurinol or febuxostat)</v>
      </c>
      <c r="S2159" t="str">
        <f>VLOOKUP($N2159,'Design - US'!$H$3:$M$50,6,FALSE)</f>
        <v>No prior authorization</v>
      </c>
      <c r="T2159">
        <f t="shared" si="237"/>
        <v>2000</v>
      </c>
      <c r="U2159">
        <f t="shared" si="231"/>
        <v>0</v>
      </c>
      <c r="V2159">
        <f t="shared" si="232"/>
        <v>0</v>
      </c>
      <c r="W2159">
        <f t="shared" si="233"/>
        <v>0</v>
      </c>
      <c r="X2159">
        <f t="shared" si="234"/>
        <v>2000</v>
      </c>
    </row>
    <row r="2160" spans="1:24">
      <c r="A2160" s="2">
        <v>321</v>
      </c>
      <c r="B2160" s="1" t="s">
        <v>18</v>
      </c>
      <c r="C2160" s="1">
        <v>12</v>
      </c>
      <c r="D2160" s="1" t="s">
        <v>11</v>
      </c>
      <c r="E2160" s="1">
        <v>1</v>
      </c>
      <c r="F2160" s="1">
        <v>0</v>
      </c>
      <c r="G2160" s="1">
        <v>0</v>
      </c>
      <c r="H2160" s="1">
        <v>0</v>
      </c>
      <c r="I2160" s="1" t="s">
        <v>12</v>
      </c>
      <c r="J2160" s="1" t="s">
        <v>16</v>
      </c>
      <c r="K2160" s="1">
        <v>2000</v>
      </c>
      <c r="L2160" s="3">
        <v>2000</v>
      </c>
      <c r="M2160" t="str">
        <f t="shared" si="235"/>
        <v>C</v>
      </c>
      <c r="N2160" t="str">
        <f t="shared" si="236"/>
        <v>C12</v>
      </c>
      <c r="O2160" t="str">
        <f>VLOOKUP(N2160,'Design - US'!$H$3:$M$50,2,FALSE)</f>
        <v>Profile C</v>
      </c>
      <c r="P2160" t="str">
        <f>VLOOKUP($N2160,'Design - US'!$H$3:$M$50,3,FALSE)</f>
        <v>$60 USD / mo (T3)</v>
      </c>
      <c r="Q2160" t="str">
        <f>VLOOKUP($N2160,'Design - US'!$H$3:$M$50,4,FALSE)</f>
        <v>$5.36 USD / day</v>
      </c>
      <c r="R2160" t="str">
        <f>VLOOKUP($N2160,'Design - US'!$H$3:$M$50,5,FALSE)</f>
        <v>Open access within label indication (use after failure of allopurinol or febuxostat)</v>
      </c>
      <c r="S2160" t="str">
        <f>VLOOKUP($N2160,'Design - US'!$H$3:$M$50,6,FALSE)</f>
        <v>No prior authorization</v>
      </c>
      <c r="T2160">
        <f t="shared" si="237"/>
        <v>2000</v>
      </c>
      <c r="U2160">
        <f t="shared" si="231"/>
        <v>2000</v>
      </c>
      <c r="V2160">
        <f t="shared" si="232"/>
        <v>0</v>
      </c>
      <c r="W2160">
        <f t="shared" si="233"/>
        <v>0</v>
      </c>
      <c r="X2160">
        <f t="shared" si="234"/>
        <v>0</v>
      </c>
    </row>
    <row r="2161" spans="1:24">
      <c r="A2161" s="2">
        <v>321</v>
      </c>
      <c r="B2161" s="1" t="s">
        <v>18</v>
      </c>
      <c r="C2161" s="1">
        <v>12</v>
      </c>
      <c r="D2161" s="1" t="s">
        <v>14</v>
      </c>
      <c r="E2161" s="1">
        <v>0</v>
      </c>
      <c r="F2161" s="1">
        <v>0</v>
      </c>
      <c r="G2161" s="1">
        <v>0</v>
      </c>
      <c r="H2161" s="1">
        <v>1</v>
      </c>
      <c r="I2161" s="1" t="s">
        <v>12</v>
      </c>
      <c r="J2161" s="1" t="s">
        <v>16</v>
      </c>
      <c r="K2161" s="1">
        <v>2000</v>
      </c>
      <c r="L2161" s="3">
        <v>2000</v>
      </c>
      <c r="M2161" t="str">
        <f t="shared" si="235"/>
        <v>C</v>
      </c>
      <c r="N2161" t="str">
        <f t="shared" si="236"/>
        <v>C12</v>
      </c>
      <c r="O2161" t="str">
        <f>VLOOKUP(N2161,'Design - US'!$H$3:$M$50,2,FALSE)</f>
        <v>Profile C</v>
      </c>
      <c r="P2161" t="str">
        <f>VLOOKUP($N2161,'Design - US'!$H$3:$M$50,3,FALSE)</f>
        <v>$60 USD / mo (T3)</v>
      </c>
      <c r="Q2161" t="str">
        <f>VLOOKUP($N2161,'Design - US'!$H$3:$M$50,4,FALSE)</f>
        <v>$5.36 USD / day</v>
      </c>
      <c r="R2161" t="str">
        <f>VLOOKUP($N2161,'Design - US'!$H$3:$M$50,5,FALSE)</f>
        <v>Open access within label indication (use after failure of allopurinol or febuxostat)</v>
      </c>
      <c r="S2161" t="str">
        <f>VLOOKUP($N2161,'Design - US'!$H$3:$M$50,6,FALSE)</f>
        <v>No prior authorization</v>
      </c>
      <c r="T2161">
        <f t="shared" si="237"/>
        <v>2000</v>
      </c>
      <c r="U2161">
        <f t="shared" si="231"/>
        <v>0</v>
      </c>
      <c r="V2161">
        <f t="shared" si="232"/>
        <v>0</v>
      </c>
      <c r="W2161">
        <f t="shared" si="233"/>
        <v>0</v>
      </c>
      <c r="X2161">
        <f t="shared" si="234"/>
        <v>2000</v>
      </c>
    </row>
    <row r="2162" spans="1:24">
      <c r="A2162" s="2">
        <v>322</v>
      </c>
      <c r="B2162" s="1" t="s">
        <v>15</v>
      </c>
      <c r="C2162" s="1">
        <v>1</v>
      </c>
      <c r="D2162" s="1" t="s">
        <v>11</v>
      </c>
      <c r="E2162" s="1">
        <v>1</v>
      </c>
      <c r="F2162" s="1">
        <v>0</v>
      </c>
      <c r="G2162" s="1">
        <v>0</v>
      </c>
      <c r="H2162" s="1">
        <v>0</v>
      </c>
      <c r="I2162" s="1" t="s">
        <v>12</v>
      </c>
      <c r="J2162" s="1" t="s">
        <v>16</v>
      </c>
      <c r="K2162" s="1">
        <v>0</v>
      </c>
      <c r="L2162" s="3">
        <v>0</v>
      </c>
      <c r="M2162" t="str">
        <f t="shared" si="235"/>
        <v>D</v>
      </c>
      <c r="N2162" t="str">
        <f t="shared" si="236"/>
        <v>D1</v>
      </c>
      <c r="O2162" t="str">
        <f>VLOOKUP(N2162,'Design - US'!$H$3:$M$50,2,FALSE)</f>
        <v>Profile C</v>
      </c>
      <c r="P2162" t="str">
        <f>VLOOKUP($N2162,'Design - US'!$H$3:$M$50,3,FALSE)</f>
        <v>$30 USD / mo (T2)</v>
      </c>
      <c r="Q2162" t="str">
        <f>VLOOKUP($N2162,'Design - US'!$H$3:$M$50,4,FALSE)</f>
        <v>$5.36 USD / day</v>
      </c>
      <c r="R2162" t="str">
        <f>VLOOKUP($N2162,'Design - US'!$H$3:$M$50,5,FALSE)</f>
        <v>Open access within label indication (use after failure of allopurinol or febuxostat)</v>
      </c>
      <c r="S2162" t="str">
        <f>VLOOKUP($N2162,'Design - US'!$H$3:$M$50,6,FALSE)</f>
        <v>Requires prior authorization</v>
      </c>
      <c r="T2162">
        <f t="shared" si="237"/>
        <v>0</v>
      </c>
      <c r="U2162">
        <f t="shared" si="231"/>
        <v>0</v>
      </c>
      <c r="V2162">
        <f t="shared" si="232"/>
        <v>0</v>
      </c>
      <c r="W2162">
        <f t="shared" si="233"/>
        <v>0</v>
      </c>
      <c r="X2162">
        <f t="shared" si="234"/>
        <v>0</v>
      </c>
    </row>
    <row r="2163" spans="1:24">
      <c r="A2163" s="2">
        <v>322</v>
      </c>
      <c r="B2163" s="1" t="s">
        <v>15</v>
      </c>
      <c r="C2163" s="1">
        <v>1</v>
      </c>
      <c r="D2163" s="1" t="s">
        <v>14</v>
      </c>
      <c r="E2163" s="1">
        <v>1</v>
      </c>
      <c r="F2163" s="1">
        <v>0</v>
      </c>
      <c r="G2163" s="1">
        <v>0</v>
      </c>
      <c r="H2163" s="1">
        <v>0</v>
      </c>
      <c r="I2163" s="1" t="s">
        <v>12</v>
      </c>
      <c r="J2163" s="1" t="s">
        <v>16</v>
      </c>
      <c r="K2163" s="1">
        <v>0</v>
      </c>
      <c r="L2163" s="3">
        <v>0</v>
      </c>
      <c r="M2163" t="str">
        <f t="shared" si="235"/>
        <v>D</v>
      </c>
      <c r="N2163" t="str">
        <f t="shared" si="236"/>
        <v>D1</v>
      </c>
      <c r="O2163" t="str">
        <f>VLOOKUP(N2163,'Design - US'!$H$3:$M$50,2,FALSE)</f>
        <v>Profile C</v>
      </c>
      <c r="P2163" t="str">
        <f>VLOOKUP($N2163,'Design - US'!$H$3:$M$50,3,FALSE)</f>
        <v>$30 USD / mo (T2)</v>
      </c>
      <c r="Q2163" t="str">
        <f>VLOOKUP($N2163,'Design - US'!$H$3:$M$50,4,FALSE)</f>
        <v>$5.36 USD / day</v>
      </c>
      <c r="R2163" t="str">
        <f>VLOOKUP($N2163,'Design - US'!$H$3:$M$50,5,FALSE)</f>
        <v>Open access within label indication (use after failure of allopurinol or febuxostat)</v>
      </c>
      <c r="S2163" t="str">
        <f>VLOOKUP($N2163,'Design - US'!$H$3:$M$50,6,FALSE)</f>
        <v>Requires prior authorization</v>
      </c>
      <c r="T2163">
        <f t="shared" si="237"/>
        <v>0</v>
      </c>
      <c r="U2163">
        <f t="shared" si="231"/>
        <v>0</v>
      </c>
      <c r="V2163">
        <f t="shared" si="232"/>
        <v>0</v>
      </c>
      <c r="W2163">
        <f t="shared" si="233"/>
        <v>0</v>
      </c>
      <c r="X2163">
        <f t="shared" si="234"/>
        <v>0</v>
      </c>
    </row>
    <row r="2164" spans="1:24">
      <c r="A2164" s="2">
        <v>322</v>
      </c>
      <c r="B2164" s="1" t="s">
        <v>15</v>
      </c>
      <c r="C2164" s="1">
        <v>2</v>
      </c>
      <c r="D2164" s="1" t="s">
        <v>11</v>
      </c>
      <c r="E2164" s="1">
        <v>1</v>
      </c>
      <c r="F2164" s="1">
        <v>0</v>
      </c>
      <c r="G2164" s="1">
        <v>0</v>
      </c>
      <c r="H2164" s="1">
        <v>0</v>
      </c>
      <c r="I2164" s="1" t="s">
        <v>12</v>
      </c>
      <c r="J2164" s="1" t="s">
        <v>16</v>
      </c>
      <c r="K2164" s="1">
        <v>0</v>
      </c>
      <c r="L2164" s="3">
        <v>0</v>
      </c>
      <c r="M2164" t="str">
        <f t="shared" si="235"/>
        <v>D</v>
      </c>
      <c r="N2164" t="str">
        <f t="shared" si="236"/>
        <v>D2</v>
      </c>
      <c r="O2164" t="str">
        <f>VLOOKUP(N2164,'Design - US'!$H$3:$M$50,2,FALSE)</f>
        <v>Profile B</v>
      </c>
      <c r="P2164" t="str">
        <f>VLOOKUP($N2164,'Design - US'!$H$3:$M$50,3,FALSE)</f>
        <v>$30 USD / mo (T2)</v>
      </c>
      <c r="Q2164" t="str">
        <f>VLOOKUP($N2164,'Design - US'!$H$3:$M$50,4,FALSE)</f>
        <v>$7.14 USD / day</v>
      </c>
      <c r="R2164" t="str">
        <f>VLOOKUP($N2164,'Design - US'!$H$3:$M$50,5,FALSE)</f>
        <v>Open access within label indication (use after failure of allopurinol or febuxostat)</v>
      </c>
      <c r="S2164" t="str">
        <f>VLOOKUP($N2164,'Design - US'!$H$3:$M$50,6,FALSE)</f>
        <v>No prior authorization</v>
      </c>
      <c r="T2164">
        <f t="shared" si="237"/>
        <v>0</v>
      </c>
      <c r="U2164">
        <f t="shared" si="231"/>
        <v>0</v>
      </c>
      <c r="V2164">
        <f t="shared" si="232"/>
        <v>0</v>
      </c>
      <c r="W2164">
        <f t="shared" si="233"/>
        <v>0</v>
      </c>
      <c r="X2164">
        <f t="shared" si="234"/>
        <v>0</v>
      </c>
    </row>
    <row r="2165" spans="1:24">
      <c r="A2165" s="2">
        <v>322</v>
      </c>
      <c r="B2165" s="1" t="s">
        <v>15</v>
      </c>
      <c r="C2165" s="1">
        <v>2</v>
      </c>
      <c r="D2165" s="1" t="s">
        <v>14</v>
      </c>
      <c r="E2165" s="1">
        <v>1</v>
      </c>
      <c r="F2165" s="1">
        <v>0</v>
      </c>
      <c r="G2165" s="1">
        <v>0</v>
      </c>
      <c r="H2165" s="1">
        <v>0</v>
      </c>
      <c r="I2165" s="1" t="s">
        <v>12</v>
      </c>
      <c r="J2165" s="1" t="s">
        <v>16</v>
      </c>
      <c r="K2165" s="1">
        <v>0</v>
      </c>
      <c r="L2165" s="3">
        <v>0</v>
      </c>
      <c r="M2165" t="str">
        <f t="shared" si="235"/>
        <v>D</v>
      </c>
      <c r="N2165" t="str">
        <f t="shared" si="236"/>
        <v>D2</v>
      </c>
      <c r="O2165" t="str">
        <f>VLOOKUP(N2165,'Design - US'!$H$3:$M$50,2,FALSE)</f>
        <v>Profile B</v>
      </c>
      <c r="P2165" t="str">
        <f>VLOOKUP($N2165,'Design - US'!$H$3:$M$50,3,FALSE)</f>
        <v>$30 USD / mo (T2)</v>
      </c>
      <c r="Q2165" t="str">
        <f>VLOOKUP($N2165,'Design - US'!$H$3:$M$50,4,FALSE)</f>
        <v>$7.14 USD / day</v>
      </c>
      <c r="R2165" t="str">
        <f>VLOOKUP($N2165,'Design - US'!$H$3:$M$50,5,FALSE)</f>
        <v>Open access within label indication (use after failure of allopurinol or febuxostat)</v>
      </c>
      <c r="S2165" t="str">
        <f>VLOOKUP($N2165,'Design - US'!$H$3:$M$50,6,FALSE)</f>
        <v>No prior authorization</v>
      </c>
      <c r="T2165">
        <f t="shared" si="237"/>
        <v>0</v>
      </c>
      <c r="U2165">
        <f t="shared" si="231"/>
        <v>0</v>
      </c>
      <c r="V2165">
        <f t="shared" si="232"/>
        <v>0</v>
      </c>
      <c r="W2165">
        <f t="shared" si="233"/>
        <v>0</v>
      </c>
      <c r="X2165">
        <f t="shared" si="234"/>
        <v>0</v>
      </c>
    </row>
    <row r="2166" spans="1:24">
      <c r="A2166" s="2">
        <v>322</v>
      </c>
      <c r="B2166" s="1" t="s">
        <v>15</v>
      </c>
      <c r="C2166" s="1">
        <v>3</v>
      </c>
      <c r="D2166" s="1" t="s">
        <v>11</v>
      </c>
      <c r="E2166" s="1">
        <v>1</v>
      </c>
      <c r="F2166" s="1">
        <v>0</v>
      </c>
      <c r="G2166" s="1">
        <v>0</v>
      </c>
      <c r="H2166" s="1">
        <v>0</v>
      </c>
      <c r="I2166" s="1" t="s">
        <v>12</v>
      </c>
      <c r="J2166" s="1" t="s">
        <v>16</v>
      </c>
      <c r="K2166" s="1">
        <v>0</v>
      </c>
      <c r="L2166" s="3">
        <v>0</v>
      </c>
      <c r="M2166" t="str">
        <f t="shared" si="235"/>
        <v>D</v>
      </c>
      <c r="N2166" t="str">
        <f t="shared" si="236"/>
        <v>D3</v>
      </c>
      <c r="O2166" t="str">
        <f>VLOOKUP(N2166,'Design - US'!$H$3:$M$50,2,FALSE)</f>
        <v>Profile A</v>
      </c>
      <c r="P2166" t="str">
        <f>VLOOKUP($N2166,'Design - US'!$H$3:$M$50,3,FALSE)</f>
        <v>$30 USD / mo (T2)</v>
      </c>
      <c r="Q2166" t="str">
        <f>VLOOKUP($N2166,'Design - US'!$H$3:$M$50,4,FALSE)</f>
        <v>$7.14 USD / day</v>
      </c>
      <c r="R2166" t="str">
        <f>VLOOKUP($N2166,'Design - US'!$H$3:$M$50,5,FALSE)</f>
        <v>Open access within label indication (use after failure of allopurinol or febuxostat)</v>
      </c>
      <c r="S2166" t="str">
        <f>VLOOKUP($N2166,'Design - US'!$H$3:$M$50,6,FALSE)</f>
        <v>Requires prior authorization</v>
      </c>
      <c r="T2166">
        <f t="shared" si="237"/>
        <v>0</v>
      </c>
      <c r="U2166">
        <f t="shared" si="231"/>
        <v>0</v>
      </c>
      <c r="V2166">
        <f t="shared" si="232"/>
        <v>0</v>
      </c>
      <c r="W2166">
        <f t="shared" si="233"/>
        <v>0</v>
      </c>
      <c r="X2166">
        <f t="shared" si="234"/>
        <v>0</v>
      </c>
    </row>
    <row r="2167" spans="1:24">
      <c r="A2167" s="2">
        <v>322</v>
      </c>
      <c r="B2167" s="1" t="s">
        <v>15</v>
      </c>
      <c r="C2167" s="1">
        <v>3</v>
      </c>
      <c r="D2167" s="1" t="s">
        <v>14</v>
      </c>
      <c r="E2167" s="1">
        <v>1</v>
      </c>
      <c r="F2167" s="1">
        <v>0</v>
      </c>
      <c r="G2167" s="1">
        <v>0</v>
      </c>
      <c r="H2167" s="1">
        <v>0</v>
      </c>
      <c r="I2167" s="1" t="s">
        <v>12</v>
      </c>
      <c r="J2167" s="1" t="s">
        <v>16</v>
      </c>
      <c r="K2167" s="1">
        <v>0</v>
      </c>
      <c r="L2167" s="3">
        <v>0</v>
      </c>
      <c r="M2167" t="str">
        <f t="shared" si="235"/>
        <v>D</v>
      </c>
      <c r="N2167" t="str">
        <f t="shared" si="236"/>
        <v>D3</v>
      </c>
      <c r="O2167" t="str">
        <f>VLOOKUP(N2167,'Design - US'!$H$3:$M$50,2,FALSE)</f>
        <v>Profile A</v>
      </c>
      <c r="P2167" t="str">
        <f>VLOOKUP($N2167,'Design - US'!$H$3:$M$50,3,FALSE)</f>
        <v>$30 USD / mo (T2)</v>
      </c>
      <c r="Q2167" t="str">
        <f>VLOOKUP($N2167,'Design - US'!$H$3:$M$50,4,FALSE)</f>
        <v>$7.14 USD / day</v>
      </c>
      <c r="R2167" t="str">
        <f>VLOOKUP($N2167,'Design - US'!$H$3:$M$50,5,FALSE)</f>
        <v>Open access within label indication (use after failure of allopurinol or febuxostat)</v>
      </c>
      <c r="S2167" t="str">
        <f>VLOOKUP($N2167,'Design - US'!$H$3:$M$50,6,FALSE)</f>
        <v>Requires prior authorization</v>
      </c>
      <c r="T2167">
        <f t="shared" si="237"/>
        <v>0</v>
      </c>
      <c r="U2167">
        <f t="shared" si="231"/>
        <v>0</v>
      </c>
      <c r="V2167">
        <f t="shared" si="232"/>
        <v>0</v>
      </c>
      <c r="W2167">
        <f t="shared" si="233"/>
        <v>0</v>
      </c>
      <c r="X2167">
        <f t="shared" si="234"/>
        <v>0</v>
      </c>
    </row>
    <row r="2168" spans="1:24">
      <c r="A2168" s="2">
        <v>322</v>
      </c>
      <c r="B2168" s="1" t="s">
        <v>15</v>
      </c>
      <c r="C2168" s="1">
        <v>4</v>
      </c>
      <c r="D2168" s="1" t="s">
        <v>11</v>
      </c>
      <c r="E2168" s="1">
        <v>1</v>
      </c>
      <c r="F2168" s="1">
        <v>0</v>
      </c>
      <c r="G2168" s="1">
        <v>0</v>
      </c>
      <c r="H2168" s="1">
        <v>0</v>
      </c>
      <c r="I2168" s="1" t="s">
        <v>12</v>
      </c>
      <c r="J2168" s="1" t="s">
        <v>16</v>
      </c>
      <c r="K2168" s="1">
        <v>0</v>
      </c>
      <c r="L2168" s="3">
        <v>0</v>
      </c>
      <c r="M2168" t="str">
        <f t="shared" si="235"/>
        <v>D</v>
      </c>
      <c r="N2168" t="str">
        <f t="shared" si="236"/>
        <v>D4</v>
      </c>
      <c r="O2168" t="str">
        <f>VLOOKUP(N2168,'Design - US'!$H$3:$M$50,2,FALSE)</f>
        <v>Profile A</v>
      </c>
      <c r="P2168" t="str">
        <f>VLOOKUP($N2168,'Design - US'!$H$3:$M$50,3,FALSE)</f>
        <v>$60 USD / mo (T3)</v>
      </c>
      <c r="Q2168" t="str">
        <f>VLOOKUP($N2168,'Design - US'!$H$3:$M$50,4,FALSE)</f>
        <v>$5.36 USD / day</v>
      </c>
      <c r="R2168" t="str">
        <f>VLOOKUP($N2168,'Design - US'!$H$3:$M$50,5,FALSE)</f>
        <v>Open access within label indication (use after failure of allopurinol or febuxostat)</v>
      </c>
      <c r="S2168" t="str">
        <f>VLOOKUP($N2168,'Design - US'!$H$3:$M$50,6,FALSE)</f>
        <v>No prior authorization</v>
      </c>
      <c r="T2168">
        <f t="shared" si="237"/>
        <v>0</v>
      </c>
      <c r="U2168">
        <f t="shared" si="231"/>
        <v>0</v>
      </c>
      <c r="V2168">
        <f t="shared" si="232"/>
        <v>0</v>
      </c>
      <c r="W2168">
        <f t="shared" si="233"/>
        <v>0</v>
      </c>
      <c r="X2168">
        <f t="shared" si="234"/>
        <v>0</v>
      </c>
    </row>
    <row r="2169" spans="1:24">
      <c r="A2169" s="2">
        <v>322</v>
      </c>
      <c r="B2169" s="1" t="s">
        <v>15</v>
      </c>
      <c r="C2169" s="1">
        <v>4</v>
      </c>
      <c r="D2169" s="1" t="s">
        <v>14</v>
      </c>
      <c r="E2169" s="1">
        <v>1</v>
      </c>
      <c r="F2169" s="1">
        <v>0</v>
      </c>
      <c r="G2169" s="1">
        <v>0</v>
      </c>
      <c r="H2169" s="1">
        <v>0</v>
      </c>
      <c r="I2169" s="1" t="s">
        <v>12</v>
      </c>
      <c r="J2169" s="1" t="s">
        <v>16</v>
      </c>
      <c r="K2169" s="1">
        <v>0</v>
      </c>
      <c r="L2169" s="3">
        <v>0</v>
      </c>
      <c r="M2169" t="str">
        <f t="shared" si="235"/>
        <v>D</v>
      </c>
      <c r="N2169" t="str">
        <f t="shared" si="236"/>
        <v>D4</v>
      </c>
      <c r="O2169" t="str">
        <f>VLOOKUP(N2169,'Design - US'!$H$3:$M$50,2,FALSE)</f>
        <v>Profile A</v>
      </c>
      <c r="P2169" t="str">
        <f>VLOOKUP($N2169,'Design - US'!$H$3:$M$50,3,FALSE)</f>
        <v>$60 USD / mo (T3)</v>
      </c>
      <c r="Q2169" t="str">
        <f>VLOOKUP($N2169,'Design - US'!$H$3:$M$50,4,FALSE)</f>
        <v>$5.36 USD / day</v>
      </c>
      <c r="R2169" t="str">
        <f>VLOOKUP($N2169,'Design - US'!$H$3:$M$50,5,FALSE)</f>
        <v>Open access within label indication (use after failure of allopurinol or febuxostat)</v>
      </c>
      <c r="S2169" t="str">
        <f>VLOOKUP($N2169,'Design - US'!$H$3:$M$50,6,FALSE)</f>
        <v>No prior authorization</v>
      </c>
      <c r="T2169">
        <f t="shared" si="237"/>
        <v>0</v>
      </c>
      <c r="U2169">
        <f t="shared" si="231"/>
        <v>0</v>
      </c>
      <c r="V2169">
        <f t="shared" si="232"/>
        <v>0</v>
      </c>
      <c r="W2169">
        <f t="shared" si="233"/>
        <v>0</v>
      </c>
      <c r="X2169">
        <f t="shared" si="234"/>
        <v>0</v>
      </c>
    </row>
    <row r="2170" spans="1:24">
      <c r="A2170" s="2">
        <v>322</v>
      </c>
      <c r="B2170" s="1" t="s">
        <v>15</v>
      </c>
      <c r="C2170" s="1">
        <v>5</v>
      </c>
      <c r="D2170" s="1" t="s">
        <v>11</v>
      </c>
      <c r="E2170" s="1">
        <v>1</v>
      </c>
      <c r="F2170" s="1">
        <v>0</v>
      </c>
      <c r="G2170" s="1">
        <v>0</v>
      </c>
      <c r="H2170" s="1">
        <v>0</v>
      </c>
      <c r="I2170" s="1" t="s">
        <v>12</v>
      </c>
      <c r="J2170" s="1" t="s">
        <v>16</v>
      </c>
      <c r="K2170" s="1">
        <v>0</v>
      </c>
      <c r="L2170" s="3">
        <v>0</v>
      </c>
      <c r="M2170" t="str">
        <f t="shared" si="235"/>
        <v>D</v>
      </c>
      <c r="N2170" t="str">
        <f t="shared" si="236"/>
        <v>D5</v>
      </c>
      <c r="O2170" t="str">
        <f>VLOOKUP(N2170,'Design - US'!$H$3:$M$50,2,FALSE)</f>
        <v>Profile A</v>
      </c>
      <c r="P2170" t="str">
        <f>VLOOKUP($N2170,'Design - US'!$H$3:$M$50,3,FALSE)</f>
        <v>$60 USD / mo (T3)</v>
      </c>
      <c r="Q2170" t="str">
        <f>VLOOKUP($N2170,'Design - US'!$H$3:$M$50,4,FALSE)</f>
        <v>$12.06 USD / day</v>
      </c>
      <c r="R2170" t="str">
        <f>VLOOKUP($N2170,'Design - US'!$H$3:$M$50,5,FALSE)</f>
        <v>Access restricted beyond label indication (use only after failure of both allopurinol AND febuxostat)</v>
      </c>
      <c r="S2170" t="str">
        <f>VLOOKUP($N2170,'Design - US'!$H$3:$M$50,6,FALSE)</f>
        <v>No prior authorization</v>
      </c>
      <c r="T2170">
        <f t="shared" si="237"/>
        <v>0</v>
      </c>
      <c r="U2170">
        <f t="shared" si="231"/>
        <v>0</v>
      </c>
      <c r="V2170">
        <f t="shared" si="232"/>
        <v>0</v>
      </c>
      <c r="W2170">
        <f t="shared" si="233"/>
        <v>0</v>
      </c>
      <c r="X2170">
        <f t="shared" si="234"/>
        <v>0</v>
      </c>
    </row>
    <row r="2171" spans="1:24">
      <c r="A2171" s="2">
        <v>322</v>
      </c>
      <c r="B2171" s="1" t="s">
        <v>15</v>
      </c>
      <c r="C2171" s="1">
        <v>5</v>
      </c>
      <c r="D2171" s="1" t="s">
        <v>14</v>
      </c>
      <c r="E2171" s="1">
        <v>1</v>
      </c>
      <c r="F2171" s="1">
        <v>0</v>
      </c>
      <c r="G2171" s="1">
        <v>0</v>
      </c>
      <c r="H2171" s="1">
        <v>0</v>
      </c>
      <c r="I2171" s="1" t="s">
        <v>12</v>
      </c>
      <c r="J2171" s="1" t="s">
        <v>16</v>
      </c>
      <c r="K2171" s="1">
        <v>0</v>
      </c>
      <c r="L2171" s="3">
        <v>0</v>
      </c>
      <c r="M2171" t="str">
        <f t="shared" si="235"/>
        <v>D</v>
      </c>
      <c r="N2171" t="str">
        <f t="shared" si="236"/>
        <v>D5</v>
      </c>
      <c r="O2171" t="str">
        <f>VLOOKUP(N2171,'Design - US'!$H$3:$M$50,2,FALSE)</f>
        <v>Profile A</v>
      </c>
      <c r="P2171" t="str">
        <f>VLOOKUP($N2171,'Design - US'!$H$3:$M$50,3,FALSE)</f>
        <v>$60 USD / mo (T3)</v>
      </c>
      <c r="Q2171" t="str">
        <f>VLOOKUP($N2171,'Design - US'!$H$3:$M$50,4,FALSE)</f>
        <v>$12.06 USD / day</v>
      </c>
      <c r="R2171" t="str">
        <f>VLOOKUP($N2171,'Design - US'!$H$3:$M$50,5,FALSE)</f>
        <v>Access restricted beyond label indication (use only after failure of both allopurinol AND febuxostat)</v>
      </c>
      <c r="S2171" t="str">
        <f>VLOOKUP($N2171,'Design - US'!$H$3:$M$50,6,FALSE)</f>
        <v>No prior authorization</v>
      </c>
      <c r="T2171">
        <f t="shared" si="237"/>
        <v>0</v>
      </c>
      <c r="U2171">
        <f t="shared" si="231"/>
        <v>0</v>
      </c>
      <c r="V2171">
        <f t="shared" si="232"/>
        <v>0</v>
      </c>
      <c r="W2171">
        <f t="shared" si="233"/>
        <v>0</v>
      </c>
      <c r="X2171">
        <f t="shared" si="234"/>
        <v>0</v>
      </c>
    </row>
    <row r="2172" spans="1:24">
      <c r="A2172" s="2">
        <v>322</v>
      </c>
      <c r="B2172" s="1" t="s">
        <v>15</v>
      </c>
      <c r="C2172" s="1">
        <v>6</v>
      </c>
      <c r="D2172" s="1" t="s">
        <v>11</v>
      </c>
      <c r="E2172" s="1">
        <v>1</v>
      </c>
      <c r="F2172" s="1">
        <v>0</v>
      </c>
      <c r="G2172" s="1">
        <v>0</v>
      </c>
      <c r="H2172" s="1">
        <v>0</v>
      </c>
      <c r="I2172" s="1" t="s">
        <v>12</v>
      </c>
      <c r="J2172" s="1" t="s">
        <v>16</v>
      </c>
      <c r="K2172" s="1">
        <v>0</v>
      </c>
      <c r="L2172" s="3">
        <v>0</v>
      </c>
      <c r="M2172" t="str">
        <f t="shared" si="235"/>
        <v>D</v>
      </c>
      <c r="N2172" t="str">
        <f t="shared" si="236"/>
        <v>D6</v>
      </c>
      <c r="O2172" t="str">
        <f>VLOOKUP(N2172,'Design - US'!$H$3:$M$50,2,FALSE)</f>
        <v>Profile C</v>
      </c>
      <c r="P2172" t="str">
        <f>VLOOKUP($N2172,'Design - US'!$H$3:$M$50,3,FALSE)</f>
        <v>$60 USD / mo (T3)</v>
      </c>
      <c r="Q2172" t="str">
        <f>VLOOKUP($N2172,'Design - US'!$H$3:$M$50,4,FALSE)</f>
        <v>$7.14 USD / day</v>
      </c>
      <c r="R2172" t="str">
        <f>VLOOKUP($N2172,'Design - US'!$H$3:$M$50,5,FALSE)</f>
        <v>Open access within label indication (use after failure of allopurinol or febuxostat)</v>
      </c>
      <c r="S2172" t="str">
        <f>VLOOKUP($N2172,'Design - US'!$H$3:$M$50,6,FALSE)</f>
        <v>Requires prior authorization</v>
      </c>
      <c r="T2172">
        <f t="shared" si="237"/>
        <v>0</v>
      </c>
      <c r="U2172">
        <f t="shared" si="231"/>
        <v>0</v>
      </c>
      <c r="V2172">
        <f t="shared" si="232"/>
        <v>0</v>
      </c>
      <c r="W2172">
        <f t="shared" si="233"/>
        <v>0</v>
      </c>
      <c r="X2172">
        <f t="shared" si="234"/>
        <v>0</v>
      </c>
    </row>
    <row r="2173" spans="1:24">
      <c r="A2173" s="2">
        <v>322</v>
      </c>
      <c r="B2173" s="1" t="s">
        <v>15</v>
      </c>
      <c r="C2173" s="1">
        <v>6</v>
      </c>
      <c r="D2173" s="1" t="s">
        <v>14</v>
      </c>
      <c r="E2173" s="1">
        <v>1</v>
      </c>
      <c r="F2173" s="1">
        <v>0</v>
      </c>
      <c r="G2173" s="1">
        <v>0</v>
      </c>
      <c r="H2173" s="1">
        <v>0</v>
      </c>
      <c r="I2173" s="1" t="s">
        <v>12</v>
      </c>
      <c r="J2173" s="1" t="s">
        <v>16</v>
      </c>
      <c r="K2173" s="1">
        <v>0</v>
      </c>
      <c r="L2173" s="3">
        <v>0</v>
      </c>
      <c r="M2173" t="str">
        <f t="shared" si="235"/>
        <v>D</v>
      </c>
      <c r="N2173" t="str">
        <f t="shared" si="236"/>
        <v>D6</v>
      </c>
      <c r="O2173" t="str">
        <f>VLOOKUP(N2173,'Design - US'!$H$3:$M$50,2,FALSE)</f>
        <v>Profile C</v>
      </c>
      <c r="P2173" t="str">
        <f>VLOOKUP($N2173,'Design - US'!$H$3:$M$50,3,FALSE)</f>
        <v>$60 USD / mo (T3)</v>
      </c>
      <c r="Q2173" t="str">
        <f>VLOOKUP($N2173,'Design - US'!$H$3:$M$50,4,FALSE)</f>
        <v>$7.14 USD / day</v>
      </c>
      <c r="R2173" t="str">
        <f>VLOOKUP($N2173,'Design - US'!$H$3:$M$50,5,FALSE)</f>
        <v>Open access within label indication (use after failure of allopurinol or febuxostat)</v>
      </c>
      <c r="S2173" t="str">
        <f>VLOOKUP($N2173,'Design - US'!$H$3:$M$50,6,FALSE)</f>
        <v>Requires prior authorization</v>
      </c>
      <c r="T2173">
        <f t="shared" si="237"/>
        <v>0</v>
      </c>
      <c r="U2173">
        <f t="shared" si="231"/>
        <v>0</v>
      </c>
      <c r="V2173">
        <f t="shared" si="232"/>
        <v>0</v>
      </c>
      <c r="W2173">
        <f t="shared" si="233"/>
        <v>0</v>
      </c>
      <c r="X2173">
        <f t="shared" si="234"/>
        <v>0</v>
      </c>
    </row>
    <row r="2174" spans="1:24">
      <c r="A2174" s="2">
        <v>322</v>
      </c>
      <c r="B2174" s="1" t="s">
        <v>15</v>
      </c>
      <c r="C2174" s="1">
        <v>7</v>
      </c>
      <c r="D2174" s="1" t="s">
        <v>11</v>
      </c>
      <c r="E2174" s="1">
        <v>1</v>
      </c>
      <c r="F2174" s="1">
        <v>0</v>
      </c>
      <c r="G2174" s="1">
        <v>0</v>
      </c>
      <c r="H2174" s="1">
        <v>0</v>
      </c>
      <c r="I2174" s="1" t="s">
        <v>12</v>
      </c>
      <c r="J2174" s="1" t="s">
        <v>16</v>
      </c>
      <c r="K2174" s="1">
        <v>0</v>
      </c>
      <c r="L2174" s="3">
        <v>0</v>
      </c>
      <c r="M2174" t="str">
        <f t="shared" si="235"/>
        <v>D</v>
      </c>
      <c r="N2174" t="str">
        <f t="shared" si="236"/>
        <v>D7</v>
      </c>
      <c r="O2174" t="str">
        <f>VLOOKUP(N2174,'Design - US'!$H$3:$M$50,2,FALSE)</f>
        <v>Profile B</v>
      </c>
      <c r="P2174" t="str">
        <f>VLOOKUP($N2174,'Design - US'!$H$3:$M$50,3,FALSE)</f>
        <v>$60 USD / mo (T3)</v>
      </c>
      <c r="Q2174" t="str">
        <f>VLOOKUP($N2174,'Design - US'!$H$3:$M$50,4,FALSE)</f>
        <v>$5.36 USD / day</v>
      </c>
      <c r="R2174" t="str">
        <f>VLOOKUP($N2174,'Design - US'!$H$3:$M$50,5,FALSE)</f>
        <v>Open access within label indication (use after failure of allopurinol or febuxostat)</v>
      </c>
      <c r="S2174" t="str">
        <f>VLOOKUP($N2174,'Design - US'!$H$3:$M$50,6,FALSE)</f>
        <v>Requires prior authorization</v>
      </c>
      <c r="T2174">
        <f t="shared" si="237"/>
        <v>0</v>
      </c>
      <c r="U2174">
        <f t="shared" si="231"/>
        <v>0</v>
      </c>
      <c r="V2174">
        <f t="shared" si="232"/>
        <v>0</v>
      </c>
      <c r="W2174">
        <f t="shared" si="233"/>
        <v>0</v>
      </c>
      <c r="X2174">
        <f t="shared" si="234"/>
        <v>0</v>
      </c>
    </row>
    <row r="2175" spans="1:24">
      <c r="A2175" s="2">
        <v>322</v>
      </c>
      <c r="B2175" s="1" t="s">
        <v>15</v>
      </c>
      <c r="C2175" s="1">
        <v>7</v>
      </c>
      <c r="D2175" s="1" t="s">
        <v>14</v>
      </c>
      <c r="E2175" s="1">
        <v>1</v>
      </c>
      <c r="F2175" s="1">
        <v>0</v>
      </c>
      <c r="G2175" s="1">
        <v>0</v>
      </c>
      <c r="H2175" s="1">
        <v>0</v>
      </c>
      <c r="I2175" s="1" t="s">
        <v>12</v>
      </c>
      <c r="J2175" s="1" t="s">
        <v>16</v>
      </c>
      <c r="K2175" s="1">
        <v>0</v>
      </c>
      <c r="L2175" s="3">
        <v>0</v>
      </c>
      <c r="M2175" t="str">
        <f t="shared" si="235"/>
        <v>D</v>
      </c>
      <c r="N2175" t="str">
        <f t="shared" si="236"/>
        <v>D7</v>
      </c>
      <c r="O2175" t="str">
        <f>VLOOKUP(N2175,'Design - US'!$H$3:$M$50,2,FALSE)</f>
        <v>Profile B</v>
      </c>
      <c r="P2175" t="str">
        <f>VLOOKUP($N2175,'Design - US'!$H$3:$M$50,3,FALSE)</f>
        <v>$60 USD / mo (T3)</v>
      </c>
      <c r="Q2175" t="str">
        <f>VLOOKUP($N2175,'Design - US'!$H$3:$M$50,4,FALSE)</f>
        <v>$5.36 USD / day</v>
      </c>
      <c r="R2175" t="str">
        <f>VLOOKUP($N2175,'Design - US'!$H$3:$M$50,5,FALSE)</f>
        <v>Open access within label indication (use after failure of allopurinol or febuxostat)</v>
      </c>
      <c r="S2175" t="str">
        <f>VLOOKUP($N2175,'Design - US'!$H$3:$M$50,6,FALSE)</f>
        <v>Requires prior authorization</v>
      </c>
      <c r="T2175">
        <f t="shared" si="237"/>
        <v>0</v>
      </c>
      <c r="U2175">
        <f t="shared" si="231"/>
        <v>0</v>
      </c>
      <c r="V2175">
        <f t="shared" si="232"/>
        <v>0</v>
      </c>
      <c r="W2175">
        <f t="shared" si="233"/>
        <v>0</v>
      </c>
      <c r="X2175">
        <f t="shared" si="234"/>
        <v>0</v>
      </c>
    </row>
    <row r="2176" spans="1:24">
      <c r="A2176" s="2">
        <v>322</v>
      </c>
      <c r="B2176" s="1" t="s">
        <v>15</v>
      </c>
      <c r="C2176" s="1">
        <v>8</v>
      </c>
      <c r="D2176" s="1" t="s">
        <v>11</v>
      </c>
      <c r="E2176" s="1">
        <v>1</v>
      </c>
      <c r="F2176" s="1">
        <v>0</v>
      </c>
      <c r="G2176" s="1">
        <v>0</v>
      </c>
      <c r="H2176" s="1">
        <v>0</v>
      </c>
      <c r="I2176" s="1" t="s">
        <v>12</v>
      </c>
      <c r="J2176" s="1" t="s">
        <v>16</v>
      </c>
      <c r="K2176" s="1">
        <v>0</v>
      </c>
      <c r="L2176" s="3">
        <v>0</v>
      </c>
      <c r="M2176" t="str">
        <f t="shared" si="235"/>
        <v>D</v>
      </c>
      <c r="N2176" t="str">
        <f t="shared" si="236"/>
        <v>D8</v>
      </c>
      <c r="O2176" t="str">
        <f>VLOOKUP(N2176,'Design - US'!$H$3:$M$50,2,FALSE)</f>
        <v>Profile D</v>
      </c>
      <c r="P2176" t="str">
        <f>VLOOKUP($N2176,'Design - US'!$H$3:$M$50,3,FALSE)</f>
        <v>$30 USD / mo (T2)</v>
      </c>
      <c r="Q2176" t="str">
        <f>VLOOKUP($N2176,'Design - US'!$H$3:$M$50,4,FALSE)</f>
        <v>$7.14 USD / day</v>
      </c>
      <c r="R2176" t="str">
        <f>VLOOKUP($N2176,'Design - US'!$H$3:$M$50,5,FALSE)</f>
        <v>Open access within label indication (use after failure of allopurinol or febuxostat)</v>
      </c>
      <c r="S2176" t="str">
        <f>VLOOKUP($N2176,'Design - US'!$H$3:$M$50,6,FALSE)</f>
        <v>No prior authorization</v>
      </c>
      <c r="T2176">
        <f t="shared" si="237"/>
        <v>0</v>
      </c>
      <c r="U2176">
        <f t="shared" si="231"/>
        <v>0</v>
      </c>
      <c r="V2176">
        <f t="shared" si="232"/>
        <v>0</v>
      </c>
      <c r="W2176">
        <f t="shared" si="233"/>
        <v>0</v>
      </c>
      <c r="X2176">
        <f t="shared" si="234"/>
        <v>0</v>
      </c>
    </row>
    <row r="2177" spans="1:24">
      <c r="A2177" s="2">
        <v>322</v>
      </c>
      <c r="B2177" s="1" t="s">
        <v>15</v>
      </c>
      <c r="C2177" s="1">
        <v>8</v>
      </c>
      <c r="D2177" s="1" t="s">
        <v>14</v>
      </c>
      <c r="E2177" s="1">
        <v>1</v>
      </c>
      <c r="F2177" s="1">
        <v>0</v>
      </c>
      <c r="G2177" s="1">
        <v>0</v>
      </c>
      <c r="H2177" s="1">
        <v>0</v>
      </c>
      <c r="I2177" s="1" t="s">
        <v>12</v>
      </c>
      <c r="J2177" s="1" t="s">
        <v>16</v>
      </c>
      <c r="K2177" s="1">
        <v>0</v>
      </c>
      <c r="L2177" s="3">
        <v>0</v>
      </c>
      <c r="M2177" t="str">
        <f t="shared" si="235"/>
        <v>D</v>
      </c>
      <c r="N2177" t="str">
        <f t="shared" si="236"/>
        <v>D8</v>
      </c>
      <c r="O2177" t="str">
        <f>VLOOKUP(N2177,'Design - US'!$H$3:$M$50,2,FALSE)</f>
        <v>Profile D</v>
      </c>
      <c r="P2177" t="str">
        <f>VLOOKUP($N2177,'Design - US'!$H$3:$M$50,3,FALSE)</f>
        <v>$30 USD / mo (T2)</v>
      </c>
      <c r="Q2177" t="str">
        <f>VLOOKUP($N2177,'Design - US'!$H$3:$M$50,4,FALSE)</f>
        <v>$7.14 USD / day</v>
      </c>
      <c r="R2177" t="str">
        <f>VLOOKUP($N2177,'Design - US'!$H$3:$M$50,5,FALSE)</f>
        <v>Open access within label indication (use after failure of allopurinol or febuxostat)</v>
      </c>
      <c r="S2177" t="str">
        <f>VLOOKUP($N2177,'Design - US'!$H$3:$M$50,6,FALSE)</f>
        <v>No prior authorization</v>
      </c>
      <c r="T2177">
        <f t="shared" si="237"/>
        <v>0</v>
      </c>
      <c r="U2177">
        <f t="shared" si="231"/>
        <v>0</v>
      </c>
      <c r="V2177">
        <f t="shared" si="232"/>
        <v>0</v>
      </c>
      <c r="W2177">
        <f t="shared" si="233"/>
        <v>0</v>
      </c>
      <c r="X2177">
        <f t="shared" si="234"/>
        <v>0</v>
      </c>
    </row>
    <row r="2178" spans="1:24">
      <c r="A2178" s="2">
        <v>322</v>
      </c>
      <c r="B2178" s="1" t="s">
        <v>15</v>
      </c>
      <c r="C2178" s="1">
        <v>9</v>
      </c>
      <c r="D2178" s="1" t="s">
        <v>11</v>
      </c>
      <c r="E2178" s="1">
        <v>1</v>
      </c>
      <c r="F2178" s="1">
        <v>0</v>
      </c>
      <c r="G2178" s="1">
        <v>0</v>
      </c>
      <c r="H2178" s="1">
        <v>0</v>
      </c>
      <c r="I2178" s="1" t="s">
        <v>12</v>
      </c>
      <c r="J2178" s="1" t="s">
        <v>16</v>
      </c>
      <c r="K2178" s="1">
        <v>0</v>
      </c>
      <c r="L2178" s="3">
        <v>0</v>
      </c>
      <c r="M2178" t="str">
        <f t="shared" si="235"/>
        <v>D</v>
      </c>
      <c r="N2178" t="str">
        <f t="shared" si="236"/>
        <v>D9</v>
      </c>
      <c r="O2178" t="str">
        <f>VLOOKUP(N2178,'Design - US'!$H$3:$M$50,2,FALSE)</f>
        <v>Profile A</v>
      </c>
      <c r="P2178" t="str">
        <f>VLOOKUP($N2178,'Design - US'!$H$3:$M$50,3,FALSE)</f>
        <v>$60 USD / mo (T3)</v>
      </c>
      <c r="Q2178" t="str">
        <f>VLOOKUP($N2178,'Design - US'!$H$3:$M$50,4,FALSE)</f>
        <v>$12.06 USD / day</v>
      </c>
      <c r="R2178" t="str">
        <f>VLOOKUP($N2178,'Design - US'!$H$3:$M$50,5,FALSE)</f>
        <v>Open access within label indication (use after failure of allopurinol or febuxostat)</v>
      </c>
      <c r="S2178" t="str">
        <f>VLOOKUP($N2178,'Design - US'!$H$3:$M$50,6,FALSE)</f>
        <v>Requires prior authorization</v>
      </c>
      <c r="T2178">
        <f t="shared" si="237"/>
        <v>0</v>
      </c>
      <c r="U2178">
        <f t="shared" ref="U2178:U2241" si="238">$T2178*E2178</f>
        <v>0</v>
      </c>
      <c r="V2178">
        <f t="shared" ref="V2178:V2241" si="239">$T2178*F2178</f>
        <v>0</v>
      </c>
      <c r="W2178">
        <f t="shared" ref="W2178:W2241" si="240">$T2178*G2178</f>
        <v>0</v>
      </c>
      <c r="X2178">
        <f t="shared" ref="X2178:X2241" si="241">$T2178*H2178</f>
        <v>0</v>
      </c>
    </row>
    <row r="2179" spans="1:24">
      <c r="A2179" s="2">
        <v>322</v>
      </c>
      <c r="B2179" s="1" t="s">
        <v>15</v>
      </c>
      <c r="C2179" s="1">
        <v>9</v>
      </c>
      <c r="D2179" s="1" t="s">
        <v>14</v>
      </c>
      <c r="E2179" s="1">
        <v>1</v>
      </c>
      <c r="F2179" s="1">
        <v>0</v>
      </c>
      <c r="G2179" s="1">
        <v>0</v>
      </c>
      <c r="H2179" s="1">
        <v>0</v>
      </c>
      <c r="I2179" s="1" t="s">
        <v>12</v>
      </c>
      <c r="J2179" s="1" t="s">
        <v>16</v>
      </c>
      <c r="K2179" s="1">
        <v>0</v>
      </c>
      <c r="L2179" s="3">
        <v>0</v>
      </c>
      <c r="M2179" t="str">
        <f t="shared" ref="M2179:M2242" si="242">RIGHT(B2179,1)</f>
        <v>D</v>
      </c>
      <c r="N2179" t="str">
        <f t="shared" ref="N2179:N2242" si="243">M2179&amp;C2179</f>
        <v>D9</v>
      </c>
      <c r="O2179" t="str">
        <f>VLOOKUP(N2179,'Design - US'!$H$3:$M$50,2,FALSE)</f>
        <v>Profile A</v>
      </c>
      <c r="P2179" t="str">
        <f>VLOOKUP($N2179,'Design - US'!$H$3:$M$50,3,FALSE)</f>
        <v>$60 USD / mo (T3)</v>
      </c>
      <c r="Q2179" t="str">
        <f>VLOOKUP($N2179,'Design - US'!$H$3:$M$50,4,FALSE)</f>
        <v>$12.06 USD / day</v>
      </c>
      <c r="R2179" t="str">
        <f>VLOOKUP($N2179,'Design - US'!$H$3:$M$50,5,FALSE)</f>
        <v>Open access within label indication (use after failure of allopurinol or febuxostat)</v>
      </c>
      <c r="S2179" t="str">
        <f>VLOOKUP($N2179,'Design - US'!$H$3:$M$50,6,FALSE)</f>
        <v>Requires prior authorization</v>
      </c>
      <c r="T2179">
        <f t="shared" ref="T2179:T2242" si="244">IF(D2179="A",K2179,L2179)</f>
        <v>0</v>
      </c>
      <c r="U2179">
        <f t="shared" si="238"/>
        <v>0</v>
      </c>
      <c r="V2179">
        <f t="shared" si="239"/>
        <v>0</v>
      </c>
      <c r="W2179">
        <f t="shared" si="240"/>
        <v>0</v>
      </c>
      <c r="X2179">
        <f t="shared" si="241"/>
        <v>0</v>
      </c>
    </row>
    <row r="2180" spans="1:24">
      <c r="A2180" s="2">
        <v>322</v>
      </c>
      <c r="B2180" s="1" t="s">
        <v>15</v>
      </c>
      <c r="C2180" s="1">
        <v>10</v>
      </c>
      <c r="D2180" s="1" t="s">
        <v>11</v>
      </c>
      <c r="E2180" s="1">
        <v>1</v>
      </c>
      <c r="F2180" s="1">
        <v>0</v>
      </c>
      <c r="G2180" s="1">
        <v>0</v>
      </c>
      <c r="H2180" s="1">
        <v>0</v>
      </c>
      <c r="I2180" s="1" t="s">
        <v>12</v>
      </c>
      <c r="J2180" s="1" t="s">
        <v>16</v>
      </c>
      <c r="K2180" s="1">
        <v>0</v>
      </c>
      <c r="L2180" s="3">
        <v>0</v>
      </c>
      <c r="M2180" t="str">
        <f t="shared" si="242"/>
        <v>D</v>
      </c>
      <c r="N2180" t="str">
        <f t="shared" si="243"/>
        <v>D10</v>
      </c>
      <c r="O2180" t="str">
        <f>VLOOKUP(N2180,'Design - US'!$H$3:$M$50,2,FALSE)</f>
        <v>Profile B</v>
      </c>
      <c r="P2180" t="str">
        <f>VLOOKUP($N2180,'Design - US'!$H$3:$M$50,3,FALSE)</f>
        <v>$30 USD / mo (T2)</v>
      </c>
      <c r="Q2180" t="str">
        <f>VLOOKUP($N2180,'Design - US'!$H$3:$M$50,4,FALSE)</f>
        <v>$7.14 USD / day</v>
      </c>
      <c r="R2180" t="str">
        <f>VLOOKUP($N2180,'Design - US'!$H$3:$M$50,5,FALSE)</f>
        <v>Open access within label indication (use after failure of allopurinol or febuxostat)</v>
      </c>
      <c r="S2180" t="str">
        <f>VLOOKUP($N2180,'Design - US'!$H$3:$M$50,6,FALSE)</f>
        <v>Requires prior authorization</v>
      </c>
      <c r="T2180">
        <f t="shared" si="244"/>
        <v>0</v>
      </c>
      <c r="U2180">
        <f t="shared" si="238"/>
        <v>0</v>
      </c>
      <c r="V2180">
        <f t="shared" si="239"/>
        <v>0</v>
      </c>
      <c r="W2180">
        <f t="shared" si="240"/>
        <v>0</v>
      </c>
      <c r="X2180">
        <f t="shared" si="241"/>
        <v>0</v>
      </c>
    </row>
    <row r="2181" spans="1:24">
      <c r="A2181" s="2">
        <v>322</v>
      </c>
      <c r="B2181" s="1" t="s">
        <v>15</v>
      </c>
      <c r="C2181" s="1">
        <v>10</v>
      </c>
      <c r="D2181" s="1" t="s">
        <v>14</v>
      </c>
      <c r="E2181" s="1">
        <v>1</v>
      </c>
      <c r="F2181" s="1">
        <v>0</v>
      </c>
      <c r="G2181" s="1">
        <v>0</v>
      </c>
      <c r="H2181" s="1">
        <v>0</v>
      </c>
      <c r="I2181" s="1" t="s">
        <v>12</v>
      </c>
      <c r="J2181" s="1" t="s">
        <v>16</v>
      </c>
      <c r="K2181" s="1">
        <v>0</v>
      </c>
      <c r="L2181" s="3">
        <v>0</v>
      </c>
      <c r="M2181" t="str">
        <f t="shared" si="242"/>
        <v>D</v>
      </c>
      <c r="N2181" t="str">
        <f t="shared" si="243"/>
        <v>D10</v>
      </c>
      <c r="O2181" t="str">
        <f>VLOOKUP(N2181,'Design - US'!$H$3:$M$50,2,FALSE)</f>
        <v>Profile B</v>
      </c>
      <c r="P2181" t="str">
        <f>VLOOKUP($N2181,'Design - US'!$H$3:$M$50,3,FALSE)</f>
        <v>$30 USD / mo (T2)</v>
      </c>
      <c r="Q2181" t="str">
        <f>VLOOKUP($N2181,'Design - US'!$H$3:$M$50,4,FALSE)</f>
        <v>$7.14 USD / day</v>
      </c>
      <c r="R2181" t="str">
        <f>VLOOKUP($N2181,'Design - US'!$H$3:$M$50,5,FALSE)</f>
        <v>Open access within label indication (use after failure of allopurinol or febuxostat)</v>
      </c>
      <c r="S2181" t="str">
        <f>VLOOKUP($N2181,'Design - US'!$H$3:$M$50,6,FALSE)</f>
        <v>Requires prior authorization</v>
      </c>
      <c r="T2181">
        <f t="shared" si="244"/>
        <v>0</v>
      </c>
      <c r="U2181">
        <f t="shared" si="238"/>
        <v>0</v>
      </c>
      <c r="V2181">
        <f t="shared" si="239"/>
        <v>0</v>
      </c>
      <c r="W2181">
        <f t="shared" si="240"/>
        <v>0</v>
      </c>
      <c r="X2181">
        <f t="shared" si="241"/>
        <v>0</v>
      </c>
    </row>
    <row r="2182" spans="1:24">
      <c r="A2182" s="2">
        <v>322</v>
      </c>
      <c r="B2182" s="1" t="s">
        <v>15</v>
      </c>
      <c r="C2182" s="1">
        <v>11</v>
      </c>
      <c r="D2182" s="1" t="s">
        <v>11</v>
      </c>
      <c r="E2182" s="1">
        <v>1</v>
      </c>
      <c r="F2182" s="1">
        <v>0</v>
      </c>
      <c r="G2182" s="1">
        <v>0</v>
      </c>
      <c r="H2182" s="1">
        <v>0</v>
      </c>
      <c r="I2182" s="1" t="s">
        <v>12</v>
      </c>
      <c r="J2182" s="1" t="s">
        <v>16</v>
      </c>
      <c r="K2182" s="1">
        <v>0</v>
      </c>
      <c r="L2182" s="3">
        <v>0</v>
      </c>
      <c r="M2182" t="str">
        <f t="shared" si="242"/>
        <v>D</v>
      </c>
      <c r="N2182" t="str">
        <f t="shared" si="243"/>
        <v>D11</v>
      </c>
      <c r="O2182" t="str">
        <f>VLOOKUP(N2182,'Design - US'!$H$3:$M$50,2,FALSE)</f>
        <v>Profile D</v>
      </c>
      <c r="P2182" t="str">
        <f>VLOOKUP($N2182,'Design - US'!$H$3:$M$50,3,FALSE)</f>
        <v>$60 USD / mo (T3)</v>
      </c>
      <c r="Q2182" t="str">
        <f>VLOOKUP($N2182,'Design - US'!$H$3:$M$50,4,FALSE)</f>
        <v>$12.06 USD / day</v>
      </c>
      <c r="R2182" t="str">
        <f>VLOOKUP($N2182,'Design - US'!$H$3:$M$50,5,FALSE)</f>
        <v>Access restricted beyond label indication (use only after failure of both allopurinol AND febuxostat)</v>
      </c>
      <c r="S2182" t="str">
        <f>VLOOKUP($N2182,'Design - US'!$H$3:$M$50,6,FALSE)</f>
        <v>Requires prior authorization</v>
      </c>
      <c r="T2182">
        <f t="shared" si="244"/>
        <v>0</v>
      </c>
      <c r="U2182">
        <f t="shared" si="238"/>
        <v>0</v>
      </c>
      <c r="V2182">
        <f t="shared" si="239"/>
        <v>0</v>
      </c>
      <c r="W2182">
        <f t="shared" si="240"/>
        <v>0</v>
      </c>
      <c r="X2182">
        <f t="shared" si="241"/>
        <v>0</v>
      </c>
    </row>
    <row r="2183" spans="1:24">
      <c r="A2183" s="2">
        <v>322</v>
      </c>
      <c r="B2183" s="1" t="s">
        <v>15</v>
      </c>
      <c r="C2183" s="1">
        <v>11</v>
      </c>
      <c r="D2183" s="1" t="s">
        <v>14</v>
      </c>
      <c r="E2183" s="1">
        <v>1</v>
      </c>
      <c r="F2183" s="1">
        <v>0</v>
      </c>
      <c r="G2183" s="1">
        <v>0</v>
      </c>
      <c r="H2183" s="1">
        <v>0</v>
      </c>
      <c r="I2183" s="1" t="s">
        <v>12</v>
      </c>
      <c r="J2183" s="1" t="s">
        <v>16</v>
      </c>
      <c r="K2183" s="1">
        <v>0</v>
      </c>
      <c r="L2183" s="3">
        <v>0</v>
      </c>
      <c r="M2183" t="str">
        <f t="shared" si="242"/>
        <v>D</v>
      </c>
      <c r="N2183" t="str">
        <f t="shared" si="243"/>
        <v>D11</v>
      </c>
      <c r="O2183" t="str">
        <f>VLOOKUP(N2183,'Design - US'!$H$3:$M$50,2,FALSE)</f>
        <v>Profile D</v>
      </c>
      <c r="P2183" t="str">
        <f>VLOOKUP($N2183,'Design - US'!$H$3:$M$50,3,FALSE)</f>
        <v>$60 USD / mo (T3)</v>
      </c>
      <c r="Q2183" t="str">
        <f>VLOOKUP($N2183,'Design - US'!$H$3:$M$50,4,FALSE)</f>
        <v>$12.06 USD / day</v>
      </c>
      <c r="R2183" t="str">
        <f>VLOOKUP($N2183,'Design - US'!$H$3:$M$50,5,FALSE)</f>
        <v>Access restricted beyond label indication (use only after failure of both allopurinol AND febuxostat)</v>
      </c>
      <c r="S2183" t="str">
        <f>VLOOKUP($N2183,'Design - US'!$H$3:$M$50,6,FALSE)</f>
        <v>Requires prior authorization</v>
      </c>
      <c r="T2183">
        <f t="shared" si="244"/>
        <v>0</v>
      </c>
      <c r="U2183">
        <f t="shared" si="238"/>
        <v>0</v>
      </c>
      <c r="V2183">
        <f t="shared" si="239"/>
        <v>0</v>
      </c>
      <c r="W2183">
        <f t="shared" si="240"/>
        <v>0</v>
      </c>
      <c r="X2183">
        <f t="shared" si="241"/>
        <v>0</v>
      </c>
    </row>
    <row r="2184" spans="1:24">
      <c r="A2184" s="2">
        <v>322</v>
      </c>
      <c r="B2184" s="1" t="s">
        <v>15</v>
      </c>
      <c r="C2184" s="1">
        <v>12</v>
      </c>
      <c r="D2184" s="1" t="s">
        <v>11</v>
      </c>
      <c r="E2184" s="1">
        <v>1</v>
      </c>
      <c r="F2184" s="1">
        <v>0</v>
      </c>
      <c r="G2184" s="1">
        <v>0</v>
      </c>
      <c r="H2184" s="1">
        <v>0</v>
      </c>
      <c r="I2184" s="1" t="s">
        <v>12</v>
      </c>
      <c r="J2184" s="1" t="s">
        <v>16</v>
      </c>
      <c r="K2184" s="1">
        <v>0</v>
      </c>
      <c r="L2184" s="3">
        <v>0</v>
      </c>
      <c r="M2184" t="str">
        <f t="shared" si="242"/>
        <v>D</v>
      </c>
      <c r="N2184" t="str">
        <f t="shared" si="243"/>
        <v>D12</v>
      </c>
      <c r="O2184" t="str">
        <f>VLOOKUP(N2184,'Design - US'!$H$3:$M$50,2,FALSE)</f>
        <v>Profile D</v>
      </c>
      <c r="P2184" t="str">
        <f>VLOOKUP($N2184,'Design - US'!$H$3:$M$50,3,FALSE)</f>
        <v>$30 USD / mo (T2)</v>
      </c>
      <c r="Q2184" t="str">
        <f>VLOOKUP($N2184,'Design - US'!$H$3:$M$50,4,FALSE)</f>
        <v>$7.14 USD / day</v>
      </c>
      <c r="R2184" t="str">
        <f>VLOOKUP($N2184,'Design - US'!$H$3:$M$50,5,FALSE)</f>
        <v>Open access within label indication (use after failure of allopurinol or febuxostat)</v>
      </c>
      <c r="S2184" t="str">
        <f>VLOOKUP($N2184,'Design - US'!$H$3:$M$50,6,FALSE)</f>
        <v>Requires prior authorization</v>
      </c>
      <c r="T2184">
        <f t="shared" si="244"/>
        <v>0</v>
      </c>
      <c r="U2184">
        <f t="shared" si="238"/>
        <v>0</v>
      </c>
      <c r="V2184">
        <f t="shared" si="239"/>
        <v>0</v>
      </c>
      <c r="W2184">
        <f t="shared" si="240"/>
        <v>0</v>
      </c>
      <c r="X2184">
        <f t="shared" si="241"/>
        <v>0</v>
      </c>
    </row>
    <row r="2185" spans="1:24">
      <c r="A2185" s="2">
        <v>322</v>
      </c>
      <c r="B2185" s="1" t="s">
        <v>15</v>
      </c>
      <c r="C2185" s="1">
        <v>12</v>
      </c>
      <c r="D2185" s="1" t="s">
        <v>14</v>
      </c>
      <c r="E2185" s="1">
        <v>1</v>
      </c>
      <c r="F2185" s="1">
        <v>0</v>
      </c>
      <c r="G2185" s="1">
        <v>0</v>
      </c>
      <c r="H2185" s="1">
        <v>0</v>
      </c>
      <c r="I2185" s="1" t="s">
        <v>12</v>
      </c>
      <c r="J2185" s="1" t="s">
        <v>16</v>
      </c>
      <c r="K2185" s="1">
        <v>0</v>
      </c>
      <c r="L2185" s="3">
        <v>0</v>
      </c>
      <c r="M2185" t="str">
        <f t="shared" si="242"/>
        <v>D</v>
      </c>
      <c r="N2185" t="str">
        <f t="shared" si="243"/>
        <v>D12</v>
      </c>
      <c r="O2185" t="str">
        <f>VLOOKUP(N2185,'Design - US'!$H$3:$M$50,2,FALSE)</f>
        <v>Profile D</v>
      </c>
      <c r="P2185" t="str">
        <f>VLOOKUP($N2185,'Design - US'!$H$3:$M$50,3,FALSE)</f>
        <v>$30 USD / mo (T2)</v>
      </c>
      <c r="Q2185" t="str">
        <f>VLOOKUP($N2185,'Design - US'!$H$3:$M$50,4,FALSE)</f>
        <v>$7.14 USD / day</v>
      </c>
      <c r="R2185" t="str">
        <f>VLOOKUP($N2185,'Design - US'!$H$3:$M$50,5,FALSE)</f>
        <v>Open access within label indication (use after failure of allopurinol or febuxostat)</v>
      </c>
      <c r="S2185" t="str">
        <f>VLOOKUP($N2185,'Design - US'!$H$3:$M$50,6,FALSE)</f>
        <v>Requires prior authorization</v>
      </c>
      <c r="T2185">
        <f t="shared" si="244"/>
        <v>0</v>
      </c>
      <c r="U2185">
        <f t="shared" si="238"/>
        <v>0</v>
      </c>
      <c r="V2185">
        <f t="shared" si="239"/>
        <v>0</v>
      </c>
      <c r="W2185">
        <f t="shared" si="240"/>
        <v>0</v>
      </c>
      <c r="X2185">
        <f t="shared" si="241"/>
        <v>0</v>
      </c>
    </row>
    <row r="2186" spans="1:24">
      <c r="A2186" s="2">
        <v>323</v>
      </c>
      <c r="B2186" s="1" t="s">
        <v>10</v>
      </c>
      <c r="C2186" s="1">
        <v>1</v>
      </c>
      <c r="D2186" s="1" t="s">
        <v>11</v>
      </c>
      <c r="E2186" s="1">
        <v>0.8</v>
      </c>
      <c r="F2186" s="1">
        <v>0.2</v>
      </c>
      <c r="G2186" s="1">
        <v>0</v>
      </c>
      <c r="H2186" s="1">
        <v>0</v>
      </c>
      <c r="I2186" s="1" t="s">
        <v>12</v>
      </c>
      <c r="J2186" s="1" t="s">
        <v>16</v>
      </c>
      <c r="K2186" s="1">
        <v>400</v>
      </c>
      <c r="L2186" s="3">
        <v>100</v>
      </c>
      <c r="M2186" t="str">
        <f t="shared" si="242"/>
        <v>A</v>
      </c>
      <c r="N2186" t="str">
        <f t="shared" si="243"/>
        <v>A1</v>
      </c>
      <c r="O2186" t="str">
        <f>VLOOKUP(N2186,'Design - US'!$H$3:$M$50,2,FALSE)</f>
        <v>Profile D</v>
      </c>
      <c r="P2186" t="str">
        <f>VLOOKUP($N2186,'Design - US'!$H$3:$M$50,3,FALSE)</f>
        <v>$30 USD / mo (T2)</v>
      </c>
      <c r="Q2186" t="str">
        <f>VLOOKUP($N2186,'Design - US'!$H$3:$M$50,4,FALSE)</f>
        <v>$5.36 USD / day</v>
      </c>
      <c r="R2186" t="str">
        <f>VLOOKUP($N2186,'Design - US'!$H$3:$M$50,5,FALSE)</f>
        <v>Open access within label indication (use after failure of allopurinol or febuxostat)</v>
      </c>
      <c r="S2186" t="str">
        <f>VLOOKUP($N2186,'Design - US'!$H$3:$M$50,6,FALSE)</f>
        <v>Requires prior authorization</v>
      </c>
      <c r="T2186">
        <f t="shared" si="244"/>
        <v>400</v>
      </c>
      <c r="U2186">
        <f t="shared" si="238"/>
        <v>320</v>
      </c>
      <c r="V2186">
        <f t="shared" si="239"/>
        <v>80</v>
      </c>
      <c r="W2186">
        <f t="shared" si="240"/>
        <v>0</v>
      </c>
      <c r="X2186">
        <f t="shared" si="241"/>
        <v>0</v>
      </c>
    </row>
    <row r="2187" spans="1:24">
      <c r="A2187" s="2">
        <v>323</v>
      </c>
      <c r="B2187" s="1" t="s">
        <v>10</v>
      </c>
      <c r="C2187" s="1">
        <v>1</v>
      </c>
      <c r="D2187" s="1" t="s">
        <v>14</v>
      </c>
      <c r="E2187" s="1">
        <v>0.6</v>
      </c>
      <c r="F2187" s="1">
        <v>0.2</v>
      </c>
      <c r="G2187" s="1">
        <v>0.2</v>
      </c>
      <c r="H2187" s="1">
        <v>0</v>
      </c>
      <c r="I2187" s="1" t="s">
        <v>12</v>
      </c>
      <c r="J2187" s="1" t="s">
        <v>16</v>
      </c>
      <c r="K2187" s="1">
        <v>400</v>
      </c>
      <c r="L2187" s="3">
        <v>100</v>
      </c>
      <c r="M2187" t="str">
        <f t="shared" si="242"/>
        <v>A</v>
      </c>
      <c r="N2187" t="str">
        <f t="shared" si="243"/>
        <v>A1</v>
      </c>
      <c r="O2187" t="str">
        <f>VLOOKUP(N2187,'Design - US'!$H$3:$M$50,2,FALSE)</f>
        <v>Profile D</v>
      </c>
      <c r="P2187" t="str">
        <f>VLOOKUP($N2187,'Design - US'!$H$3:$M$50,3,FALSE)</f>
        <v>$30 USD / mo (T2)</v>
      </c>
      <c r="Q2187" t="str">
        <f>VLOOKUP($N2187,'Design - US'!$H$3:$M$50,4,FALSE)</f>
        <v>$5.36 USD / day</v>
      </c>
      <c r="R2187" t="str">
        <f>VLOOKUP($N2187,'Design - US'!$H$3:$M$50,5,FALSE)</f>
        <v>Open access within label indication (use after failure of allopurinol or febuxostat)</v>
      </c>
      <c r="S2187" t="str">
        <f>VLOOKUP($N2187,'Design - US'!$H$3:$M$50,6,FALSE)</f>
        <v>Requires prior authorization</v>
      </c>
      <c r="T2187">
        <f t="shared" si="244"/>
        <v>100</v>
      </c>
      <c r="U2187">
        <f t="shared" si="238"/>
        <v>60</v>
      </c>
      <c r="V2187">
        <f t="shared" si="239"/>
        <v>20</v>
      </c>
      <c r="W2187">
        <f t="shared" si="240"/>
        <v>20</v>
      </c>
      <c r="X2187">
        <f t="shared" si="241"/>
        <v>0</v>
      </c>
    </row>
    <row r="2188" spans="1:24">
      <c r="A2188" s="2">
        <v>323</v>
      </c>
      <c r="B2188" s="1" t="s">
        <v>10</v>
      </c>
      <c r="C2188" s="1">
        <v>2</v>
      </c>
      <c r="D2188" s="1" t="s">
        <v>11</v>
      </c>
      <c r="E2188" s="1">
        <v>0.8</v>
      </c>
      <c r="F2188" s="1">
        <v>0.2</v>
      </c>
      <c r="G2188" s="1">
        <v>0</v>
      </c>
      <c r="H2188" s="1">
        <v>0</v>
      </c>
      <c r="I2188" s="1" t="s">
        <v>12</v>
      </c>
      <c r="J2188" s="1" t="s">
        <v>16</v>
      </c>
      <c r="K2188" s="1">
        <v>400</v>
      </c>
      <c r="L2188" s="3">
        <v>100</v>
      </c>
      <c r="M2188" t="str">
        <f t="shared" si="242"/>
        <v>A</v>
      </c>
      <c r="N2188" t="str">
        <f t="shared" si="243"/>
        <v>A2</v>
      </c>
      <c r="O2188" t="str">
        <f>VLOOKUP(N2188,'Design - US'!$H$3:$M$50,2,FALSE)</f>
        <v>Profile B</v>
      </c>
      <c r="P2188" t="str">
        <f>VLOOKUP($N2188,'Design - US'!$H$3:$M$50,3,FALSE)</f>
        <v>$60 USD / mo (T3)</v>
      </c>
      <c r="Q2188" t="str">
        <f>VLOOKUP($N2188,'Design - US'!$H$3:$M$50,4,FALSE)</f>
        <v>$7.14 USD / day</v>
      </c>
      <c r="R2188" t="str">
        <f>VLOOKUP($N2188,'Design - US'!$H$3:$M$50,5,FALSE)</f>
        <v>Open access within label indication (use after failure of allopurinol or febuxostat)</v>
      </c>
      <c r="S2188" t="str">
        <f>VLOOKUP($N2188,'Design - US'!$H$3:$M$50,6,FALSE)</f>
        <v>No prior authorization</v>
      </c>
      <c r="T2188">
        <f t="shared" si="244"/>
        <v>400</v>
      </c>
      <c r="U2188">
        <f t="shared" si="238"/>
        <v>320</v>
      </c>
      <c r="V2188">
        <f t="shared" si="239"/>
        <v>80</v>
      </c>
      <c r="W2188">
        <f t="shared" si="240"/>
        <v>0</v>
      </c>
      <c r="X2188">
        <f t="shared" si="241"/>
        <v>0</v>
      </c>
    </row>
    <row r="2189" spans="1:24">
      <c r="A2189" s="2">
        <v>323</v>
      </c>
      <c r="B2189" s="1" t="s">
        <v>10</v>
      </c>
      <c r="C2189" s="1">
        <v>2</v>
      </c>
      <c r="D2189" s="1" t="s">
        <v>14</v>
      </c>
      <c r="E2189" s="1">
        <v>0.8</v>
      </c>
      <c r="F2189" s="1">
        <v>0.2</v>
      </c>
      <c r="G2189" s="1">
        <v>0</v>
      </c>
      <c r="H2189" s="1">
        <v>0</v>
      </c>
      <c r="I2189" s="1" t="s">
        <v>12</v>
      </c>
      <c r="J2189" s="1" t="s">
        <v>16</v>
      </c>
      <c r="K2189" s="1">
        <v>400</v>
      </c>
      <c r="L2189" s="3">
        <v>100</v>
      </c>
      <c r="M2189" t="str">
        <f t="shared" si="242"/>
        <v>A</v>
      </c>
      <c r="N2189" t="str">
        <f t="shared" si="243"/>
        <v>A2</v>
      </c>
      <c r="O2189" t="str">
        <f>VLOOKUP(N2189,'Design - US'!$H$3:$M$50,2,FALSE)</f>
        <v>Profile B</v>
      </c>
      <c r="P2189" t="str">
        <f>VLOOKUP($N2189,'Design - US'!$H$3:$M$50,3,FALSE)</f>
        <v>$60 USD / mo (T3)</v>
      </c>
      <c r="Q2189" t="str">
        <f>VLOOKUP($N2189,'Design - US'!$H$3:$M$50,4,FALSE)</f>
        <v>$7.14 USD / day</v>
      </c>
      <c r="R2189" t="str">
        <f>VLOOKUP($N2189,'Design - US'!$H$3:$M$50,5,FALSE)</f>
        <v>Open access within label indication (use after failure of allopurinol or febuxostat)</v>
      </c>
      <c r="S2189" t="str">
        <f>VLOOKUP($N2189,'Design - US'!$H$3:$M$50,6,FALSE)</f>
        <v>No prior authorization</v>
      </c>
      <c r="T2189">
        <f t="shared" si="244"/>
        <v>100</v>
      </c>
      <c r="U2189">
        <f t="shared" si="238"/>
        <v>80</v>
      </c>
      <c r="V2189">
        <f t="shared" si="239"/>
        <v>20</v>
      </c>
      <c r="W2189">
        <f t="shared" si="240"/>
        <v>0</v>
      </c>
      <c r="X2189">
        <f t="shared" si="241"/>
        <v>0</v>
      </c>
    </row>
    <row r="2190" spans="1:24">
      <c r="A2190" s="2">
        <v>323</v>
      </c>
      <c r="B2190" s="1" t="s">
        <v>10</v>
      </c>
      <c r="C2190" s="1">
        <v>3</v>
      </c>
      <c r="D2190" s="1" t="s">
        <v>11</v>
      </c>
      <c r="E2190" s="1">
        <v>0.8</v>
      </c>
      <c r="F2190" s="1">
        <v>0.2</v>
      </c>
      <c r="G2190" s="1">
        <v>0</v>
      </c>
      <c r="H2190" s="1">
        <v>0</v>
      </c>
      <c r="I2190" s="1" t="s">
        <v>12</v>
      </c>
      <c r="J2190" s="1" t="s">
        <v>16</v>
      </c>
      <c r="K2190" s="1">
        <v>400</v>
      </c>
      <c r="L2190" s="3">
        <v>100</v>
      </c>
      <c r="M2190" t="str">
        <f t="shared" si="242"/>
        <v>A</v>
      </c>
      <c r="N2190" t="str">
        <f t="shared" si="243"/>
        <v>A3</v>
      </c>
      <c r="O2190" t="str">
        <f>VLOOKUP(N2190,'Design - US'!$H$3:$M$50,2,FALSE)</f>
        <v>Profile C</v>
      </c>
      <c r="P2190" t="str">
        <f>VLOOKUP($N2190,'Design - US'!$H$3:$M$50,3,FALSE)</f>
        <v>$60 USD / mo (T3)</v>
      </c>
      <c r="Q2190" t="str">
        <f>VLOOKUP($N2190,'Design - US'!$H$3:$M$50,4,FALSE)</f>
        <v>$12.06 USD / day</v>
      </c>
      <c r="R2190" t="str">
        <f>VLOOKUP($N2190,'Design - US'!$H$3:$M$50,5,FALSE)</f>
        <v>Open access within label indication (use after failure of allopurinol or febuxostat)</v>
      </c>
      <c r="S2190" t="str">
        <f>VLOOKUP($N2190,'Design - US'!$H$3:$M$50,6,FALSE)</f>
        <v>No prior authorization</v>
      </c>
      <c r="T2190">
        <f t="shared" si="244"/>
        <v>400</v>
      </c>
      <c r="U2190">
        <f t="shared" si="238"/>
        <v>320</v>
      </c>
      <c r="V2190">
        <f t="shared" si="239"/>
        <v>80</v>
      </c>
      <c r="W2190">
        <f t="shared" si="240"/>
        <v>0</v>
      </c>
      <c r="X2190">
        <f t="shared" si="241"/>
        <v>0</v>
      </c>
    </row>
    <row r="2191" spans="1:24">
      <c r="A2191" s="2">
        <v>323</v>
      </c>
      <c r="B2191" s="1" t="s">
        <v>10</v>
      </c>
      <c r="C2191" s="1">
        <v>3</v>
      </c>
      <c r="D2191" s="1" t="s">
        <v>14</v>
      </c>
      <c r="E2191" s="1">
        <v>0.6</v>
      </c>
      <c r="F2191" s="1">
        <v>0.2</v>
      </c>
      <c r="G2191" s="1">
        <v>0.2</v>
      </c>
      <c r="H2191" s="1">
        <v>0</v>
      </c>
      <c r="I2191" s="1" t="s">
        <v>12</v>
      </c>
      <c r="J2191" s="1" t="s">
        <v>16</v>
      </c>
      <c r="K2191" s="1">
        <v>400</v>
      </c>
      <c r="L2191" s="3">
        <v>100</v>
      </c>
      <c r="M2191" t="str">
        <f t="shared" si="242"/>
        <v>A</v>
      </c>
      <c r="N2191" t="str">
        <f t="shared" si="243"/>
        <v>A3</v>
      </c>
      <c r="O2191" t="str">
        <f>VLOOKUP(N2191,'Design - US'!$H$3:$M$50,2,FALSE)</f>
        <v>Profile C</v>
      </c>
      <c r="P2191" t="str">
        <f>VLOOKUP($N2191,'Design - US'!$H$3:$M$50,3,FALSE)</f>
        <v>$60 USD / mo (T3)</v>
      </c>
      <c r="Q2191" t="str">
        <f>VLOOKUP($N2191,'Design - US'!$H$3:$M$50,4,FALSE)</f>
        <v>$12.06 USD / day</v>
      </c>
      <c r="R2191" t="str">
        <f>VLOOKUP($N2191,'Design - US'!$H$3:$M$50,5,FALSE)</f>
        <v>Open access within label indication (use after failure of allopurinol or febuxostat)</v>
      </c>
      <c r="S2191" t="str">
        <f>VLOOKUP($N2191,'Design - US'!$H$3:$M$50,6,FALSE)</f>
        <v>No prior authorization</v>
      </c>
      <c r="T2191">
        <f t="shared" si="244"/>
        <v>100</v>
      </c>
      <c r="U2191">
        <f t="shared" si="238"/>
        <v>60</v>
      </c>
      <c r="V2191">
        <f t="shared" si="239"/>
        <v>20</v>
      </c>
      <c r="W2191">
        <f t="shared" si="240"/>
        <v>20</v>
      </c>
      <c r="X2191">
        <f t="shared" si="241"/>
        <v>0</v>
      </c>
    </row>
    <row r="2192" spans="1:24">
      <c r="A2192" s="2">
        <v>323</v>
      </c>
      <c r="B2192" s="1" t="s">
        <v>10</v>
      </c>
      <c r="C2192" s="1">
        <v>4</v>
      </c>
      <c r="D2192" s="1" t="s">
        <v>11</v>
      </c>
      <c r="E2192" s="1">
        <v>0.8</v>
      </c>
      <c r="F2192" s="1">
        <v>0.2</v>
      </c>
      <c r="G2192" s="1">
        <v>0</v>
      </c>
      <c r="H2192" s="1">
        <v>0</v>
      </c>
      <c r="I2192" s="1" t="s">
        <v>12</v>
      </c>
      <c r="J2192" s="1" t="s">
        <v>16</v>
      </c>
      <c r="K2192" s="1">
        <v>400</v>
      </c>
      <c r="L2192" s="3">
        <v>100</v>
      </c>
      <c r="M2192" t="str">
        <f t="shared" si="242"/>
        <v>A</v>
      </c>
      <c r="N2192" t="str">
        <f t="shared" si="243"/>
        <v>A4</v>
      </c>
      <c r="O2192" t="str">
        <f>VLOOKUP(N2192,'Design - US'!$H$3:$M$50,2,FALSE)</f>
        <v>Profile C</v>
      </c>
      <c r="P2192" t="str">
        <f>VLOOKUP($N2192,'Design - US'!$H$3:$M$50,3,FALSE)</f>
        <v>$30 USD / mo (T2)</v>
      </c>
      <c r="Q2192" t="str">
        <f>VLOOKUP($N2192,'Design - US'!$H$3:$M$50,4,FALSE)</f>
        <v>$5.36 USD / day</v>
      </c>
      <c r="R2192" t="str">
        <f>VLOOKUP($N2192,'Design - US'!$H$3:$M$50,5,FALSE)</f>
        <v>Open access within label indication (use after failure of allopurinol or febuxostat)</v>
      </c>
      <c r="S2192" t="str">
        <f>VLOOKUP($N2192,'Design - US'!$H$3:$M$50,6,FALSE)</f>
        <v>No prior authorization</v>
      </c>
      <c r="T2192">
        <f t="shared" si="244"/>
        <v>400</v>
      </c>
      <c r="U2192">
        <f t="shared" si="238"/>
        <v>320</v>
      </c>
      <c r="V2192">
        <f t="shared" si="239"/>
        <v>80</v>
      </c>
      <c r="W2192">
        <f t="shared" si="240"/>
        <v>0</v>
      </c>
      <c r="X2192">
        <f t="shared" si="241"/>
        <v>0</v>
      </c>
    </row>
    <row r="2193" spans="1:24">
      <c r="A2193" s="2">
        <v>323</v>
      </c>
      <c r="B2193" s="1" t="s">
        <v>10</v>
      </c>
      <c r="C2193" s="1">
        <v>4</v>
      </c>
      <c r="D2193" s="1" t="s">
        <v>14</v>
      </c>
      <c r="E2193" s="1">
        <v>0.4</v>
      </c>
      <c r="F2193" s="1">
        <v>0.3</v>
      </c>
      <c r="G2193" s="1">
        <v>0.3</v>
      </c>
      <c r="H2193" s="1">
        <v>0</v>
      </c>
      <c r="I2193" s="1" t="s">
        <v>12</v>
      </c>
      <c r="J2193" s="1" t="s">
        <v>16</v>
      </c>
      <c r="K2193" s="1">
        <v>400</v>
      </c>
      <c r="L2193" s="3">
        <v>100</v>
      </c>
      <c r="M2193" t="str">
        <f t="shared" si="242"/>
        <v>A</v>
      </c>
      <c r="N2193" t="str">
        <f t="shared" si="243"/>
        <v>A4</v>
      </c>
      <c r="O2193" t="str">
        <f>VLOOKUP(N2193,'Design - US'!$H$3:$M$50,2,FALSE)</f>
        <v>Profile C</v>
      </c>
      <c r="P2193" t="str">
        <f>VLOOKUP($N2193,'Design - US'!$H$3:$M$50,3,FALSE)</f>
        <v>$30 USD / mo (T2)</v>
      </c>
      <c r="Q2193" t="str">
        <f>VLOOKUP($N2193,'Design - US'!$H$3:$M$50,4,FALSE)</f>
        <v>$5.36 USD / day</v>
      </c>
      <c r="R2193" t="str">
        <f>VLOOKUP($N2193,'Design - US'!$H$3:$M$50,5,FALSE)</f>
        <v>Open access within label indication (use after failure of allopurinol or febuxostat)</v>
      </c>
      <c r="S2193" t="str">
        <f>VLOOKUP($N2193,'Design - US'!$H$3:$M$50,6,FALSE)</f>
        <v>No prior authorization</v>
      </c>
      <c r="T2193">
        <f t="shared" si="244"/>
        <v>100</v>
      </c>
      <c r="U2193">
        <f t="shared" si="238"/>
        <v>40</v>
      </c>
      <c r="V2193">
        <f t="shared" si="239"/>
        <v>30</v>
      </c>
      <c r="W2193">
        <f t="shared" si="240"/>
        <v>30</v>
      </c>
      <c r="X2193">
        <f t="shared" si="241"/>
        <v>0</v>
      </c>
    </row>
    <row r="2194" spans="1:24">
      <c r="A2194" s="2">
        <v>323</v>
      </c>
      <c r="B2194" s="1" t="s">
        <v>10</v>
      </c>
      <c r="C2194" s="1">
        <v>5</v>
      </c>
      <c r="D2194" s="1" t="s">
        <v>11</v>
      </c>
      <c r="E2194" s="1">
        <v>0.8</v>
      </c>
      <c r="F2194" s="1">
        <v>0.2</v>
      </c>
      <c r="G2194" s="1">
        <v>0</v>
      </c>
      <c r="H2194" s="1">
        <v>0</v>
      </c>
      <c r="I2194" s="1" t="s">
        <v>12</v>
      </c>
      <c r="J2194" s="1" t="s">
        <v>16</v>
      </c>
      <c r="K2194" s="1">
        <v>400</v>
      </c>
      <c r="L2194" s="3">
        <v>100</v>
      </c>
      <c r="M2194" t="str">
        <f t="shared" si="242"/>
        <v>A</v>
      </c>
      <c r="N2194" t="str">
        <f t="shared" si="243"/>
        <v>A5</v>
      </c>
      <c r="O2194" t="str">
        <f>VLOOKUP(N2194,'Design - US'!$H$3:$M$50,2,FALSE)</f>
        <v>Profile C</v>
      </c>
      <c r="P2194" t="str">
        <f>VLOOKUP($N2194,'Design - US'!$H$3:$M$50,3,FALSE)</f>
        <v>$60 USD / mo (T3)</v>
      </c>
      <c r="Q2194" t="str">
        <f>VLOOKUP($N2194,'Design - US'!$H$3:$M$50,4,FALSE)</f>
        <v>$12.06 USD / day</v>
      </c>
      <c r="R2194" t="str">
        <f>VLOOKUP($N2194,'Design - US'!$H$3:$M$50,5,FALSE)</f>
        <v>Access restricted beyond label indication (use only after failure of both allopurinol AND febuxostat)</v>
      </c>
      <c r="S2194" t="str">
        <f>VLOOKUP($N2194,'Design - US'!$H$3:$M$50,6,FALSE)</f>
        <v>No prior authorization</v>
      </c>
      <c r="T2194">
        <f t="shared" si="244"/>
        <v>400</v>
      </c>
      <c r="U2194">
        <f t="shared" si="238"/>
        <v>320</v>
      </c>
      <c r="V2194">
        <f t="shared" si="239"/>
        <v>80</v>
      </c>
      <c r="W2194">
        <f t="shared" si="240"/>
        <v>0</v>
      </c>
      <c r="X2194">
        <f t="shared" si="241"/>
        <v>0</v>
      </c>
    </row>
    <row r="2195" spans="1:24">
      <c r="A2195" s="2">
        <v>323</v>
      </c>
      <c r="B2195" s="1" t="s">
        <v>10</v>
      </c>
      <c r="C2195" s="1">
        <v>5</v>
      </c>
      <c r="D2195" s="1" t="s">
        <v>14</v>
      </c>
      <c r="E2195" s="1">
        <v>0.4</v>
      </c>
      <c r="F2195" s="1">
        <v>0.4</v>
      </c>
      <c r="G2195" s="1">
        <v>0.2</v>
      </c>
      <c r="H2195" s="1">
        <v>0</v>
      </c>
      <c r="I2195" s="1" t="s">
        <v>12</v>
      </c>
      <c r="J2195" s="1" t="s">
        <v>16</v>
      </c>
      <c r="K2195" s="1">
        <v>400</v>
      </c>
      <c r="L2195" s="3">
        <v>100</v>
      </c>
      <c r="M2195" t="str">
        <f t="shared" si="242"/>
        <v>A</v>
      </c>
      <c r="N2195" t="str">
        <f t="shared" si="243"/>
        <v>A5</v>
      </c>
      <c r="O2195" t="str">
        <f>VLOOKUP(N2195,'Design - US'!$H$3:$M$50,2,FALSE)</f>
        <v>Profile C</v>
      </c>
      <c r="P2195" t="str">
        <f>VLOOKUP($N2195,'Design - US'!$H$3:$M$50,3,FALSE)</f>
        <v>$60 USD / mo (T3)</v>
      </c>
      <c r="Q2195" t="str">
        <f>VLOOKUP($N2195,'Design - US'!$H$3:$M$50,4,FALSE)</f>
        <v>$12.06 USD / day</v>
      </c>
      <c r="R2195" t="str">
        <f>VLOOKUP($N2195,'Design - US'!$H$3:$M$50,5,FALSE)</f>
        <v>Access restricted beyond label indication (use only after failure of both allopurinol AND febuxostat)</v>
      </c>
      <c r="S2195" t="str">
        <f>VLOOKUP($N2195,'Design - US'!$H$3:$M$50,6,FALSE)</f>
        <v>No prior authorization</v>
      </c>
      <c r="T2195">
        <f t="shared" si="244"/>
        <v>100</v>
      </c>
      <c r="U2195">
        <f t="shared" si="238"/>
        <v>40</v>
      </c>
      <c r="V2195">
        <f t="shared" si="239"/>
        <v>40</v>
      </c>
      <c r="W2195">
        <f t="shared" si="240"/>
        <v>20</v>
      </c>
      <c r="X2195">
        <f t="shared" si="241"/>
        <v>0</v>
      </c>
    </row>
    <row r="2196" spans="1:24">
      <c r="A2196" s="2">
        <v>323</v>
      </c>
      <c r="B2196" s="1" t="s">
        <v>10</v>
      </c>
      <c r="C2196" s="1">
        <v>6</v>
      </c>
      <c r="D2196" s="1" t="s">
        <v>11</v>
      </c>
      <c r="E2196" s="1">
        <v>0.8</v>
      </c>
      <c r="F2196" s="1">
        <v>0.2</v>
      </c>
      <c r="G2196" s="1">
        <v>0</v>
      </c>
      <c r="H2196" s="1">
        <v>0</v>
      </c>
      <c r="I2196" s="1" t="s">
        <v>12</v>
      </c>
      <c r="J2196" s="1" t="s">
        <v>16</v>
      </c>
      <c r="K2196" s="1">
        <v>400</v>
      </c>
      <c r="L2196" s="3">
        <v>100</v>
      </c>
      <c r="M2196" t="str">
        <f t="shared" si="242"/>
        <v>A</v>
      </c>
      <c r="N2196" t="str">
        <f t="shared" si="243"/>
        <v>A6</v>
      </c>
      <c r="O2196" t="str">
        <f>VLOOKUP(N2196,'Design - US'!$H$3:$M$50,2,FALSE)</f>
        <v>Profile A</v>
      </c>
      <c r="P2196" t="str">
        <f>VLOOKUP($N2196,'Design - US'!$H$3:$M$50,3,FALSE)</f>
        <v>$30 USD / mo (T2)</v>
      </c>
      <c r="Q2196" t="str">
        <f>VLOOKUP($N2196,'Design - US'!$H$3:$M$50,4,FALSE)</f>
        <v>$5.36 USD / day</v>
      </c>
      <c r="R2196" t="str">
        <f>VLOOKUP($N2196,'Design - US'!$H$3:$M$50,5,FALSE)</f>
        <v>Open access within label indication (use after failure of allopurinol or febuxostat)</v>
      </c>
      <c r="S2196" t="str">
        <f>VLOOKUP($N2196,'Design - US'!$H$3:$M$50,6,FALSE)</f>
        <v>No prior authorization</v>
      </c>
      <c r="T2196">
        <f t="shared" si="244"/>
        <v>400</v>
      </c>
      <c r="U2196">
        <f t="shared" si="238"/>
        <v>320</v>
      </c>
      <c r="V2196">
        <f t="shared" si="239"/>
        <v>80</v>
      </c>
      <c r="W2196">
        <f t="shared" si="240"/>
        <v>0</v>
      </c>
      <c r="X2196">
        <f t="shared" si="241"/>
        <v>0</v>
      </c>
    </row>
    <row r="2197" spans="1:24">
      <c r="A2197" s="2">
        <v>323</v>
      </c>
      <c r="B2197" s="1" t="s">
        <v>10</v>
      </c>
      <c r="C2197" s="1">
        <v>6</v>
      </c>
      <c r="D2197" s="1" t="s">
        <v>14</v>
      </c>
      <c r="E2197" s="1">
        <v>0.6</v>
      </c>
      <c r="F2197" s="1">
        <v>0.2</v>
      </c>
      <c r="G2197" s="1">
        <v>0.2</v>
      </c>
      <c r="H2197" s="1">
        <v>0</v>
      </c>
      <c r="I2197" s="1" t="s">
        <v>12</v>
      </c>
      <c r="J2197" s="1" t="s">
        <v>16</v>
      </c>
      <c r="K2197" s="1">
        <v>400</v>
      </c>
      <c r="L2197" s="3">
        <v>100</v>
      </c>
      <c r="M2197" t="str">
        <f t="shared" si="242"/>
        <v>A</v>
      </c>
      <c r="N2197" t="str">
        <f t="shared" si="243"/>
        <v>A6</v>
      </c>
      <c r="O2197" t="str">
        <f>VLOOKUP(N2197,'Design - US'!$H$3:$M$50,2,FALSE)</f>
        <v>Profile A</v>
      </c>
      <c r="P2197" t="str">
        <f>VLOOKUP($N2197,'Design - US'!$H$3:$M$50,3,FALSE)</f>
        <v>$30 USD / mo (T2)</v>
      </c>
      <c r="Q2197" t="str">
        <f>VLOOKUP($N2197,'Design - US'!$H$3:$M$50,4,FALSE)</f>
        <v>$5.36 USD / day</v>
      </c>
      <c r="R2197" t="str">
        <f>VLOOKUP($N2197,'Design - US'!$H$3:$M$50,5,FALSE)</f>
        <v>Open access within label indication (use after failure of allopurinol or febuxostat)</v>
      </c>
      <c r="S2197" t="str">
        <f>VLOOKUP($N2197,'Design - US'!$H$3:$M$50,6,FALSE)</f>
        <v>No prior authorization</v>
      </c>
      <c r="T2197">
        <f t="shared" si="244"/>
        <v>100</v>
      </c>
      <c r="U2197">
        <f t="shared" si="238"/>
        <v>60</v>
      </c>
      <c r="V2197">
        <f t="shared" si="239"/>
        <v>20</v>
      </c>
      <c r="W2197">
        <f t="shared" si="240"/>
        <v>20</v>
      </c>
      <c r="X2197">
        <f t="shared" si="241"/>
        <v>0</v>
      </c>
    </row>
    <row r="2198" spans="1:24">
      <c r="A2198" s="2">
        <v>323</v>
      </c>
      <c r="B2198" s="1" t="s">
        <v>10</v>
      </c>
      <c r="C2198" s="1">
        <v>7</v>
      </c>
      <c r="D2198" s="1" t="s">
        <v>11</v>
      </c>
      <c r="E2198" s="1">
        <v>0.8</v>
      </c>
      <c r="F2198" s="1">
        <v>0.2</v>
      </c>
      <c r="G2198" s="1">
        <v>0</v>
      </c>
      <c r="H2198" s="1">
        <v>0</v>
      </c>
      <c r="I2198" s="1" t="s">
        <v>12</v>
      </c>
      <c r="J2198" s="1" t="s">
        <v>16</v>
      </c>
      <c r="K2198" s="1">
        <v>400</v>
      </c>
      <c r="L2198" s="3">
        <v>100</v>
      </c>
      <c r="M2198" t="str">
        <f t="shared" si="242"/>
        <v>A</v>
      </c>
      <c r="N2198" t="str">
        <f t="shared" si="243"/>
        <v>A7</v>
      </c>
      <c r="O2198" t="str">
        <f>VLOOKUP(N2198,'Design - US'!$H$3:$M$50,2,FALSE)</f>
        <v>Profile B</v>
      </c>
      <c r="P2198" t="str">
        <f>VLOOKUP($N2198,'Design - US'!$H$3:$M$50,3,FALSE)</f>
        <v>$30 USD / mo (T2)</v>
      </c>
      <c r="Q2198" t="str">
        <f>VLOOKUP($N2198,'Design - US'!$H$3:$M$50,4,FALSE)</f>
        <v>$5.36 USD / day</v>
      </c>
      <c r="R2198" t="str">
        <f>VLOOKUP($N2198,'Design - US'!$H$3:$M$50,5,FALSE)</f>
        <v>Open access within label indication (use after failure of allopurinol or febuxostat)</v>
      </c>
      <c r="S2198" t="str">
        <f>VLOOKUP($N2198,'Design - US'!$H$3:$M$50,6,FALSE)</f>
        <v>No prior authorization</v>
      </c>
      <c r="T2198">
        <f t="shared" si="244"/>
        <v>400</v>
      </c>
      <c r="U2198">
        <f t="shared" si="238"/>
        <v>320</v>
      </c>
      <c r="V2198">
        <f t="shared" si="239"/>
        <v>80</v>
      </c>
      <c r="W2198">
        <f t="shared" si="240"/>
        <v>0</v>
      </c>
      <c r="X2198">
        <f t="shared" si="241"/>
        <v>0</v>
      </c>
    </row>
    <row r="2199" spans="1:24">
      <c r="A2199" s="2">
        <v>323</v>
      </c>
      <c r="B2199" s="1" t="s">
        <v>10</v>
      </c>
      <c r="C2199" s="1">
        <v>7</v>
      </c>
      <c r="D2199" s="1" t="s">
        <v>14</v>
      </c>
      <c r="E2199" s="1">
        <v>0.8</v>
      </c>
      <c r="F2199" s="1">
        <v>0.2</v>
      </c>
      <c r="G2199" s="1">
        <v>0</v>
      </c>
      <c r="H2199" s="1">
        <v>0</v>
      </c>
      <c r="I2199" s="1" t="s">
        <v>12</v>
      </c>
      <c r="J2199" s="1" t="s">
        <v>16</v>
      </c>
      <c r="K2199" s="1">
        <v>400</v>
      </c>
      <c r="L2199" s="3">
        <v>100</v>
      </c>
      <c r="M2199" t="str">
        <f t="shared" si="242"/>
        <v>A</v>
      </c>
      <c r="N2199" t="str">
        <f t="shared" si="243"/>
        <v>A7</v>
      </c>
      <c r="O2199" t="str">
        <f>VLOOKUP(N2199,'Design - US'!$H$3:$M$50,2,FALSE)</f>
        <v>Profile B</v>
      </c>
      <c r="P2199" t="str">
        <f>VLOOKUP($N2199,'Design - US'!$H$3:$M$50,3,FALSE)</f>
        <v>$30 USD / mo (T2)</v>
      </c>
      <c r="Q2199" t="str">
        <f>VLOOKUP($N2199,'Design - US'!$H$3:$M$50,4,FALSE)</f>
        <v>$5.36 USD / day</v>
      </c>
      <c r="R2199" t="str">
        <f>VLOOKUP($N2199,'Design - US'!$H$3:$M$50,5,FALSE)</f>
        <v>Open access within label indication (use after failure of allopurinol or febuxostat)</v>
      </c>
      <c r="S2199" t="str">
        <f>VLOOKUP($N2199,'Design - US'!$H$3:$M$50,6,FALSE)</f>
        <v>No prior authorization</v>
      </c>
      <c r="T2199">
        <f t="shared" si="244"/>
        <v>100</v>
      </c>
      <c r="U2199">
        <f t="shared" si="238"/>
        <v>80</v>
      </c>
      <c r="V2199">
        <f t="shared" si="239"/>
        <v>20</v>
      </c>
      <c r="W2199">
        <f t="shared" si="240"/>
        <v>0</v>
      </c>
      <c r="X2199">
        <f t="shared" si="241"/>
        <v>0</v>
      </c>
    </row>
    <row r="2200" spans="1:24">
      <c r="A2200" s="2">
        <v>323</v>
      </c>
      <c r="B2200" s="1" t="s">
        <v>10</v>
      </c>
      <c r="C2200" s="1">
        <v>8</v>
      </c>
      <c r="D2200" s="1" t="s">
        <v>11</v>
      </c>
      <c r="E2200" s="1">
        <v>0.8</v>
      </c>
      <c r="F2200" s="1">
        <v>0.2</v>
      </c>
      <c r="G2200" s="1">
        <v>0</v>
      </c>
      <c r="H2200" s="1">
        <v>0</v>
      </c>
      <c r="I2200" s="1" t="s">
        <v>12</v>
      </c>
      <c r="J2200" s="1" t="s">
        <v>16</v>
      </c>
      <c r="K2200" s="1">
        <v>400</v>
      </c>
      <c r="L2200" s="3">
        <v>100</v>
      </c>
      <c r="M2200" t="str">
        <f t="shared" si="242"/>
        <v>A</v>
      </c>
      <c r="N2200" t="str">
        <f t="shared" si="243"/>
        <v>A8</v>
      </c>
      <c r="O2200" t="str">
        <f>VLOOKUP(N2200,'Design - US'!$H$3:$M$50,2,FALSE)</f>
        <v>Profile A</v>
      </c>
      <c r="P2200" t="str">
        <f>VLOOKUP($N2200,'Design - US'!$H$3:$M$50,3,FALSE)</f>
        <v>$30 USD / mo (T2)</v>
      </c>
      <c r="Q2200" t="str">
        <f>VLOOKUP($N2200,'Design - US'!$H$3:$M$50,4,FALSE)</f>
        <v>$5.36 USD / day</v>
      </c>
      <c r="R2200" t="str">
        <f>VLOOKUP($N2200,'Design - US'!$H$3:$M$50,5,FALSE)</f>
        <v>Open access within label indication (use after failure of allopurinol or febuxostat)</v>
      </c>
      <c r="S2200" t="str">
        <f>VLOOKUP($N2200,'Design - US'!$H$3:$M$50,6,FALSE)</f>
        <v>Requires prior authorization</v>
      </c>
      <c r="T2200">
        <f t="shared" si="244"/>
        <v>400</v>
      </c>
      <c r="U2200">
        <f t="shared" si="238"/>
        <v>320</v>
      </c>
      <c r="V2200">
        <f t="shared" si="239"/>
        <v>80</v>
      </c>
      <c r="W2200">
        <f t="shared" si="240"/>
        <v>0</v>
      </c>
      <c r="X2200">
        <f t="shared" si="241"/>
        <v>0</v>
      </c>
    </row>
    <row r="2201" spans="1:24">
      <c r="A2201" s="2">
        <v>323</v>
      </c>
      <c r="B2201" s="1" t="s">
        <v>10</v>
      </c>
      <c r="C2201" s="1">
        <v>8</v>
      </c>
      <c r="D2201" s="1" t="s">
        <v>14</v>
      </c>
      <c r="E2201" s="1">
        <v>0.6</v>
      </c>
      <c r="F2201" s="1">
        <v>0.2</v>
      </c>
      <c r="G2201" s="1">
        <v>0.2</v>
      </c>
      <c r="H2201" s="1">
        <v>0</v>
      </c>
      <c r="I2201" s="1" t="s">
        <v>12</v>
      </c>
      <c r="J2201" s="1" t="s">
        <v>16</v>
      </c>
      <c r="K2201" s="1">
        <v>400</v>
      </c>
      <c r="L2201" s="3">
        <v>100</v>
      </c>
      <c r="M2201" t="str">
        <f t="shared" si="242"/>
        <v>A</v>
      </c>
      <c r="N2201" t="str">
        <f t="shared" si="243"/>
        <v>A8</v>
      </c>
      <c r="O2201" t="str">
        <f>VLOOKUP(N2201,'Design - US'!$H$3:$M$50,2,FALSE)</f>
        <v>Profile A</v>
      </c>
      <c r="P2201" t="str">
        <f>VLOOKUP($N2201,'Design - US'!$H$3:$M$50,3,FALSE)</f>
        <v>$30 USD / mo (T2)</v>
      </c>
      <c r="Q2201" t="str">
        <f>VLOOKUP($N2201,'Design - US'!$H$3:$M$50,4,FALSE)</f>
        <v>$5.36 USD / day</v>
      </c>
      <c r="R2201" t="str">
        <f>VLOOKUP($N2201,'Design - US'!$H$3:$M$50,5,FALSE)</f>
        <v>Open access within label indication (use after failure of allopurinol or febuxostat)</v>
      </c>
      <c r="S2201" t="str">
        <f>VLOOKUP($N2201,'Design - US'!$H$3:$M$50,6,FALSE)</f>
        <v>Requires prior authorization</v>
      </c>
      <c r="T2201">
        <f t="shared" si="244"/>
        <v>100</v>
      </c>
      <c r="U2201">
        <f t="shared" si="238"/>
        <v>60</v>
      </c>
      <c r="V2201">
        <f t="shared" si="239"/>
        <v>20</v>
      </c>
      <c r="W2201">
        <f t="shared" si="240"/>
        <v>20</v>
      </c>
      <c r="X2201">
        <f t="shared" si="241"/>
        <v>0</v>
      </c>
    </row>
    <row r="2202" spans="1:24">
      <c r="A2202" s="2">
        <v>323</v>
      </c>
      <c r="B2202" s="1" t="s">
        <v>10</v>
      </c>
      <c r="C2202" s="1">
        <v>9</v>
      </c>
      <c r="D2202" s="1" t="s">
        <v>11</v>
      </c>
      <c r="E2202" s="1">
        <v>0.8</v>
      </c>
      <c r="F2202" s="1">
        <v>0.2</v>
      </c>
      <c r="G2202" s="1">
        <v>0</v>
      </c>
      <c r="H2202" s="1">
        <v>0</v>
      </c>
      <c r="I2202" s="1" t="s">
        <v>12</v>
      </c>
      <c r="J2202" s="1" t="s">
        <v>16</v>
      </c>
      <c r="K2202" s="1">
        <v>400</v>
      </c>
      <c r="L2202" s="3">
        <v>100</v>
      </c>
      <c r="M2202" t="str">
        <f t="shared" si="242"/>
        <v>A</v>
      </c>
      <c r="N2202" t="str">
        <f t="shared" si="243"/>
        <v>A9</v>
      </c>
      <c r="O2202" t="str">
        <f>VLOOKUP(N2202,'Design - US'!$H$3:$M$50,2,FALSE)</f>
        <v>Profile B</v>
      </c>
      <c r="P2202" t="str">
        <f>VLOOKUP($N2202,'Design - US'!$H$3:$M$50,3,FALSE)</f>
        <v>$60 USD / mo (T3)</v>
      </c>
      <c r="Q2202" t="str">
        <f>VLOOKUP($N2202,'Design - US'!$H$3:$M$50,4,FALSE)</f>
        <v>$12.06 USD / day</v>
      </c>
      <c r="R2202" t="str">
        <f>VLOOKUP($N2202,'Design - US'!$H$3:$M$50,5,FALSE)</f>
        <v>Access restricted beyond label indication (use only after failure of both allopurinol AND febuxostat)</v>
      </c>
      <c r="S2202" t="str">
        <f>VLOOKUP($N2202,'Design - US'!$H$3:$M$50,6,FALSE)</f>
        <v>No prior authorization</v>
      </c>
      <c r="T2202">
        <f t="shared" si="244"/>
        <v>400</v>
      </c>
      <c r="U2202">
        <f t="shared" si="238"/>
        <v>320</v>
      </c>
      <c r="V2202">
        <f t="shared" si="239"/>
        <v>80</v>
      </c>
      <c r="W2202">
        <f t="shared" si="240"/>
        <v>0</v>
      </c>
      <c r="X2202">
        <f t="shared" si="241"/>
        <v>0</v>
      </c>
    </row>
    <row r="2203" spans="1:24">
      <c r="A2203" s="2">
        <v>323</v>
      </c>
      <c r="B2203" s="1" t="s">
        <v>10</v>
      </c>
      <c r="C2203" s="1">
        <v>9</v>
      </c>
      <c r="D2203" s="1" t="s">
        <v>14</v>
      </c>
      <c r="E2203" s="1">
        <v>0.8</v>
      </c>
      <c r="F2203" s="1">
        <v>0.2</v>
      </c>
      <c r="G2203" s="1">
        <v>0</v>
      </c>
      <c r="H2203" s="1">
        <v>0</v>
      </c>
      <c r="I2203" s="1" t="s">
        <v>12</v>
      </c>
      <c r="J2203" s="1" t="s">
        <v>16</v>
      </c>
      <c r="K2203" s="1">
        <v>400</v>
      </c>
      <c r="L2203" s="3">
        <v>100</v>
      </c>
      <c r="M2203" t="str">
        <f t="shared" si="242"/>
        <v>A</v>
      </c>
      <c r="N2203" t="str">
        <f t="shared" si="243"/>
        <v>A9</v>
      </c>
      <c r="O2203" t="str">
        <f>VLOOKUP(N2203,'Design - US'!$H$3:$M$50,2,FALSE)</f>
        <v>Profile B</v>
      </c>
      <c r="P2203" t="str">
        <f>VLOOKUP($N2203,'Design - US'!$H$3:$M$50,3,FALSE)</f>
        <v>$60 USD / mo (T3)</v>
      </c>
      <c r="Q2203" t="str">
        <f>VLOOKUP($N2203,'Design - US'!$H$3:$M$50,4,FALSE)</f>
        <v>$12.06 USD / day</v>
      </c>
      <c r="R2203" t="str">
        <f>VLOOKUP($N2203,'Design - US'!$H$3:$M$50,5,FALSE)</f>
        <v>Access restricted beyond label indication (use only after failure of both allopurinol AND febuxostat)</v>
      </c>
      <c r="S2203" t="str">
        <f>VLOOKUP($N2203,'Design - US'!$H$3:$M$50,6,FALSE)</f>
        <v>No prior authorization</v>
      </c>
      <c r="T2203">
        <f t="shared" si="244"/>
        <v>100</v>
      </c>
      <c r="U2203">
        <f t="shared" si="238"/>
        <v>80</v>
      </c>
      <c r="V2203">
        <f t="shared" si="239"/>
        <v>20</v>
      </c>
      <c r="W2203">
        <f t="shared" si="240"/>
        <v>0</v>
      </c>
      <c r="X2203">
        <f t="shared" si="241"/>
        <v>0</v>
      </c>
    </row>
    <row r="2204" spans="1:24">
      <c r="A2204" s="2">
        <v>323</v>
      </c>
      <c r="B2204" s="1" t="s">
        <v>10</v>
      </c>
      <c r="C2204" s="1">
        <v>10</v>
      </c>
      <c r="D2204" s="1" t="s">
        <v>11</v>
      </c>
      <c r="E2204" s="1">
        <v>0.8</v>
      </c>
      <c r="F2204" s="1">
        <v>0.2</v>
      </c>
      <c r="G2204" s="1">
        <v>0</v>
      </c>
      <c r="H2204" s="1">
        <v>0</v>
      </c>
      <c r="I2204" s="1" t="s">
        <v>12</v>
      </c>
      <c r="J2204" s="1" t="s">
        <v>16</v>
      </c>
      <c r="K2204" s="1">
        <v>400</v>
      </c>
      <c r="L2204" s="3">
        <v>100</v>
      </c>
      <c r="M2204" t="str">
        <f t="shared" si="242"/>
        <v>A</v>
      </c>
      <c r="N2204" t="str">
        <f t="shared" si="243"/>
        <v>A10</v>
      </c>
      <c r="O2204" t="str">
        <f>VLOOKUP(N2204,'Design - US'!$H$3:$M$50,2,FALSE)</f>
        <v>Profile C</v>
      </c>
      <c r="P2204" t="str">
        <f>VLOOKUP($N2204,'Design - US'!$H$3:$M$50,3,FALSE)</f>
        <v>$60 USD / mo (T3)</v>
      </c>
      <c r="Q2204" t="str">
        <f>VLOOKUP($N2204,'Design - US'!$H$3:$M$50,4,FALSE)</f>
        <v>$5.36 USD / day</v>
      </c>
      <c r="R2204" t="str">
        <f>VLOOKUP($N2204,'Design - US'!$H$3:$M$50,5,FALSE)</f>
        <v>Open access within label indication (use after failure of allopurinol or febuxostat)</v>
      </c>
      <c r="S2204" t="str">
        <f>VLOOKUP($N2204,'Design - US'!$H$3:$M$50,6,FALSE)</f>
        <v>Requires prior authorization</v>
      </c>
      <c r="T2204">
        <f t="shared" si="244"/>
        <v>400</v>
      </c>
      <c r="U2204">
        <f t="shared" si="238"/>
        <v>320</v>
      </c>
      <c r="V2204">
        <f t="shared" si="239"/>
        <v>80</v>
      </c>
      <c r="W2204">
        <f t="shared" si="240"/>
        <v>0</v>
      </c>
      <c r="X2204">
        <f t="shared" si="241"/>
        <v>0</v>
      </c>
    </row>
    <row r="2205" spans="1:24">
      <c r="A2205" s="2">
        <v>323</v>
      </c>
      <c r="B2205" s="1" t="s">
        <v>10</v>
      </c>
      <c r="C2205" s="1">
        <v>10</v>
      </c>
      <c r="D2205" s="1" t="s">
        <v>14</v>
      </c>
      <c r="E2205" s="1">
        <v>0.4</v>
      </c>
      <c r="F2205" s="1">
        <v>0.3</v>
      </c>
      <c r="G2205" s="1">
        <v>0.3</v>
      </c>
      <c r="H2205" s="1">
        <v>0</v>
      </c>
      <c r="I2205" s="1" t="s">
        <v>12</v>
      </c>
      <c r="J2205" s="1" t="s">
        <v>16</v>
      </c>
      <c r="K2205" s="1">
        <v>400</v>
      </c>
      <c r="L2205" s="3">
        <v>100</v>
      </c>
      <c r="M2205" t="str">
        <f t="shared" si="242"/>
        <v>A</v>
      </c>
      <c r="N2205" t="str">
        <f t="shared" si="243"/>
        <v>A10</v>
      </c>
      <c r="O2205" t="str">
        <f>VLOOKUP(N2205,'Design - US'!$H$3:$M$50,2,FALSE)</f>
        <v>Profile C</v>
      </c>
      <c r="P2205" t="str">
        <f>VLOOKUP($N2205,'Design - US'!$H$3:$M$50,3,FALSE)</f>
        <v>$60 USD / mo (T3)</v>
      </c>
      <c r="Q2205" t="str">
        <f>VLOOKUP($N2205,'Design - US'!$H$3:$M$50,4,FALSE)</f>
        <v>$5.36 USD / day</v>
      </c>
      <c r="R2205" t="str">
        <f>VLOOKUP($N2205,'Design - US'!$H$3:$M$50,5,FALSE)</f>
        <v>Open access within label indication (use after failure of allopurinol or febuxostat)</v>
      </c>
      <c r="S2205" t="str">
        <f>VLOOKUP($N2205,'Design - US'!$H$3:$M$50,6,FALSE)</f>
        <v>Requires prior authorization</v>
      </c>
      <c r="T2205">
        <f t="shared" si="244"/>
        <v>100</v>
      </c>
      <c r="U2205">
        <f t="shared" si="238"/>
        <v>40</v>
      </c>
      <c r="V2205">
        <f t="shared" si="239"/>
        <v>30</v>
      </c>
      <c r="W2205">
        <f t="shared" si="240"/>
        <v>30</v>
      </c>
      <c r="X2205">
        <f t="shared" si="241"/>
        <v>0</v>
      </c>
    </row>
    <row r="2206" spans="1:24">
      <c r="A2206" s="2">
        <v>323</v>
      </c>
      <c r="B2206" s="1" t="s">
        <v>10</v>
      </c>
      <c r="C2206" s="1">
        <v>11</v>
      </c>
      <c r="D2206" s="1" t="s">
        <v>11</v>
      </c>
      <c r="E2206" s="1">
        <v>0.8</v>
      </c>
      <c r="F2206" s="1">
        <v>0.2</v>
      </c>
      <c r="G2206" s="1">
        <v>0</v>
      </c>
      <c r="H2206" s="1">
        <v>0</v>
      </c>
      <c r="I2206" s="1" t="s">
        <v>12</v>
      </c>
      <c r="J2206" s="1" t="s">
        <v>16</v>
      </c>
      <c r="K2206" s="1">
        <v>400</v>
      </c>
      <c r="L2206" s="3">
        <v>100</v>
      </c>
      <c r="M2206" t="str">
        <f t="shared" si="242"/>
        <v>A</v>
      </c>
      <c r="N2206" t="str">
        <f t="shared" si="243"/>
        <v>A11</v>
      </c>
      <c r="O2206" t="str">
        <f>VLOOKUP(N2206,'Design - US'!$H$3:$M$50,2,FALSE)</f>
        <v>Profile D</v>
      </c>
      <c r="P2206" t="str">
        <f>VLOOKUP($N2206,'Design - US'!$H$3:$M$50,3,FALSE)</f>
        <v>$30 USD / mo (T2)</v>
      </c>
      <c r="Q2206" t="str">
        <f>VLOOKUP($N2206,'Design - US'!$H$3:$M$50,4,FALSE)</f>
        <v>$5.36 USD / day</v>
      </c>
      <c r="R2206" t="str">
        <f>VLOOKUP($N2206,'Design - US'!$H$3:$M$50,5,FALSE)</f>
        <v>Open access within label indication (use after failure of allopurinol or febuxostat)</v>
      </c>
      <c r="S2206" t="str">
        <f>VLOOKUP($N2206,'Design - US'!$H$3:$M$50,6,FALSE)</f>
        <v>No prior authorization</v>
      </c>
      <c r="T2206">
        <f t="shared" si="244"/>
        <v>400</v>
      </c>
      <c r="U2206">
        <f t="shared" si="238"/>
        <v>320</v>
      </c>
      <c r="V2206">
        <f t="shared" si="239"/>
        <v>80</v>
      </c>
      <c r="W2206">
        <f t="shared" si="240"/>
        <v>0</v>
      </c>
      <c r="X2206">
        <f t="shared" si="241"/>
        <v>0</v>
      </c>
    </row>
    <row r="2207" spans="1:24">
      <c r="A2207" s="2">
        <v>323</v>
      </c>
      <c r="B2207" s="1" t="s">
        <v>10</v>
      </c>
      <c r="C2207" s="1">
        <v>11</v>
      </c>
      <c r="D2207" s="1" t="s">
        <v>14</v>
      </c>
      <c r="E2207" s="1">
        <v>0.6</v>
      </c>
      <c r="F2207" s="1">
        <v>0.2</v>
      </c>
      <c r="G2207" s="1">
        <v>0.2</v>
      </c>
      <c r="H2207" s="1">
        <v>0</v>
      </c>
      <c r="I2207" s="1" t="s">
        <v>12</v>
      </c>
      <c r="J2207" s="1" t="s">
        <v>16</v>
      </c>
      <c r="K2207" s="1">
        <v>400</v>
      </c>
      <c r="L2207" s="3">
        <v>100</v>
      </c>
      <c r="M2207" t="str">
        <f t="shared" si="242"/>
        <v>A</v>
      </c>
      <c r="N2207" t="str">
        <f t="shared" si="243"/>
        <v>A11</v>
      </c>
      <c r="O2207" t="str">
        <f>VLOOKUP(N2207,'Design - US'!$H$3:$M$50,2,FALSE)</f>
        <v>Profile D</v>
      </c>
      <c r="P2207" t="str">
        <f>VLOOKUP($N2207,'Design - US'!$H$3:$M$50,3,FALSE)</f>
        <v>$30 USD / mo (T2)</v>
      </c>
      <c r="Q2207" t="str">
        <f>VLOOKUP($N2207,'Design - US'!$H$3:$M$50,4,FALSE)</f>
        <v>$5.36 USD / day</v>
      </c>
      <c r="R2207" t="str">
        <f>VLOOKUP($N2207,'Design - US'!$H$3:$M$50,5,FALSE)</f>
        <v>Open access within label indication (use after failure of allopurinol or febuxostat)</v>
      </c>
      <c r="S2207" t="str">
        <f>VLOOKUP($N2207,'Design - US'!$H$3:$M$50,6,FALSE)</f>
        <v>No prior authorization</v>
      </c>
      <c r="T2207">
        <f t="shared" si="244"/>
        <v>100</v>
      </c>
      <c r="U2207">
        <f t="shared" si="238"/>
        <v>60</v>
      </c>
      <c r="V2207">
        <f t="shared" si="239"/>
        <v>20</v>
      </c>
      <c r="W2207">
        <f t="shared" si="240"/>
        <v>20</v>
      </c>
      <c r="X2207">
        <f t="shared" si="241"/>
        <v>0</v>
      </c>
    </row>
    <row r="2208" spans="1:24">
      <c r="A2208" s="2">
        <v>323</v>
      </c>
      <c r="B2208" s="1" t="s">
        <v>10</v>
      </c>
      <c r="C2208" s="1">
        <v>12</v>
      </c>
      <c r="D2208" s="1" t="s">
        <v>11</v>
      </c>
      <c r="E2208" s="1">
        <v>0.8</v>
      </c>
      <c r="F2208" s="1">
        <v>0.2</v>
      </c>
      <c r="G2208" s="1">
        <v>0</v>
      </c>
      <c r="H2208" s="1">
        <v>0</v>
      </c>
      <c r="I2208" s="1" t="s">
        <v>12</v>
      </c>
      <c r="J2208" s="1" t="s">
        <v>16</v>
      </c>
      <c r="K2208" s="1">
        <v>400</v>
      </c>
      <c r="L2208" s="3">
        <v>100</v>
      </c>
      <c r="M2208" t="str">
        <f t="shared" si="242"/>
        <v>A</v>
      </c>
      <c r="N2208" t="str">
        <f t="shared" si="243"/>
        <v>A12</v>
      </c>
      <c r="O2208" t="str">
        <f>VLOOKUP(N2208,'Design - US'!$H$3:$M$50,2,FALSE)</f>
        <v>Profile B</v>
      </c>
      <c r="P2208" t="str">
        <f>VLOOKUP($N2208,'Design - US'!$H$3:$M$50,3,FALSE)</f>
        <v>$30 USD / mo (T2)</v>
      </c>
      <c r="Q2208" t="str">
        <f>VLOOKUP($N2208,'Design - US'!$H$3:$M$50,4,FALSE)</f>
        <v>$5.36 USD / day</v>
      </c>
      <c r="R2208" t="str">
        <f>VLOOKUP($N2208,'Design - US'!$H$3:$M$50,5,FALSE)</f>
        <v>Open access within label indication (use after failure of allopurinol or febuxostat)</v>
      </c>
      <c r="S2208" t="str">
        <f>VLOOKUP($N2208,'Design - US'!$H$3:$M$50,6,FALSE)</f>
        <v>Requires prior authorization</v>
      </c>
      <c r="T2208">
        <f t="shared" si="244"/>
        <v>400</v>
      </c>
      <c r="U2208">
        <f t="shared" si="238"/>
        <v>320</v>
      </c>
      <c r="V2208">
        <f t="shared" si="239"/>
        <v>80</v>
      </c>
      <c r="W2208">
        <f t="shared" si="240"/>
        <v>0</v>
      </c>
      <c r="X2208">
        <f t="shared" si="241"/>
        <v>0</v>
      </c>
    </row>
    <row r="2209" spans="1:24">
      <c r="A2209" s="2">
        <v>323</v>
      </c>
      <c r="B2209" s="1" t="s">
        <v>10</v>
      </c>
      <c r="C2209" s="1">
        <v>12</v>
      </c>
      <c r="D2209" s="1" t="s">
        <v>14</v>
      </c>
      <c r="E2209" s="1">
        <v>0.6</v>
      </c>
      <c r="F2209" s="1">
        <v>0.4</v>
      </c>
      <c r="G2209" s="1">
        <v>0</v>
      </c>
      <c r="H2209" s="1">
        <v>0</v>
      </c>
      <c r="I2209" s="1" t="s">
        <v>12</v>
      </c>
      <c r="J2209" s="1" t="s">
        <v>16</v>
      </c>
      <c r="K2209" s="1">
        <v>400</v>
      </c>
      <c r="L2209" s="3">
        <v>100</v>
      </c>
      <c r="M2209" t="str">
        <f t="shared" si="242"/>
        <v>A</v>
      </c>
      <c r="N2209" t="str">
        <f t="shared" si="243"/>
        <v>A12</v>
      </c>
      <c r="O2209" t="str">
        <f>VLOOKUP(N2209,'Design - US'!$H$3:$M$50,2,FALSE)</f>
        <v>Profile B</v>
      </c>
      <c r="P2209" t="str">
        <f>VLOOKUP($N2209,'Design - US'!$H$3:$M$50,3,FALSE)</f>
        <v>$30 USD / mo (T2)</v>
      </c>
      <c r="Q2209" t="str">
        <f>VLOOKUP($N2209,'Design - US'!$H$3:$M$50,4,FALSE)</f>
        <v>$5.36 USD / day</v>
      </c>
      <c r="R2209" t="str">
        <f>VLOOKUP($N2209,'Design - US'!$H$3:$M$50,5,FALSE)</f>
        <v>Open access within label indication (use after failure of allopurinol or febuxostat)</v>
      </c>
      <c r="S2209" t="str">
        <f>VLOOKUP($N2209,'Design - US'!$H$3:$M$50,6,FALSE)</f>
        <v>Requires prior authorization</v>
      </c>
      <c r="T2209">
        <f t="shared" si="244"/>
        <v>100</v>
      </c>
      <c r="U2209">
        <f t="shared" si="238"/>
        <v>60</v>
      </c>
      <c r="V2209">
        <f t="shared" si="239"/>
        <v>40</v>
      </c>
      <c r="W2209">
        <f t="shared" si="240"/>
        <v>0</v>
      </c>
      <c r="X2209">
        <f t="shared" si="241"/>
        <v>0</v>
      </c>
    </row>
    <row r="2210" spans="1:24">
      <c r="A2210" s="2">
        <v>325</v>
      </c>
      <c r="B2210" s="1" t="s">
        <v>10</v>
      </c>
      <c r="C2210" s="1">
        <v>1</v>
      </c>
      <c r="D2210" s="1" t="s">
        <v>11</v>
      </c>
      <c r="E2210" s="1">
        <v>0.5</v>
      </c>
      <c r="F2210" s="1">
        <v>0</v>
      </c>
      <c r="G2210" s="1">
        <v>0</v>
      </c>
      <c r="H2210" s="1">
        <v>0.5</v>
      </c>
      <c r="I2210" s="1" t="s">
        <v>12</v>
      </c>
      <c r="J2210" s="1" t="s">
        <v>16</v>
      </c>
      <c r="K2210" s="1">
        <v>1800</v>
      </c>
      <c r="L2210" s="3">
        <v>1200</v>
      </c>
      <c r="M2210" t="str">
        <f t="shared" si="242"/>
        <v>A</v>
      </c>
      <c r="N2210" t="str">
        <f t="shared" si="243"/>
        <v>A1</v>
      </c>
      <c r="O2210" t="str">
        <f>VLOOKUP(N2210,'Design - US'!$H$3:$M$50,2,FALSE)</f>
        <v>Profile D</v>
      </c>
      <c r="P2210" t="str">
        <f>VLOOKUP($N2210,'Design - US'!$H$3:$M$50,3,FALSE)</f>
        <v>$30 USD / mo (T2)</v>
      </c>
      <c r="Q2210" t="str">
        <f>VLOOKUP($N2210,'Design - US'!$H$3:$M$50,4,FALSE)</f>
        <v>$5.36 USD / day</v>
      </c>
      <c r="R2210" t="str">
        <f>VLOOKUP($N2210,'Design - US'!$H$3:$M$50,5,FALSE)</f>
        <v>Open access within label indication (use after failure of allopurinol or febuxostat)</v>
      </c>
      <c r="S2210" t="str">
        <f>VLOOKUP($N2210,'Design - US'!$H$3:$M$50,6,FALSE)</f>
        <v>Requires prior authorization</v>
      </c>
      <c r="T2210">
        <f t="shared" si="244"/>
        <v>1800</v>
      </c>
      <c r="U2210">
        <f t="shared" si="238"/>
        <v>900</v>
      </c>
      <c r="V2210">
        <f t="shared" si="239"/>
        <v>0</v>
      </c>
      <c r="W2210">
        <f t="shared" si="240"/>
        <v>0</v>
      </c>
      <c r="X2210">
        <f t="shared" si="241"/>
        <v>900</v>
      </c>
    </row>
    <row r="2211" spans="1:24">
      <c r="A2211" s="2">
        <v>325</v>
      </c>
      <c r="B2211" s="1" t="s">
        <v>10</v>
      </c>
      <c r="C2211" s="1">
        <v>1</v>
      </c>
      <c r="D2211" s="1" t="s">
        <v>14</v>
      </c>
      <c r="E2211" s="1">
        <v>0.5</v>
      </c>
      <c r="F2211" s="1">
        <v>0</v>
      </c>
      <c r="G2211" s="1">
        <v>0</v>
      </c>
      <c r="H2211" s="1">
        <v>0.5</v>
      </c>
      <c r="I2211" s="1" t="s">
        <v>12</v>
      </c>
      <c r="J2211" s="1" t="s">
        <v>16</v>
      </c>
      <c r="K2211" s="1">
        <v>1800</v>
      </c>
      <c r="L2211" s="3">
        <v>1200</v>
      </c>
      <c r="M2211" t="str">
        <f t="shared" si="242"/>
        <v>A</v>
      </c>
      <c r="N2211" t="str">
        <f t="shared" si="243"/>
        <v>A1</v>
      </c>
      <c r="O2211" t="str">
        <f>VLOOKUP(N2211,'Design - US'!$H$3:$M$50,2,FALSE)</f>
        <v>Profile D</v>
      </c>
      <c r="P2211" t="str">
        <f>VLOOKUP($N2211,'Design - US'!$H$3:$M$50,3,FALSE)</f>
        <v>$30 USD / mo (T2)</v>
      </c>
      <c r="Q2211" t="str">
        <f>VLOOKUP($N2211,'Design - US'!$H$3:$M$50,4,FALSE)</f>
        <v>$5.36 USD / day</v>
      </c>
      <c r="R2211" t="str">
        <f>VLOOKUP($N2211,'Design - US'!$H$3:$M$50,5,FALSE)</f>
        <v>Open access within label indication (use after failure of allopurinol or febuxostat)</v>
      </c>
      <c r="S2211" t="str">
        <f>VLOOKUP($N2211,'Design - US'!$H$3:$M$50,6,FALSE)</f>
        <v>Requires prior authorization</v>
      </c>
      <c r="T2211">
        <f t="shared" si="244"/>
        <v>1200</v>
      </c>
      <c r="U2211">
        <f t="shared" si="238"/>
        <v>600</v>
      </c>
      <c r="V2211">
        <f t="shared" si="239"/>
        <v>0</v>
      </c>
      <c r="W2211">
        <f t="shared" si="240"/>
        <v>0</v>
      </c>
      <c r="X2211">
        <f t="shared" si="241"/>
        <v>600</v>
      </c>
    </row>
    <row r="2212" spans="1:24">
      <c r="A2212" s="2">
        <v>325</v>
      </c>
      <c r="B2212" s="1" t="s">
        <v>10</v>
      </c>
      <c r="C2212" s="1">
        <v>2</v>
      </c>
      <c r="D2212" s="1" t="s">
        <v>11</v>
      </c>
      <c r="E2212" s="1">
        <v>0.5</v>
      </c>
      <c r="F2212" s="1">
        <v>0</v>
      </c>
      <c r="G2212" s="1">
        <v>0</v>
      </c>
      <c r="H2212" s="1">
        <v>0.5</v>
      </c>
      <c r="I2212" s="1" t="s">
        <v>12</v>
      </c>
      <c r="J2212" s="1" t="s">
        <v>16</v>
      </c>
      <c r="K2212" s="1">
        <v>1800</v>
      </c>
      <c r="L2212" s="3">
        <v>1200</v>
      </c>
      <c r="M2212" t="str">
        <f t="shared" si="242"/>
        <v>A</v>
      </c>
      <c r="N2212" t="str">
        <f t="shared" si="243"/>
        <v>A2</v>
      </c>
      <c r="O2212" t="str">
        <f>VLOOKUP(N2212,'Design - US'!$H$3:$M$50,2,FALSE)</f>
        <v>Profile B</v>
      </c>
      <c r="P2212" t="str">
        <f>VLOOKUP($N2212,'Design - US'!$H$3:$M$50,3,FALSE)</f>
        <v>$60 USD / mo (T3)</v>
      </c>
      <c r="Q2212" t="str">
        <f>VLOOKUP($N2212,'Design - US'!$H$3:$M$50,4,FALSE)</f>
        <v>$7.14 USD / day</v>
      </c>
      <c r="R2212" t="str">
        <f>VLOOKUP($N2212,'Design - US'!$H$3:$M$50,5,FALSE)</f>
        <v>Open access within label indication (use after failure of allopurinol or febuxostat)</v>
      </c>
      <c r="S2212" t="str">
        <f>VLOOKUP($N2212,'Design - US'!$H$3:$M$50,6,FALSE)</f>
        <v>No prior authorization</v>
      </c>
      <c r="T2212">
        <f t="shared" si="244"/>
        <v>1800</v>
      </c>
      <c r="U2212">
        <f t="shared" si="238"/>
        <v>900</v>
      </c>
      <c r="V2212">
        <f t="shared" si="239"/>
        <v>0</v>
      </c>
      <c r="W2212">
        <f t="shared" si="240"/>
        <v>0</v>
      </c>
      <c r="X2212">
        <f t="shared" si="241"/>
        <v>900</v>
      </c>
    </row>
    <row r="2213" spans="1:24">
      <c r="A2213" s="2">
        <v>325</v>
      </c>
      <c r="B2213" s="1" t="s">
        <v>10</v>
      </c>
      <c r="C2213" s="1">
        <v>2</v>
      </c>
      <c r="D2213" s="1" t="s">
        <v>14</v>
      </c>
      <c r="E2213" s="1">
        <v>0.5</v>
      </c>
      <c r="F2213" s="1">
        <v>0</v>
      </c>
      <c r="G2213" s="1">
        <v>0</v>
      </c>
      <c r="H2213" s="1">
        <v>0.5</v>
      </c>
      <c r="I2213" s="1" t="s">
        <v>12</v>
      </c>
      <c r="J2213" s="1" t="s">
        <v>16</v>
      </c>
      <c r="K2213" s="1">
        <v>1800</v>
      </c>
      <c r="L2213" s="3">
        <v>1200</v>
      </c>
      <c r="M2213" t="str">
        <f t="shared" si="242"/>
        <v>A</v>
      </c>
      <c r="N2213" t="str">
        <f t="shared" si="243"/>
        <v>A2</v>
      </c>
      <c r="O2213" t="str">
        <f>VLOOKUP(N2213,'Design - US'!$H$3:$M$50,2,FALSE)</f>
        <v>Profile B</v>
      </c>
      <c r="P2213" t="str">
        <f>VLOOKUP($N2213,'Design - US'!$H$3:$M$50,3,FALSE)</f>
        <v>$60 USD / mo (T3)</v>
      </c>
      <c r="Q2213" t="str">
        <f>VLOOKUP($N2213,'Design - US'!$H$3:$M$50,4,FALSE)</f>
        <v>$7.14 USD / day</v>
      </c>
      <c r="R2213" t="str">
        <f>VLOOKUP($N2213,'Design - US'!$H$3:$M$50,5,FALSE)</f>
        <v>Open access within label indication (use after failure of allopurinol or febuxostat)</v>
      </c>
      <c r="S2213" t="str">
        <f>VLOOKUP($N2213,'Design - US'!$H$3:$M$50,6,FALSE)</f>
        <v>No prior authorization</v>
      </c>
      <c r="T2213">
        <f t="shared" si="244"/>
        <v>1200</v>
      </c>
      <c r="U2213">
        <f t="shared" si="238"/>
        <v>600</v>
      </c>
      <c r="V2213">
        <f t="shared" si="239"/>
        <v>0</v>
      </c>
      <c r="W2213">
        <f t="shared" si="240"/>
        <v>0</v>
      </c>
      <c r="X2213">
        <f t="shared" si="241"/>
        <v>600</v>
      </c>
    </row>
    <row r="2214" spans="1:24">
      <c r="A2214" s="2">
        <v>325</v>
      </c>
      <c r="B2214" s="1" t="s">
        <v>10</v>
      </c>
      <c r="C2214" s="1">
        <v>3</v>
      </c>
      <c r="D2214" s="1" t="s">
        <v>11</v>
      </c>
      <c r="E2214" s="1">
        <v>0.5</v>
      </c>
      <c r="F2214" s="1">
        <v>0</v>
      </c>
      <c r="G2214" s="1">
        <v>0</v>
      </c>
      <c r="H2214" s="1">
        <v>0.5</v>
      </c>
      <c r="I2214" s="1" t="s">
        <v>12</v>
      </c>
      <c r="J2214" s="1" t="s">
        <v>16</v>
      </c>
      <c r="K2214" s="1">
        <v>1800</v>
      </c>
      <c r="L2214" s="3">
        <v>1200</v>
      </c>
      <c r="M2214" t="str">
        <f t="shared" si="242"/>
        <v>A</v>
      </c>
      <c r="N2214" t="str">
        <f t="shared" si="243"/>
        <v>A3</v>
      </c>
      <c r="O2214" t="str">
        <f>VLOOKUP(N2214,'Design - US'!$H$3:$M$50,2,FALSE)</f>
        <v>Profile C</v>
      </c>
      <c r="P2214" t="str">
        <f>VLOOKUP($N2214,'Design - US'!$H$3:$M$50,3,FALSE)</f>
        <v>$60 USD / mo (T3)</v>
      </c>
      <c r="Q2214" t="str">
        <f>VLOOKUP($N2214,'Design - US'!$H$3:$M$50,4,FALSE)</f>
        <v>$12.06 USD / day</v>
      </c>
      <c r="R2214" t="str">
        <f>VLOOKUP($N2214,'Design - US'!$H$3:$M$50,5,FALSE)</f>
        <v>Open access within label indication (use after failure of allopurinol or febuxostat)</v>
      </c>
      <c r="S2214" t="str">
        <f>VLOOKUP($N2214,'Design - US'!$H$3:$M$50,6,FALSE)</f>
        <v>No prior authorization</v>
      </c>
      <c r="T2214">
        <f t="shared" si="244"/>
        <v>1800</v>
      </c>
      <c r="U2214">
        <f t="shared" si="238"/>
        <v>900</v>
      </c>
      <c r="V2214">
        <f t="shared" si="239"/>
        <v>0</v>
      </c>
      <c r="W2214">
        <f t="shared" si="240"/>
        <v>0</v>
      </c>
      <c r="X2214">
        <f t="shared" si="241"/>
        <v>900</v>
      </c>
    </row>
    <row r="2215" spans="1:24">
      <c r="A2215" s="2">
        <v>325</v>
      </c>
      <c r="B2215" s="1" t="s">
        <v>10</v>
      </c>
      <c r="C2215" s="1">
        <v>3</v>
      </c>
      <c r="D2215" s="1" t="s">
        <v>14</v>
      </c>
      <c r="E2215" s="1">
        <v>0.5</v>
      </c>
      <c r="F2215" s="1">
        <v>0</v>
      </c>
      <c r="G2215" s="1">
        <v>0</v>
      </c>
      <c r="H2215" s="1">
        <v>0.5</v>
      </c>
      <c r="I2215" s="1" t="s">
        <v>12</v>
      </c>
      <c r="J2215" s="1" t="s">
        <v>16</v>
      </c>
      <c r="K2215" s="1">
        <v>1800</v>
      </c>
      <c r="L2215" s="3">
        <v>1200</v>
      </c>
      <c r="M2215" t="str">
        <f t="shared" si="242"/>
        <v>A</v>
      </c>
      <c r="N2215" t="str">
        <f t="shared" si="243"/>
        <v>A3</v>
      </c>
      <c r="O2215" t="str">
        <f>VLOOKUP(N2215,'Design - US'!$H$3:$M$50,2,FALSE)</f>
        <v>Profile C</v>
      </c>
      <c r="P2215" t="str">
        <f>VLOOKUP($N2215,'Design - US'!$H$3:$M$50,3,FALSE)</f>
        <v>$60 USD / mo (T3)</v>
      </c>
      <c r="Q2215" t="str">
        <f>VLOOKUP($N2215,'Design - US'!$H$3:$M$50,4,FALSE)</f>
        <v>$12.06 USD / day</v>
      </c>
      <c r="R2215" t="str">
        <f>VLOOKUP($N2215,'Design - US'!$H$3:$M$50,5,FALSE)</f>
        <v>Open access within label indication (use after failure of allopurinol or febuxostat)</v>
      </c>
      <c r="S2215" t="str">
        <f>VLOOKUP($N2215,'Design - US'!$H$3:$M$50,6,FALSE)</f>
        <v>No prior authorization</v>
      </c>
      <c r="T2215">
        <f t="shared" si="244"/>
        <v>1200</v>
      </c>
      <c r="U2215">
        <f t="shared" si="238"/>
        <v>600</v>
      </c>
      <c r="V2215">
        <f t="shared" si="239"/>
        <v>0</v>
      </c>
      <c r="W2215">
        <f t="shared" si="240"/>
        <v>0</v>
      </c>
      <c r="X2215">
        <f t="shared" si="241"/>
        <v>600</v>
      </c>
    </row>
    <row r="2216" spans="1:24">
      <c r="A2216" s="2">
        <v>325</v>
      </c>
      <c r="B2216" s="1" t="s">
        <v>10</v>
      </c>
      <c r="C2216" s="1">
        <v>4</v>
      </c>
      <c r="D2216" s="1" t="s">
        <v>11</v>
      </c>
      <c r="E2216" s="1">
        <v>0.5</v>
      </c>
      <c r="F2216" s="1">
        <v>0</v>
      </c>
      <c r="G2216" s="1">
        <v>0.2</v>
      </c>
      <c r="H2216" s="1">
        <v>0.3</v>
      </c>
      <c r="I2216" s="1" t="s">
        <v>12</v>
      </c>
      <c r="J2216" s="1" t="s">
        <v>16</v>
      </c>
      <c r="K2216" s="1">
        <v>1800</v>
      </c>
      <c r="L2216" s="3">
        <v>1200</v>
      </c>
      <c r="M2216" t="str">
        <f t="shared" si="242"/>
        <v>A</v>
      </c>
      <c r="N2216" t="str">
        <f t="shared" si="243"/>
        <v>A4</v>
      </c>
      <c r="O2216" t="str">
        <f>VLOOKUP(N2216,'Design - US'!$H$3:$M$50,2,FALSE)</f>
        <v>Profile C</v>
      </c>
      <c r="P2216" t="str">
        <f>VLOOKUP($N2216,'Design - US'!$H$3:$M$50,3,FALSE)</f>
        <v>$30 USD / mo (T2)</v>
      </c>
      <c r="Q2216" t="str">
        <f>VLOOKUP($N2216,'Design - US'!$H$3:$M$50,4,FALSE)</f>
        <v>$5.36 USD / day</v>
      </c>
      <c r="R2216" t="str">
        <f>VLOOKUP($N2216,'Design - US'!$H$3:$M$50,5,FALSE)</f>
        <v>Open access within label indication (use after failure of allopurinol or febuxostat)</v>
      </c>
      <c r="S2216" t="str">
        <f>VLOOKUP($N2216,'Design - US'!$H$3:$M$50,6,FALSE)</f>
        <v>No prior authorization</v>
      </c>
      <c r="T2216">
        <f t="shared" si="244"/>
        <v>1800</v>
      </c>
      <c r="U2216">
        <f t="shared" si="238"/>
        <v>900</v>
      </c>
      <c r="V2216">
        <f t="shared" si="239"/>
        <v>0</v>
      </c>
      <c r="W2216">
        <f t="shared" si="240"/>
        <v>360</v>
      </c>
      <c r="X2216">
        <f t="shared" si="241"/>
        <v>540</v>
      </c>
    </row>
    <row r="2217" spans="1:24">
      <c r="A2217" s="2">
        <v>325</v>
      </c>
      <c r="B2217" s="1" t="s">
        <v>10</v>
      </c>
      <c r="C2217" s="1">
        <v>4</v>
      </c>
      <c r="D2217" s="1" t="s">
        <v>14</v>
      </c>
      <c r="E2217" s="1">
        <v>0.5</v>
      </c>
      <c r="F2217" s="1">
        <v>0</v>
      </c>
      <c r="G2217" s="1">
        <v>0.2</v>
      </c>
      <c r="H2217" s="1">
        <v>0.3</v>
      </c>
      <c r="I2217" s="1" t="s">
        <v>12</v>
      </c>
      <c r="J2217" s="1" t="s">
        <v>16</v>
      </c>
      <c r="K2217" s="1">
        <v>1800</v>
      </c>
      <c r="L2217" s="3">
        <v>1200</v>
      </c>
      <c r="M2217" t="str">
        <f t="shared" si="242"/>
        <v>A</v>
      </c>
      <c r="N2217" t="str">
        <f t="shared" si="243"/>
        <v>A4</v>
      </c>
      <c r="O2217" t="str">
        <f>VLOOKUP(N2217,'Design - US'!$H$3:$M$50,2,FALSE)</f>
        <v>Profile C</v>
      </c>
      <c r="P2217" t="str">
        <f>VLOOKUP($N2217,'Design - US'!$H$3:$M$50,3,FALSE)</f>
        <v>$30 USD / mo (T2)</v>
      </c>
      <c r="Q2217" t="str">
        <f>VLOOKUP($N2217,'Design - US'!$H$3:$M$50,4,FALSE)</f>
        <v>$5.36 USD / day</v>
      </c>
      <c r="R2217" t="str">
        <f>VLOOKUP($N2217,'Design - US'!$H$3:$M$50,5,FALSE)</f>
        <v>Open access within label indication (use after failure of allopurinol or febuxostat)</v>
      </c>
      <c r="S2217" t="str">
        <f>VLOOKUP($N2217,'Design - US'!$H$3:$M$50,6,FALSE)</f>
        <v>No prior authorization</v>
      </c>
      <c r="T2217">
        <f t="shared" si="244"/>
        <v>1200</v>
      </c>
      <c r="U2217">
        <f t="shared" si="238"/>
        <v>600</v>
      </c>
      <c r="V2217">
        <f t="shared" si="239"/>
        <v>0</v>
      </c>
      <c r="W2217">
        <f t="shared" si="240"/>
        <v>240</v>
      </c>
      <c r="X2217">
        <f t="shared" si="241"/>
        <v>360</v>
      </c>
    </row>
    <row r="2218" spans="1:24">
      <c r="A2218" s="2">
        <v>325</v>
      </c>
      <c r="B2218" s="1" t="s">
        <v>10</v>
      </c>
      <c r="C2218" s="1">
        <v>5</v>
      </c>
      <c r="D2218" s="1" t="s">
        <v>11</v>
      </c>
      <c r="E2218" s="1">
        <v>0.5</v>
      </c>
      <c r="F2218" s="1">
        <v>0</v>
      </c>
      <c r="G2218" s="1">
        <v>0</v>
      </c>
      <c r="H2218" s="1">
        <v>0.5</v>
      </c>
      <c r="I2218" s="1" t="s">
        <v>12</v>
      </c>
      <c r="J2218" s="1" t="s">
        <v>16</v>
      </c>
      <c r="K2218" s="1">
        <v>1800</v>
      </c>
      <c r="L2218" s="3">
        <v>1200</v>
      </c>
      <c r="M2218" t="str">
        <f t="shared" si="242"/>
        <v>A</v>
      </c>
      <c r="N2218" t="str">
        <f t="shared" si="243"/>
        <v>A5</v>
      </c>
      <c r="O2218" t="str">
        <f>VLOOKUP(N2218,'Design - US'!$H$3:$M$50,2,FALSE)</f>
        <v>Profile C</v>
      </c>
      <c r="P2218" t="str">
        <f>VLOOKUP($N2218,'Design - US'!$H$3:$M$50,3,FALSE)</f>
        <v>$60 USD / mo (T3)</v>
      </c>
      <c r="Q2218" t="str">
        <f>VLOOKUP($N2218,'Design - US'!$H$3:$M$50,4,FALSE)</f>
        <v>$12.06 USD / day</v>
      </c>
      <c r="R2218" t="str">
        <f>VLOOKUP($N2218,'Design - US'!$H$3:$M$50,5,FALSE)</f>
        <v>Access restricted beyond label indication (use only after failure of both allopurinol AND febuxostat)</v>
      </c>
      <c r="S2218" t="str">
        <f>VLOOKUP($N2218,'Design - US'!$H$3:$M$50,6,FALSE)</f>
        <v>No prior authorization</v>
      </c>
      <c r="T2218">
        <f t="shared" si="244"/>
        <v>1800</v>
      </c>
      <c r="U2218">
        <f t="shared" si="238"/>
        <v>900</v>
      </c>
      <c r="V2218">
        <f t="shared" si="239"/>
        <v>0</v>
      </c>
      <c r="W2218">
        <f t="shared" si="240"/>
        <v>0</v>
      </c>
      <c r="X2218">
        <f t="shared" si="241"/>
        <v>900</v>
      </c>
    </row>
    <row r="2219" spans="1:24">
      <c r="A2219" s="2">
        <v>325</v>
      </c>
      <c r="B2219" s="1" t="s">
        <v>10</v>
      </c>
      <c r="C2219" s="1">
        <v>5</v>
      </c>
      <c r="D2219" s="1" t="s">
        <v>14</v>
      </c>
      <c r="E2219" s="1">
        <v>0.5</v>
      </c>
      <c r="F2219" s="1">
        <v>0</v>
      </c>
      <c r="G2219" s="1">
        <v>0</v>
      </c>
      <c r="H2219" s="1">
        <v>0.5</v>
      </c>
      <c r="I2219" s="1" t="s">
        <v>12</v>
      </c>
      <c r="J2219" s="1" t="s">
        <v>16</v>
      </c>
      <c r="K2219" s="1">
        <v>1800</v>
      </c>
      <c r="L2219" s="3">
        <v>1200</v>
      </c>
      <c r="M2219" t="str">
        <f t="shared" si="242"/>
        <v>A</v>
      </c>
      <c r="N2219" t="str">
        <f t="shared" si="243"/>
        <v>A5</v>
      </c>
      <c r="O2219" t="str">
        <f>VLOOKUP(N2219,'Design - US'!$H$3:$M$50,2,FALSE)</f>
        <v>Profile C</v>
      </c>
      <c r="P2219" t="str">
        <f>VLOOKUP($N2219,'Design - US'!$H$3:$M$50,3,FALSE)</f>
        <v>$60 USD / mo (T3)</v>
      </c>
      <c r="Q2219" t="str">
        <f>VLOOKUP($N2219,'Design - US'!$H$3:$M$50,4,FALSE)</f>
        <v>$12.06 USD / day</v>
      </c>
      <c r="R2219" t="str">
        <f>VLOOKUP($N2219,'Design - US'!$H$3:$M$50,5,FALSE)</f>
        <v>Access restricted beyond label indication (use only after failure of both allopurinol AND febuxostat)</v>
      </c>
      <c r="S2219" t="str">
        <f>VLOOKUP($N2219,'Design - US'!$H$3:$M$50,6,FALSE)</f>
        <v>No prior authorization</v>
      </c>
      <c r="T2219">
        <f t="shared" si="244"/>
        <v>1200</v>
      </c>
      <c r="U2219">
        <f t="shared" si="238"/>
        <v>600</v>
      </c>
      <c r="V2219">
        <f t="shared" si="239"/>
        <v>0</v>
      </c>
      <c r="W2219">
        <f t="shared" si="240"/>
        <v>0</v>
      </c>
      <c r="X2219">
        <f t="shared" si="241"/>
        <v>600</v>
      </c>
    </row>
    <row r="2220" spans="1:24">
      <c r="A2220" s="2">
        <v>325</v>
      </c>
      <c r="B2220" s="1" t="s">
        <v>10</v>
      </c>
      <c r="C2220" s="1">
        <v>6</v>
      </c>
      <c r="D2220" s="1" t="s">
        <v>11</v>
      </c>
      <c r="E2220" s="1">
        <v>0.5</v>
      </c>
      <c r="F2220" s="1">
        <v>0</v>
      </c>
      <c r="G2220" s="1">
        <v>0.3</v>
      </c>
      <c r="H2220" s="1">
        <v>0.2</v>
      </c>
      <c r="I2220" s="1" t="s">
        <v>12</v>
      </c>
      <c r="J2220" s="1" t="s">
        <v>16</v>
      </c>
      <c r="K2220" s="1">
        <v>1800</v>
      </c>
      <c r="L2220" s="3">
        <v>1200</v>
      </c>
      <c r="M2220" t="str">
        <f t="shared" si="242"/>
        <v>A</v>
      </c>
      <c r="N2220" t="str">
        <f t="shared" si="243"/>
        <v>A6</v>
      </c>
      <c r="O2220" t="str">
        <f>VLOOKUP(N2220,'Design - US'!$H$3:$M$50,2,FALSE)</f>
        <v>Profile A</v>
      </c>
      <c r="P2220" t="str">
        <f>VLOOKUP($N2220,'Design - US'!$H$3:$M$50,3,FALSE)</f>
        <v>$30 USD / mo (T2)</v>
      </c>
      <c r="Q2220" t="str">
        <f>VLOOKUP($N2220,'Design - US'!$H$3:$M$50,4,FALSE)</f>
        <v>$5.36 USD / day</v>
      </c>
      <c r="R2220" t="str">
        <f>VLOOKUP($N2220,'Design - US'!$H$3:$M$50,5,FALSE)</f>
        <v>Open access within label indication (use after failure of allopurinol or febuxostat)</v>
      </c>
      <c r="S2220" t="str">
        <f>VLOOKUP($N2220,'Design - US'!$H$3:$M$50,6,FALSE)</f>
        <v>No prior authorization</v>
      </c>
      <c r="T2220">
        <f t="shared" si="244"/>
        <v>1800</v>
      </c>
      <c r="U2220">
        <f t="shared" si="238"/>
        <v>900</v>
      </c>
      <c r="V2220">
        <f t="shared" si="239"/>
        <v>0</v>
      </c>
      <c r="W2220">
        <f t="shared" si="240"/>
        <v>540</v>
      </c>
      <c r="X2220">
        <f t="shared" si="241"/>
        <v>360</v>
      </c>
    </row>
    <row r="2221" spans="1:24">
      <c r="A2221" s="2">
        <v>325</v>
      </c>
      <c r="B2221" s="1" t="s">
        <v>10</v>
      </c>
      <c r="C2221" s="1">
        <v>6</v>
      </c>
      <c r="D2221" s="1" t="s">
        <v>14</v>
      </c>
      <c r="E2221" s="1">
        <v>0.5</v>
      </c>
      <c r="F2221" s="1">
        <v>0</v>
      </c>
      <c r="G2221" s="1">
        <v>0.3</v>
      </c>
      <c r="H2221" s="1">
        <v>0.2</v>
      </c>
      <c r="I2221" s="1" t="s">
        <v>12</v>
      </c>
      <c r="J2221" s="1" t="s">
        <v>16</v>
      </c>
      <c r="K2221" s="1">
        <v>1800</v>
      </c>
      <c r="L2221" s="3">
        <v>1200</v>
      </c>
      <c r="M2221" t="str">
        <f t="shared" si="242"/>
        <v>A</v>
      </c>
      <c r="N2221" t="str">
        <f t="shared" si="243"/>
        <v>A6</v>
      </c>
      <c r="O2221" t="str">
        <f>VLOOKUP(N2221,'Design - US'!$H$3:$M$50,2,FALSE)</f>
        <v>Profile A</v>
      </c>
      <c r="P2221" t="str">
        <f>VLOOKUP($N2221,'Design - US'!$H$3:$M$50,3,FALSE)</f>
        <v>$30 USD / mo (T2)</v>
      </c>
      <c r="Q2221" t="str">
        <f>VLOOKUP($N2221,'Design - US'!$H$3:$M$50,4,FALSE)</f>
        <v>$5.36 USD / day</v>
      </c>
      <c r="R2221" t="str">
        <f>VLOOKUP($N2221,'Design - US'!$H$3:$M$50,5,FALSE)</f>
        <v>Open access within label indication (use after failure of allopurinol or febuxostat)</v>
      </c>
      <c r="S2221" t="str">
        <f>VLOOKUP($N2221,'Design - US'!$H$3:$M$50,6,FALSE)</f>
        <v>No prior authorization</v>
      </c>
      <c r="T2221">
        <f t="shared" si="244"/>
        <v>1200</v>
      </c>
      <c r="U2221">
        <f t="shared" si="238"/>
        <v>600</v>
      </c>
      <c r="V2221">
        <f t="shared" si="239"/>
        <v>0</v>
      </c>
      <c r="W2221">
        <f t="shared" si="240"/>
        <v>360</v>
      </c>
      <c r="X2221">
        <f t="shared" si="241"/>
        <v>240</v>
      </c>
    </row>
    <row r="2222" spans="1:24">
      <c r="A2222" s="2">
        <v>325</v>
      </c>
      <c r="B2222" s="1" t="s">
        <v>10</v>
      </c>
      <c r="C2222" s="1">
        <v>7</v>
      </c>
      <c r="D2222" s="1" t="s">
        <v>11</v>
      </c>
      <c r="E2222" s="1">
        <v>0.5</v>
      </c>
      <c r="F2222" s="1">
        <v>0</v>
      </c>
      <c r="G2222" s="1">
        <v>0.3</v>
      </c>
      <c r="H2222" s="1">
        <v>0.2</v>
      </c>
      <c r="I2222" s="1" t="s">
        <v>12</v>
      </c>
      <c r="J2222" s="1" t="s">
        <v>16</v>
      </c>
      <c r="K2222" s="1">
        <v>1800</v>
      </c>
      <c r="L2222" s="3">
        <v>1200</v>
      </c>
      <c r="M2222" t="str">
        <f t="shared" si="242"/>
        <v>A</v>
      </c>
      <c r="N2222" t="str">
        <f t="shared" si="243"/>
        <v>A7</v>
      </c>
      <c r="O2222" t="str">
        <f>VLOOKUP(N2222,'Design - US'!$H$3:$M$50,2,FALSE)</f>
        <v>Profile B</v>
      </c>
      <c r="P2222" t="str">
        <f>VLOOKUP($N2222,'Design - US'!$H$3:$M$50,3,FALSE)</f>
        <v>$30 USD / mo (T2)</v>
      </c>
      <c r="Q2222" t="str">
        <f>VLOOKUP($N2222,'Design - US'!$H$3:$M$50,4,FALSE)</f>
        <v>$5.36 USD / day</v>
      </c>
      <c r="R2222" t="str">
        <f>VLOOKUP($N2222,'Design - US'!$H$3:$M$50,5,FALSE)</f>
        <v>Open access within label indication (use after failure of allopurinol or febuxostat)</v>
      </c>
      <c r="S2222" t="str">
        <f>VLOOKUP($N2222,'Design - US'!$H$3:$M$50,6,FALSE)</f>
        <v>No prior authorization</v>
      </c>
      <c r="T2222">
        <f t="shared" si="244"/>
        <v>1800</v>
      </c>
      <c r="U2222">
        <f t="shared" si="238"/>
        <v>900</v>
      </c>
      <c r="V2222">
        <f t="shared" si="239"/>
        <v>0</v>
      </c>
      <c r="W2222">
        <f t="shared" si="240"/>
        <v>540</v>
      </c>
      <c r="X2222">
        <f t="shared" si="241"/>
        <v>360</v>
      </c>
    </row>
    <row r="2223" spans="1:24">
      <c r="A2223" s="2">
        <v>325</v>
      </c>
      <c r="B2223" s="1" t="s">
        <v>10</v>
      </c>
      <c r="C2223" s="1">
        <v>7</v>
      </c>
      <c r="D2223" s="1" t="s">
        <v>14</v>
      </c>
      <c r="E2223" s="1">
        <v>0.5</v>
      </c>
      <c r="F2223" s="1">
        <v>0</v>
      </c>
      <c r="G2223" s="1">
        <v>0.3</v>
      </c>
      <c r="H2223" s="1">
        <v>0.2</v>
      </c>
      <c r="I2223" s="1" t="s">
        <v>12</v>
      </c>
      <c r="J2223" s="1" t="s">
        <v>16</v>
      </c>
      <c r="K2223" s="1">
        <v>1800</v>
      </c>
      <c r="L2223" s="3">
        <v>1200</v>
      </c>
      <c r="M2223" t="str">
        <f t="shared" si="242"/>
        <v>A</v>
      </c>
      <c r="N2223" t="str">
        <f t="shared" si="243"/>
        <v>A7</v>
      </c>
      <c r="O2223" t="str">
        <f>VLOOKUP(N2223,'Design - US'!$H$3:$M$50,2,FALSE)</f>
        <v>Profile B</v>
      </c>
      <c r="P2223" t="str">
        <f>VLOOKUP($N2223,'Design - US'!$H$3:$M$50,3,FALSE)</f>
        <v>$30 USD / mo (T2)</v>
      </c>
      <c r="Q2223" t="str">
        <f>VLOOKUP($N2223,'Design - US'!$H$3:$M$50,4,FALSE)</f>
        <v>$5.36 USD / day</v>
      </c>
      <c r="R2223" t="str">
        <f>VLOOKUP($N2223,'Design - US'!$H$3:$M$50,5,FALSE)</f>
        <v>Open access within label indication (use after failure of allopurinol or febuxostat)</v>
      </c>
      <c r="S2223" t="str">
        <f>VLOOKUP($N2223,'Design - US'!$H$3:$M$50,6,FALSE)</f>
        <v>No prior authorization</v>
      </c>
      <c r="T2223">
        <f t="shared" si="244"/>
        <v>1200</v>
      </c>
      <c r="U2223">
        <f t="shared" si="238"/>
        <v>600</v>
      </c>
      <c r="V2223">
        <f t="shared" si="239"/>
        <v>0</v>
      </c>
      <c r="W2223">
        <f t="shared" si="240"/>
        <v>360</v>
      </c>
      <c r="X2223">
        <f t="shared" si="241"/>
        <v>240</v>
      </c>
    </row>
    <row r="2224" spans="1:24">
      <c r="A2224" s="2">
        <v>325</v>
      </c>
      <c r="B2224" s="1" t="s">
        <v>10</v>
      </c>
      <c r="C2224" s="1">
        <v>8</v>
      </c>
      <c r="D2224" s="1" t="s">
        <v>11</v>
      </c>
      <c r="E2224" s="1">
        <v>0.5</v>
      </c>
      <c r="F2224" s="1">
        <v>0</v>
      </c>
      <c r="G2224" s="1">
        <v>0</v>
      </c>
      <c r="H2224" s="1">
        <v>0.5</v>
      </c>
      <c r="I2224" s="1" t="s">
        <v>12</v>
      </c>
      <c r="J2224" s="1" t="s">
        <v>16</v>
      </c>
      <c r="K2224" s="1">
        <v>1800</v>
      </c>
      <c r="L2224" s="3">
        <v>1200</v>
      </c>
      <c r="M2224" t="str">
        <f t="shared" si="242"/>
        <v>A</v>
      </c>
      <c r="N2224" t="str">
        <f t="shared" si="243"/>
        <v>A8</v>
      </c>
      <c r="O2224" t="str">
        <f>VLOOKUP(N2224,'Design - US'!$H$3:$M$50,2,FALSE)</f>
        <v>Profile A</v>
      </c>
      <c r="P2224" t="str">
        <f>VLOOKUP($N2224,'Design - US'!$H$3:$M$50,3,FALSE)</f>
        <v>$30 USD / mo (T2)</v>
      </c>
      <c r="Q2224" t="str">
        <f>VLOOKUP($N2224,'Design - US'!$H$3:$M$50,4,FALSE)</f>
        <v>$5.36 USD / day</v>
      </c>
      <c r="R2224" t="str">
        <f>VLOOKUP($N2224,'Design - US'!$H$3:$M$50,5,FALSE)</f>
        <v>Open access within label indication (use after failure of allopurinol or febuxostat)</v>
      </c>
      <c r="S2224" t="str">
        <f>VLOOKUP($N2224,'Design - US'!$H$3:$M$50,6,FALSE)</f>
        <v>Requires prior authorization</v>
      </c>
      <c r="T2224">
        <f t="shared" si="244"/>
        <v>1800</v>
      </c>
      <c r="U2224">
        <f t="shared" si="238"/>
        <v>900</v>
      </c>
      <c r="V2224">
        <f t="shared" si="239"/>
        <v>0</v>
      </c>
      <c r="W2224">
        <f t="shared" si="240"/>
        <v>0</v>
      </c>
      <c r="X2224">
        <f t="shared" si="241"/>
        <v>900</v>
      </c>
    </row>
    <row r="2225" spans="1:24">
      <c r="A2225" s="2">
        <v>325</v>
      </c>
      <c r="B2225" s="1" t="s">
        <v>10</v>
      </c>
      <c r="C2225" s="1">
        <v>8</v>
      </c>
      <c r="D2225" s="1" t="s">
        <v>14</v>
      </c>
      <c r="E2225" s="1">
        <v>0.5</v>
      </c>
      <c r="F2225" s="1">
        <v>0</v>
      </c>
      <c r="G2225" s="1">
        <v>0</v>
      </c>
      <c r="H2225" s="1">
        <v>0.5</v>
      </c>
      <c r="I2225" s="1" t="s">
        <v>12</v>
      </c>
      <c r="J2225" s="1" t="s">
        <v>16</v>
      </c>
      <c r="K2225" s="1">
        <v>1800</v>
      </c>
      <c r="L2225" s="3">
        <v>1200</v>
      </c>
      <c r="M2225" t="str">
        <f t="shared" si="242"/>
        <v>A</v>
      </c>
      <c r="N2225" t="str">
        <f t="shared" si="243"/>
        <v>A8</v>
      </c>
      <c r="O2225" t="str">
        <f>VLOOKUP(N2225,'Design - US'!$H$3:$M$50,2,FALSE)</f>
        <v>Profile A</v>
      </c>
      <c r="P2225" t="str">
        <f>VLOOKUP($N2225,'Design - US'!$H$3:$M$50,3,FALSE)</f>
        <v>$30 USD / mo (T2)</v>
      </c>
      <c r="Q2225" t="str">
        <f>VLOOKUP($N2225,'Design - US'!$H$3:$M$50,4,FALSE)</f>
        <v>$5.36 USD / day</v>
      </c>
      <c r="R2225" t="str">
        <f>VLOOKUP($N2225,'Design - US'!$H$3:$M$50,5,FALSE)</f>
        <v>Open access within label indication (use after failure of allopurinol or febuxostat)</v>
      </c>
      <c r="S2225" t="str">
        <f>VLOOKUP($N2225,'Design - US'!$H$3:$M$50,6,FALSE)</f>
        <v>Requires prior authorization</v>
      </c>
      <c r="T2225">
        <f t="shared" si="244"/>
        <v>1200</v>
      </c>
      <c r="U2225">
        <f t="shared" si="238"/>
        <v>600</v>
      </c>
      <c r="V2225">
        <f t="shared" si="239"/>
        <v>0</v>
      </c>
      <c r="W2225">
        <f t="shared" si="240"/>
        <v>0</v>
      </c>
      <c r="X2225">
        <f t="shared" si="241"/>
        <v>600</v>
      </c>
    </row>
    <row r="2226" spans="1:24">
      <c r="A2226" s="2">
        <v>325</v>
      </c>
      <c r="B2226" s="1" t="s">
        <v>10</v>
      </c>
      <c r="C2226" s="1">
        <v>9</v>
      </c>
      <c r="D2226" s="1" t="s">
        <v>11</v>
      </c>
      <c r="E2226" s="1">
        <v>0.5</v>
      </c>
      <c r="F2226" s="1">
        <v>0</v>
      </c>
      <c r="G2226" s="1">
        <v>0</v>
      </c>
      <c r="H2226" s="1">
        <v>0.5</v>
      </c>
      <c r="I2226" s="1" t="s">
        <v>12</v>
      </c>
      <c r="J2226" s="1" t="s">
        <v>16</v>
      </c>
      <c r="K2226" s="1">
        <v>1800</v>
      </c>
      <c r="L2226" s="3">
        <v>1200</v>
      </c>
      <c r="M2226" t="str">
        <f t="shared" si="242"/>
        <v>A</v>
      </c>
      <c r="N2226" t="str">
        <f t="shared" si="243"/>
        <v>A9</v>
      </c>
      <c r="O2226" t="str">
        <f>VLOOKUP(N2226,'Design - US'!$H$3:$M$50,2,FALSE)</f>
        <v>Profile B</v>
      </c>
      <c r="P2226" t="str">
        <f>VLOOKUP($N2226,'Design - US'!$H$3:$M$50,3,FALSE)</f>
        <v>$60 USD / mo (T3)</v>
      </c>
      <c r="Q2226" t="str">
        <f>VLOOKUP($N2226,'Design - US'!$H$3:$M$50,4,FALSE)</f>
        <v>$12.06 USD / day</v>
      </c>
      <c r="R2226" t="str">
        <f>VLOOKUP($N2226,'Design - US'!$H$3:$M$50,5,FALSE)</f>
        <v>Access restricted beyond label indication (use only after failure of both allopurinol AND febuxostat)</v>
      </c>
      <c r="S2226" t="str">
        <f>VLOOKUP($N2226,'Design - US'!$H$3:$M$50,6,FALSE)</f>
        <v>No prior authorization</v>
      </c>
      <c r="T2226">
        <f t="shared" si="244"/>
        <v>1800</v>
      </c>
      <c r="U2226">
        <f t="shared" si="238"/>
        <v>900</v>
      </c>
      <c r="V2226">
        <f t="shared" si="239"/>
        <v>0</v>
      </c>
      <c r="W2226">
        <f t="shared" si="240"/>
        <v>0</v>
      </c>
      <c r="X2226">
        <f t="shared" si="241"/>
        <v>900</v>
      </c>
    </row>
    <row r="2227" spans="1:24">
      <c r="A2227" s="2">
        <v>325</v>
      </c>
      <c r="B2227" s="1" t="s">
        <v>10</v>
      </c>
      <c r="C2227" s="1">
        <v>9</v>
      </c>
      <c r="D2227" s="1" t="s">
        <v>14</v>
      </c>
      <c r="E2227" s="1">
        <v>0.5</v>
      </c>
      <c r="F2227" s="1">
        <v>0</v>
      </c>
      <c r="G2227" s="1">
        <v>0</v>
      </c>
      <c r="H2227" s="1">
        <v>0.5</v>
      </c>
      <c r="I2227" s="1" t="s">
        <v>12</v>
      </c>
      <c r="J2227" s="1" t="s">
        <v>16</v>
      </c>
      <c r="K2227" s="1">
        <v>1800</v>
      </c>
      <c r="L2227" s="3">
        <v>1200</v>
      </c>
      <c r="M2227" t="str">
        <f t="shared" si="242"/>
        <v>A</v>
      </c>
      <c r="N2227" t="str">
        <f t="shared" si="243"/>
        <v>A9</v>
      </c>
      <c r="O2227" t="str">
        <f>VLOOKUP(N2227,'Design - US'!$H$3:$M$50,2,FALSE)</f>
        <v>Profile B</v>
      </c>
      <c r="P2227" t="str">
        <f>VLOOKUP($N2227,'Design - US'!$H$3:$M$50,3,FALSE)</f>
        <v>$60 USD / mo (T3)</v>
      </c>
      <c r="Q2227" t="str">
        <f>VLOOKUP($N2227,'Design - US'!$H$3:$M$50,4,FALSE)</f>
        <v>$12.06 USD / day</v>
      </c>
      <c r="R2227" t="str">
        <f>VLOOKUP($N2227,'Design - US'!$H$3:$M$50,5,FALSE)</f>
        <v>Access restricted beyond label indication (use only after failure of both allopurinol AND febuxostat)</v>
      </c>
      <c r="S2227" t="str">
        <f>VLOOKUP($N2227,'Design - US'!$H$3:$M$50,6,FALSE)</f>
        <v>No prior authorization</v>
      </c>
      <c r="T2227">
        <f t="shared" si="244"/>
        <v>1200</v>
      </c>
      <c r="U2227">
        <f t="shared" si="238"/>
        <v>600</v>
      </c>
      <c r="V2227">
        <f t="shared" si="239"/>
        <v>0</v>
      </c>
      <c r="W2227">
        <f t="shared" si="240"/>
        <v>0</v>
      </c>
      <c r="X2227">
        <f t="shared" si="241"/>
        <v>600</v>
      </c>
    </row>
    <row r="2228" spans="1:24">
      <c r="A2228" s="2">
        <v>325</v>
      </c>
      <c r="B2228" s="1" t="s">
        <v>10</v>
      </c>
      <c r="C2228" s="1">
        <v>10</v>
      </c>
      <c r="D2228" s="1" t="s">
        <v>11</v>
      </c>
      <c r="E2228" s="1">
        <v>0.5</v>
      </c>
      <c r="F2228" s="1">
        <v>0</v>
      </c>
      <c r="G2228" s="1">
        <v>0</v>
      </c>
      <c r="H2228" s="1">
        <v>0.5</v>
      </c>
      <c r="I2228" s="1" t="s">
        <v>12</v>
      </c>
      <c r="J2228" s="1" t="s">
        <v>16</v>
      </c>
      <c r="K2228" s="1">
        <v>1800</v>
      </c>
      <c r="L2228" s="3">
        <v>1200</v>
      </c>
      <c r="M2228" t="str">
        <f t="shared" si="242"/>
        <v>A</v>
      </c>
      <c r="N2228" t="str">
        <f t="shared" si="243"/>
        <v>A10</v>
      </c>
      <c r="O2228" t="str">
        <f>VLOOKUP(N2228,'Design - US'!$H$3:$M$50,2,FALSE)</f>
        <v>Profile C</v>
      </c>
      <c r="P2228" t="str">
        <f>VLOOKUP($N2228,'Design - US'!$H$3:$M$50,3,FALSE)</f>
        <v>$60 USD / mo (T3)</v>
      </c>
      <c r="Q2228" t="str">
        <f>VLOOKUP($N2228,'Design - US'!$H$3:$M$50,4,FALSE)</f>
        <v>$5.36 USD / day</v>
      </c>
      <c r="R2228" t="str">
        <f>VLOOKUP($N2228,'Design - US'!$H$3:$M$50,5,FALSE)</f>
        <v>Open access within label indication (use after failure of allopurinol or febuxostat)</v>
      </c>
      <c r="S2228" t="str">
        <f>VLOOKUP($N2228,'Design - US'!$H$3:$M$50,6,FALSE)</f>
        <v>Requires prior authorization</v>
      </c>
      <c r="T2228">
        <f t="shared" si="244"/>
        <v>1800</v>
      </c>
      <c r="U2228">
        <f t="shared" si="238"/>
        <v>900</v>
      </c>
      <c r="V2228">
        <f t="shared" si="239"/>
        <v>0</v>
      </c>
      <c r="W2228">
        <f t="shared" si="240"/>
        <v>0</v>
      </c>
      <c r="X2228">
        <f t="shared" si="241"/>
        <v>900</v>
      </c>
    </row>
    <row r="2229" spans="1:24">
      <c r="A2229" s="2">
        <v>325</v>
      </c>
      <c r="B2229" s="1" t="s">
        <v>10</v>
      </c>
      <c r="C2229" s="1">
        <v>10</v>
      </c>
      <c r="D2229" s="1" t="s">
        <v>14</v>
      </c>
      <c r="E2229" s="1">
        <v>0.5</v>
      </c>
      <c r="F2229" s="1">
        <v>0</v>
      </c>
      <c r="G2229" s="1">
        <v>0</v>
      </c>
      <c r="H2229" s="1">
        <v>0.5</v>
      </c>
      <c r="I2229" s="1" t="s">
        <v>12</v>
      </c>
      <c r="J2229" s="1" t="s">
        <v>16</v>
      </c>
      <c r="K2229" s="1">
        <v>1800</v>
      </c>
      <c r="L2229" s="3">
        <v>1200</v>
      </c>
      <c r="M2229" t="str">
        <f t="shared" si="242"/>
        <v>A</v>
      </c>
      <c r="N2229" t="str">
        <f t="shared" si="243"/>
        <v>A10</v>
      </c>
      <c r="O2229" t="str">
        <f>VLOOKUP(N2229,'Design - US'!$H$3:$M$50,2,FALSE)</f>
        <v>Profile C</v>
      </c>
      <c r="P2229" t="str">
        <f>VLOOKUP($N2229,'Design - US'!$H$3:$M$50,3,FALSE)</f>
        <v>$60 USD / mo (T3)</v>
      </c>
      <c r="Q2229" t="str">
        <f>VLOOKUP($N2229,'Design - US'!$H$3:$M$50,4,FALSE)</f>
        <v>$5.36 USD / day</v>
      </c>
      <c r="R2229" t="str">
        <f>VLOOKUP($N2229,'Design - US'!$H$3:$M$50,5,FALSE)</f>
        <v>Open access within label indication (use after failure of allopurinol or febuxostat)</v>
      </c>
      <c r="S2229" t="str">
        <f>VLOOKUP($N2229,'Design - US'!$H$3:$M$50,6,FALSE)</f>
        <v>Requires prior authorization</v>
      </c>
      <c r="T2229">
        <f t="shared" si="244"/>
        <v>1200</v>
      </c>
      <c r="U2229">
        <f t="shared" si="238"/>
        <v>600</v>
      </c>
      <c r="V2229">
        <f t="shared" si="239"/>
        <v>0</v>
      </c>
      <c r="W2229">
        <f t="shared" si="240"/>
        <v>0</v>
      </c>
      <c r="X2229">
        <f t="shared" si="241"/>
        <v>600</v>
      </c>
    </row>
    <row r="2230" spans="1:24">
      <c r="A2230" s="2">
        <v>325</v>
      </c>
      <c r="B2230" s="1" t="s">
        <v>10</v>
      </c>
      <c r="C2230" s="1">
        <v>11</v>
      </c>
      <c r="D2230" s="1" t="s">
        <v>11</v>
      </c>
      <c r="E2230" s="1">
        <v>0.5</v>
      </c>
      <c r="F2230" s="1">
        <v>0</v>
      </c>
      <c r="G2230" s="1">
        <v>0</v>
      </c>
      <c r="H2230" s="1">
        <v>0.5</v>
      </c>
      <c r="I2230" s="1" t="s">
        <v>12</v>
      </c>
      <c r="J2230" s="1" t="s">
        <v>16</v>
      </c>
      <c r="K2230" s="1">
        <v>1800</v>
      </c>
      <c r="L2230" s="3">
        <v>1200</v>
      </c>
      <c r="M2230" t="str">
        <f t="shared" si="242"/>
        <v>A</v>
      </c>
      <c r="N2230" t="str">
        <f t="shared" si="243"/>
        <v>A11</v>
      </c>
      <c r="O2230" t="str">
        <f>VLOOKUP(N2230,'Design - US'!$H$3:$M$50,2,FALSE)</f>
        <v>Profile D</v>
      </c>
      <c r="P2230" t="str">
        <f>VLOOKUP($N2230,'Design - US'!$H$3:$M$50,3,FALSE)</f>
        <v>$30 USD / mo (T2)</v>
      </c>
      <c r="Q2230" t="str">
        <f>VLOOKUP($N2230,'Design - US'!$H$3:$M$50,4,FALSE)</f>
        <v>$5.36 USD / day</v>
      </c>
      <c r="R2230" t="str">
        <f>VLOOKUP($N2230,'Design - US'!$H$3:$M$50,5,FALSE)</f>
        <v>Open access within label indication (use after failure of allopurinol or febuxostat)</v>
      </c>
      <c r="S2230" t="str">
        <f>VLOOKUP($N2230,'Design - US'!$H$3:$M$50,6,FALSE)</f>
        <v>No prior authorization</v>
      </c>
      <c r="T2230">
        <f t="shared" si="244"/>
        <v>1800</v>
      </c>
      <c r="U2230">
        <f t="shared" si="238"/>
        <v>900</v>
      </c>
      <c r="V2230">
        <f t="shared" si="239"/>
        <v>0</v>
      </c>
      <c r="W2230">
        <f t="shared" si="240"/>
        <v>0</v>
      </c>
      <c r="X2230">
        <f t="shared" si="241"/>
        <v>900</v>
      </c>
    </row>
    <row r="2231" spans="1:24">
      <c r="A2231" s="2">
        <v>325</v>
      </c>
      <c r="B2231" s="1" t="s">
        <v>10</v>
      </c>
      <c r="C2231" s="1">
        <v>11</v>
      </c>
      <c r="D2231" s="1" t="s">
        <v>14</v>
      </c>
      <c r="E2231" s="1">
        <v>0.5</v>
      </c>
      <c r="F2231" s="1">
        <v>0</v>
      </c>
      <c r="G2231" s="1">
        <v>0</v>
      </c>
      <c r="H2231" s="1">
        <v>0.5</v>
      </c>
      <c r="I2231" s="1" t="s">
        <v>12</v>
      </c>
      <c r="J2231" s="1" t="s">
        <v>16</v>
      </c>
      <c r="K2231" s="1">
        <v>1800</v>
      </c>
      <c r="L2231" s="3">
        <v>1200</v>
      </c>
      <c r="M2231" t="str">
        <f t="shared" si="242"/>
        <v>A</v>
      </c>
      <c r="N2231" t="str">
        <f t="shared" si="243"/>
        <v>A11</v>
      </c>
      <c r="O2231" t="str">
        <f>VLOOKUP(N2231,'Design - US'!$H$3:$M$50,2,FALSE)</f>
        <v>Profile D</v>
      </c>
      <c r="P2231" t="str">
        <f>VLOOKUP($N2231,'Design - US'!$H$3:$M$50,3,FALSE)</f>
        <v>$30 USD / mo (T2)</v>
      </c>
      <c r="Q2231" t="str">
        <f>VLOOKUP($N2231,'Design - US'!$H$3:$M$50,4,FALSE)</f>
        <v>$5.36 USD / day</v>
      </c>
      <c r="R2231" t="str">
        <f>VLOOKUP($N2231,'Design - US'!$H$3:$M$50,5,FALSE)</f>
        <v>Open access within label indication (use after failure of allopurinol or febuxostat)</v>
      </c>
      <c r="S2231" t="str">
        <f>VLOOKUP($N2231,'Design - US'!$H$3:$M$50,6,FALSE)</f>
        <v>No prior authorization</v>
      </c>
      <c r="T2231">
        <f t="shared" si="244"/>
        <v>1200</v>
      </c>
      <c r="U2231">
        <f t="shared" si="238"/>
        <v>600</v>
      </c>
      <c r="V2231">
        <f t="shared" si="239"/>
        <v>0</v>
      </c>
      <c r="W2231">
        <f t="shared" si="240"/>
        <v>0</v>
      </c>
      <c r="X2231">
        <f t="shared" si="241"/>
        <v>600</v>
      </c>
    </row>
    <row r="2232" spans="1:24">
      <c r="A2232" s="2">
        <v>325</v>
      </c>
      <c r="B2232" s="1" t="s">
        <v>10</v>
      </c>
      <c r="C2232" s="1">
        <v>12</v>
      </c>
      <c r="D2232" s="1" t="s">
        <v>11</v>
      </c>
      <c r="E2232" s="1">
        <v>0.5</v>
      </c>
      <c r="F2232" s="1">
        <v>0</v>
      </c>
      <c r="G2232" s="1">
        <v>0</v>
      </c>
      <c r="H2232" s="1">
        <v>0.5</v>
      </c>
      <c r="I2232" s="1" t="s">
        <v>12</v>
      </c>
      <c r="J2232" s="1" t="s">
        <v>16</v>
      </c>
      <c r="K2232" s="1">
        <v>1800</v>
      </c>
      <c r="L2232" s="3">
        <v>1200</v>
      </c>
      <c r="M2232" t="str">
        <f t="shared" si="242"/>
        <v>A</v>
      </c>
      <c r="N2232" t="str">
        <f t="shared" si="243"/>
        <v>A12</v>
      </c>
      <c r="O2232" t="str">
        <f>VLOOKUP(N2232,'Design - US'!$H$3:$M$50,2,FALSE)</f>
        <v>Profile B</v>
      </c>
      <c r="P2232" t="str">
        <f>VLOOKUP($N2232,'Design - US'!$H$3:$M$50,3,FALSE)</f>
        <v>$30 USD / mo (T2)</v>
      </c>
      <c r="Q2232" t="str">
        <f>VLOOKUP($N2232,'Design - US'!$H$3:$M$50,4,FALSE)</f>
        <v>$5.36 USD / day</v>
      </c>
      <c r="R2232" t="str">
        <f>VLOOKUP($N2232,'Design - US'!$H$3:$M$50,5,FALSE)</f>
        <v>Open access within label indication (use after failure of allopurinol or febuxostat)</v>
      </c>
      <c r="S2232" t="str">
        <f>VLOOKUP($N2232,'Design - US'!$H$3:$M$50,6,FALSE)</f>
        <v>Requires prior authorization</v>
      </c>
      <c r="T2232">
        <f t="shared" si="244"/>
        <v>1800</v>
      </c>
      <c r="U2232">
        <f t="shared" si="238"/>
        <v>900</v>
      </c>
      <c r="V2232">
        <f t="shared" si="239"/>
        <v>0</v>
      </c>
      <c r="W2232">
        <f t="shared" si="240"/>
        <v>0</v>
      </c>
      <c r="X2232">
        <f t="shared" si="241"/>
        <v>900</v>
      </c>
    </row>
    <row r="2233" spans="1:24">
      <c r="A2233" s="2">
        <v>325</v>
      </c>
      <c r="B2233" s="1" t="s">
        <v>10</v>
      </c>
      <c r="C2233" s="1">
        <v>12</v>
      </c>
      <c r="D2233" s="1" t="s">
        <v>14</v>
      </c>
      <c r="E2233" s="1">
        <v>0.5</v>
      </c>
      <c r="F2233" s="1">
        <v>0</v>
      </c>
      <c r="G2233" s="1">
        <v>0</v>
      </c>
      <c r="H2233" s="1">
        <v>0.5</v>
      </c>
      <c r="I2233" s="1" t="s">
        <v>12</v>
      </c>
      <c r="J2233" s="1" t="s">
        <v>16</v>
      </c>
      <c r="K2233" s="1">
        <v>1800</v>
      </c>
      <c r="L2233" s="3">
        <v>1200</v>
      </c>
      <c r="M2233" t="str">
        <f t="shared" si="242"/>
        <v>A</v>
      </c>
      <c r="N2233" t="str">
        <f t="shared" si="243"/>
        <v>A12</v>
      </c>
      <c r="O2233" t="str">
        <f>VLOOKUP(N2233,'Design - US'!$H$3:$M$50,2,FALSE)</f>
        <v>Profile B</v>
      </c>
      <c r="P2233" t="str">
        <f>VLOOKUP($N2233,'Design - US'!$H$3:$M$50,3,FALSE)</f>
        <v>$30 USD / mo (T2)</v>
      </c>
      <c r="Q2233" t="str">
        <f>VLOOKUP($N2233,'Design - US'!$H$3:$M$50,4,FALSE)</f>
        <v>$5.36 USD / day</v>
      </c>
      <c r="R2233" t="str">
        <f>VLOOKUP($N2233,'Design - US'!$H$3:$M$50,5,FALSE)</f>
        <v>Open access within label indication (use after failure of allopurinol or febuxostat)</v>
      </c>
      <c r="S2233" t="str">
        <f>VLOOKUP($N2233,'Design - US'!$H$3:$M$50,6,FALSE)</f>
        <v>Requires prior authorization</v>
      </c>
      <c r="T2233">
        <f t="shared" si="244"/>
        <v>1200</v>
      </c>
      <c r="U2233">
        <f t="shared" si="238"/>
        <v>600</v>
      </c>
      <c r="V2233">
        <f t="shared" si="239"/>
        <v>0</v>
      </c>
      <c r="W2233">
        <f t="shared" si="240"/>
        <v>0</v>
      </c>
      <c r="X2233">
        <f t="shared" si="241"/>
        <v>600</v>
      </c>
    </row>
    <row r="2234" spans="1:24">
      <c r="A2234" s="2">
        <v>326</v>
      </c>
      <c r="B2234" s="1" t="s">
        <v>18</v>
      </c>
      <c r="C2234" s="1">
        <v>1</v>
      </c>
      <c r="D2234" s="1" t="s">
        <v>11</v>
      </c>
      <c r="E2234" s="1">
        <v>0.1</v>
      </c>
      <c r="F2234" s="1">
        <v>0.3</v>
      </c>
      <c r="G2234" s="1">
        <v>0.6</v>
      </c>
      <c r="H2234" s="1">
        <v>0</v>
      </c>
      <c r="I2234" s="1" t="s">
        <v>12</v>
      </c>
      <c r="J2234" s="1" t="s">
        <v>16</v>
      </c>
      <c r="K2234" s="1">
        <v>4000</v>
      </c>
      <c r="L2234" s="3">
        <v>1500</v>
      </c>
      <c r="M2234" t="str">
        <f t="shared" si="242"/>
        <v>C</v>
      </c>
      <c r="N2234" t="str">
        <f t="shared" si="243"/>
        <v>C1</v>
      </c>
      <c r="O2234" t="str">
        <f>VLOOKUP(N2234,'Design - US'!$H$3:$M$50,2,FALSE)</f>
        <v>Profile C</v>
      </c>
      <c r="P2234" t="str">
        <f>VLOOKUP($N2234,'Design - US'!$H$3:$M$50,3,FALSE)</f>
        <v>$30 USD / mo (T2)</v>
      </c>
      <c r="Q2234" t="str">
        <f>VLOOKUP($N2234,'Design - US'!$H$3:$M$50,4,FALSE)</f>
        <v>$7.14 USD / day</v>
      </c>
      <c r="R2234" t="str">
        <f>VLOOKUP($N2234,'Design - US'!$H$3:$M$50,5,FALSE)</f>
        <v>Open access within label indication (use after failure of allopurinol or febuxostat)</v>
      </c>
      <c r="S2234" t="str">
        <f>VLOOKUP($N2234,'Design - US'!$H$3:$M$50,6,FALSE)</f>
        <v>No prior authorization</v>
      </c>
      <c r="T2234">
        <f t="shared" si="244"/>
        <v>4000</v>
      </c>
      <c r="U2234">
        <f t="shared" si="238"/>
        <v>400</v>
      </c>
      <c r="V2234">
        <f t="shared" si="239"/>
        <v>1200</v>
      </c>
      <c r="W2234">
        <f t="shared" si="240"/>
        <v>2400</v>
      </c>
      <c r="X2234">
        <f t="shared" si="241"/>
        <v>0</v>
      </c>
    </row>
    <row r="2235" spans="1:24">
      <c r="A2235" s="2">
        <v>326</v>
      </c>
      <c r="B2235" s="1" t="s">
        <v>18</v>
      </c>
      <c r="C2235" s="1">
        <v>1</v>
      </c>
      <c r="D2235" s="1" t="s">
        <v>14</v>
      </c>
      <c r="E2235" s="1">
        <v>0.1</v>
      </c>
      <c r="F2235" s="1">
        <v>0.2</v>
      </c>
      <c r="G2235" s="1">
        <v>0.7</v>
      </c>
      <c r="H2235" s="1">
        <v>0</v>
      </c>
      <c r="I2235" s="1" t="s">
        <v>12</v>
      </c>
      <c r="J2235" s="1" t="s">
        <v>16</v>
      </c>
      <c r="K2235" s="1">
        <v>4000</v>
      </c>
      <c r="L2235" s="3">
        <v>1500</v>
      </c>
      <c r="M2235" t="str">
        <f t="shared" si="242"/>
        <v>C</v>
      </c>
      <c r="N2235" t="str">
        <f t="shared" si="243"/>
        <v>C1</v>
      </c>
      <c r="O2235" t="str">
        <f>VLOOKUP(N2235,'Design - US'!$H$3:$M$50,2,FALSE)</f>
        <v>Profile C</v>
      </c>
      <c r="P2235" t="str">
        <f>VLOOKUP($N2235,'Design - US'!$H$3:$M$50,3,FALSE)</f>
        <v>$30 USD / mo (T2)</v>
      </c>
      <c r="Q2235" t="str">
        <f>VLOOKUP($N2235,'Design - US'!$H$3:$M$50,4,FALSE)</f>
        <v>$7.14 USD / day</v>
      </c>
      <c r="R2235" t="str">
        <f>VLOOKUP($N2235,'Design - US'!$H$3:$M$50,5,FALSE)</f>
        <v>Open access within label indication (use after failure of allopurinol or febuxostat)</v>
      </c>
      <c r="S2235" t="str">
        <f>VLOOKUP($N2235,'Design - US'!$H$3:$M$50,6,FALSE)</f>
        <v>No prior authorization</v>
      </c>
      <c r="T2235">
        <f t="shared" si="244"/>
        <v>1500</v>
      </c>
      <c r="U2235">
        <f t="shared" si="238"/>
        <v>150</v>
      </c>
      <c r="V2235">
        <f t="shared" si="239"/>
        <v>300</v>
      </c>
      <c r="W2235">
        <f t="shared" si="240"/>
        <v>1050</v>
      </c>
      <c r="X2235">
        <f t="shared" si="241"/>
        <v>0</v>
      </c>
    </row>
    <row r="2236" spans="1:24">
      <c r="A2236" s="2">
        <v>326</v>
      </c>
      <c r="B2236" s="1" t="s">
        <v>18</v>
      </c>
      <c r="C2236" s="1">
        <v>2</v>
      </c>
      <c r="D2236" s="1" t="s">
        <v>11</v>
      </c>
      <c r="E2236" s="1">
        <v>0.3</v>
      </c>
      <c r="F2236" s="1">
        <v>0.3</v>
      </c>
      <c r="G2236" s="1">
        <v>0.4</v>
      </c>
      <c r="H2236" s="1">
        <v>0</v>
      </c>
      <c r="I2236" s="1" t="s">
        <v>12</v>
      </c>
      <c r="J2236" s="1" t="s">
        <v>16</v>
      </c>
      <c r="K2236" s="1">
        <v>4000</v>
      </c>
      <c r="L2236" s="3">
        <v>1500</v>
      </c>
      <c r="M2236" t="str">
        <f t="shared" si="242"/>
        <v>C</v>
      </c>
      <c r="N2236" t="str">
        <f t="shared" si="243"/>
        <v>C2</v>
      </c>
      <c r="O2236" t="str">
        <f>VLOOKUP(N2236,'Design - US'!$H$3:$M$50,2,FALSE)</f>
        <v>Profile C</v>
      </c>
      <c r="P2236" t="str">
        <f>VLOOKUP($N2236,'Design - US'!$H$3:$M$50,3,FALSE)</f>
        <v>$60 USD / mo (T3)</v>
      </c>
      <c r="Q2236" t="str">
        <f>VLOOKUP($N2236,'Design - US'!$H$3:$M$50,4,FALSE)</f>
        <v>$12.06 USD / day</v>
      </c>
      <c r="R2236" t="str">
        <f>VLOOKUP($N2236,'Design - US'!$H$3:$M$50,5,FALSE)</f>
        <v>Access restricted beyond label indication (use only after failure of both allopurinol AND febuxostat)</v>
      </c>
      <c r="S2236" t="str">
        <f>VLOOKUP($N2236,'Design - US'!$H$3:$M$50,6,FALSE)</f>
        <v>Requires prior authorization</v>
      </c>
      <c r="T2236">
        <f t="shared" si="244"/>
        <v>4000</v>
      </c>
      <c r="U2236">
        <f t="shared" si="238"/>
        <v>1200</v>
      </c>
      <c r="V2236">
        <f t="shared" si="239"/>
        <v>1200</v>
      </c>
      <c r="W2236">
        <f t="shared" si="240"/>
        <v>1600</v>
      </c>
      <c r="X2236">
        <f t="shared" si="241"/>
        <v>0</v>
      </c>
    </row>
    <row r="2237" spans="1:24">
      <c r="A2237" s="2">
        <v>326</v>
      </c>
      <c r="B2237" s="1" t="s">
        <v>18</v>
      </c>
      <c r="C2237" s="1">
        <v>2</v>
      </c>
      <c r="D2237" s="1" t="s">
        <v>14</v>
      </c>
      <c r="E2237" s="1">
        <v>0.2</v>
      </c>
      <c r="F2237" s="1">
        <v>0.3</v>
      </c>
      <c r="G2237" s="1">
        <v>0.5</v>
      </c>
      <c r="H2237" s="1">
        <v>0</v>
      </c>
      <c r="I2237" s="1" t="s">
        <v>12</v>
      </c>
      <c r="J2237" s="1" t="s">
        <v>16</v>
      </c>
      <c r="K2237" s="1">
        <v>4000</v>
      </c>
      <c r="L2237" s="3">
        <v>1500</v>
      </c>
      <c r="M2237" t="str">
        <f t="shared" si="242"/>
        <v>C</v>
      </c>
      <c r="N2237" t="str">
        <f t="shared" si="243"/>
        <v>C2</v>
      </c>
      <c r="O2237" t="str">
        <f>VLOOKUP(N2237,'Design - US'!$H$3:$M$50,2,FALSE)</f>
        <v>Profile C</v>
      </c>
      <c r="P2237" t="str">
        <f>VLOOKUP($N2237,'Design - US'!$H$3:$M$50,3,FALSE)</f>
        <v>$60 USD / mo (T3)</v>
      </c>
      <c r="Q2237" t="str">
        <f>VLOOKUP($N2237,'Design - US'!$H$3:$M$50,4,FALSE)</f>
        <v>$12.06 USD / day</v>
      </c>
      <c r="R2237" t="str">
        <f>VLOOKUP($N2237,'Design - US'!$H$3:$M$50,5,FALSE)</f>
        <v>Access restricted beyond label indication (use only after failure of both allopurinol AND febuxostat)</v>
      </c>
      <c r="S2237" t="str">
        <f>VLOOKUP($N2237,'Design - US'!$H$3:$M$50,6,FALSE)</f>
        <v>Requires prior authorization</v>
      </c>
      <c r="T2237">
        <f t="shared" si="244"/>
        <v>1500</v>
      </c>
      <c r="U2237">
        <f t="shared" si="238"/>
        <v>300</v>
      </c>
      <c r="V2237">
        <f t="shared" si="239"/>
        <v>450</v>
      </c>
      <c r="W2237">
        <f t="shared" si="240"/>
        <v>750</v>
      </c>
      <c r="X2237">
        <f t="shared" si="241"/>
        <v>0</v>
      </c>
    </row>
    <row r="2238" spans="1:24">
      <c r="A2238" s="2">
        <v>326</v>
      </c>
      <c r="B2238" s="1" t="s">
        <v>18</v>
      </c>
      <c r="C2238" s="1">
        <v>3</v>
      </c>
      <c r="D2238" s="1" t="s">
        <v>11</v>
      </c>
      <c r="E2238" s="1">
        <v>0.1</v>
      </c>
      <c r="F2238" s="1">
        <v>0.2</v>
      </c>
      <c r="G2238" s="1">
        <v>0.7</v>
      </c>
      <c r="H2238" s="1">
        <v>0</v>
      </c>
      <c r="I2238" s="1" t="s">
        <v>12</v>
      </c>
      <c r="J2238" s="1" t="s">
        <v>16</v>
      </c>
      <c r="K2238" s="1">
        <v>4000</v>
      </c>
      <c r="L2238" s="3">
        <v>1500</v>
      </c>
      <c r="M2238" t="str">
        <f t="shared" si="242"/>
        <v>C</v>
      </c>
      <c r="N2238" t="str">
        <f t="shared" si="243"/>
        <v>C3</v>
      </c>
      <c r="O2238" t="str">
        <f>VLOOKUP(N2238,'Design - US'!$H$3:$M$50,2,FALSE)</f>
        <v>Profile A</v>
      </c>
      <c r="P2238" t="str">
        <f>VLOOKUP($N2238,'Design - US'!$H$3:$M$50,3,FALSE)</f>
        <v>$30 USD / mo (T2)</v>
      </c>
      <c r="Q2238" t="str">
        <f>VLOOKUP($N2238,'Design - US'!$H$3:$M$50,4,FALSE)</f>
        <v>$7.14 USD / day</v>
      </c>
      <c r="R2238" t="str">
        <f>VLOOKUP($N2238,'Design - US'!$H$3:$M$50,5,FALSE)</f>
        <v>Open access within label indication (use after failure of allopurinol or febuxostat)</v>
      </c>
      <c r="S2238" t="str">
        <f>VLOOKUP($N2238,'Design - US'!$H$3:$M$50,6,FALSE)</f>
        <v>No prior authorization</v>
      </c>
      <c r="T2238">
        <f t="shared" si="244"/>
        <v>4000</v>
      </c>
      <c r="U2238">
        <f t="shared" si="238"/>
        <v>400</v>
      </c>
      <c r="V2238">
        <f t="shared" si="239"/>
        <v>800</v>
      </c>
      <c r="W2238">
        <f t="shared" si="240"/>
        <v>2800</v>
      </c>
      <c r="X2238">
        <f t="shared" si="241"/>
        <v>0</v>
      </c>
    </row>
    <row r="2239" spans="1:24">
      <c r="A2239" s="2">
        <v>326</v>
      </c>
      <c r="B2239" s="1" t="s">
        <v>18</v>
      </c>
      <c r="C2239" s="1">
        <v>3</v>
      </c>
      <c r="D2239" s="1" t="s">
        <v>14</v>
      </c>
      <c r="E2239" s="1">
        <v>0.1</v>
      </c>
      <c r="F2239" s="1">
        <v>0.3</v>
      </c>
      <c r="G2239" s="1">
        <v>0.6</v>
      </c>
      <c r="H2239" s="1">
        <v>0</v>
      </c>
      <c r="I2239" s="1" t="s">
        <v>12</v>
      </c>
      <c r="J2239" s="1" t="s">
        <v>16</v>
      </c>
      <c r="K2239" s="1">
        <v>4000</v>
      </c>
      <c r="L2239" s="3">
        <v>1500</v>
      </c>
      <c r="M2239" t="str">
        <f t="shared" si="242"/>
        <v>C</v>
      </c>
      <c r="N2239" t="str">
        <f t="shared" si="243"/>
        <v>C3</v>
      </c>
      <c r="O2239" t="str">
        <f>VLOOKUP(N2239,'Design - US'!$H$3:$M$50,2,FALSE)</f>
        <v>Profile A</v>
      </c>
      <c r="P2239" t="str">
        <f>VLOOKUP($N2239,'Design - US'!$H$3:$M$50,3,FALSE)</f>
        <v>$30 USD / mo (T2)</v>
      </c>
      <c r="Q2239" t="str">
        <f>VLOOKUP($N2239,'Design - US'!$H$3:$M$50,4,FALSE)</f>
        <v>$7.14 USD / day</v>
      </c>
      <c r="R2239" t="str">
        <f>VLOOKUP($N2239,'Design - US'!$H$3:$M$50,5,FALSE)</f>
        <v>Open access within label indication (use after failure of allopurinol or febuxostat)</v>
      </c>
      <c r="S2239" t="str">
        <f>VLOOKUP($N2239,'Design - US'!$H$3:$M$50,6,FALSE)</f>
        <v>No prior authorization</v>
      </c>
      <c r="T2239">
        <f t="shared" si="244"/>
        <v>1500</v>
      </c>
      <c r="U2239">
        <f t="shared" si="238"/>
        <v>150</v>
      </c>
      <c r="V2239">
        <f t="shared" si="239"/>
        <v>450</v>
      </c>
      <c r="W2239">
        <f t="shared" si="240"/>
        <v>900</v>
      </c>
      <c r="X2239">
        <f t="shared" si="241"/>
        <v>0</v>
      </c>
    </row>
    <row r="2240" spans="1:24">
      <c r="A2240" s="2">
        <v>326</v>
      </c>
      <c r="B2240" s="1" t="s">
        <v>18</v>
      </c>
      <c r="C2240" s="1">
        <v>4</v>
      </c>
      <c r="D2240" s="1" t="s">
        <v>11</v>
      </c>
      <c r="E2240" s="1">
        <v>0.2</v>
      </c>
      <c r="F2240" s="1">
        <v>0.3</v>
      </c>
      <c r="G2240" s="1">
        <v>0.5</v>
      </c>
      <c r="H2240" s="1">
        <v>0</v>
      </c>
      <c r="I2240" s="1" t="s">
        <v>12</v>
      </c>
      <c r="J2240" s="1" t="s">
        <v>16</v>
      </c>
      <c r="K2240" s="1">
        <v>4000</v>
      </c>
      <c r="L2240" s="3">
        <v>1500</v>
      </c>
      <c r="M2240" t="str">
        <f t="shared" si="242"/>
        <v>C</v>
      </c>
      <c r="N2240" t="str">
        <f t="shared" si="243"/>
        <v>C4</v>
      </c>
      <c r="O2240" t="str">
        <f>VLOOKUP(N2240,'Design - US'!$H$3:$M$50,2,FALSE)</f>
        <v>Profile A</v>
      </c>
      <c r="P2240" t="str">
        <f>VLOOKUP($N2240,'Design - US'!$H$3:$M$50,3,FALSE)</f>
        <v>$60 USD / mo (T3)</v>
      </c>
      <c r="Q2240" t="str">
        <f>VLOOKUP($N2240,'Design - US'!$H$3:$M$50,4,FALSE)</f>
        <v>$5.36 USD / day</v>
      </c>
      <c r="R2240" t="str">
        <f>VLOOKUP($N2240,'Design - US'!$H$3:$M$50,5,FALSE)</f>
        <v>Open access within label indication (use after failure of allopurinol or febuxostat)</v>
      </c>
      <c r="S2240" t="str">
        <f>VLOOKUP($N2240,'Design - US'!$H$3:$M$50,6,FALSE)</f>
        <v>Requires prior authorization</v>
      </c>
      <c r="T2240">
        <f t="shared" si="244"/>
        <v>4000</v>
      </c>
      <c r="U2240">
        <f t="shared" si="238"/>
        <v>800</v>
      </c>
      <c r="V2240">
        <f t="shared" si="239"/>
        <v>1200</v>
      </c>
      <c r="W2240">
        <f t="shared" si="240"/>
        <v>2000</v>
      </c>
      <c r="X2240">
        <f t="shared" si="241"/>
        <v>0</v>
      </c>
    </row>
    <row r="2241" spans="1:24">
      <c r="A2241" s="2">
        <v>326</v>
      </c>
      <c r="B2241" s="1" t="s">
        <v>18</v>
      </c>
      <c r="C2241" s="1">
        <v>4</v>
      </c>
      <c r="D2241" s="1" t="s">
        <v>14</v>
      </c>
      <c r="E2241" s="1">
        <v>0.3</v>
      </c>
      <c r="F2241" s="1">
        <v>0.4</v>
      </c>
      <c r="G2241" s="1">
        <v>0.3</v>
      </c>
      <c r="H2241" s="1">
        <v>0</v>
      </c>
      <c r="I2241" s="1" t="s">
        <v>12</v>
      </c>
      <c r="J2241" s="1" t="s">
        <v>16</v>
      </c>
      <c r="K2241" s="1">
        <v>4000</v>
      </c>
      <c r="L2241" s="3">
        <v>1500</v>
      </c>
      <c r="M2241" t="str">
        <f t="shared" si="242"/>
        <v>C</v>
      </c>
      <c r="N2241" t="str">
        <f t="shared" si="243"/>
        <v>C4</v>
      </c>
      <c r="O2241" t="str">
        <f>VLOOKUP(N2241,'Design - US'!$H$3:$M$50,2,FALSE)</f>
        <v>Profile A</v>
      </c>
      <c r="P2241" t="str">
        <f>VLOOKUP($N2241,'Design - US'!$H$3:$M$50,3,FALSE)</f>
        <v>$60 USD / mo (T3)</v>
      </c>
      <c r="Q2241" t="str">
        <f>VLOOKUP($N2241,'Design - US'!$H$3:$M$50,4,FALSE)</f>
        <v>$5.36 USD / day</v>
      </c>
      <c r="R2241" t="str">
        <f>VLOOKUP($N2241,'Design - US'!$H$3:$M$50,5,FALSE)</f>
        <v>Open access within label indication (use after failure of allopurinol or febuxostat)</v>
      </c>
      <c r="S2241" t="str">
        <f>VLOOKUP($N2241,'Design - US'!$H$3:$M$50,6,FALSE)</f>
        <v>Requires prior authorization</v>
      </c>
      <c r="T2241">
        <f t="shared" si="244"/>
        <v>1500</v>
      </c>
      <c r="U2241">
        <f t="shared" si="238"/>
        <v>450</v>
      </c>
      <c r="V2241">
        <f t="shared" si="239"/>
        <v>600</v>
      </c>
      <c r="W2241">
        <f t="shared" si="240"/>
        <v>450</v>
      </c>
      <c r="X2241">
        <f t="shared" si="241"/>
        <v>0</v>
      </c>
    </row>
    <row r="2242" spans="1:24">
      <c r="A2242" s="2">
        <v>326</v>
      </c>
      <c r="B2242" s="1" t="s">
        <v>18</v>
      </c>
      <c r="C2242" s="1">
        <v>5</v>
      </c>
      <c r="D2242" s="1" t="s">
        <v>11</v>
      </c>
      <c r="E2242" s="1">
        <v>0.1</v>
      </c>
      <c r="F2242" s="1">
        <v>0.2</v>
      </c>
      <c r="G2242" s="1">
        <v>0.7</v>
      </c>
      <c r="H2242" s="1">
        <v>0</v>
      </c>
      <c r="I2242" s="1" t="s">
        <v>12</v>
      </c>
      <c r="J2242" s="1" t="s">
        <v>16</v>
      </c>
      <c r="K2242" s="1">
        <v>4000</v>
      </c>
      <c r="L2242" s="3">
        <v>1500</v>
      </c>
      <c r="M2242" t="str">
        <f t="shared" si="242"/>
        <v>C</v>
      </c>
      <c r="N2242" t="str">
        <f t="shared" si="243"/>
        <v>C5</v>
      </c>
      <c r="O2242" t="str">
        <f>VLOOKUP(N2242,'Design - US'!$H$3:$M$50,2,FALSE)</f>
        <v>Profile C</v>
      </c>
      <c r="P2242" t="str">
        <f>VLOOKUP($N2242,'Design - US'!$H$3:$M$50,3,FALSE)</f>
        <v>$30 USD / mo (T2)</v>
      </c>
      <c r="Q2242" t="str">
        <f>VLOOKUP($N2242,'Design - US'!$H$3:$M$50,4,FALSE)</f>
        <v>$7.14 USD / day</v>
      </c>
      <c r="R2242" t="str">
        <f>VLOOKUP($N2242,'Design - US'!$H$3:$M$50,5,FALSE)</f>
        <v>Open access within label indication (use after failure of allopurinol or febuxostat)</v>
      </c>
      <c r="S2242" t="str">
        <f>VLOOKUP($N2242,'Design - US'!$H$3:$M$50,6,FALSE)</f>
        <v>Requires prior authorization</v>
      </c>
      <c r="T2242">
        <f t="shared" si="244"/>
        <v>4000</v>
      </c>
      <c r="U2242">
        <f t="shared" ref="U2242:U2305" si="245">$T2242*E2242</f>
        <v>400</v>
      </c>
      <c r="V2242">
        <f t="shared" ref="V2242:V2305" si="246">$T2242*F2242</f>
        <v>800</v>
      </c>
      <c r="W2242">
        <f t="shared" ref="W2242:W2305" si="247">$T2242*G2242</f>
        <v>2800</v>
      </c>
      <c r="X2242">
        <f t="shared" ref="X2242:X2305" si="248">$T2242*H2242</f>
        <v>0</v>
      </c>
    </row>
    <row r="2243" spans="1:24">
      <c r="A2243" s="2">
        <v>326</v>
      </c>
      <c r="B2243" s="1" t="s">
        <v>18</v>
      </c>
      <c r="C2243" s="1">
        <v>5</v>
      </c>
      <c r="D2243" s="1" t="s">
        <v>14</v>
      </c>
      <c r="E2243" s="1">
        <v>0.2</v>
      </c>
      <c r="F2243" s="1">
        <v>0.2</v>
      </c>
      <c r="G2243" s="1">
        <v>0.6</v>
      </c>
      <c r="H2243" s="1">
        <v>0</v>
      </c>
      <c r="I2243" s="1" t="s">
        <v>12</v>
      </c>
      <c r="J2243" s="1" t="s">
        <v>16</v>
      </c>
      <c r="K2243" s="1">
        <v>4000</v>
      </c>
      <c r="L2243" s="3">
        <v>1500</v>
      </c>
      <c r="M2243" t="str">
        <f t="shared" ref="M2243:M2306" si="249">RIGHT(B2243,1)</f>
        <v>C</v>
      </c>
      <c r="N2243" t="str">
        <f t="shared" ref="N2243:N2306" si="250">M2243&amp;C2243</f>
        <v>C5</v>
      </c>
      <c r="O2243" t="str">
        <f>VLOOKUP(N2243,'Design - US'!$H$3:$M$50,2,FALSE)</f>
        <v>Profile C</v>
      </c>
      <c r="P2243" t="str">
        <f>VLOOKUP($N2243,'Design - US'!$H$3:$M$50,3,FALSE)</f>
        <v>$30 USD / mo (T2)</v>
      </c>
      <c r="Q2243" t="str">
        <f>VLOOKUP($N2243,'Design - US'!$H$3:$M$50,4,FALSE)</f>
        <v>$7.14 USD / day</v>
      </c>
      <c r="R2243" t="str">
        <f>VLOOKUP($N2243,'Design - US'!$H$3:$M$50,5,FALSE)</f>
        <v>Open access within label indication (use after failure of allopurinol or febuxostat)</v>
      </c>
      <c r="S2243" t="str">
        <f>VLOOKUP($N2243,'Design - US'!$H$3:$M$50,6,FALSE)</f>
        <v>Requires prior authorization</v>
      </c>
      <c r="T2243">
        <f t="shared" ref="T2243:T2306" si="251">IF(D2243="A",K2243,L2243)</f>
        <v>1500</v>
      </c>
      <c r="U2243">
        <f t="shared" si="245"/>
        <v>300</v>
      </c>
      <c r="V2243">
        <f t="shared" si="246"/>
        <v>300</v>
      </c>
      <c r="W2243">
        <f t="shared" si="247"/>
        <v>900</v>
      </c>
      <c r="X2243">
        <f t="shared" si="248"/>
        <v>0</v>
      </c>
    </row>
    <row r="2244" spans="1:24">
      <c r="A2244" s="2">
        <v>326</v>
      </c>
      <c r="B2244" s="1" t="s">
        <v>18</v>
      </c>
      <c r="C2244" s="1">
        <v>6</v>
      </c>
      <c r="D2244" s="1" t="s">
        <v>11</v>
      </c>
      <c r="E2244" s="1">
        <v>0.2</v>
      </c>
      <c r="F2244" s="1">
        <v>0.3</v>
      </c>
      <c r="G2244" s="1">
        <v>0.5</v>
      </c>
      <c r="H2244" s="1">
        <v>0</v>
      </c>
      <c r="I2244" s="1" t="s">
        <v>12</v>
      </c>
      <c r="J2244" s="1" t="s">
        <v>16</v>
      </c>
      <c r="K2244" s="1">
        <v>4000</v>
      </c>
      <c r="L2244" s="3">
        <v>1500</v>
      </c>
      <c r="M2244" t="str">
        <f t="shared" si="249"/>
        <v>C</v>
      </c>
      <c r="N2244" t="str">
        <f t="shared" si="250"/>
        <v>C6</v>
      </c>
      <c r="O2244" t="str">
        <f>VLOOKUP(N2244,'Design - US'!$H$3:$M$50,2,FALSE)</f>
        <v>Profile A</v>
      </c>
      <c r="P2244" t="str">
        <f>VLOOKUP($N2244,'Design - US'!$H$3:$M$50,3,FALSE)</f>
        <v>$60 USD / mo (T3)</v>
      </c>
      <c r="Q2244" t="str">
        <f>VLOOKUP($N2244,'Design - US'!$H$3:$M$50,4,FALSE)</f>
        <v>$7.14 USD / day</v>
      </c>
      <c r="R2244" t="str">
        <f>VLOOKUP($N2244,'Design - US'!$H$3:$M$50,5,FALSE)</f>
        <v>Open access within label indication (use after failure of allopurinol or febuxostat)</v>
      </c>
      <c r="S2244" t="str">
        <f>VLOOKUP($N2244,'Design - US'!$H$3:$M$50,6,FALSE)</f>
        <v>Requires prior authorization</v>
      </c>
      <c r="T2244">
        <f t="shared" si="251"/>
        <v>4000</v>
      </c>
      <c r="U2244">
        <f t="shared" si="245"/>
        <v>800</v>
      </c>
      <c r="V2244">
        <f t="shared" si="246"/>
        <v>1200</v>
      </c>
      <c r="W2244">
        <f t="shared" si="247"/>
        <v>2000</v>
      </c>
      <c r="X2244">
        <f t="shared" si="248"/>
        <v>0</v>
      </c>
    </row>
    <row r="2245" spans="1:24">
      <c r="A2245" s="2">
        <v>326</v>
      </c>
      <c r="B2245" s="1" t="s">
        <v>18</v>
      </c>
      <c r="C2245" s="1">
        <v>6</v>
      </c>
      <c r="D2245" s="1" t="s">
        <v>14</v>
      </c>
      <c r="E2245" s="1">
        <v>0.2</v>
      </c>
      <c r="F2245" s="1">
        <v>0.2</v>
      </c>
      <c r="G2245" s="1">
        <v>0.6</v>
      </c>
      <c r="H2245" s="1">
        <v>0</v>
      </c>
      <c r="I2245" s="1" t="s">
        <v>12</v>
      </c>
      <c r="J2245" s="1" t="s">
        <v>16</v>
      </c>
      <c r="K2245" s="1">
        <v>4000</v>
      </c>
      <c r="L2245" s="3">
        <v>1500</v>
      </c>
      <c r="M2245" t="str">
        <f t="shared" si="249"/>
        <v>C</v>
      </c>
      <c r="N2245" t="str">
        <f t="shared" si="250"/>
        <v>C6</v>
      </c>
      <c r="O2245" t="str">
        <f>VLOOKUP(N2245,'Design - US'!$H$3:$M$50,2,FALSE)</f>
        <v>Profile A</v>
      </c>
      <c r="P2245" t="str">
        <f>VLOOKUP($N2245,'Design - US'!$H$3:$M$50,3,FALSE)</f>
        <v>$60 USD / mo (T3)</v>
      </c>
      <c r="Q2245" t="str">
        <f>VLOOKUP($N2245,'Design - US'!$H$3:$M$50,4,FALSE)</f>
        <v>$7.14 USD / day</v>
      </c>
      <c r="R2245" t="str">
        <f>VLOOKUP($N2245,'Design - US'!$H$3:$M$50,5,FALSE)</f>
        <v>Open access within label indication (use after failure of allopurinol or febuxostat)</v>
      </c>
      <c r="S2245" t="str">
        <f>VLOOKUP($N2245,'Design - US'!$H$3:$M$50,6,FALSE)</f>
        <v>Requires prior authorization</v>
      </c>
      <c r="T2245">
        <f t="shared" si="251"/>
        <v>1500</v>
      </c>
      <c r="U2245">
        <f t="shared" si="245"/>
        <v>300</v>
      </c>
      <c r="V2245">
        <f t="shared" si="246"/>
        <v>300</v>
      </c>
      <c r="W2245">
        <f t="shared" si="247"/>
        <v>900</v>
      </c>
      <c r="X2245">
        <f t="shared" si="248"/>
        <v>0</v>
      </c>
    </row>
    <row r="2246" spans="1:24">
      <c r="A2246" s="2">
        <v>326</v>
      </c>
      <c r="B2246" s="1" t="s">
        <v>18</v>
      </c>
      <c r="C2246" s="1">
        <v>7</v>
      </c>
      <c r="D2246" s="1" t="s">
        <v>11</v>
      </c>
      <c r="E2246" s="1">
        <v>0.4</v>
      </c>
      <c r="F2246" s="1">
        <v>0.2</v>
      </c>
      <c r="G2246" s="1">
        <v>0.4</v>
      </c>
      <c r="H2246" s="1">
        <v>0</v>
      </c>
      <c r="I2246" s="1" t="s">
        <v>12</v>
      </c>
      <c r="J2246" s="1" t="s">
        <v>16</v>
      </c>
      <c r="K2246" s="1">
        <v>4000</v>
      </c>
      <c r="L2246" s="3">
        <v>1500</v>
      </c>
      <c r="M2246" t="str">
        <f t="shared" si="249"/>
        <v>C</v>
      </c>
      <c r="N2246" t="str">
        <f t="shared" si="250"/>
        <v>C7</v>
      </c>
      <c r="O2246" t="str">
        <f>VLOOKUP(N2246,'Design - US'!$H$3:$M$50,2,FALSE)</f>
        <v>Profile D</v>
      </c>
      <c r="P2246" t="str">
        <f>VLOOKUP($N2246,'Design - US'!$H$3:$M$50,3,FALSE)</f>
        <v>$60 USD / mo (T3)</v>
      </c>
      <c r="Q2246" t="str">
        <f>VLOOKUP($N2246,'Design - US'!$H$3:$M$50,4,FALSE)</f>
        <v>$7.14 USD / day</v>
      </c>
      <c r="R2246" t="str">
        <f>VLOOKUP($N2246,'Design - US'!$H$3:$M$50,5,FALSE)</f>
        <v>Open access within label indication (use after failure of allopurinol or febuxostat)</v>
      </c>
      <c r="S2246" t="str">
        <f>VLOOKUP($N2246,'Design - US'!$H$3:$M$50,6,FALSE)</f>
        <v>Requires prior authorization</v>
      </c>
      <c r="T2246">
        <f t="shared" si="251"/>
        <v>4000</v>
      </c>
      <c r="U2246">
        <f t="shared" si="245"/>
        <v>1600</v>
      </c>
      <c r="V2246">
        <f t="shared" si="246"/>
        <v>800</v>
      </c>
      <c r="W2246">
        <f t="shared" si="247"/>
        <v>1600</v>
      </c>
      <c r="X2246">
        <f t="shared" si="248"/>
        <v>0</v>
      </c>
    </row>
    <row r="2247" spans="1:24">
      <c r="A2247" s="2">
        <v>326</v>
      </c>
      <c r="B2247" s="1" t="s">
        <v>18</v>
      </c>
      <c r="C2247" s="1">
        <v>7</v>
      </c>
      <c r="D2247" s="1" t="s">
        <v>14</v>
      </c>
      <c r="E2247" s="1">
        <v>0.2</v>
      </c>
      <c r="F2247" s="1">
        <v>0.4</v>
      </c>
      <c r="G2247" s="1">
        <v>0.4</v>
      </c>
      <c r="H2247" s="1">
        <v>0</v>
      </c>
      <c r="I2247" s="1" t="s">
        <v>12</v>
      </c>
      <c r="J2247" s="1" t="s">
        <v>16</v>
      </c>
      <c r="K2247" s="1">
        <v>4000</v>
      </c>
      <c r="L2247" s="3">
        <v>1500</v>
      </c>
      <c r="M2247" t="str">
        <f t="shared" si="249"/>
        <v>C</v>
      </c>
      <c r="N2247" t="str">
        <f t="shared" si="250"/>
        <v>C7</v>
      </c>
      <c r="O2247" t="str">
        <f>VLOOKUP(N2247,'Design - US'!$H$3:$M$50,2,FALSE)</f>
        <v>Profile D</v>
      </c>
      <c r="P2247" t="str">
        <f>VLOOKUP($N2247,'Design - US'!$H$3:$M$50,3,FALSE)</f>
        <v>$60 USD / mo (T3)</v>
      </c>
      <c r="Q2247" t="str">
        <f>VLOOKUP($N2247,'Design - US'!$H$3:$M$50,4,FALSE)</f>
        <v>$7.14 USD / day</v>
      </c>
      <c r="R2247" t="str">
        <f>VLOOKUP($N2247,'Design - US'!$H$3:$M$50,5,FALSE)</f>
        <v>Open access within label indication (use after failure of allopurinol or febuxostat)</v>
      </c>
      <c r="S2247" t="str">
        <f>VLOOKUP($N2247,'Design - US'!$H$3:$M$50,6,FALSE)</f>
        <v>Requires prior authorization</v>
      </c>
      <c r="T2247">
        <f t="shared" si="251"/>
        <v>1500</v>
      </c>
      <c r="U2247">
        <f t="shared" si="245"/>
        <v>300</v>
      </c>
      <c r="V2247">
        <f t="shared" si="246"/>
        <v>600</v>
      </c>
      <c r="W2247">
        <f t="shared" si="247"/>
        <v>600</v>
      </c>
      <c r="X2247">
        <f t="shared" si="248"/>
        <v>0</v>
      </c>
    </row>
    <row r="2248" spans="1:24">
      <c r="A2248" s="2">
        <v>326</v>
      </c>
      <c r="B2248" s="1" t="s">
        <v>18</v>
      </c>
      <c r="C2248" s="1">
        <v>8</v>
      </c>
      <c r="D2248" s="1" t="s">
        <v>11</v>
      </c>
      <c r="E2248" s="1">
        <v>0.3</v>
      </c>
      <c r="F2248" s="1">
        <v>0.3</v>
      </c>
      <c r="G2248" s="1">
        <v>0.4</v>
      </c>
      <c r="H2248" s="1">
        <v>0</v>
      </c>
      <c r="I2248" s="1" t="s">
        <v>12</v>
      </c>
      <c r="J2248" s="1" t="s">
        <v>16</v>
      </c>
      <c r="K2248" s="1">
        <v>4000</v>
      </c>
      <c r="L2248" s="3">
        <v>1500</v>
      </c>
      <c r="M2248" t="str">
        <f t="shared" si="249"/>
        <v>C</v>
      </c>
      <c r="N2248" t="str">
        <f t="shared" si="250"/>
        <v>C8</v>
      </c>
      <c r="O2248" t="str">
        <f>VLOOKUP(N2248,'Design - US'!$H$3:$M$50,2,FALSE)</f>
        <v>Profile B</v>
      </c>
      <c r="P2248" t="str">
        <f>VLOOKUP($N2248,'Design - US'!$H$3:$M$50,3,FALSE)</f>
        <v>$60 USD / mo (T3)</v>
      </c>
      <c r="Q2248" t="str">
        <f>VLOOKUP($N2248,'Design - US'!$H$3:$M$50,4,FALSE)</f>
        <v>$12.06 USD / day</v>
      </c>
      <c r="R2248" t="str">
        <f>VLOOKUP($N2248,'Design - US'!$H$3:$M$50,5,FALSE)</f>
        <v>Access restricted beyond label indication (use only after failure of both allopurinol AND febuxostat)</v>
      </c>
      <c r="S2248" t="str">
        <f>VLOOKUP($N2248,'Design - US'!$H$3:$M$50,6,FALSE)</f>
        <v>Requires prior authorization</v>
      </c>
      <c r="T2248">
        <f t="shared" si="251"/>
        <v>4000</v>
      </c>
      <c r="U2248">
        <f t="shared" si="245"/>
        <v>1200</v>
      </c>
      <c r="V2248">
        <f t="shared" si="246"/>
        <v>1200</v>
      </c>
      <c r="W2248">
        <f t="shared" si="247"/>
        <v>1600</v>
      </c>
      <c r="X2248">
        <f t="shared" si="248"/>
        <v>0</v>
      </c>
    </row>
    <row r="2249" spans="1:24">
      <c r="A2249" s="2">
        <v>326</v>
      </c>
      <c r="B2249" s="1" t="s">
        <v>18</v>
      </c>
      <c r="C2249" s="1">
        <v>8</v>
      </c>
      <c r="D2249" s="1" t="s">
        <v>14</v>
      </c>
      <c r="E2249" s="1">
        <v>0.3</v>
      </c>
      <c r="F2249" s="1">
        <v>0.3</v>
      </c>
      <c r="G2249" s="1">
        <v>0.4</v>
      </c>
      <c r="H2249" s="1">
        <v>0</v>
      </c>
      <c r="I2249" s="1" t="s">
        <v>12</v>
      </c>
      <c r="J2249" s="1" t="s">
        <v>16</v>
      </c>
      <c r="K2249" s="1">
        <v>4000</v>
      </c>
      <c r="L2249" s="3">
        <v>1500</v>
      </c>
      <c r="M2249" t="str">
        <f t="shared" si="249"/>
        <v>C</v>
      </c>
      <c r="N2249" t="str">
        <f t="shared" si="250"/>
        <v>C8</v>
      </c>
      <c r="O2249" t="str">
        <f>VLOOKUP(N2249,'Design - US'!$H$3:$M$50,2,FALSE)</f>
        <v>Profile B</v>
      </c>
      <c r="P2249" t="str">
        <f>VLOOKUP($N2249,'Design - US'!$H$3:$M$50,3,FALSE)</f>
        <v>$60 USD / mo (T3)</v>
      </c>
      <c r="Q2249" t="str">
        <f>VLOOKUP($N2249,'Design - US'!$H$3:$M$50,4,FALSE)</f>
        <v>$12.06 USD / day</v>
      </c>
      <c r="R2249" t="str">
        <f>VLOOKUP($N2249,'Design - US'!$H$3:$M$50,5,FALSE)</f>
        <v>Access restricted beyond label indication (use only after failure of both allopurinol AND febuxostat)</v>
      </c>
      <c r="S2249" t="str">
        <f>VLOOKUP($N2249,'Design - US'!$H$3:$M$50,6,FALSE)</f>
        <v>Requires prior authorization</v>
      </c>
      <c r="T2249">
        <f t="shared" si="251"/>
        <v>1500</v>
      </c>
      <c r="U2249">
        <f t="shared" si="245"/>
        <v>450</v>
      </c>
      <c r="V2249">
        <f t="shared" si="246"/>
        <v>450</v>
      </c>
      <c r="W2249">
        <f t="shared" si="247"/>
        <v>600</v>
      </c>
      <c r="X2249">
        <f t="shared" si="248"/>
        <v>0</v>
      </c>
    </row>
    <row r="2250" spans="1:24">
      <c r="A2250" s="2">
        <v>326</v>
      </c>
      <c r="B2250" s="1" t="s">
        <v>18</v>
      </c>
      <c r="C2250" s="1">
        <v>9</v>
      </c>
      <c r="D2250" s="1" t="s">
        <v>11</v>
      </c>
      <c r="E2250" s="1">
        <v>0.3</v>
      </c>
      <c r="F2250" s="1">
        <v>0.3</v>
      </c>
      <c r="G2250" s="1">
        <v>0.4</v>
      </c>
      <c r="H2250" s="1">
        <v>0</v>
      </c>
      <c r="I2250" s="1" t="s">
        <v>12</v>
      </c>
      <c r="J2250" s="1" t="s">
        <v>16</v>
      </c>
      <c r="K2250" s="1">
        <v>4000</v>
      </c>
      <c r="L2250" s="3">
        <v>1500</v>
      </c>
      <c r="M2250" t="str">
        <f t="shared" si="249"/>
        <v>C</v>
      </c>
      <c r="N2250" t="str">
        <f t="shared" si="250"/>
        <v>C9</v>
      </c>
      <c r="O2250" t="str">
        <f>VLOOKUP(N2250,'Design - US'!$H$3:$M$50,2,FALSE)</f>
        <v>Profile D</v>
      </c>
      <c r="P2250" t="str">
        <f>VLOOKUP($N2250,'Design - US'!$H$3:$M$50,3,FALSE)</f>
        <v>$60 USD / mo (T3)</v>
      </c>
      <c r="Q2250" t="str">
        <f>VLOOKUP($N2250,'Design - US'!$H$3:$M$50,4,FALSE)</f>
        <v>$12.06 USD / day</v>
      </c>
      <c r="R2250" t="str">
        <f>VLOOKUP($N2250,'Design - US'!$H$3:$M$50,5,FALSE)</f>
        <v>Open access within label indication (use after failure of allopurinol or febuxostat)</v>
      </c>
      <c r="S2250" t="str">
        <f>VLOOKUP($N2250,'Design - US'!$H$3:$M$50,6,FALSE)</f>
        <v>No prior authorization</v>
      </c>
      <c r="T2250">
        <f t="shared" si="251"/>
        <v>4000</v>
      </c>
      <c r="U2250">
        <f t="shared" si="245"/>
        <v>1200</v>
      </c>
      <c r="V2250">
        <f t="shared" si="246"/>
        <v>1200</v>
      </c>
      <c r="W2250">
        <f t="shared" si="247"/>
        <v>1600</v>
      </c>
      <c r="X2250">
        <f t="shared" si="248"/>
        <v>0</v>
      </c>
    </row>
    <row r="2251" spans="1:24">
      <c r="A2251" s="2">
        <v>326</v>
      </c>
      <c r="B2251" s="1" t="s">
        <v>18</v>
      </c>
      <c r="C2251" s="1">
        <v>9</v>
      </c>
      <c r="D2251" s="1" t="s">
        <v>14</v>
      </c>
      <c r="E2251" s="1">
        <v>0.3</v>
      </c>
      <c r="F2251" s="1">
        <v>0.3</v>
      </c>
      <c r="G2251" s="1">
        <v>0.4</v>
      </c>
      <c r="H2251" s="1">
        <v>0</v>
      </c>
      <c r="I2251" s="1" t="s">
        <v>12</v>
      </c>
      <c r="J2251" s="1" t="s">
        <v>16</v>
      </c>
      <c r="K2251" s="1">
        <v>4000</v>
      </c>
      <c r="L2251" s="3">
        <v>1500</v>
      </c>
      <c r="M2251" t="str">
        <f t="shared" si="249"/>
        <v>C</v>
      </c>
      <c r="N2251" t="str">
        <f t="shared" si="250"/>
        <v>C9</v>
      </c>
      <c r="O2251" t="str">
        <f>VLOOKUP(N2251,'Design - US'!$H$3:$M$50,2,FALSE)</f>
        <v>Profile D</v>
      </c>
      <c r="P2251" t="str">
        <f>VLOOKUP($N2251,'Design - US'!$H$3:$M$50,3,FALSE)</f>
        <v>$60 USD / mo (T3)</v>
      </c>
      <c r="Q2251" t="str">
        <f>VLOOKUP($N2251,'Design - US'!$H$3:$M$50,4,FALSE)</f>
        <v>$12.06 USD / day</v>
      </c>
      <c r="R2251" t="str">
        <f>VLOOKUP($N2251,'Design - US'!$H$3:$M$50,5,FALSE)</f>
        <v>Open access within label indication (use after failure of allopurinol or febuxostat)</v>
      </c>
      <c r="S2251" t="str">
        <f>VLOOKUP($N2251,'Design - US'!$H$3:$M$50,6,FALSE)</f>
        <v>No prior authorization</v>
      </c>
      <c r="T2251">
        <f t="shared" si="251"/>
        <v>1500</v>
      </c>
      <c r="U2251">
        <f t="shared" si="245"/>
        <v>450</v>
      </c>
      <c r="V2251">
        <f t="shared" si="246"/>
        <v>450</v>
      </c>
      <c r="W2251">
        <f t="shared" si="247"/>
        <v>600</v>
      </c>
      <c r="X2251">
        <f t="shared" si="248"/>
        <v>0</v>
      </c>
    </row>
    <row r="2252" spans="1:24">
      <c r="A2252" s="2">
        <v>326</v>
      </c>
      <c r="B2252" s="1" t="s">
        <v>18</v>
      </c>
      <c r="C2252" s="1">
        <v>10</v>
      </c>
      <c r="D2252" s="1" t="s">
        <v>11</v>
      </c>
      <c r="E2252" s="1">
        <v>0.4</v>
      </c>
      <c r="F2252" s="1">
        <v>0.3</v>
      </c>
      <c r="G2252" s="1">
        <v>0.3</v>
      </c>
      <c r="H2252" s="1">
        <v>0</v>
      </c>
      <c r="I2252" s="1" t="s">
        <v>12</v>
      </c>
      <c r="J2252" s="1" t="s">
        <v>16</v>
      </c>
      <c r="K2252" s="1">
        <v>4000</v>
      </c>
      <c r="L2252" s="3">
        <v>1500</v>
      </c>
      <c r="M2252" t="str">
        <f t="shared" si="249"/>
        <v>C</v>
      </c>
      <c r="N2252" t="str">
        <f t="shared" si="250"/>
        <v>C10</v>
      </c>
      <c r="O2252" t="str">
        <f>VLOOKUP(N2252,'Design - US'!$H$3:$M$50,2,FALSE)</f>
        <v>Profile A</v>
      </c>
      <c r="P2252" t="str">
        <f>VLOOKUP($N2252,'Design - US'!$H$3:$M$50,3,FALSE)</f>
        <v>$60 USD / mo (T3)</v>
      </c>
      <c r="Q2252" t="str">
        <f>VLOOKUP($N2252,'Design - US'!$H$3:$M$50,4,FALSE)</f>
        <v>$12.06 USD / day</v>
      </c>
      <c r="R2252" t="str">
        <f>VLOOKUP($N2252,'Design - US'!$H$3:$M$50,5,FALSE)</f>
        <v>Open access within label indication (use after failure of allopurinol or febuxostat)</v>
      </c>
      <c r="S2252" t="str">
        <f>VLOOKUP($N2252,'Design - US'!$H$3:$M$50,6,FALSE)</f>
        <v>No prior authorization</v>
      </c>
      <c r="T2252">
        <f t="shared" si="251"/>
        <v>4000</v>
      </c>
      <c r="U2252">
        <f t="shared" si="245"/>
        <v>1600</v>
      </c>
      <c r="V2252">
        <f t="shared" si="246"/>
        <v>1200</v>
      </c>
      <c r="W2252">
        <f t="shared" si="247"/>
        <v>1200</v>
      </c>
      <c r="X2252">
        <f t="shared" si="248"/>
        <v>0</v>
      </c>
    </row>
    <row r="2253" spans="1:24">
      <c r="A2253" s="2">
        <v>326</v>
      </c>
      <c r="B2253" s="1" t="s">
        <v>18</v>
      </c>
      <c r="C2253" s="1">
        <v>10</v>
      </c>
      <c r="D2253" s="1" t="s">
        <v>14</v>
      </c>
      <c r="E2253" s="1">
        <v>0.3</v>
      </c>
      <c r="F2253" s="1">
        <v>0.3</v>
      </c>
      <c r="G2253" s="1">
        <v>0.4</v>
      </c>
      <c r="H2253" s="1">
        <v>0</v>
      </c>
      <c r="I2253" s="1" t="s">
        <v>12</v>
      </c>
      <c r="J2253" s="1" t="s">
        <v>16</v>
      </c>
      <c r="K2253" s="1">
        <v>4000</v>
      </c>
      <c r="L2253" s="3">
        <v>1500</v>
      </c>
      <c r="M2253" t="str">
        <f t="shared" si="249"/>
        <v>C</v>
      </c>
      <c r="N2253" t="str">
        <f t="shared" si="250"/>
        <v>C10</v>
      </c>
      <c r="O2253" t="str">
        <f>VLOOKUP(N2253,'Design - US'!$H$3:$M$50,2,FALSE)</f>
        <v>Profile A</v>
      </c>
      <c r="P2253" t="str">
        <f>VLOOKUP($N2253,'Design - US'!$H$3:$M$50,3,FALSE)</f>
        <v>$60 USD / mo (T3)</v>
      </c>
      <c r="Q2253" t="str">
        <f>VLOOKUP($N2253,'Design - US'!$H$3:$M$50,4,FALSE)</f>
        <v>$12.06 USD / day</v>
      </c>
      <c r="R2253" t="str">
        <f>VLOOKUP($N2253,'Design - US'!$H$3:$M$50,5,FALSE)</f>
        <v>Open access within label indication (use after failure of allopurinol or febuxostat)</v>
      </c>
      <c r="S2253" t="str">
        <f>VLOOKUP($N2253,'Design - US'!$H$3:$M$50,6,FALSE)</f>
        <v>No prior authorization</v>
      </c>
      <c r="T2253">
        <f t="shared" si="251"/>
        <v>1500</v>
      </c>
      <c r="U2253">
        <f t="shared" si="245"/>
        <v>450</v>
      </c>
      <c r="V2253">
        <f t="shared" si="246"/>
        <v>450</v>
      </c>
      <c r="W2253">
        <f t="shared" si="247"/>
        <v>600</v>
      </c>
      <c r="X2253">
        <f t="shared" si="248"/>
        <v>0</v>
      </c>
    </row>
    <row r="2254" spans="1:24">
      <c r="A2254" s="2">
        <v>326</v>
      </c>
      <c r="B2254" s="1" t="s">
        <v>18</v>
      </c>
      <c r="C2254" s="1">
        <v>11</v>
      </c>
      <c r="D2254" s="1" t="s">
        <v>11</v>
      </c>
      <c r="E2254" s="1">
        <v>0.3</v>
      </c>
      <c r="F2254" s="1">
        <v>0.3</v>
      </c>
      <c r="G2254" s="1">
        <v>0.4</v>
      </c>
      <c r="H2254" s="1">
        <v>0</v>
      </c>
      <c r="I2254" s="1" t="s">
        <v>12</v>
      </c>
      <c r="J2254" s="1" t="s">
        <v>16</v>
      </c>
      <c r="K2254" s="1">
        <v>4000</v>
      </c>
      <c r="L2254" s="3">
        <v>1500</v>
      </c>
      <c r="M2254" t="str">
        <f t="shared" si="249"/>
        <v>C</v>
      </c>
      <c r="N2254" t="str">
        <f t="shared" si="250"/>
        <v>C11</v>
      </c>
      <c r="O2254" t="str">
        <f>VLOOKUP(N2254,'Design - US'!$H$3:$M$50,2,FALSE)</f>
        <v>Profile B</v>
      </c>
      <c r="P2254" t="str">
        <f>VLOOKUP($N2254,'Design - US'!$H$3:$M$50,3,FALSE)</f>
        <v>$60 USD / mo (T3)</v>
      </c>
      <c r="Q2254" t="str">
        <f>VLOOKUP($N2254,'Design - US'!$H$3:$M$50,4,FALSE)</f>
        <v>$12.06 USD / day</v>
      </c>
      <c r="R2254" t="str">
        <f>VLOOKUP($N2254,'Design - US'!$H$3:$M$50,5,FALSE)</f>
        <v>Open access within label indication (use after failure of allopurinol or febuxostat)</v>
      </c>
      <c r="S2254" t="str">
        <f>VLOOKUP($N2254,'Design - US'!$H$3:$M$50,6,FALSE)</f>
        <v>No prior authorization</v>
      </c>
      <c r="T2254">
        <f t="shared" si="251"/>
        <v>4000</v>
      </c>
      <c r="U2254">
        <f t="shared" si="245"/>
        <v>1200</v>
      </c>
      <c r="V2254">
        <f t="shared" si="246"/>
        <v>1200</v>
      </c>
      <c r="W2254">
        <f t="shared" si="247"/>
        <v>1600</v>
      </c>
      <c r="X2254">
        <f t="shared" si="248"/>
        <v>0</v>
      </c>
    </row>
    <row r="2255" spans="1:24">
      <c r="A2255" s="2">
        <v>326</v>
      </c>
      <c r="B2255" s="1" t="s">
        <v>18</v>
      </c>
      <c r="C2255" s="1">
        <v>11</v>
      </c>
      <c r="D2255" s="1" t="s">
        <v>14</v>
      </c>
      <c r="E2255" s="1">
        <v>0.2</v>
      </c>
      <c r="F2255" s="1">
        <v>0.4</v>
      </c>
      <c r="G2255" s="1">
        <v>0.4</v>
      </c>
      <c r="H2255" s="1">
        <v>0</v>
      </c>
      <c r="I2255" s="1" t="s">
        <v>12</v>
      </c>
      <c r="J2255" s="1" t="s">
        <v>16</v>
      </c>
      <c r="K2255" s="1">
        <v>4000</v>
      </c>
      <c r="L2255" s="3">
        <v>1500</v>
      </c>
      <c r="M2255" t="str">
        <f t="shared" si="249"/>
        <v>C</v>
      </c>
      <c r="N2255" t="str">
        <f t="shared" si="250"/>
        <v>C11</v>
      </c>
      <c r="O2255" t="str">
        <f>VLOOKUP(N2255,'Design - US'!$H$3:$M$50,2,FALSE)</f>
        <v>Profile B</v>
      </c>
      <c r="P2255" t="str">
        <f>VLOOKUP($N2255,'Design - US'!$H$3:$M$50,3,FALSE)</f>
        <v>$60 USD / mo (T3)</v>
      </c>
      <c r="Q2255" t="str">
        <f>VLOOKUP($N2255,'Design - US'!$H$3:$M$50,4,FALSE)</f>
        <v>$12.06 USD / day</v>
      </c>
      <c r="R2255" t="str">
        <f>VLOOKUP($N2255,'Design - US'!$H$3:$M$50,5,FALSE)</f>
        <v>Open access within label indication (use after failure of allopurinol or febuxostat)</v>
      </c>
      <c r="S2255" t="str">
        <f>VLOOKUP($N2255,'Design - US'!$H$3:$M$50,6,FALSE)</f>
        <v>No prior authorization</v>
      </c>
      <c r="T2255">
        <f t="shared" si="251"/>
        <v>1500</v>
      </c>
      <c r="U2255">
        <f t="shared" si="245"/>
        <v>300</v>
      </c>
      <c r="V2255">
        <f t="shared" si="246"/>
        <v>600</v>
      </c>
      <c r="W2255">
        <f t="shared" si="247"/>
        <v>600</v>
      </c>
      <c r="X2255">
        <f t="shared" si="248"/>
        <v>0</v>
      </c>
    </row>
    <row r="2256" spans="1:24">
      <c r="A2256" s="2">
        <v>326</v>
      </c>
      <c r="B2256" s="1" t="s">
        <v>18</v>
      </c>
      <c r="C2256" s="1">
        <v>12</v>
      </c>
      <c r="D2256" s="1" t="s">
        <v>11</v>
      </c>
      <c r="E2256" s="1">
        <v>0.2</v>
      </c>
      <c r="F2256" s="1">
        <v>0.3</v>
      </c>
      <c r="G2256" s="1">
        <v>0.5</v>
      </c>
      <c r="H2256" s="1">
        <v>0</v>
      </c>
      <c r="I2256" s="1" t="s">
        <v>12</v>
      </c>
      <c r="J2256" s="1" t="s">
        <v>16</v>
      </c>
      <c r="K2256" s="1">
        <v>4000</v>
      </c>
      <c r="L2256" s="3">
        <v>1500</v>
      </c>
      <c r="M2256" t="str">
        <f t="shared" si="249"/>
        <v>C</v>
      </c>
      <c r="N2256" t="str">
        <f t="shared" si="250"/>
        <v>C12</v>
      </c>
      <c r="O2256" t="str">
        <f>VLOOKUP(N2256,'Design - US'!$H$3:$M$50,2,FALSE)</f>
        <v>Profile C</v>
      </c>
      <c r="P2256" t="str">
        <f>VLOOKUP($N2256,'Design - US'!$H$3:$M$50,3,FALSE)</f>
        <v>$60 USD / mo (T3)</v>
      </c>
      <c r="Q2256" t="str">
        <f>VLOOKUP($N2256,'Design - US'!$H$3:$M$50,4,FALSE)</f>
        <v>$5.36 USD / day</v>
      </c>
      <c r="R2256" t="str">
        <f>VLOOKUP($N2256,'Design - US'!$H$3:$M$50,5,FALSE)</f>
        <v>Open access within label indication (use after failure of allopurinol or febuxostat)</v>
      </c>
      <c r="S2256" t="str">
        <f>VLOOKUP($N2256,'Design - US'!$H$3:$M$50,6,FALSE)</f>
        <v>No prior authorization</v>
      </c>
      <c r="T2256">
        <f t="shared" si="251"/>
        <v>4000</v>
      </c>
      <c r="U2256">
        <f t="shared" si="245"/>
        <v>800</v>
      </c>
      <c r="V2256">
        <f t="shared" si="246"/>
        <v>1200</v>
      </c>
      <c r="W2256">
        <f t="shared" si="247"/>
        <v>2000</v>
      </c>
      <c r="X2256">
        <f t="shared" si="248"/>
        <v>0</v>
      </c>
    </row>
    <row r="2257" spans="1:24">
      <c r="A2257" s="2">
        <v>326</v>
      </c>
      <c r="B2257" s="1" t="s">
        <v>18</v>
      </c>
      <c r="C2257" s="1">
        <v>12</v>
      </c>
      <c r="D2257" s="1" t="s">
        <v>14</v>
      </c>
      <c r="E2257" s="1">
        <v>0.1</v>
      </c>
      <c r="F2257" s="1">
        <v>0.2</v>
      </c>
      <c r="G2257" s="1">
        <v>0.7</v>
      </c>
      <c r="H2257" s="1">
        <v>0</v>
      </c>
      <c r="I2257" s="1" t="s">
        <v>12</v>
      </c>
      <c r="J2257" s="1" t="s">
        <v>16</v>
      </c>
      <c r="K2257" s="1">
        <v>4000</v>
      </c>
      <c r="L2257" s="3">
        <v>1500</v>
      </c>
      <c r="M2257" t="str">
        <f t="shared" si="249"/>
        <v>C</v>
      </c>
      <c r="N2257" t="str">
        <f t="shared" si="250"/>
        <v>C12</v>
      </c>
      <c r="O2257" t="str">
        <f>VLOOKUP(N2257,'Design - US'!$H$3:$M$50,2,FALSE)</f>
        <v>Profile C</v>
      </c>
      <c r="P2257" t="str">
        <f>VLOOKUP($N2257,'Design - US'!$H$3:$M$50,3,FALSE)</f>
        <v>$60 USD / mo (T3)</v>
      </c>
      <c r="Q2257" t="str">
        <f>VLOOKUP($N2257,'Design - US'!$H$3:$M$50,4,FALSE)</f>
        <v>$5.36 USD / day</v>
      </c>
      <c r="R2257" t="str">
        <f>VLOOKUP($N2257,'Design - US'!$H$3:$M$50,5,FALSE)</f>
        <v>Open access within label indication (use after failure of allopurinol or febuxostat)</v>
      </c>
      <c r="S2257" t="str">
        <f>VLOOKUP($N2257,'Design - US'!$H$3:$M$50,6,FALSE)</f>
        <v>No prior authorization</v>
      </c>
      <c r="T2257">
        <f t="shared" si="251"/>
        <v>1500</v>
      </c>
      <c r="U2257">
        <f t="shared" si="245"/>
        <v>150</v>
      </c>
      <c r="V2257">
        <f t="shared" si="246"/>
        <v>300</v>
      </c>
      <c r="W2257">
        <f t="shared" si="247"/>
        <v>1050</v>
      </c>
      <c r="X2257">
        <f t="shared" si="248"/>
        <v>0</v>
      </c>
    </row>
    <row r="2258" spans="1:24">
      <c r="A2258" s="2">
        <v>329</v>
      </c>
      <c r="B2258" s="1" t="s">
        <v>18</v>
      </c>
      <c r="C2258" s="1">
        <v>1</v>
      </c>
      <c r="D2258" s="1" t="s">
        <v>11</v>
      </c>
      <c r="E2258" s="1">
        <v>1</v>
      </c>
      <c r="F2258" s="1">
        <v>0</v>
      </c>
      <c r="G2258" s="1">
        <v>0</v>
      </c>
      <c r="H2258" s="1">
        <v>0</v>
      </c>
      <c r="I2258" s="1" t="s">
        <v>12</v>
      </c>
      <c r="J2258" s="1" t="s">
        <v>16</v>
      </c>
      <c r="K2258" s="1">
        <v>2000</v>
      </c>
      <c r="L2258" s="3">
        <v>1750</v>
      </c>
      <c r="M2258" t="str">
        <f t="shared" si="249"/>
        <v>C</v>
      </c>
      <c r="N2258" t="str">
        <f t="shared" si="250"/>
        <v>C1</v>
      </c>
      <c r="O2258" t="str">
        <f>VLOOKUP(N2258,'Design - US'!$H$3:$M$50,2,FALSE)</f>
        <v>Profile C</v>
      </c>
      <c r="P2258" t="str">
        <f>VLOOKUP($N2258,'Design - US'!$H$3:$M$50,3,FALSE)</f>
        <v>$30 USD / mo (T2)</v>
      </c>
      <c r="Q2258" t="str">
        <f>VLOOKUP($N2258,'Design - US'!$H$3:$M$50,4,FALSE)</f>
        <v>$7.14 USD / day</v>
      </c>
      <c r="R2258" t="str">
        <f>VLOOKUP($N2258,'Design - US'!$H$3:$M$50,5,FALSE)</f>
        <v>Open access within label indication (use after failure of allopurinol or febuxostat)</v>
      </c>
      <c r="S2258" t="str">
        <f>VLOOKUP($N2258,'Design - US'!$H$3:$M$50,6,FALSE)</f>
        <v>No prior authorization</v>
      </c>
      <c r="T2258">
        <f t="shared" si="251"/>
        <v>2000</v>
      </c>
      <c r="U2258">
        <f t="shared" si="245"/>
        <v>2000</v>
      </c>
      <c r="V2258">
        <f t="shared" si="246"/>
        <v>0</v>
      </c>
      <c r="W2258">
        <f t="shared" si="247"/>
        <v>0</v>
      </c>
      <c r="X2258">
        <f t="shared" si="248"/>
        <v>0</v>
      </c>
    </row>
    <row r="2259" spans="1:24">
      <c r="A2259" s="2">
        <v>329</v>
      </c>
      <c r="B2259" s="1" t="s">
        <v>18</v>
      </c>
      <c r="C2259" s="1">
        <v>1</v>
      </c>
      <c r="D2259" s="1" t="s">
        <v>14</v>
      </c>
      <c r="E2259" s="1">
        <v>1</v>
      </c>
      <c r="F2259" s="1">
        <v>0</v>
      </c>
      <c r="G2259" s="1">
        <v>0</v>
      </c>
      <c r="H2259" s="1">
        <v>0</v>
      </c>
      <c r="I2259" s="1" t="s">
        <v>12</v>
      </c>
      <c r="J2259" s="1" t="s">
        <v>16</v>
      </c>
      <c r="K2259" s="1">
        <v>2000</v>
      </c>
      <c r="L2259" s="3">
        <v>1750</v>
      </c>
      <c r="M2259" t="str">
        <f t="shared" si="249"/>
        <v>C</v>
      </c>
      <c r="N2259" t="str">
        <f t="shared" si="250"/>
        <v>C1</v>
      </c>
      <c r="O2259" t="str">
        <f>VLOOKUP(N2259,'Design - US'!$H$3:$M$50,2,FALSE)</f>
        <v>Profile C</v>
      </c>
      <c r="P2259" t="str">
        <f>VLOOKUP($N2259,'Design - US'!$H$3:$M$50,3,FALSE)</f>
        <v>$30 USD / mo (T2)</v>
      </c>
      <c r="Q2259" t="str">
        <f>VLOOKUP($N2259,'Design - US'!$H$3:$M$50,4,FALSE)</f>
        <v>$7.14 USD / day</v>
      </c>
      <c r="R2259" t="str">
        <f>VLOOKUP($N2259,'Design - US'!$H$3:$M$50,5,FALSE)</f>
        <v>Open access within label indication (use after failure of allopurinol or febuxostat)</v>
      </c>
      <c r="S2259" t="str">
        <f>VLOOKUP($N2259,'Design - US'!$H$3:$M$50,6,FALSE)</f>
        <v>No prior authorization</v>
      </c>
      <c r="T2259">
        <f t="shared" si="251"/>
        <v>1750</v>
      </c>
      <c r="U2259">
        <f t="shared" si="245"/>
        <v>1750</v>
      </c>
      <c r="V2259">
        <f t="shared" si="246"/>
        <v>0</v>
      </c>
      <c r="W2259">
        <f t="shared" si="247"/>
        <v>0</v>
      </c>
      <c r="X2259">
        <f t="shared" si="248"/>
        <v>0</v>
      </c>
    </row>
    <row r="2260" spans="1:24">
      <c r="A2260" s="2">
        <v>329</v>
      </c>
      <c r="B2260" s="1" t="s">
        <v>18</v>
      </c>
      <c r="C2260" s="1">
        <v>2</v>
      </c>
      <c r="D2260" s="1" t="s">
        <v>11</v>
      </c>
      <c r="E2260" s="1">
        <v>1</v>
      </c>
      <c r="F2260" s="1">
        <v>0</v>
      </c>
      <c r="G2260" s="1">
        <v>0</v>
      </c>
      <c r="H2260" s="1">
        <v>0</v>
      </c>
      <c r="I2260" s="1" t="s">
        <v>12</v>
      </c>
      <c r="J2260" s="1" t="s">
        <v>16</v>
      </c>
      <c r="K2260" s="1">
        <v>2000</v>
      </c>
      <c r="L2260" s="3">
        <v>1750</v>
      </c>
      <c r="M2260" t="str">
        <f t="shared" si="249"/>
        <v>C</v>
      </c>
      <c r="N2260" t="str">
        <f t="shared" si="250"/>
        <v>C2</v>
      </c>
      <c r="O2260" t="str">
        <f>VLOOKUP(N2260,'Design - US'!$H$3:$M$50,2,FALSE)</f>
        <v>Profile C</v>
      </c>
      <c r="P2260" t="str">
        <f>VLOOKUP($N2260,'Design - US'!$H$3:$M$50,3,FALSE)</f>
        <v>$60 USD / mo (T3)</v>
      </c>
      <c r="Q2260" t="str">
        <f>VLOOKUP($N2260,'Design - US'!$H$3:$M$50,4,FALSE)</f>
        <v>$12.06 USD / day</v>
      </c>
      <c r="R2260" t="str">
        <f>VLOOKUP($N2260,'Design - US'!$H$3:$M$50,5,FALSE)</f>
        <v>Access restricted beyond label indication (use only after failure of both allopurinol AND febuxostat)</v>
      </c>
      <c r="S2260" t="str">
        <f>VLOOKUP($N2260,'Design - US'!$H$3:$M$50,6,FALSE)</f>
        <v>Requires prior authorization</v>
      </c>
      <c r="T2260">
        <f t="shared" si="251"/>
        <v>2000</v>
      </c>
      <c r="U2260">
        <f t="shared" si="245"/>
        <v>2000</v>
      </c>
      <c r="V2260">
        <f t="shared" si="246"/>
        <v>0</v>
      </c>
      <c r="W2260">
        <f t="shared" si="247"/>
        <v>0</v>
      </c>
      <c r="X2260">
        <f t="shared" si="248"/>
        <v>0</v>
      </c>
    </row>
    <row r="2261" spans="1:24">
      <c r="A2261" s="2">
        <v>329</v>
      </c>
      <c r="B2261" s="1" t="s">
        <v>18</v>
      </c>
      <c r="C2261" s="1">
        <v>2</v>
      </c>
      <c r="D2261" s="1" t="s">
        <v>14</v>
      </c>
      <c r="E2261" s="1">
        <v>1</v>
      </c>
      <c r="F2261" s="1">
        <v>0</v>
      </c>
      <c r="G2261" s="1">
        <v>0</v>
      </c>
      <c r="H2261" s="1">
        <v>0</v>
      </c>
      <c r="I2261" s="1" t="s">
        <v>12</v>
      </c>
      <c r="J2261" s="1" t="s">
        <v>16</v>
      </c>
      <c r="K2261" s="1">
        <v>2000</v>
      </c>
      <c r="L2261" s="3">
        <v>1750</v>
      </c>
      <c r="M2261" t="str">
        <f t="shared" si="249"/>
        <v>C</v>
      </c>
      <c r="N2261" t="str">
        <f t="shared" si="250"/>
        <v>C2</v>
      </c>
      <c r="O2261" t="str">
        <f>VLOOKUP(N2261,'Design - US'!$H$3:$M$50,2,FALSE)</f>
        <v>Profile C</v>
      </c>
      <c r="P2261" t="str">
        <f>VLOOKUP($N2261,'Design - US'!$H$3:$M$50,3,FALSE)</f>
        <v>$60 USD / mo (T3)</v>
      </c>
      <c r="Q2261" t="str">
        <f>VLOOKUP($N2261,'Design - US'!$H$3:$M$50,4,FALSE)</f>
        <v>$12.06 USD / day</v>
      </c>
      <c r="R2261" t="str">
        <f>VLOOKUP($N2261,'Design - US'!$H$3:$M$50,5,FALSE)</f>
        <v>Access restricted beyond label indication (use only after failure of both allopurinol AND febuxostat)</v>
      </c>
      <c r="S2261" t="str">
        <f>VLOOKUP($N2261,'Design - US'!$H$3:$M$50,6,FALSE)</f>
        <v>Requires prior authorization</v>
      </c>
      <c r="T2261">
        <f t="shared" si="251"/>
        <v>1750</v>
      </c>
      <c r="U2261">
        <f t="shared" si="245"/>
        <v>1750</v>
      </c>
      <c r="V2261">
        <f t="shared" si="246"/>
        <v>0</v>
      </c>
      <c r="W2261">
        <f t="shared" si="247"/>
        <v>0</v>
      </c>
      <c r="X2261">
        <f t="shared" si="248"/>
        <v>0</v>
      </c>
    </row>
    <row r="2262" spans="1:24">
      <c r="A2262" s="2">
        <v>329</v>
      </c>
      <c r="B2262" s="1" t="s">
        <v>18</v>
      </c>
      <c r="C2262" s="1">
        <v>3</v>
      </c>
      <c r="D2262" s="1" t="s">
        <v>11</v>
      </c>
      <c r="E2262" s="1">
        <v>1</v>
      </c>
      <c r="F2262" s="1">
        <v>0</v>
      </c>
      <c r="G2262" s="1">
        <v>0</v>
      </c>
      <c r="H2262" s="1">
        <v>0</v>
      </c>
      <c r="I2262" s="1" t="s">
        <v>12</v>
      </c>
      <c r="J2262" s="1" t="s">
        <v>16</v>
      </c>
      <c r="K2262" s="1">
        <v>2000</v>
      </c>
      <c r="L2262" s="3">
        <v>1750</v>
      </c>
      <c r="M2262" t="str">
        <f t="shared" si="249"/>
        <v>C</v>
      </c>
      <c r="N2262" t="str">
        <f t="shared" si="250"/>
        <v>C3</v>
      </c>
      <c r="O2262" t="str">
        <f>VLOOKUP(N2262,'Design - US'!$H$3:$M$50,2,FALSE)</f>
        <v>Profile A</v>
      </c>
      <c r="P2262" t="str">
        <f>VLOOKUP($N2262,'Design - US'!$H$3:$M$50,3,FALSE)</f>
        <v>$30 USD / mo (T2)</v>
      </c>
      <c r="Q2262" t="str">
        <f>VLOOKUP($N2262,'Design - US'!$H$3:$M$50,4,FALSE)</f>
        <v>$7.14 USD / day</v>
      </c>
      <c r="R2262" t="str">
        <f>VLOOKUP($N2262,'Design - US'!$H$3:$M$50,5,FALSE)</f>
        <v>Open access within label indication (use after failure of allopurinol or febuxostat)</v>
      </c>
      <c r="S2262" t="str">
        <f>VLOOKUP($N2262,'Design - US'!$H$3:$M$50,6,FALSE)</f>
        <v>No prior authorization</v>
      </c>
      <c r="T2262">
        <f t="shared" si="251"/>
        <v>2000</v>
      </c>
      <c r="U2262">
        <f t="shared" si="245"/>
        <v>2000</v>
      </c>
      <c r="V2262">
        <f t="shared" si="246"/>
        <v>0</v>
      </c>
      <c r="W2262">
        <f t="shared" si="247"/>
        <v>0</v>
      </c>
      <c r="X2262">
        <f t="shared" si="248"/>
        <v>0</v>
      </c>
    </row>
    <row r="2263" spans="1:24">
      <c r="A2263" s="2">
        <v>329</v>
      </c>
      <c r="B2263" s="1" t="s">
        <v>18</v>
      </c>
      <c r="C2263" s="1">
        <v>3</v>
      </c>
      <c r="D2263" s="1" t="s">
        <v>14</v>
      </c>
      <c r="E2263" s="1">
        <v>1</v>
      </c>
      <c r="F2263" s="1">
        <v>0</v>
      </c>
      <c r="G2263" s="1">
        <v>0</v>
      </c>
      <c r="H2263" s="1">
        <v>0</v>
      </c>
      <c r="I2263" s="1" t="s">
        <v>12</v>
      </c>
      <c r="J2263" s="1" t="s">
        <v>16</v>
      </c>
      <c r="K2263" s="1">
        <v>2000</v>
      </c>
      <c r="L2263" s="3">
        <v>1750</v>
      </c>
      <c r="M2263" t="str">
        <f t="shared" si="249"/>
        <v>C</v>
      </c>
      <c r="N2263" t="str">
        <f t="shared" si="250"/>
        <v>C3</v>
      </c>
      <c r="O2263" t="str">
        <f>VLOOKUP(N2263,'Design - US'!$H$3:$M$50,2,FALSE)</f>
        <v>Profile A</v>
      </c>
      <c r="P2263" t="str">
        <f>VLOOKUP($N2263,'Design - US'!$H$3:$M$50,3,FALSE)</f>
        <v>$30 USD / mo (T2)</v>
      </c>
      <c r="Q2263" t="str">
        <f>VLOOKUP($N2263,'Design - US'!$H$3:$M$50,4,FALSE)</f>
        <v>$7.14 USD / day</v>
      </c>
      <c r="R2263" t="str">
        <f>VLOOKUP($N2263,'Design - US'!$H$3:$M$50,5,FALSE)</f>
        <v>Open access within label indication (use after failure of allopurinol or febuxostat)</v>
      </c>
      <c r="S2263" t="str">
        <f>VLOOKUP($N2263,'Design - US'!$H$3:$M$50,6,FALSE)</f>
        <v>No prior authorization</v>
      </c>
      <c r="T2263">
        <f t="shared" si="251"/>
        <v>1750</v>
      </c>
      <c r="U2263">
        <f t="shared" si="245"/>
        <v>1750</v>
      </c>
      <c r="V2263">
        <f t="shared" si="246"/>
        <v>0</v>
      </c>
      <c r="W2263">
        <f t="shared" si="247"/>
        <v>0</v>
      </c>
      <c r="X2263">
        <f t="shared" si="248"/>
        <v>0</v>
      </c>
    </row>
    <row r="2264" spans="1:24">
      <c r="A2264" s="2">
        <v>329</v>
      </c>
      <c r="B2264" s="1" t="s">
        <v>18</v>
      </c>
      <c r="C2264" s="1">
        <v>4</v>
      </c>
      <c r="D2264" s="1" t="s">
        <v>11</v>
      </c>
      <c r="E2264" s="1">
        <v>1</v>
      </c>
      <c r="F2264" s="1">
        <v>0</v>
      </c>
      <c r="G2264" s="1">
        <v>0</v>
      </c>
      <c r="H2264" s="1">
        <v>0</v>
      </c>
      <c r="I2264" s="1" t="s">
        <v>12</v>
      </c>
      <c r="J2264" s="1" t="s">
        <v>16</v>
      </c>
      <c r="K2264" s="1">
        <v>2000</v>
      </c>
      <c r="L2264" s="3">
        <v>1750</v>
      </c>
      <c r="M2264" t="str">
        <f t="shared" si="249"/>
        <v>C</v>
      </c>
      <c r="N2264" t="str">
        <f t="shared" si="250"/>
        <v>C4</v>
      </c>
      <c r="O2264" t="str">
        <f>VLOOKUP(N2264,'Design - US'!$H$3:$M$50,2,FALSE)</f>
        <v>Profile A</v>
      </c>
      <c r="P2264" t="str">
        <f>VLOOKUP($N2264,'Design - US'!$H$3:$M$50,3,FALSE)</f>
        <v>$60 USD / mo (T3)</v>
      </c>
      <c r="Q2264" t="str">
        <f>VLOOKUP($N2264,'Design - US'!$H$3:$M$50,4,FALSE)</f>
        <v>$5.36 USD / day</v>
      </c>
      <c r="R2264" t="str">
        <f>VLOOKUP($N2264,'Design - US'!$H$3:$M$50,5,FALSE)</f>
        <v>Open access within label indication (use after failure of allopurinol or febuxostat)</v>
      </c>
      <c r="S2264" t="str">
        <f>VLOOKUP($N2264,'Design - US'!$H$3:$M$50,6,FALSE)</f>
        <v>Requires prior authorization</v>
      </c>
      <c r="T2264">
        <f t="shared" si="251"/>
        <v>2000</v>
      </c>
      <c r="U2264">
        <f t="shared" si="245"/>
        <v>2000</v>
      </c>
      <c r="V2264">
        <f t="shared" si="246"/>
        <v>0</v>
      </c>
      <c r="W2264">
        <f t="shared" si="247"/>
        <v>0</v>
      </c>
      <c r="X2264">
        <f t="shared" si="248"/>
        <v>0</v>
      </c>
    </row>
    <row r="2265" spans="1:24">
      <c r="A2265" s="2">
        <v>329</v>
      </c>
      <c r="B2265" s="1" t="s">
        <v>18</v>
      </c>
      <c r="C2265" s="1">
        <v>4</v>
      </c>
      <c r="D2265" s="1" t="s">
        <v>14</v>
      </c>
      <c r="E2265" s="1">
        <v>1</v>
      </c>
      <c r="F2265" s="1">
        <v>0</v>
      </c>
      <c r="G2265" s="1">
        <v>0</v>
      </c>
      <c r="H2265" s="1">
        <v>0</v>
      </c>
      <c r="I2265" s="1" t="s">
        <v>12</v>
      </c>
      <c r="J2265" s="1" t="s">
        <v>16</v>
      </c>
      <c r="K2265" s="1">
        <v>2000</v>
      </c>
      <c r="L2265" s="3">
        <v>1750</v>
      </c>
      <c r="M2265" t="str">
        <f t="shared" si="249"/>
        <v>C</v>
      </c>
      <c r="N2265" t="str">
        <f t="shared" si="250"/>
        <v>C4</v>
      </c>
      <c r="O2265" t="str">
        <f>VLOOKUP(N2265,'Design - US'!$H$3:$M$50,2,FALSE)</f>
        <v>Profile A</v>
      </c>
      <c r="P2265" t="str">
        <f>VLOOKUP($N2265,'Design - US'!$H$3:$M$50,3,FALSE)</f>
        <v>$60 USD / mo (T3)</v>
      </c>
      <c r="Q2265" t="str">
        <f>VLOOKUP($N2265,'Design - US'!$H$3:$M$50,4,FALSE)</f>
        <v>$5.36 USD / day</v>
      </c>
      <c r="R2265" t="str">
        <f>VLOOKUP($N2265,'Design - US'!$H$3:$M$50,5,FALSE)</f>
        <v>Open access within label indication (use after failure of allopurinol or febuxostat)</v>
      </c>
      <c r="S2265" t="str">
        <f>VLOOKUP($N2265,'Design - US'!$H$3:$M$50,6,FALSE)</f>
        <v>Requires prior authorization</v>
      </c>
      <c r="T2265">
        <f t="shared" si="251"/>
        <v>1750</v>
      </c>
      <c r="U2265">
        <f t="shared" si="245"/>
        <v>1750</v>
      </c>
      <c r="V2265">
        <f t="shared" si="246"/>
        <v>0</v>
      </c>
      <c r="W2265">
        <f t="shared" si="247"/>
        <v>0</v>
      </c>
      <c r="X2265">
        <f t="shared" si="248"/>
        <v>0</v>
      </c>
    </row>
    <row r="2266" spans="1:24">
      <c r="A2266" s="2">
        <v>329</v>
      </c>
      <c r="B2266" s="1" t="s">
        <v>18</v>
      </c>
      <c r="C2266" s="1">
        <v>5</v>
      </c>
      <c r="D2266" s="1" t="s">
        <v>11</v>
      </c>
      <c r="E2266" s="1">
        <v>1</v>
      </c>
      <c r="F2266" s="1">
        <v>0</v>
      </c>
      <c r="G2266" s="1">
        <v>0</v>
      </c>
      <c r="H2266" s="1">
        <v>0</v>
      </c>
      <c r="I2266" s="1" t="s">
        <v>12</v>
      </c>
      <c r="J2266" s="1" t="s">
        <v>16</v>
      </c>
      <c r="K2266" s="1">
        <v>2000</v>
      </c>
      <c r="L2266" s="3">
        <v>1750</v>
      </c>
      <c r="M2266" t="str">
        <f t="shared" si="249"/>
        <v>C</v>
      </c>
      <c r="N2266" t="str">
        <f t="shared" si="250"/>
        <v>C5</v>
      </c>
      <c r="O2266" t="str">
        <f>VLOOKUP(N2266,'Design - US'!$H$3:$M$50,2,FALSE)</f>
        <v>Profile C</v>
      </c>
      <c r="P2266" t="str">
        <f>VLOOKUP($N2266,'Design - US'!$H$3:$M$50,3,FALSE)</f>
        <v>$30 USD / mo (T2)</v>
      </c>
      <c r="Q2266" t="str">
        <f>VLOOKUP($N2266,'Design - US'!$H$3:$M$50,4,FALSE)</f>
        <v>$7.14 USD / day</v>
      </c>
      <c r="R2266" t="str">
        <f>VLOOKUP($N2266,'Design - US'!$H$3:$M$50,5,FALSE)</f>
        <v>Open access within label indication (use after failure of allopurinol or febuxostat)</v>
      </c>
      <c r="S2266" t="str">
        <f>VLOOKUP($N2266,'Design - US'!$H$3:$M$50,6,FALSE)</f>
        <v>Requires prior authorization</v>
      </c>
      <c r="T2266">
        <f t="shared" si="251"/>
        <v>2000</v>
      </c>
      <c r="U2266">
        <f t="shared" si="245"/>
        <v>2000</v>
      </c>
      <c r="V2266">
        <f t="shared" si="246"/>
        <v>0</v>
      </c>
      <c r="W2266">
        <f t="shared" si="247"/>
        <v>0</v>
      </c>
      <c r="X2266">
        <f t="shared" si="248"/>
        <v>0</v>
      </c>
    </row>
    <row r="2267" spans="1:24">
      <c r="A2267" s="2">
        <v>329</v>
      </c>
      <c r="B2267" s="1" t="s">
        <v>18</v>
      </c>
      <c r="C2267" s="1">
        <v>5</v>
      </c>
      <c r="D2267" s="1" t="s">
        <v>14</v>
      </c>
      <c r="E2267" s="1">
        <v>1</v>
      </c>
      <c r="F2267" s="1">
        <v>0</v>
      </c>
      <c r="G2267" s="1">
        <v>0</v>
      </c>
      <c r="H2267" s="1">
        <v>0</v>
      </c>
      <c r="I2267" s="1" t="s">
        <v>12</v>
      </c>
      <c r="J2267" s="1" t="s">
        <v>16</v>
      </c>
      <c r="K2267" s="1">
        <v>2000</v>
      </c>
      <c r="L2267" s="3">
        <v>1750</v>
      </c>
      <c r="M2267" t="str">
        <f t="shared" si="249"/>
        <v>C</v>
      </c>
      <c r="N2267" t="str">
        <f t="shared" si="250"/>
        <v>C5</v>
      </c>
      <c r="O2267" t="str">
        <f>VLOOKUP(N2267,'Design - US'!$H$3:$M$50,2,FALSE)</f>
        <v>Profile C</v>
      </c>
      <c r="P2267" t="str">
        <f>VLOOKUP($N2267,'Design - US'!$H$3:$M$50,3,FALSE)</f>
        <v>$30 USD / mo (T2)</v>
      </c>
      <c r="Q2267" t="str">
        <f>VLOOKUP($N2267,'Design - US'!$H$3:$M$50,4,FALSE)</f>
        <v>$7.14 USD / day</v>
      </c>
      <c r="R2267" t="str">
        <f>VLOOKUP($N2267,'Design - US'!$H$3:$M$50,5,FALSE)</f>
        <v>Open access within label indication (use after failure of allopurinol or febuxostat)</v>
      </c>
      <c r="S2267" t="str">
        <f>VLOOKUP($N2267,'Design - US'!$H$3:$M$50,6,FALSE)</f>
        <v>Requires prior authorization</v>
      </c>
      <c r="T2267">
        <f t="shared" si="251"/>
        <v>1750</v>
      </c>
      <c r="U2267">
        <f t="shared" si="245"/>
        <v>1750</v>
      </c>
      <c r="V2267">
        <f t="shared" si="246"/>
        <v>0</v>
      </c>
      <c r="W2267">
        <f t="shared" si="247"/>
        <v>0</v>
      </c>
      <c r="X2267">
        <f t="shared" si="248"/>
        <v>0</v>
      </c>
    </row>
    <row r="2268" spans="1:24">
      <c r="A2268" s="2">
        <v>329</v>
      </c>
      <c r="B2268" s="1" t="s">
        <v>18</v>
      </c>
      <c r="C2268" s="1">
        <v>6</v>
      </c>
      <c r="D2268" s="1" t="s">
        <v>11</v>
      </c>
      <c r="E2268" s="1">
        <v>1</v>
      </c>
      <c r="F2268" s="1">
        <v>0</v>
      </c>
      <c r="G2268" s="1">
        <v>0</v>
      </c>
      <c r="H2268" s="1">
        <v>0</v>
      </c>
      <c r="I2268" s="1" t="s">
        <v>12</v>
      </c>
      <c r="J2268" s="1" t="s">
        <v>16</v>
      </c>
      <c r="K2268" s="1">
        <v>2000</v>
      </c>
      <c r="L2268" s="3">
        <v>1750</v>
      </c>
      <c r="M2268" t="str">
        <f t="shared" si="249"/>
        <v>C</v>
      </c>
      <c r="N2268" t="str">
        <f t="shared" si="250"/>
        <v>C6</v>
      </c>
      <c r="O2268" t="str">
        <f>VLOOKUP(N2268,'Design - US'!$H$3:$M$50,2,FALSE)</f>
        <v>Profile A</v>
      </c>
      <c r="P2268" t="str">
        <f>VLOOKUP($N2268,'Design - US'!$H$3:$M$50,3,FALSE)</f>
        <v>$60 USD / mo (T3)</v>
      </c>
      <c r="Q2268" t="str">
        <f>VLOOKUP($N2268,'Design - US'!$H$3:$M$50,4,FALSE)</f>
        <v>$7.14 USD / day</v>
      </c>
      <c r="R2268" t="str">
        <f>VLOOKUP($N2268,'Design - US'!$H$3:$M$50,5,FALSE)</f>
        <v>Open access within label indication (use after failure of allopurinol or febuxostat)</v>
      </c>
      <c r="S2268" t="str">
        <f>VLOOKUP($N2268,'Design - US'!$H$3:$M$50,6,FALSE)</f>
        <v>Requires prior authorization</v>
      </c>
      <c r="T2268">
        <f t="shared" si="251"/>
        <v>2000</v>
      </c>
      <c r="U2268">
        <f t="shared" si="245"/>
        <v>2000</v>
      </c>
      <c r="V2268">
        <f t="shared" si="246"/>
        <v>0</v>
      </c>
      <c r="W2268">
        <f t="shared" si="247"/>
        <v>0</v>
      </c>
      <c r="X2268">
        <f t="shared" si="248"/>
        <v>0</v>
      </c>
    </row>
    <row r="2269" spans="1:24">
      <c r="A2269" s="2">
        <v>329</v>
      </c>
      <c r="B2269" s="1" t="s">
        <v>18</v>
      </c>
      <c r="C2269" s="1">
        <v>6</v>
      </c>
      <c r="D2269" s="1" t="s">
        <v>14</v>
      </c>
      <c r="E2269" s="1">
        <v>1</v>
      </c>
      <c r="F2269" s="1">
        <v>0</v>
      </c>
      <c r="G2269" s="1">
        <v>0</v>
      </c>
      <c r="H2269" s="1">
        <v>0</v>
      </c>
      <c r="I2269" s="1" t="s">
        <v>12</v>
      </c>
      <c r="J2269" s="1" t="s">
        <v>16</v>
      </c>
      <c r="K2269" s="1">
        <v>2000</v>
      </c>
      <c r="L2269" s="3">
        <v>1750</v>
      </c>
      <c r="M2269" t="str">
        <f t="shared" si="249"/>
        <v>C</v>
      </c>
      <c r="N2269" t="str">
        <f t="shared" si="250"/>
        <v>C6</v>
      </c>
      <c r="O2269" t="str">
        <f>VLOOKUP(N2269,'Design - US'!$H$3:$M$50,2,FALSE)</f>
        <v>Profile A</v>
      </c>
      <c r="P2269" t="str">
        <f>VLOOKUP($N2269,'Design - US'!$H$3:$M$50,3,FALSE)</f>
        <v>$60 USD / mo (T3)</v>
      </c>
      <c r="Q2269" t="str">
        <f>VLOOKUP($N2269,'Design - US'!$H$3:$M$50,4,FALSE)</f>
        <v>$7.14 USD / day</v>
      </c>
      <c r="R2269" t="str">
        <f>VLOOKUP($N2269,'Design - US'!$H$3:$M$50,5,FALSE)</f>
        <v>Open access within label indication (use after failure of allopurinol or febuxostat)</v>
      </c>
      <c r="S2269" t="str">
        <f>VLOOKUP($N2269,'Design - US'!$H$3:$M$50,6,FALSE)</f>
        <v>Requires prior authorization</v>
      </c>
      <c r="T2269">
        <f t="shared" si="251"/>
        <v>1750</v>
      </c>
      <c r="U2269">
        <f t="shared" si="245"/>
        <v>1750</v>
      </c>
      <c r="V2269">
        <f t="shared" si="246"/>
        <v>0</v>
      </c>
      <c r="W2269">
        <f t="shared" si="247"/>
        <v>0</v>
      </c>
      <c r="X2269">
        <f t="shared" si="248"/>
        <v>0</v>
      </c>
    </row>
    <row r="2270" spans="1:24">
      <c r="A2270" s="2">
        <v>329</v>
      </c>
      <c r="B2270" s="1" t="s">
        <v>18</v>
      </c>
      <c r="C2270" s="1">
        <v>7</v>
      </c>
      <c r="D2270" s="1" t="s">
        <v>11</v>
      </c>
      <c r="E2270" s="1">
        <v>1</v>
      </c>
      <c r="F2270" s="1">
        <v>0</v>
      </c>
      <c r="G2270" s="1">
        <v>0</v>
      </c>
      <c r="H2270" s="1">
        <v>0</v>
      </c>
      <c r="I2270" s="1" t="s">
        <v>12</v>
      </c>
      <c r="J2270" s="1" t="s">
        <v>16</v>
      </c>
      <c r="K2270" s="1">
        <v>2000</v>
      </c>
      <c r="L2270" s="3">
        <v>1750</v>
      </c>
      <c r="M2270" t="str">
        <f t="shared" si="249"/>
        <v>C</v>
      </c>
      <c r="N2270" t="str">
        <f t="shared" si="250"/>
        <v>C7</v>
      </c>
      <c r="O2270" t="str">
        <f>VLOOKUP(N2270,'Design - US'!$H$3:$M$50,2,FALSE)</f>
        <v>Profile D</v>
      </c>
      <c r="P2270" t="str">
        <f>VLOOKUP($N2270,'Design - US'!$H$3:$M$50,3,FALSE)</f>
        <v>$60 USD / mo (T3)</v>
      </c>
      <c r="Q2270" t="str">
        <f>VLOOKUP($N2270,'Design - US'!$H$3:$M$50,4,FALSE)</f>
        <v>$7.14 USD / day</v>
      </c>
      <c r="R2270" t="str">
        <f>VLOOKUP($N2270,'Design - US'!$H$3:$M$50,5,FALSE)</f>
        <v>Open access within label indication (use after failure of allopurinol or febuxostat)</v>
      </c>
      <c r="S2270" t="str">
        <f>VLOOKUP($N2270,'Design - US'!$H$3:$M$50,6,FALSE)</f>
        <v>Requires prior authorization</v>
      </c>
      <c r="T2270">
        <f t="shared" si="251"/>
        <v>2000</v>
      </c>
      <c r="U2270">
        <f t="shared" si="245"/>
        <v>2000</v>
      </c>
      <c r="V2270">
        <f t="shared" si="246"/>
        <v>0</v>
      </c>
      <c r="W2270">
        <f t="shared" si="247"/>
        <v>0</v>
      </c>
      <c r="X2270">
        <f t="shared" si="248"/>
        <v>0</v>
      </c>
    </row>
    <row r="2271" spans="1:24">
      <c r="A2271" s="2">
        <v>329</v>
      </c>
      <c r="B2271" s="1" t="s">
        <v>18</v>
      </c>
      <c r="C2271" s="1">
        <v>7</v>
      </c>
      <c r="D2271" s="1" t="s">
        <v>14</v>
      </c>
      <c r="E2271" s="1">
        <v>1</v>
      </c>
      <c r="F2271" s="1">
        <v>0</v>
      </c>
      <c r="G2271" s="1">
        <v>0</v>
      </c>
      <c r="H2271" s="1">
        <v>0</v>
      </c>
      <c r="I2271" s="1" t="s">
        <v>12</v>
      </c>
      <c r="J2271" s="1" t="s">
        <v>16</v>
      </c>
      <c r="K2271" s="1">
        <v>2000</v>
      </c>
      <c r="L2271" s="3">
        <v>1750</v>
      </c>
      <c r="M2271" t="str">
        <f t="shared" si="249"/>
        <v>C</v>
      </c>
      <c r="N2271" t="str">
        <f t="shared" si="250"/>
        <v>C7</v>
      </c>
      <c r="O2271" t="str">
        <f>VLOOKUP(N2271,'Design - US'!$H$3:$M$50,2,FALSE)</f>
        <v>Profile D</v>
      </c>
      <c r="P2271" t="str">
        <f>VLOOKUP($N2271,'Design - US'!$H$3:$M$50,3,FALSE)</f>
        <v>$60 USD / mo (T3)</v>
      </c>
      <c r="Q2271" t="str">
        <f>VLOOKUP($N2271,'Design - US'!$H$3:$M$50,4,FALSE)</f>
        <v>$7.14 USD / day</v>
      </c>
      <c r="R2271" t="str">
        <f>VLOOKUP($N2271,'Design - US'!$H$3:$M$50,5,FALSE)</f>
        <v>Open access within label indication (use after failure of allopurinol or febuxostat)</v>
      </c>
      <c r="S2271" t="str">
        <f>VLOOKUP($N2271,'Design - US'!$H$3:$M$50,6,FALSE)</f>
        <v>Requires prior authorization</v>
      </c>
      <c r="T2271">
        <f t="shared" si="251"/>
        <v>1750</v>
      </c>
      <c r="U2271">
        <f t="shared" si="245"/>
        <v>1750</v>
      </c>
      <c r="V2271">
        <f t="shared" si="246"/>
        <v>0</v>
      </c>
      <c r="W2271">
        <f t="shared" si="247"/>
        <v>0</v>
      </c>
      <c r="X2271">
        <f t="shared" si="248"/>
        <v>0</v>
      </c>
    </row>
    <row r="2272" spans="1:24">
      <c r="A2272" s="2">
        <v>329</v>
      </c>
      <c r="B2272" s="1" t="s">
        <v>18</v>
      </c>
      <c r="C2272" s="1">
        <v>8</v>
      </c>
      <c r="D2272" s="1" t="s">
        <v>11</v>
      </c>
      <c r="E2272" s="1">
        <v>1</v>
      </c>
      <c r="F2272" s="1">
        <v>0</v>
      </c>
      <c r="G2272" s="1">
        <v>0</v>
      </c>
      <c r="H2272" s="1">
        <v>0</v>
      </c>
      <c r="I2272" s="1" t="s">
        <v>12</v>
      </c>
      <c r="J2272" s="1" t="s">
        <v>16</v>
      </c>
      <c r="K2272" s="1">
        <v>2000</v>
      </c>
      <c r="L2272" s="3">
        <v>1750</v>
      </c>
      <c r="M2272" t="str">
        <f t="shared" si="249"/>
        <v>C</v>
      </c>
      <c r="N2272" t="str">
        <f t="shared" si="250"/>
        <v>C8</v>
      </c>
      <c r="O2272" t="str">
        <f>VLOOKUP(N2272,'Design - US'!$H$3:$M$50,2,FALSE)</f>
        <v>Profile B</v>
      </c>
      <c r="P2272" t="str">
        <f>VLOOKUP($N2272,'Design - US'!$H$3:$M$50,3,FALSE)</f>
        <v>$60 USD / mo (T3)</v>
      </c>
      <c r="Q2272" t="str">
        <f>VLOOKUP($N2272,'Design - US'!$H$3:$M$50,4,FALSE)</f>
        <v>$12.06 USD / day</v>
      </c>
      <c r="R2272" t="str">
        <f>VLOOKUP($N2272,'Design - US'!$H$3:$M$50,5,FALSE)</f>
        <v>Access restricted beyond label indication (use only after failure of both allopurinol AND febuxostat)</v>
      </c>
      <c r="S2272" t="str">
        <f>VLOOKUP($N2272,'Design - US'!$H$3:$M$50,6,FALSE)</f>
        <v>Requires prior authorization</v>
      </c>
      <c r="T2272">
        <f t="shared" si="251"/>
        <v>2000</v>
      </c>
      <c r="U2272">
        <f t="shared" si="245"/>
        <v>2000</v>
      </c>
      <c r="V2272">
        <f t="shared" si="246"/>
        <v>0</v>
      </c>
      <c r="W2272">
        <f t="shared" si="247"/>
        <v>0</v>
      </c>
      <c r="X2272">
        <f t="shared" si="248"/>
        <v>0</v>
      </c>
    </row>
    <row r="2273" spans="1:24">
      <c r="A2273" s="2">
        <v>329</v>
      </c>
      <c r="B2273" s="1" t="s">
        <v>18</v>
      </c>
      <c r="C2273" s="1">
        <v>8</v>
      </c>
      <c r="D2273" s="1" t="s">
        <v>14</v>
      </c>
      <c r="E2273" s="1">
        <v>1</v>
      </c>
      <c r="F2273" s="1">
        <v>0</v>
      </c>
      <c r="G2273" s="1">
        <v>0</v>
      </c>
      <c r="H2273" s="1">
        <v>0</v>
      </c>
      <c r="I2273" s="1" t="s">
        <v>12</v>
      </c>
      <c r="J2273" s="1" t="s">
        <v>16</v>
      </c>
      <c r="K2273" s="1">
        <v>2000</v>
      </c>
      <c r="L2273" s="3">
        <v>1750</v>
      </c>
      <c r="M2273" t="str">
        <f t="shared" si="249"/>
        <v>C</v>
      </c>
      <c r="N2273" t="str">
        <f t="shared" si="250"/>
        <v>C8</v>
      </c>
      <c r="O2273" t="str">
        <f>VLOOKUP(N2273,'Design - US'!$H$3:$M$50,2,FALSE)</f>
        <v>Profile B</v>
      </c>
      <c r="P2273" t="str">
        <f>VLOOKUP($N2273,'Design - US'!$H$3:$M$50,3,FALSE)</f>
        <v>$60 USD / mo (T3)</v>
      </c>
      <c r="Q2273" t="str">
        <f>VLOOKUP($N2273,'Design - US'!$H$3:$M$50,4,FALSE)</f>
        <v>$12.06 USD / day</v>
      </c>
      <c r="R2273" t="str">
        <f>VLOOKUP($N2273,'Design - US'!$H$3:$M$50,5,FALSE)</f>
        <v>Access restricted beyond label indication (use only after failure of both allopurinol AND febuxostat)</v>
      </c>
      <c r="S2273" t="str">
        <f>VLOOKUP($N2273,'Design - US'!$H$3:$M$50,6,FALSE)</f>
        <v>Requires prior authorization</v>
      </c>
      <c r="T2273">
        <f t="shared" si="251"/>
        <v>1750</v>
      </c>
      <c r="U2273">
        <f t="shared" si="245"/>
        <v>1750</v>
      </c>
      <c r="V2273">
        <f t="shared" si="246"/>
        <v>0</v>
      </c>
      <c r="W2273">
        <f t="shared" si="247"/>
        <v>0</v>
      </c>
      <c r="X2273">
        <f t="shared" si="248"/>
        <v>0</v>
      </c>
    </row>
    <row r="2274" spans="1:24">
      <c r="A2274" s="2">
        <v>329</v>
      </c>
      <c r="B2274" s="1" t="s">
        <v>18</v>
      </c>
      <c r="C2274" s="1">
        <v>9</v>
      </c>
      <c r="D2274" s="1" t="s">
        <v>11</v>
      </c>
      <c r="E2274" s="1">
        <v>1</v>
      </c>
      <c r="F2274" s="1">
        <v>0</v>
      </c>
      <c r="G2274" s="1">
        <v>0</v>
      </c>
      <c r="H2274" s="1">
        <v>0</v>
      </c>
      <c r="I2274" s="1" t="s">
        <v>12</v>
      </c>
      <c r="J2274" s="1" t="s">
        <v>16</v>
      </c>
      <c r="K2274" s="1">
        <v>2000</v>
      </c>
      <c r="L2274" s="3">
        <v>1750</v>
      </c>
      <c r="M2274" t="str">
        <f t="shared" si="249"/>
        <v>C</v>
      </c>
      <c r="N2274" t="str">
        <f t="shared" si="250"/>
        <v>C9</v>
      </c>
      <c r="O2274" t="str">
        <f>VLOOKUP(N2274,'Design - US'!$H$3:$M$50,2,FALSE)</f>
        <v>Profile D</v>
      </c>
      <c r="P2274" t="str">
        <f>VLOOKUP($N2274,'Design - US'!$H$3:$M$50,3,FALSE)</f>
        <v>$60 USD / mo (T3)</v>
      </c>
      <c r="Q2274" t="str">
        <f>VLOOKUP($N2274,'Design - US'!$H$3:$M$50,4,FALSE)</f>
        <v>$12.06 USD / day</v>
      </c>
      <c r="R2274" t="str">
        <f>VLOOKUP($N2274,'Design - US'!$H$3:$M$50,5,FALSE)</f>
        <v>Open access within label indication (use after failure of allopurinol or febuxostat)</v>
      </c>
      <c r="S2274" t="str">
        <f>VLOOKUP($N2274,'Design - US'!$H$3:$M$50,6,FALSE)</f>
        <v>No prior authorization</v>
      </c>
      <c r="T2274">
        <f t="shared" si="251"/>
        <v>2000</v>
      </c>
      <c r="U2274">
        <f t="shared" si="245"/>
        <v>2000</v>
      </c>
      <c r="V2274">
        <f t="shared" si="246"/>
        <v>0</v>
      </c>
      <c r="W2274">
        <f t="shared" si="247"/>
        <v>0</v>
      </c>
      <c r="X2274">
        <f t="shared" si="248"/>
        <v>0</v>
      </c>
    </row>
    <row r="2275" spans="1:24">
      <c r="A2275" s="2">
        <v>329</v>
      </c>
      <c r="B2275" s="1" t="s">
        <v>18</v>
      </c>
      <c r="C2275" s="1">
        <v>9</v>
      </c>
      <c r="D2275" s="1" t="s">
        <v>14</v>
      </c>
      <c r="E2275" s="1">
        <v>1</v>
      </c>
      <c r="F2275" s="1">
        <v>0</v>
      </c>
      <c r="G2275" s="1">
        <v>0</v>
      </c>
      <c r="H2275" s="1">
        <v>0</v>
      </c>
      <c r="I2275" s="1" t="s">
        <v>12</v>
      </c>
      <c r="J2275" s="1" t="s">
        <v>16</v>
      </c>
      <c r="K2275" s="1">
        <v>2000</v>
      </c>
      <c r="L2275" s="3">
        <v>1750</v>
      </c>
      <c r="M2275" t="str">
        <f t="shared" si="249"/>
        <v>C</v>
      </c>
      <c r="N2275" t="str">
        <f t="shared" si="250"/>
        <v>C9</v>
      </c>
      <c r="O2275" t="str">
        <f>VLOOKUP(N2275,'Design - US'!$H$3:$M$50,2,FALSE)</f>
        <v>Profile D</v>
      </c>
      <c r="P2275" t="str">
        <f>VLOOKUP($N2275,'Design - US'!$H$3:$M$50,3,FALSE)</f>
        <v>$60 USD / mo (T3)</v>
      </c>
      <c r="Q2275" t="str">
        <f>VLOOKUP($N2275,'Design - US'!$H$3:$M$50,4,FALSE)</f>
        <v>$12.06 USD / day</v>
      </c>
      <c r="R2275" t="str">
        <f>VLOOKUP($N2275,'Design - US'!$H$3:$M$50,5,FALSE)</f>
        <v>Open access within label indication (use after failure of allopurinol or febuxostat)</v>
      </c>
      <c r="S2275" t="str">
        <f>VLOOKUP($N2275,'Design - US'!$H$3:$M$50,6,FALSE)</f>
        <v>No prior authorization</v>
      </c>
      <c r="T2275">
        <f t="shared" si="251"/>
        <v>1750</v>
      </c>
      <c r="U2275">
        <f t="shared" si="245"/>
        <v>1750</v>
      </c>
      <c r="V2275">
        <f t="shared" si="246"/>
        <v>0</v>
      </c>
      <c r="W2275">
        <f t="shared" si="247"/>
        <v>0</v>
      </c>
      <c r="X2275">
        <f t="shared" si="248"/>
        <v>0</v>
      </c>
    </row>
    <row r="2276" spans="1:24">
      <c r="A2276" s="2">
        <v>329</v>
      </c>
      <c r="B2276" s="1" t="s">
        <v>18</v>
      </c>
      <c r="C2276" s="1">
        <v>10</v>
      </c>
      <c r="D2276" s="1" t="s">
        <v>11</v>
      </c>
      <c r="E2276" s="1">
        <v>1</v>
      </c>
      <c r="F2276" s="1">
        <v>0</v>
      </c>
      <c r="G2276" s="1">
        <v>0</v>
      </c>
      <c r="H2276" s="1">
        <v>0</v>
      </c>
      <c r="I2276" s="1" t="s">
        <v>12</v>
      </c>
      <c r="J2276" s="1" t="s">
        <v>16</v>
      </c>
      <c r="K2276" s="1">
        <v>2000</v>
      </c>
      <c r="L2276" s="3">
        <v>1750</v>
      </c>
      <c r="M2276" t="str">
        <f t="shared" si="249"/>
        <v>C</v>
      </c>
      <c r="N2276" t="str">
        <f t="shared" si="250"/>
        <v>C10</v>
      </c>
      <c r="O2276" t="str">
        <f>VLOOKUP(N2276,'Design - US'!$H$3:$M$50,2,FALSE)</f>
        <v>Profile A</v>
      </c>
      <c r="P2276" t="str">
        <f>VLOOKUP($N2276,'Design - US'!$H$3:$M$50,3,FALSE)</f>
        <v>$60 USD / mo (T3)</v>
      </c>
      <c r="Q2276" t="str">
        <f>VLOOKUP($N2276,'Design - US'!$H$3:$M$50,4,FALSE)</f>
        <v>$12.06 USD / day</v>
      </c>
      <c r="R2276" t="str">
        <f>VLOOKUP($N2276,'Design - US'!$H$3:$M$50,5,FALSE)</f>
        <v>Open access within label indication (use after failure of allopurinol or febuxostat)</v>
      </c>
      <c r="S2276" t="str">
        <f>VLOOKUP($N2276,'Design - US'!$H$3:$M$50,6,FALSE)</f>
        <v>No prior authorization</v>
      </c>
      <c r="T2276">
        <f t="shared" si="251"/>
        <v>2000</v>
      </c>
      <c r="U2276">
        <f t="shared" si="245"/>
        <v>2000</v>
      </c>
      <c r="V2276">
        <f t="shared" si="246"/>
        <v>0</v>
      </c>
      <c r="W2276">
        <f t="shared" si="247"/>
        <v>0</v>
      </c>
      <c r="X2276">
        <f t="shared" si="248"/>
        <v>0</v>
      </c>
    </row>
    <row r="2277" spans="1:24">
      <c r="A2277" s="2">
        <v>329</v>
      </c>
      <c r="B2277" s="1" t="s">
        <v>18</v>
      </c>
      <c r="C2277" s="1">
        <v>10</v>
      </c>
      <c r="D2277" s="1" t="s">
        <v>14</v>
      </c>
      <c r="E2277" s="1">
        <v>1</v>
      </c>
      <c r="F2277" s="1">
        <v>0</v>
      </c>
      <c r="G2277" s="1">
        <v>0</v>
      </c>
      <c r="H2277" s="1">
        <v>0</v>
      </c>
      <c r="I2277" s="1" t="s">
        <v>12</v>
      </c>
      <c r="J2277" s="1" t="s">
        <v>16</v>
      </c>
      <c r="K2277" s="1">
        <v>2000</v>
      </c>
      <c r="L2277" s="3">
        <v>1750</v>
      </c>
      <c r="M2277" t="str">
        <f t="shared" si="249"/>
        <v>C</v>
      </c>
      <c r="N2277" t="str">
        <f t="shared" si="250"/>
        <v>C10</v>
      </c>
      <c r="O2277" t="str">
        <f>VLOOKUP(N2277,'Design - US'!$H$3:$M$50,2,FALSE)</f>
        <v>Profile A</v>
      </c>
      <c r="P2277" t="str">
        <f>VLOOKUP($N2277,'Design - US'!$H$3:$M$50,3,FALSE)</f>
        <v>$60 USD / mo (T3)</v>
      </c>
      <c r="Q2277" t="str">
        <f>VLOOKUP($N2277,'Design - US'!$H$3:$M$50,4,FALSE)</f>
        <v>$12.06 USD / day</v>
      </c>
      <c r="R2277" t="str">
        <f>VLOOKUP($N2277,'Design - US'!$H$3:$M$50,5,FALSE)</f>
        <v>Open access within label indication (use after failure of allopurinol or febuxostat)</v>
      </c>
      <c r="S2277" t="str">
        <f>VLOOKUP($N2277,'Design - US'!$H$3:$M$50,6,FALSE)</f>
        <v>No prior authorization</v>
      </c>
      <c r="T2277">
        <f t="shared" si="251"/>
        <v>1750</v>
      </c>
      <c r="U2277">
        <f t="shared" si="245"/>
        <v>1750</v>
      </c>
      <c r="V2277">
        <f t="shared" si="246"/>
        <v>0</v>
      </c>
      <c r="W2277">
        <f t="shared" si="247"/>
        <v>0</v>
      </c>
      <c r="X2277">
        <f t="shared" si="248"/>
        <v>0</v>
      </c>
    </row>
    <row r="2278" spans="1:24">
      <c r="A2278" s="2">
        <v>329</v>
      </c>
      <c r="B2278" s="1" t="s">
        <v>18</v>
      </c>
      <c r="C2278" s="1">
        <v>11</v>
      </c>
      <c r="D2278" s="1" t="s">
        <v>11</v>
      </c>
      <c r="E2278" s="1">
        <v>1</v>
      </c>
      <c r="F2278" s="1">
        <v>0</v>
      </c>
      <c r="G2278" s="1">
        <v>0</v>
      </c>
      <c r="H2278" s="1">
        <v>0</v>
      </c>
      <c r="I2278" s="1" t="s">
        <v>12</v>
      </c>
      <c r="J2278" s="1" t="s">
        <v>16</v>
      </c>
      <c r="K2278" s="1">
        <v>2000</v>
      </c>
      <c r="L2278" s="3">
        <v>1750</v>
      </c>
      <c r="M2278" t="str">
        <f t="shared" si="249"/>
        <v>C</v>
      </c>
      <c r="N2278" t="str">
        <f t="shared" si="250"/>
        <v>C11</v>
      </c>
      <c r="O2278" t="str">
        <f>VLOOKUP(N2278,'Design - US'!$H$3:$M$50,2,FALSE)</f>
        <v>Profile B</v>
      </c>
      <c r="P2278" t="str">
        <f>VLOOKUP($N2278,'Design - US'!$H$3:$M$50,3,FALSE)</f>
        <v>$60 USD / mo (T3)</v>
      </c>
      <c r="Q2278" t="str">
        <f>VLOOKUP($N2278,'Design - US'!$H$3:$M$50,4,FALSE)</f>
        <v>$12.06 USD / day</v>
      </c>
      <c r="R2278" t="str">
        <f>VLOOKUP($N2278,'Design - US'!$H$3:$M$50,5,FALSE)</f>
        <v>Open access within label indication (use after failure of allopurinol or febuxostat)</v>
      </c>
      <c r="S2278" t="str">
        <f>VLOOKUP($N2278,'Design - US'!$H$3:$M$50,6,FALSE)</f>
        <v>No prior authorization</v>
      </c>
      <c r="T2278">
        <f t="shared" si="251"/>
        <v>2000</v>
      </c>
      <c r="U2278">
        <f t="shared" si="245"/>
        <v>2000</v>
      </c>
      <c r="V2278">
        <f t="shared" si="246"/>
        <v>0</v>
      </c>
      <c r="W2278">
        <f t="shared" si="247"/>
        <v>0</v>
      </c>
      <c r="X2278">
        <f t="shared" si="248"/>
        <v>0</v>
      </c>
    </row>
    <row r="2279" spans="1:24">
      <c r="A2279" s="2">
        <v>329</v>
      </c>
      <c r="B2279" s="1" t="s">
        <v>18</v>
      </c>
      <c r="C2279" s="1">
        <v>11</v>
      </c>
      <c r="D2279" s="1" t="s">
        <v>14</v>
      </c>
      <c r="E2279" s="1">
        <v>1</v>
      </c>
      <c r="F2279" s="1">
        <v>0</v>
      </c>
      <c r="G2279" s="1">
        <v>0</v>
      </c>
      <c r="H2279" s="1">
        <v>0</v>
      </c>
      <c r="I2279" s="1" t="s">
        <v>12</v>
      </c>
      <c r="J2279" s="1" t="s">
        <v>16</v>
      </c>
      <c r="K2279" s="1">
        <v>2000</v>
      </c>
      <c r="L2279" s="3">
        <v>1750</v>
      </c>
      <c r="M2279" t="str">
        <f t="shared" si="249"/>
        <v>C</v>
      </c>
      <c r="N2279" t="str">
        <f t="shared" si="250"/>
        <v>C11</v>
      </c>
      <c r="O2279" t="str">
        <f>VLOOKUP(N2279,'Design - US'!$H$3:$M$50,2,FALSE)</f>
        <v>Profile B</v>
      </c>
      <c r="P2279" t="str">
        <f>VLOOKUP($N2279,'Design - US'!$H$3:$M$50,3,FALSE)</f>
        <v>$60 USD / mo (T3)</v>
      </c>
      <c r="Q2279" t="str">
        <f>VLOOKUP($N2279,'Design - US'!$H$3:$M$50,4,FALSE)</f>
        <v>$12.06 USD / day</v>
      </c>
      <c r="R2279" t="str">
        <f>VLOOKUP($N2279,'Design - US'!$H$3:$M$50,5,FALSE)</f>
        <v>Open access within label indication (use after failure of allopurinol or febuxostat)</v>
      </c>
      <c r="S2279" t="str">
        <f>VLOOKUP($N2279,'Design - US'!$H$3:$M$50,6,FALSE)</f>
        <v>No prior authorization</v>
      </c>
      <c r="T2279">
        <f t="shared" si="251"/>
        <v>1750</v>
      </c>
      <c r="U2279">
        <f t="shared" si="245"/>
        <v>1750</v>
      </c>
      <c r="V2279">
        <f t="shared" si="246"/>
        <v>0</v>
      </c>
      <c r="W2279">
        <f t="shared" si="247"/>
        <v>0</v>
      </c>
      <c r="X2279">
        <f t="shared" si="248"/>
        <v>0</v>
      </c>
    </row>
    <row r="2280" spans="1:24">
      <c r="A2280" s="2">
        <v>329</v>
      </c>
      <c r="B2280" s="1" t="s">
        <v>18</v>
      </c>
      <c r="C2280" s="1">
        <v>12</v>
      </c>
      <c r="D2280" s="1" t="s">
        <v>11</v>
      </c>
      <c r="E2280" s="1">
        <v>1</v>
      </c>
      <c r="F2280" s="1">
        <v>0</v>
      </c>
      <c r="G2280" s="1">
        <v>0</v>
      </c>
      <c r="H2280" s="1">
        <v>0</v>
      </c>
      <c r="I2280" s="1" t="s">
        <v>12</v>
      </c>
      <c r="J2280" s="1" t="s">
        <v>16</v>
      </c>
      <c r="K2280" s="1">
        <v>2000</v>
      </c>
      <c r="L2280" s="3">
        <v>1750</v>
      </c>
      <c r="M2280" t="str">
        <f t="shared" si="249"/>
        <v>C</v>
      </c>
      <c r="N2280" t="str">
        <f t="shared" si="250"/>
        <v>C12</v>
      </c>
      <c r="O2280" t="str">
        <f>VLOOKUP(N2280,'Design - US'!$H$3:$M$50,2,FALSE)</f>
        <v>Profile C</v>
      </c>
      <c r="P2280" t="str">
        <f>VLOOKUP($N2280,'Design - US'!$H$3:$M$50,3,FALSE)</f>
        <v>$60 USD / mo (T3)</v>
      </c>
      <c r="Q2280" t="str">
        <f>VLOOKUP($N2280,'Design - US'!$H$3:$M$50,4,FALSE)</f>
        <v>$5.36 USD / day</v>
      </c>
      <c r="R2280" t="str">
        <f>VLOOKUP($N2280,'Design - US'!$H$3:$M$50,5,FALSE)</f>
        <v>Open access within label indication (use after failure of allopurinol or febuxostat)</v>
      </c>
      <c r="S2280" t="str">
        <f>VLOOKUP($N2280,'Design - US'!$H$3:$M$50,6,FALSE)</f>
        <v>No prior authorization</v>
      </c>
      <c r="T2280">
        <f t="shared" si="251"/>
        <v>2000</v>
      </c>
      <c r="U2280">
        <f t="shared" si="245"/>
        <v>2000</v>
      </c>
      <c r="V2280">
        <f t="shared" si="246"/>
        <v>0</v>
      </c>
      <c r="W2280">
        <f t="shared" si="247"/>
        <v>0</v>
      </c>
      <c r="X2280">
        <f t="shared" si="248"/>
        <v>0</v>
      </c>
    </row>
    <row r="2281" spans="1:24">
      <c r="A2281" s="2">
        <v>329</v>
      </c>
      <c r="B2281" s="1" t="s">
        <v>18</v>
      </c>
      <c r="C2281" s="1">
        <v>12</v>
      </c>
      <c r="D2281" s="1" t="s">
        <v>14</v>
      </c>
      <c r="E2281" s="1">
        <v>1</v>
      </c>
      <c r="F2281" s="1">
        <v>0</v>
      </c>
      <c r="G2281" s="1">
        <v>0</v>
      </c>
      <c r="H2281" s="1">
        <v>0</v>
      </c>
      <c r="I2281" s="1" t="s">
        <v>12</v>
      </c>
      <c r="J2281" s="1" t="s">
        <v>16</v>
      </c>
      <c r="K2281" s="1">
        <v>2000</v>
      </c>
      <c r="L2281" s="3">
        <v>1750</v>
      </c>
      <c r="M2281" t="str">
        <f t="shared" si="249"/>
        <v>C</v>
      </c>
      <c r="N2281" t="str">
        <f t="shared" si="250"/>
        <v>C12</v>
      </c>
      <c r="O2281" t="str">
        <f>VLOOKUP(N2281,'Design - US'!$H$3:$M$50,2,FALSE)</f>
        <v>Profile C</v>
      </c>
      <c r="P2281" t="str">
        <f>VLOOKUP($N2281,'Design - US'!$H$3:$M$50,3,FALSE)</f>
        <v>$60 USD / mo (T3)</v>
      </c>
      <c r="Q2281" t="str">
        <f>VLOOKUP($N2281,'Design - US'!$H$3:$M$50,4,FALSE)</f>
        <v>$5.36 USD / day</v>
      </c>
      <c r="R2281" t="str">
        <f>VLOOKUP($N2281,'Design - US'!$H$3:$M$50,5,FALSE)</f>
        <v>Open access within label indication (use after failure of allopurinol or febuxostat)</v>
      </c>
      <c r="S2281" t="str">
        <f>VLOOKUP($N2281,'Design - US'!$H$3:$M$50,6,FALSE)</f>
        <v>No prior authorization</v>
      </c>
      <c r="T2281">
        <f t="shared" si="251"/>
        <v>1750</v>
      </c>
      <c r="U2281">
        <f t="shared" si="245"/>
        <v>1750</v>
      </c>
      <c r="V2281">
        <f t="shared" si="246"/>
        <v>0</v>
      </c>
      <c r="W2281">
        <f t="shared" si="247"/>
        <v>0</v>
      </c>
      <c r="X2281">
        <f t="shared" si="248"/>
        <v>0</v>
      </c>
    </row>
    <row r="2282" spans="1:24">
      <c r="A2282" s="2">
        <v>330</v>
      </c>
      <c r="B2282" s="1" t="s">
        <v>18</v>
      </c>
      <c r="C2282" s="1">
        <v>1</v>
      </c>
      <c r="D2282" s="1" t="s">
        <v>11</v>
      </c>
      <c r="E2282" s="1">
        <v>0</v>
      </c>
      <c r="F2282" s="1">
        <v>1</v>
      </c>
      <c r="G2282" s="1">
        <v>0</v>
      </c>
      <c r="H2282" s="1">
        <v>0</v>
      </c>
      <c r="I2282" s="1" t="s">
        <v>12</v>
      </c>
      <c r="J2282" s="1" t="s">
        <v>16</v>
      </c>
      <c r="K2282" s="1">
        <v>6000</v>
      </c>
      <c r="L2282" s="3">
        <v>3000</v>
      </c>
      <c r="M2282" t="str">
        <f t="shared" si="249"/>
        <v>C</v>
      </c>
      <c r="N2282" t="str">
        <f t="shared" si="250"/>
        <v>C1</v>
      </c>
      <c r="O2282" t="str">
        <f>VLOOKUP(N2282,'Design - US'!$H$3:$M$50,2,FALSE)</f>
        <v>Profile C</v>
      </c>
      <c r="P2282" t="str">
        <f>VLOOKUP($N2282,'Design - US'!$H$3:$M$50,3,FALSE)</f>
        <v>$30 USD / mo (T2)</v>
      </c>
      <c r="Q2282" t="str">
        <f>VLOOKUP($N2282,'Design - US'!$H$3:$M$50,4,FALSE)</f>
        <v>$7.14 USD / day</v>
      </c>
      <c r="R2282" t="str">
        <f>VLOOKUP($N2282,'Design - US'!$H$3:$M$50,5,FALSE)</f>
        <v>Open access within label indication (use after failure of allopurinol or febuxostat)</v>
      </c>
      <c r="S2282" t="str">
        <f>VLOOKUP($N2282,'Design - US'!$H$3:$M$50,6,FALSE)</f>
        <v>No prior authorization</v>
      </c>
      <c r="T2282">
        <f t="shared" si="251"/>
        <v>6000</v>
      </c>
      <c r="U2282">
        <f t="shared" si="245"/>
        <v>0</v>
      </c>
      <c r="V2282">
        <f t="shared" si="246"/>
        <v>6000</v>
      </c>
      <c r="W2282">
        <f t="shared" si="247"/>
        <v>0</v>
      </c>
      <c r="X2282">
        <f t="shared" si="248"/>
        <v>0</v>
      </c>
    </row>
    <row r="2283" spans="1:24">
      <c r="A2283" s="2">
        <v>330</v>
      </c>
      <c r="B2283" s="1" t="s">
        <v>18</v>
      </c>
      <c r="C2283" s="1">
        <v>1</v>
      </c>
      <c r="D2283" s="1" t="s">
        <v>14</v>
      </c>
      <c r="E2283" s="1">
        <v>0</v>
      </c>
      <c r="F2283" s="1">
        <v>1</v>
      </c>
      <c r="G2283" s="1">
        <v>0</v>
      </c>
      <c r="H2283" s="1">
        <v>0</v>
      </c>
      <c r="I2283" s="1" t="s">
        <v>12</v>
      </c>
      <c r="J2283" s="1" t="s">
        <v>16</v>
      </c>
      <c r="K2283" s="1">
        <v>6000</v>
      </c>
      <c r="L2283" s="3">
        <v>3000</v>
      </c>
      <c r="M2283" t="str">
        <f t="shared" si="249"/>
        <v>C</v>
      </c>
      <c r="N2283" t="str">
        <f t="shared" si="250"/>
        <v>C1</v>
      </c>
      <c r="O2283" t="str">
        <f>VLOOKUP(N2283,'Design - US'!$H$3:$M$50,2,FALSE)</f>
        <v>Profile C</v>
      </c>
      <c r="P2283" t="str">
        <f>VLOOKUP($N2283,'Design - US'!$H$3:$M$50,3,FALSE)</f>
        <v>$30 USD / mo (T2)</v>
      </c>
      <c r="Q2283" t="str">
        <f>VLOOKUP($N2283,'Design - US'!$H$3:$M$50,4,FALSE)</f>
        <v>$7.14 USD / day</v>
      </c>
      <c r="R2283" t="str">
        <f>VLOOKUP($N2283,'Design - US'!$H$3:$M$50,5,FALSE)</f>
        <v>Open access within label indication (use after failure of allopurinol or febuxostat)</v>
      </c>
      <c r="S2283" t="str">
        <f>VLOOKUP($N2283,'Design - US'!$H$3:$M$50,6,FALSE)</f>
        <v>No prior authorization</v>
      </c>
      <c r="T2283">
        <f t="shared" si="251"/>
        <v>3000</v>
      </c>
      <c r="U2283">
        <f t="shared" si="245"/>
        <v>0</v>
      </c>
      <c r="V2283">
        <f t="shared" si="246"/>
        <v>3000</v>
      </c>
      <c r="W2283">
        <f t="shared" si="247"/>
        <v>0</v>
      </c>
      <c r="X2283">
        <f t="shared" si="248"/>
        <v>0</v>
      </c>
    </row>
    <row r="2284" spans="1:24">
      <c r="A2284" s="2">
        <v>330</v>
      </c>
      <c r="B2284" s="1" t="s">
        <v>18</v>
      </c>
      <c r="C2284" s="1">
        <v>2</v>
      </c>
      <c r="D2284" s="1" t="s">
        <v>11</v>
      </c>
      <c r="E2284" s="1">
        <v>0</v>
      </c>
      <c r="F2284" s="1">
        <v>0</v>
      </c>
      <c r="G2284" s="1">
        <v>1</v>
      </c>
      <c r="H2284" s="1">
        <v>0</v>
      </c>
      <c r="I2284" s="1" t="s">
        <v>12</v>
      </c>
      <c r="J2284" s="1" t="s">
        <v>16</v>
      </c>
      <c r="K2284" s="1">
        <v>6000</v>
      </c>
      <c r="L2284" s="3">
        <v>3000</v>
      </c>
      <c r="M2284" t="str">
        <f t="shared" si="249"/>
        <v>C</v>
      </c>
      <c r="N2284" t="str">
        <f t="shared" si="250"/>
        <v>C2</v>
      </c>
      <c r="O2284" t="str">
        <f>VLOOKUP(N2284,'Design - US'!$H$3:$M$50,2,FALSE)</f>
        <v>Profile C</v>
      </c>
      <c r="P2284" t="str">
        <f>VLOOKUP($N2284,'Design - US'!$H$3:$M$50,3,FALSE)</f>
        <v>$60 USD / mo (T3)</v>
      </c>
      <c r="Q2284" t="str">
        <f>VLOOKUP($N2284,'Design - US'!$H$3:$M$50,4,FALSE)</f>
        <v>$12.06 USD / day</v>
      </c>
      <c r="R2284" t="str">
        <f>VLOOKUP($N2284,'Design - US'!$H$3:$M$50,5,FALSE)</f>
        <v>Access restricted beyond label indication (use only after failure of both allopurinol AND febuxostat)</v>
      </c>
      <c r="S2284" t="str">
        <f>VLOOKUP($N2284,'Design - US'!$H$3:$M$50,6,FALSE)</f>
        <v>Requires prior authorization</v>
      </c>
      <c r="T2284">
        <f t="shared" si="251"/>
        <v>6000</v>
      </c>
      <c r="U2284">
        <f t="shared" si="245"/>
        <v>0</v>
      </c>
      <c r="V2284">
        <f t="shared" si="246"/>
        <v>0</v>
      </c>
      <c r="W2284">
        <f t="shared" si="247"/>
        <v>6000</v>
      </c>
      <c r="X2284">
        <f t="shared" si="248"/>
        <v>0</v>
      </c>
    </row>
    <row r="2285" spans="1:24">
      <c r="A2285" s="2">
        <v>330</v>
      </c>
      <c r="B2285" s="1" t="s">
        <v>18</v>
      </c>
      <c r="C2285" s="1">
        <v>2</v>
      </c>
      <c r="D2285" s="1" t="s">
        <v>14</v>
      </c>
      <c r="E2285" s="1">
        <v>0</v>
      </c>
      <c r="F2285" s="1">
        <v>0</v>
      </c>
      <c r="G2285" s="1">
        <v>1</v>
      </c>
      <c r="H2285" s="1">
        <v>0</v>
      </c>
      <c r="I2285" s="1" t="s">
        <v>12</v>
      </c>
      <c r="J2285" s="1" t="s">
        <v>16</v>
      </c>
      <c r="K2285" s="1">
        <v>6000</v>
      </c>
      <c r="L2285" s="3">
        <v>3000</v>
      </c>
      <c r="M2285" t="str">
        <f t="shared" si="249"/>
        <v>C</v>
      </c>
      <c r="N2285" t="str">
        <f t="shared" si="250"/>
        <v>C2</v>
      </c>
      <c r="O2285" t="str">
        <f>VLOOKUP(N2285,'Design - US'!$H$3:$M$50,2,FALSE)</f>
        <v>Profile C</v>
      </c>
      <c r="P2285" t="str">
        <f>VLOOKUP($N2285,'Design - US'!$H$3:$M$50,3,FALSE)</f>
        <v>$60 USD / mo (T3)</v>
      </c>
      <c r="Q2285" t="str">
        <f>VLOOKUP($N2285,'Design - US'!$H$3:$M$50,4,FALSE)</f>
        <v>$12.06 USD / day</v>
      </c>
      <c r="R2285" t="str">
        <f>VLOOKUP($N2285,'Design - US'!$H$3:$M$50,5,FALSE)</f>
        <v>Access restricted beyond label indication (use only after failure of both allopurinol AND febuxostat)</v>
      </c>
      <c r="S2285" t="str">
        <f>VLOOKUP($N2285,'Design - US'!$H$3:$M$50,6,FALSE)</f>
        <v>Requires prior authorization</v>
      </c>
      <c r="T2285">
        <f t="shared" si="251"/>
        <v>3000</v>
      </c>
      <c r="U2285">
        <f t="shared" si="245"/>
        <v>0</v>
      </c>
      <c r="V2285">
        <f t="shared" si="246"/>
        <v>0</v>
      </c>
      <c r="W2285">
        <f t="shared" si="247"/>
        <v>3000</v>
      </c>
      <c r="X2285">
        <f t="shared" si="248"/>
        <v>0</v>
      </c>
    </row>
    <row r="2286" spans="1:24">
      <c r="A2286" s="2">
        <v>330</v>
      </c>
      <c r="B2286" s="1" t="s">
        <v>18</v>
      </c>
      <c r="C2286" s="1">
        <v>3</v>
      </c>
      <c r="D2286" s="1" t="s">
        <v>11</v>
      </c>
      <c r="E2286" s="1">
        <v>1</v>
      </c>
      <c r="F2286" s="1">
        <v>0</v>
      </c>
      <c r="G2286" s="1">
        <v>0</v>
      </c>
      <c r="H2286" s="1">
        <v>0</v>
      </c>
      <c r="I2286" s="1" t="s">
        <v>12</v>
      </c>
      <c r="J2286" s="1" t="s">
        <v>16</v>
      </c>
      <c r="K2286" s="1">
        <v>6000</v>
      </c>
      <c r="L2286" s="3">
        <v>3000</v>
      </c>
      <c r="M2286" t="str">
        <f t="shared" si="249"/>
        <v>C</v>
      </c>
      <c r="N2286" t="str">
        <f t="shared" si="250"/>
        <v>C3</v>
      </c>
      <c r="O2286" t="str">
        <f>VLOOKUP(N2286,'Design - US'!$H$3:$M$50,2,FALSE)</f>
        <v>Profile A</v>
      </c>
      <c r="P2286" t="str">
        <f>VLOOKUP($N2286,'Design - US'!$H$3:$M$50,3,FALSE)</f>
        <v>$30 USD / mo (T2)</v>
      </c>
      <c r="Q2286" t="str">
        <f>VLOOKUP($N2286,'Design - US'!$H$3:$M$50,4,FALSE)</f>
        <v>$7.14 USD / day</v>
      </c>
      <c r="R2286" t="str">
        <f>VLOOKUP($N2286,'Design - US'!$H$3:$M$50,5,FALSE)</f>
        <v>Open access within label indication (use after failure of allopurinol or febuxostat)</v>
      </c>
      <c r="S2286" t="str">
        <f>VLOOKUP($N2286,'Design - US'!$H$3:$M$50,6,FALSE)</f>
        <v>No prior authorization</v>
      </c>
      <c r="T2286">
        <f t="shared" si="251"/>
        <v>6000</v>
      </c>
      <c r="U2286">
        <f t="shared" si="245"/>
        <v>6000</v>
      </c>
      <c r="V2286">
        <f t="shared" si="246"/>
        <v>0</v>
      </c>
      <c r="W2286">
        <f t="shared" si="247"/>
        <v>0</v>
      </c>
      <c r="X2286">
        <f t="shared" si="248"/>
        <v>0</v>
      </c>
    </row>
    <row r="2287" spans="1:24">
      <c r="A2287" s="2">
        <v>330</v>
      </c>
      <c r="B2287" s="1" t="s">
        <v>18</v>
      </c>
      <c r="C2287" s="1">
        <v>3</v>
      </c>
      <c r="D2287" s="1" t="s">
        <v>14</v>
      </c>
      <c r="E2287" s="1">
        <v>1</v>
      </c>
      <c r="F2287" s="1">
        <v>0</v>
      </c>
      <c r="G2287" s="1">
        <v>0</v>
      </c>
      <c r="H2287" s="1">
        <v>0</v>
      </c>
      <c r="I2287" s="1" t="s">
        <v>12</v>
      </c>
      <c r="J2287" s="1" t="s">
        <v>16</v>
      </c>
      <c r="K2287" s="1">
        <v>6000</v>
      </c>
      <c r="L2287" s="3">
        <v>3000</v>
      </c>
      <c r="M2287" t="str">
        <f t="shared" si="249"/>
        <v>C</v>
      </c>
      <c r="N2287" t="str">
        <f t="shared" si="250"/>
        <v>C3</v>
      </c>
      <c r="O2287" t="str">
        <f>VLOOKUP(N2287,'Design - US'!$H$3:$M$50,2,FALSE)</f>
        <v>Profile A</v>
      </c>
      <c r="P2287" t="str">
        <f>VLOOKUP($N2287,'Design - US'!$H$3:$M$50,3,FALSE)</f>
        <v>$30 USD / mo (T2)</v>
      </c>
      <c r="Q2287" t="str">
        <f>VLOOKUP($N2287,'Design - US'!$H$3:$M$50,4,FALSE)</f>
        <v>$7.14 USD / day</v>
      </c>
      <c r="R2287" t="str">
        <f>VLOOKUP($N2287,'Design - US'!$H$3:$M$50,5,FALSE)</f>
        <v>Open access within label indication (use after failure of allopurinol or febuxostat)</v>
      </c>
      <c r="S2287" t="str">
        <f>VLOOKUP($N2287,'Design - US'!$H$3:$M$50,6,FALSE)</f>
        <v>No prior authorization</v>
      </c>
      <c r="T2287">
        <f t="shared" si="251"/>
        <v>3000</v>
      </c>
      <c r="U2287">
        <f t="shared" si="245"/>
        <v>3000</v>
      </c>
      <c r="V2287">
        <f t="shared" si="246"/>
        <v>0</v>
      </c>
      <c r="W2287">
        <f t="shared" si="247"/>
        <v>0</v>
      </c>
      <c r="X2287">
        <f t="shared" si="248"/>
        <v>0</v>
      </c>
    </row>
    <row r="2288" spans="1:24">
      <c r="A2288" s="2">
        <v>330</v>
      </c>
      <c r="B2288" s="1" t="s">
        <v>18</v>
      </c>
      <c r="C2288" s="1">
        <v>4</v>
      </c>
      <c r="D2288" s="1" t="s">
        <v>11</v>
      </c>
      <c r="E2288" s="1">
        <v>0.5</v>
      </c>
      <c r="F2288" s="1">
        <v>0.5</v>
      </c>
      <c r="G2288" s="1">
        <v>0</v>
      </c>
      <c r="H2288" s="1">
        <v>0</v>
      </c>
      <c r="I2288" s="1" t="s">
        <v>12</v>
      </c>
      <c r="J2288" s="1" t="s">
        <v>16</v>
      </c>
      <c r="K2288" s="1">
        <v>6000</v>
      </c>
      <c r="L2288" s="3">
        <v>3000</v>
      </c>
      <c r="M2288" t="str">
        <f t="shared" si="249"/>
        <v>C</v>
      </c>
      <c r="N2288" t="str">
        <f t="shared" si="250"/>
        <v>C4</v>
      </c>
      <c r="O2288" t="str">
        <f>VLOOKUP(N2288,'Design - US'!$H$3:$M$50,2,FALSE)</f>
        <v>Profile A</v>
      </c>
      <c r="P2288" t="str">
        <f>VLOOKUP($N2288,'Design - US'!$H$3:$M$50,3,FALSE)</f>
        <v>$60 USD / mo (T3)</v>
      </c>
      <c r="Q2288" t="str">
        <f>VLOOKUP($N2288,'Design - US'!$H$3:$M$50,4,FALSE)</f>
        <v>$5.36 USD / day</v>
      </c>
      <c r="R2288" t="str">
        <f>VLOOKUP($N2288,'Design - US'!$H$3:$M$50,5,FALSE)</f>
        <v>Open access within label indication (use after failure of allopurinol or febuxostat)</v>
      </c>
      <c r="S2288" t="str">
        <f>VLOOKUP($N2288,'Design - US'!$H$3:$M$50,6,FALSE)</f>
        <v>Requires prior authorization</v>
      </c>
      <c r="T2288">
        <f t="shared" si="251"/>
        <v>6000</v>
      </c>
      <c r="U2288">
        <f t="shared" si="245"/>
        <v>3000</v>
      </c>
      <c r="V2288">
        <f t="shared" si="246"/>
        <v>3000</v>
      </c>
      <c r="W2288">
        <f t="shared" si="247"/>
        <v>0</v>
      </c>
      <c r="X2288">
        <f t="shared" si="248"/>
        <v>0</v>
      </c>
    </row>
    <row r="2289" spans="1:24">
      <c r="A2289" s="2">
        <v>330</v>
      </c>
      <c r="B2289" s="1" t="s">
        <v>18</v>
      </c>
      <c r="C2289" s="1">
        <v>4</v>
      </c>
      <c r="D2289" s="1" t="s">
        <v>14</v>
      </c>
      <c r="E2289" s="1">
        <v>0.5</v>
      </c>
      <c r="F2289" s="1">
        <v>0.5</v>
      </c>
      <c r="G2289" s="1">
        <v>0</v>
      </c>
      <c r="H2289" s="1">
        <v>0</v>
      </c>
      <c r="I2289" s="1" t="s">
        <v>12</v>
      </c>
      <c r="J2289" s="1" t="s">
        <v>16</v>
      </c>
      <c r="K2289" s="1">
        <v>6000</v>
      </c>
      <c r="L2289" s="3">
        <v>3000</v>
      </c>
      <c r="M2289" t="str">
        <f t="shared" si="249"/>
        <v>C</v>
      </c>
      <c r="N2289" t="str">
        <f t="shared" si="250"/>
        <v>C4</v>
      </c>
      <c r="O2289" t="str">
        <f>VLOOKUP(N2289,'Design - US'!$H$3:$M$50,2,FALSE)</f>
        <v>Profile A</v>
      </c>
      <c r="P2289" t="str">
        <f>VLOOKUP($N2289,'Design - US'!$H$3:$M$50,3,FALSE)</f>
        <v>$60 USD / mo (T3)</v>
      </c>
      <c r="Q2289" t="str">
        <f>VLOOKUP($N2289,'Design - US'!$H$3:$M$50,4,FALSE)</f>
        <v>$5.36 USD / day</v>
      </c>
      <c r="R2289" t="str">
        <f>VLOOKUP($N2289,'Design - US'!$H$3:$M$50,5,FALSE)</f>
        <v>Open access within label indication (use after failure of allopurinol or febuxostat)</v>
      </c>
      <c r="S2289" t="str">
        <f>VLOOKUP($N2289,'Design - US'!$H$3:$M$50,6,FALSE)</f>
        <v>Requires prior authorization</v>
      </c>
      <c r="T2289">
        <f t="shared" si="251"/>
        <v>3000</v>
      </c>
      <c r="U2289">
        <f t="shared" si="245"/>
        <v>1500</v>
      </c>
      <c r="V2289">
        <f t="shared" si="246"/>
        <v>1500</v>
      </c>
      <c r="W2289">
        <f t="shared" si="247"/>
        <v>0</v>
      </c>
      <c r="X2289">
        <f t="shared" si="248"/>
        <v>0</v>
      </c>
    </row>
    <row r="2290" spans="1:24">
      <c r="A2290" s="2">
        <v>330</v>
      </c>
      <c r="B2290" s="1" t="s">
        <v>18</v>
      </c>
      <c r="C2290" s="1">
        <v>5</v>
      </c>
      <c r="D2290" s="1" t="s">
        <v>11</v>
      </c>
      <c r="E2290" s="1">
        <v>0</v>
      </c>
      <c r="F2290" s="1">
        <v>1</v>
      </c>
      <c r="G2290" s="1">
        <v>0</v>
      </c>
      <c r="H2290" s="1">
        <v>0</v>
      </c>
      <c r="I2290" s="1" t="s">
        <v>12</v>
      </c>
      <c r="J2290" s="1" t="s">
        <v>16</v>
      </c>
      <c r="K2290" s="1">
        <v>6000</v>
      </c>
      <c r="L2290" s="3">
        <v>3000</v>
      </c>
      <c r="M2290" t="str">
        <f t="shared" si="249"/>
        <v>C</v>
      </c>
      <c r="N2290" t="str">
        <f t="shared" si="250"/>
        <v>C5</v>
      </c>
      <c r="O2290" t="str">
        <f>VLOOKUP(N2290,'Design - US'!$H$3:$M$50,2,FALSE)</f>
        <v>Profile C</v>
      </c>
      <c r="P2290" t="str">
        <f>VLOOKUP($N2290,'Design - US'!$H$3:$M$50,3,FALSE)</f>
        <v>$30 USD / mo (T2)</v>
      </c>
      <c r="Q2290" t="str">
        <f>VLOOKUP($N2290,'Design - US'!$H$3:$M$50,4,FALSE)</f>
        <v>$7.14 USD / day</v>
      </c>
      <c r="R2290" t="str">
        <f>VLOOKUP($N2290,'Design - US'!$H$3:$M$50,5,FALSE)</f>
        <v>Open access within label indication (use after failure of allopurinol or febuxostat)</v>
      </c>
      <c r="S2290" t="str">
        <f>VLOOKUP($N2290,'Design - US'!$H$3:$M$50,6,FALSE)</f>
        <v>Requires prior authorization</v>
      </c>
      <c r="T2290">
        <f t="shared" si="251"/>
        <v>6000</v>
      </c>
      <c r="U2290">
        <f t="shared" si="245"/>
        <v>0</v>
      </c>
      <c r="V2290">
        <f t="shared" si="246"/>
        <v>6000</v>
      </c>
      <c r="W2290">
        <f t="shared" si="247"/>
        <v>0</v>
      </c>
      <c r="X2290">
        <f t="shared" si="248"/>
        <v>0</v>
      </c>
    </row>
    <row r="2291" spans="1:24">
      <c r="A2291" s="2">
        <v>330</v>
      </c>
      <c r="B2291" s="1" t="s">
        <v>18</v>
      </c>
      <c r="C2291" s="1">
        <v>5</v>
      </c>
      <c r="D2291" s="1" t="s">
        <v>14</v>
      </c>
      <c r="E2291" s="1">
        <v>0</v>
      </c>
      <c r="F2291" s="1">
        <v>1</v>
      </c>
      <c r="G2291" s="1">
        <v>0</v>
      </c>
      <c r="H2291" s="1">
        <v>0</v>
      </c>
      <c r="I2291" s="1" t="s">
        <v>12</v>
      </c>
      <c r="J2291" s="1" t="s">
        <v>16</v>
      </c>
      <c r="K2291" s="1">
        <v>6000</v>
      </c>
      <c r="L2291" s="3">
        <v>3000</v>
      </c>
      <c r="M2291" t="str">
        <f t="shared" si="249"/>
        <v>C</v>
      </c>
      <c r="N2291" t="str">
        <f t="shared" si="250"/>
        <v>C5</v>
      </c>
      <c r="O2291" t="str">
        <f>VLOOKUP(N2291,'Design - US'!$H$3:$M$50,2,FALSE)</f>
        <v>Profile C</v>
      </c>
      <c r="P2291" t="str">
        <f>VLOOKUP($N2291,'Design - US'!$H$3:$M$50,3,FALSE)</f>
        <v>$30 USD / mo (T2)</v>
      </c>
      <c r="Q2291" t="str">
        <f>VLOOKUP($N2291,'Design - US'!$H$3:$M$50,4,FALSE)</f>
        <v>$7.14 USD / day</v>
      </c>
      <c r="R2291" t="str">
        <f>VLOOKUP($N2291,'Design - US'!$H$3:$M$50,5,FALSE)</f>
        <v>Open access within label indication (use after failure of allopurinol or febuxostat)</v>
      </c>
      <c r="S2291" t="str">
        <f>VLOOKUP($N2291,'Design - US'!$H$3:$M$50,6,FALSE)</f>
        <v>Requires prior authorization</v>
      </c>
      <c r="T2291">
        <f t="shared" si="251"/>
        <v>3000</v>
      </c>
      <c r="U2291">
        <f t="shared" si="245"/>
        <v>0</v>
      </c>
      <c r="V2291">
        <f t="shared" si="246"/>
        <v>3000</v>
      </c>
      <c r="W2291">
        <f t="shared" si="247"/>
        <v>0</v>
      </c>
      <c r="X2291">
        <f t="shared" si="248"/>
        <v>0</v>
      </c>
    </row>
    <row r="2292" spans="1:24">
      <c r="A2292" s="2">
        <v>330</v>
      </c>
      <c r="B2292" s="1" t="s">
        <v>18</v>
      </c>
      <c r="C2292" s="1">
        <v>6</v>
      </c>
      <c r="D2292" s="1" t="s">
        <v>11</v>
      </c>
      <c r="E2292" s="1">
        <v>1</v>
      </c>
      <c r="F2292" s="1">
        <v>0</v>
      </c>
      <c r="G2292" s="1">
        <v>0</v>
      </c>
      <c r="H2292" s="1">
        <v>0</v>
      </c>
      <c r="I2292" s="1" t="s">
        <v>12</v>
      </c>
      <c r="J2292" s="1" t="s">
        <v>16</v>
      </c>
      <c r="K2292" s="1">
        <v>6000</v>
      </c>
      <c r="L2292" s="3">
        <v>3000</v>
      </c>
      <c r="M2292" t="str">
        <f t="shared" si="249"/>
        <v>C</v>
      </c>
      <c r="N2292" t="str">
        <f t="shared" si="250"/>
        <v>C6</v>
      </c>
      <c r="O2292" t="str">
        <f>VLOOKUP(N2292,'Design - US'!$H$3:$M$50,2,FALSE)</f>
        <v>Profile A</v>
      </c>
      <c r="P2292" t="str">
        <f>VLOOKUP($N2292,'Design - US'!$H$3:$M$50,3,FALSE)</f>
        <v>$60 USD / mo (T3)</v>
      </c>
      <c r="Q2292" t="str">
        <f>VLOOKUP($N2292,'Design - US'!$H$3:$M$50,4,FALSE)</f>
        <v>$7.14 USD / day</v>
      </c>
      <c r="R2292" t="str">
        <f>VLOOKUP($N2292,'Design - US'!$H$3:$M$50,5,FALSE)</f>
        <v>Open access within label indication (use after failure of allopurinol or febuxostat)</v>
      </c>
      <c r="S2292" t="str">
        <f>VLOOKUP($N2292,'Design - US'!$H$3:$M$50,6,FALSE)</f>
        <v>Requires prior authorization</v>
      </c>
      <c r="T2292">
        <f t="shared" si="251"/>
        <v>6000</v>
      </c>
      <c r="U2292">
        <f t="shared" si="245"/>
        <v>6000</v>
      </c>
      <c r="V2292">
        <f t="shared" si="246"/>
        <v>0</v>
      </c>
      <c r="W2292">
        <f t="shared" si="247"/>
        <v>0</v>
      </c>
      <c r="X2292">
        <f t="shared" si="248"/>
        <v>0</v>
      </c>
    </row>
    <row r="2293" spans="1:24">
      <c r="A2293" s="2">
        <v>330</v>
      </c>
      <c r="B2293" s="1" t="s">
        <v>18</v>
      </c>
      <c r="C2293" s="1">
        <v>6</v>
      </c>
      <c r="D2293" s="1" t="s">
        <v>14</v>
      </c>
      <c r="E2293" s="1">
        <v>1</v>
      </c>
      <c r="F2293" s="1">
        <v>0</v>
      </c>
      <c r="G2293" s="1">
        <v>0</v>
      </c>
      <c r="H2293" s="1">
        <v>0</v>
      </c>
      <c r="I2293" s="1" t="s">
        <v>12</v>
      </c>
      <c r="J2293" s="1" t="s">
        <v>16</v>
      </c>
      <c r="K2293" s="1">
        <v>6000</v>
      </c>
      <c r="L2293" s="3">
        <v>3000</v>
      </c>
      <c r="M2293" t="str">
        <f t="shared" si="249"/>
        <v>C</v>
      </c>
      <c r="N2293" t="str">
        <f t="shared" si="250"/>
        <v>C6</v>
      </c>
      <c r="O2293" t="str">
        <f>VLOOKUP(N2293,'Design - US'!$H$3:$M$50,2,FALSE)</f>
        <v>Profile A</v>
      </c>
      <c r="P2293" t="str">
        <f>VLOOKUP($N2293,'Design - US'!$H$3:$M$50,3,FALSE)</f>
        <v>$60 USD / mo (T3)</v>
      </c>
      <c r="Q2293" t="str">
        <f>VLOOKUP($N2293,'Design - US'!$H$3:$M$50,4,FALSE)</f>
        <v>$7.14 USD / day</v>
      </c>
      <c r="R2293" t="str">
        <f>VLOOKUP($N2293,'Design - US'!$H$3:$M$50,5,FALSE)</f>
        <v>Open access within label indication (use after failure of allopurinol or febuxostat)</v>
      </c>
      <c r="S2293" t="str">
        <f>VLOOKUP($N2293,'Design - US'!$H$3:$M$50,6,FALSE)</f>
        <v>Requires prior authorization</v>
      </c>
      <c r="T2293">
        <f t="shared" si="251"/>
        <v>3000</v>
      </c>
      <c r="U2293">
        <f t="shared" si="245"/>
        <v>3000</v>
      </c>
      <c r="V2293">
        <f t="shared" si="246"/>
        <v>0</v>
      </c>
      <c r="W2293">
        <f t="shared" si="247"/>
        <v>0</v>
      </c>
      <c r="X2293">
        <f t="shared" si="248"/>
        <v>0</v>
      </c>
    </row>
    <row r="2294" spans="1:24">
      <c r="A2294" s="2">
        <v>330</v>
      </c>
      <c r="B2294" s="1" t="s">
        <v>18</v>
      </c>
      <c r="C2294" s="1">
        <v>7</v>
      </c>
      <c r="D2294" s="1" t="s">
        <v>11</v>
      </c>
      <c r="E2294" s="1">
        <v>1</v>
      </c>
      <c r="F2294" s="1">
        <v>0</v>
      </c>
      <c r="G2294" s="1">
        <v>0</v>
      </c>
      <c r="H2294" s="1">
        <v>0</v>
      </c>
      <c r="I2294" s="1" t="s">
        <v>12</v>
      </c>
      <c r="J2294" s="1" t="s">
        <v>16</v>
      </c>
      <c r="K2294" s="1">
        <v>6000</v>
      </c>
      <c r="L2294" s="3">
        <v>3000</v>
      </c>
      <c r="M2294" t="str">
        <f t="shared" si="249"/>
        <v>C</v>
      </c>
      <c r="N2294" t="str">
        <f t="shared" si="250"/>
        <v>C7</v>
      </c>
      <c r="O2294" t="str">
        <f>VLOOKUP(N2294,'Design - US'!$H$3:$M$50,2,FALSE)</f>
        <v>Profile D</v>
      </c>
      <c r="P2294" t="str">
        <f>VLOOKUP($N2294,'Design - US'!$H$3:$M$50,3,FALSE)</f>
        <v>$60 USD / mo (T3)</v>
      </c>
      <c r="Q2294" t="str">
        <f>VLOOKUP($N2294,'Design - US'!$H$3:$M$50,4,FALSE)</f>
        <v>$7.14 USD / day</v>
      </c>
      <c r="R2294" t="str">
        <f>VLOOKUP($N2294,'Design - US'!$H$3:$M$50,5,FALSE)</f>
        <v>Open access within label indication (use after failure of allopurinol or febuxostat)</v>
      </c>
      <c r="S2294" t="str">
        <f>VLOOKUP($N2294,'Design - US'!$H$3:$M$50,6,FALSE)</f>
        <v>Requires prior authorization</v>
      </c>
      <c r="T2294">
        <f t="shared" si="251"/>
        <v>6000</v>
      </c>
      <c r="U2294">
        <f t="shared" si="245"/>
        <v>6000</v>
      </c>
      <c r="V2294">
        <f t="shared" si="246"/>
        <v>0</v>
      </c>
      <c r="W2294">
        <f t="shared" si="247"/>
        <v>0</v>
      </c>
      <c r="X2294">
        <f t="shared" si="248"/>
        <v>0</v>
      </c>
    </row>
    <row r="2295" spans="1:24">
      <c r="A2295" s="2">
        <v>330</v>
      </c>
      <c r="B2295" s="1" t="s">
        <v>18</v>
      </c>
      <c r="C2295" s="1">
        <v>7</v>
      </c>
      <c r="D2295" s="1" t="s">
        <v>14</v>
      </c>
      <c r="E2295" s="1">
        <v>1</v>
      </c>
      <c r="F2295" s="1">
        <v>0</v>
      </c>
      <c r="G2295" s="1">
        <v>0</v>
      </c>
      <c r="H2295" s="1">
        <v>0</v>
      </c>
      <c r="I2295" s="1" t="s">
        <v>12</v>
      </c>
      <c r="J2295" s="1" t="s">
        <v>16</v>
      </c>
      <c r="K2295" s="1">
        <v>6000</v>
      </c>
      <c r="L2295" s="3">
        <v>3000</v>
      </c>
      <c r="M2295" t="str">
        <f t="shared" si="249"/>
        <v>C</v>
      </c>
      <c r="N2295" t="str">
        <f t="shared" si="250"/>
        <v>C7</v>
      </c>
      <c r="O2295" t="str">
        <f>VLOOKUP(N2295,'Design - US'!$H$3:$M$50,2,FALSE)</f>
        <v>Profile D</v>
      </c>
      <c r="P2295" t="str">
        <f>VLOOKUP($N2295,'Design - US'!$H$3:$M$50,3,FALSE)</f>
        <v>$60 USD / mo (T3)</v>
      </c>
      <c r="Q2295" t="str">
        <f>VLOOKUP($N2295,'Design - US'!$H$3:$M$50,4,FALSE)</f>
        <v>$7.14 USD / day</v>
      </c>
      <c r="R2295" t="str">
        <f>VLOOKUP($N2295,'Design - US'!$H$3:$M$50,5,FALSE)</f>
        <v>Open access within label indication (use after failure of allopurinol or febuxostat)</v>
      </c>
      <c r="S2295" t="str">
        <f>VLOOKUP($N2295,'Design - US'!$H$3:$M$50,6,FALSE)</f>
        <v>Requires prior authorization</v>
      </c>
      <c r="T2295">
        <f t="shared" si="251"/>
        <v>3000</v>
      </c>
      <c r="U2295">
        <f t="shared" si="245"/>
        <v>3000</v>
      </c>
      <c r="V2295">
        <f t="shared" si="246"/>
        <v>0</v>
      </c>
      <c r="W2295">
        <f t="shared" si="247"/>
        <v>0</v>
      </c>
      <c r="X2295">
        <f t="shared" si="248"/>
        <v>0</v>
      </c>
    </row>
    <row r="2296" spans="1:24">
      <c r="A2296" s="2">
        <v>330</v>
      </c>
      <c r="B2296" s="1" t="s">
        <v>18</v>
      </c>
      <c r="C2296" s="1">
        <v>8</v>
      </c>
      <c r="D2296" s="1" t="s">
        <v>11</v>
      </c>
      <c r="E2296" s="1">
        <v>0</v>
      </c>
      <c r="F2296" s="1">
        <v>0</v>
      </c>
      <c r="G2296" s="1">
        <v>1</v>
      </c>
      <c r="H2296" s="1">
        <v>0</v>
      </c>
      <c r="I2296" s="1" t="s">
        <v>12</v>
      </c>
      <c r="J2296" s="1" t="s">
        <v>16</v>
      </c>
      <c r="K2296" s="1">
        <v>6000</v>
      </c>
      <c r="L2296" s="3">
        <v>3000</v>
      </c>
      <c r="M2296" t="str">
        <f t="shared" si="249"/>
        <v>C</v>
      </c>
      <c r="N2296" t="str">
        <f t="shared" si="250"/>
        <v>C8</v>
      </c>
      <c r="O2296" t="str">
        <f>VLOOKUP(N2296,'Design - US'!$H$3:$M$50,2,FALSE)</f>
        <v>Profile B</v>
      </c>
      <c r="P2296" t="str">
        <f>VLOOKUP($N2296,'Design - US'!$H$3:$M$50,3,FALSE)</f>
        <v>$60 USD / mo (T3)</v>
      </c>
      <c r="Q2296" t="str">
        <f>VLOOKUP($N2296,'Design - US'!$H$3:$M$50,4,FALSE)</f>
        <v>$12.06 USD / day</v>
      </c>
      <c r="R2296" t="str">
        <f>VLOOKUP($N2296,'Design - US'!$H$3:$M$50,5,FALSE)</f>
        <v>Access restricted beyond label indication (use only after failure of both allopurinol AND febuxostat)</v>
      </c>
      <c r="S2296" t="str">
        <f>VLOOKUP($N2296,'Design - US'!$H$3:$M$50,6,FALSE)</f>
        <v>Requires prior authorization</v>
      </c>
      <c r="T2296">
        <f t="shared" si="251"/>
        <v>6000</v>
      </c>
      <c r="U2296">
        <f t="shared" si="245"/>
        <v>0</v>
      </c>
      <c r="V2296">
        <f t="shared" si="246"/>
        <v>0</v>
      </c>
      <c r="W2296">
        <f t="shared" si="247"/>
        <v>6000</v>
      </c>
      <c r="X2296">
        <f t="shared" si="248"/>
        <v>0</v>
      </c>
    </row>
    <row r="2297" spans="1:24">
      <c r="A2297" s="2">
        <v>330</v>
      </c>
      <c r="B2297" s="1" t="s">
        <v>18</v>
      </c>
      <c r="C2297" s="1">
        <v>8</v>
      </c>
      <c r="D2297" s="1" t="s">
        <v>14</v>
      </c>
      <c r="E2297" s="1">
        <v>0</v>
      </c>
      <c r="F2297" s="1">
        <v>0</v>
      </c>
      <c r="G2297" s="1">
        <v>1</v>
      </c>
      <c r="H2297" s="1">
        <v>0</v>
      </c>
      <c r="I2297" s="1" t="s">
        <v>12</v>
      </c>
      <c r="J2297" s="1" t="s">
        <v>16</v>
      </c>
      <c r="K2297" s="1">
        <v>6000</v>
      </c>
      <c r="L2297" s="3">
        <v>3000</v>
      </c>
      <c r="M2297" t="str">
        <f t="shared" si="249"/>
        <v>C</v>
      </c>
      <c r="N2297" t="str">
        <f t="shared" si="250"/>
        <v>C8</v>
      </c>
      <c r="O2297" t="str">
        <f>VLOOKUP(N2297,'Design - US'!$H$3:$M$50,2,FALSE)</f>
        <v>Profile B</v>
      </c>
      <c r="P2297" t="str">
        <f>VLOOKUP($N2297,'Design - US'!$H$3:$M$50,3,FALSE)</f>
        <v>$60 USD / mo (T3)</v>
      </c>
      <c r="Q2297" t="str">
        <f>VLOOKUP($N2297,'Design - US'!$H$3:$M$50,4,FALSE)</f>
        <v>$12.06 USD / day</v>
      </c>
      <c r="R2297" t="str">
        <f>VLOOKUP($N2297,'Design - US'!$H$3:$M$50,5,FALSE)</f>
        <v>Access restricted beyond label indication (use only after failure of both allopurinol AND febuxostat)</v>
      </c>
      <c r="S2297" t="str">
        <f>VLOOKUP($N2297,'Design - US'!$H$3:$M$50,6,FALSE)</f>
        <v>Requires prior authorization</v>
      </c>
      <c r="T2297">
        <f t="shared" si="251"/>
        <v>3000</v>
      </c>
      <c r="U2297">
        <f t="shared" si="245"/>
        <v>0</v>
      </c>
      <c r="V2297">
        <f t="shared" si="246"/>
        <v>0</v>
      </c>
      <c r="W2297">
        <f t="shared" si="247"/>
        <v>3000</v>
      </c>
      <c r="X2297">
        <f t="shared" si="248"/>
        <v>0</v>
      </c>
    </row>
    <row r="2298" spans="1:24">
      <c r="A2298" s="2">
        <v>330</v>
      </c>
      <c r="B2298" s="1" t="s">
        <v>18</v>
      </c>
      <c r="C2298" s="1">
        <v>9</v>
      </c>
      <c r="D2298" s="1" t="s">
        <v>11</v>
      </c>
      <c r="E2298" s="1">
        <v>1</v>
      </c>
      <c r="F2298" s="1">
        <v>0</v>
      </c>
      <c r="G2298" s="1">
        <v>0</v>
      </c>
      <c r="H2298" s="1">
        <v>0</v>
      </c>
      <c r="I2298" s="1" t="s">
        <v>12</v>
      </c>
      <c r="J2298" s="1" t="s">
        <v>16</v>
      </c>
      <c r="K2298" s="1">
        <v>6000</v>
      </c>
      <c r="L2298" s="3">
        <v>3000</v>
      </c>
      <c r="M2298" t="str">
        <f t="shared" si="249"/>
        <v>C</v>
      </c>
      <c r="N2298" t="str">
        <f t="shared" si="250"/>
        <v>C9</v>
      </c>
      <c r="O2298" t="str">
        <f>VLOOKUP(N2298,'Design - US'!$H$3:$M$50,2,FALSE)</f>
        <v>Profile D</v>
      </c>
      <c r="P2298" t="str">
        <f>VLOOKUP($N2298,'Design - US'!$H$3:$M$50,3,FALSE)</f>
        <v>$60 USD / mo (T3)</v>
      </c>
      <c r="Q2298" t="str">
        <f>VLOOKUP($N2298,'Design - US'!$H$3:$M$50,4,FALSE)</f>
        <v>$12.06 USD / day</v>
      </c>
      <c r="R2298" t="str">
        <f>VLOOKUP($N2298,'Design - US'!$H$3:$M$50,5,FALSE)</f>
        <v>Open access within label indication (use after failure of allopurinol or febuxostat)</v>
      </c>
      <c r="S2298" t="str">
        <f>VLOOKUP($N2298,'Design - US'!$H$3:$M$50,6,FALSE)</f>
        <v>No prior authorization</v>
      </c>
      <c r="T2298">
        <f t="shared" si="251"/>
        <v>6000</v>
      </c>
      <c r="U2298">
        <f t="shared" si="245"/>
        <v>6000</v>
      </c>
      <c r="V2298">
        <f t="shared" si="246"/>
        <v>0</v>
      </c>
      <c r="W2298">
        <f t="shared" si="247"/>
        <v>0</v>
      </c>
      <c r="X2298">
        <f t="shared" si="248"/>
        <v>0</v>
      </c>
    </row>
    <row r="2299" spans="1:24">
      <c r="A2299" s="2">
        <v>330</v>
      </c>
      <c r="B2299" s="1" t="s">
        <v>18</v>
      </c>
      <c r="C2299" s="1">
        <v>9</v>
      </c>
      <c r="D2299" s="1" t="s">
        <v>14</v>
      </c>
      <c r="E2299" s="1">
        <v>1</v>
      </c>
      <c r="F2299" s="1">
        <v>0</v>
      </c>
      <c r="G2299" s="1">
        <v>0</v>
      </c>
      <c r="H2299" s="1">
        <v>0</v>
      </c>
      <c r="I2299" s="1" t="s">
        <v>12</v>
      </c>
      <c r="J2299" s="1" t="s">
        <v>16</v>
      </c>
      <c r="K2299" s="1">
        <v>6000</v>
      </c>
      <c r="L2299" s="3">
        <v>3000</v>
      </c>
      <c r="M2299" t="str">
        <f t="shared" si="249"/>
        <v>C</v>
      </c>
      <c r="N2299" t="str">
        <f t="shared" si="250"/>
        <v>C9</v>
      </c>
      <c r="O2299" t="str">
        <f>VLOOKUP(N2299,'Design - US'!$H$3:$M$50,2,FALSE)</f>
        <v>Profile D</v>
      </c>
      <c r="P2299" t="str">
        <f>VLOOKUP($N2299,'Design - US'!$H$3:$M$50,3,FALSE)</f>
        <v>$60 USD / mo (T3)</v>
      </c>
      <c r="Q2299" t="str">
        <f>VLOOKUP($N2299,'Design - US'!$H$3:$M$50,4,FALSE)</f>
        <v>$12.06 USD / day</v>
      </c>
      <c r="R2299" t="str">
        <f>VLOOKUP($N2299,'Design - US'!$H$3:$M$50,5,FALSE)</f>
        <v>Open access within label indication (use after failure of allopurinol or febuxostat)</v>
      </c>
      <c r="S2299" t="str">
        <f>VLOOKUP($N2299,'Design - US'!$H$3:$M$50,6,FALSE)</f>
        <v>No prior authorization</v>
      </c>
      <c r="T2299">
        <f t="shared" si="251"/>
        <v>3000</v>
      </c>
      <c r="U2299">
        <f t="shared" si="245"/>
        <v>3000</v>
      </c>
      <c r="V2299">
        <f t="shared" si="246"/>
        <v>0</v>
      </c>
      <c r="W2299">
        <f t="shared" si="247"/>
        <v>0</v>
      </c>
      <c r="X2299">
        <f t="shared" si="248"/>
        <v>0</v>
      </c>
    </row>
    <row r="2300" spans="1:24">
      <c r="A2300" s="2">
        <v>330</v>
      </c>
      <c r="B2300" s="1" t="s">
        <v>18</v>
      </c>
      <c r="C2300" s="1">
        <v>10</v>
      </c>
      <c r="D2300" s="1" t="s">
        <v>11</v>
      </c>
      <c r="E2300" s="1">
        <v>1</v>
      </c>
      <c r="F2300" s="1">
        <v>0</v>
      </c>
      <c r="G2300" s="1">
        <v>0</v>
      </c>
      <c r="H2300" s="1">
        <v>0</v>
      </c>
      <c r="I2300" s="1" t="s">
        <v>12</v>
      </c>
      <c r="J2300" s="1" t="s">
        <v>16</v>
      </c>
      <c r="K2300" s="1">
        <v>6000</v>
      </c>
      <c r="L2300" s="3">
        <v>3000</v>
      </c>
      <c r="M2300" t="str">
        <f t="shared" si="249"/>
        <v>C</v>
      </c>
      <c r="N2300" t="str">
        <f t="shared" si="250"/>
        <v>C10</v>
      </c>
      <c r="O2300" t="str">
        <f>VLOOKUP(N2300,'Design - US'!$H$3:$M$50,2,FALSE)</f>
        <v>Profile A</v>
      </c>
      <c r="P2300" t="str">
        <f>VLOOKUP($N2300,'Design - US'!$H$3:$M$50,3,FALSE)</f>
        <v>$60 USD / mo (T3)</v>
      </c>
      <c r="Q2300" t="str">
        <f>VLOOKUP($N2300,'Design - US'!$H$3:$M$50,4,FALSE)</f>
        <v>$12.06 USD / day</v>
      </c>
      <c r="R2300" t="str">
        <f>VLOOKUP($N2300,'Design - US'!$H$3:$M$50,5,FALSE)</f>
        <v>Open access within label indication (use after failure of allopurinol or febuxostat)</v>
      </c>
      <c r="S2300" t="str">
        <f>VLOOKUP($N2300,'Design - US'!$H$3:$M$50,6,FALSE)</f>
        <v>No prior authorization</v>
      </c>
      <c r="T2300">
        <f t="shared" si="251"/>
        <v>6000</v>
      </c>
      <c r="U2300">
        <f t="shared" si="245"/>
        <v>6000</v>
      </c>
      <c r="V2300">
        <f t="shared" si="246"/>
        <v>0</v>
      </c>
      <c r="W2300">
        <f t="shared" si="247"/>
        <v>0</v>
      </c>
      <c r="X2300">
        <f t="shared" si="248"/>
        <v>0</v>
      </c>
    </row>
    <row r="2301" spans="1:24">
      <c r="A2301" s="2">
        <v>330</v>
      </c>
      <c r="B2301" s="1" t="s">
        <v>18</v>
      </c>
      <c r="C2301" s="1">
        <v>10</v>
      </c>
      <c r="D2301" s="1" t="s">
        <v>14</v>
      </c>
      <c r="E2301" s="1">
        <v>1</v>
      </c>
      <c r="F2301" s="1">
        <v>0</v>
      </c>
      <c r="G2301" s="1">
        <v>0</v>
      </c>
      <c r="H2301" s="1">
        <v>0</v>
      </c>
      <c r="I2301" s="1" t="s">
        <v>12</v>
      </c>
      <c r="J2301" s="1" t="s">
        <v>16</v>
      </c>
      <c r="K2301" s="1">
        <v>6000</v>
      </c>
      <c r="L2301" s="3">
        <v>3000</v>
      </c>
      <c r="M2301" t="str">
        <f t="shared" si="249"/>
        <v>C</v>
      </c>
      <c r="N2301" t="str">
        <f t="shared" si="250"/>
        <v>C10</v>
      </c>
      <c r="O2301" t="str">
        <f>VLOOKUP(N2301,'Design - US'!$H$3:$M$50,2,FALSE)</f>
        <v>Profile A</v>
      </c>
      <c r="P2301" t="str">
        <f>VLOOKUP($N2301,'Design - US'!$H$3:$M$50,3,FALSE)</f>
        <v>$60 USD / mo (T3)</v>
      </c>
      <c r="Q2301" t="str">
        <f>VLOOKUP($N2301,'Design - US'!$H$3:$M$50,4,FALSE)</f>
        <v>$12.06 USD / day</v>
      </c>
      <c r="R2301" t="str">
        <f>VLOOKUP($N2301,'Design - US'!$H$3:$M$50,5,FALSE)</f>
        <v>Open access within label indication (use after failure of allopurinol or febuxostat)</v>
      </c>
      <c r="S2301" t="str">
        <f>VLOOKUP($N2301,'Design - US'!$H$3:$M$50,6,FALSE)</f>
        <v>No prior authorization</v>
      </c>
      <c r="T2301">
        <f t="shared" si="251"/>
        <v>3000</v>
      </c>
      <c r="U2301">
        <f t="shared" si="245"/>
        <v>3000</v>
      </c>
      <c r="V2301">
        <f t="shared" si="246"/>
        <v>0</v>
      </c>
      <c r="W2301">
        <f t="shared" si="247"/>
        <v>0</v>
      </c>
      <c r="X2301">
        <f t="shared" si="248"/>
        <v>0</v>
      </c>
    </row>
    <row r="2302" spans="1:24">
      <c r="A2302" s="2">
        <v>330</v>
      </c>
      <c r="B2302" s="1" t="s">
        <v>18</v>
      </c>
      <c r="C2302" s="1">
        <v>11</v>
      </c>
      <c r="D2302" s="1" t="s">
        <v>11</v>
      </c>
      <c r="E2302" s="1">
        <v>1</v>
      </c>
      <c r="F2302" s="1">
        <v>0</v>
      </c>
      <c r="G2302" s="1">
        <v>0</v>
      </c>
      <c r="H2302" s="1">
        <v>0</v>
      </c>
      <c r="I2302" s="1" t="s">
        <v>12</v>
      </c>
      <c r="J2302" s="1" t="s">
        <v>16</v>
      </c>
      <c r="K2302" s="1">
        <v>6000</v>
      </c>
      <c r="L2302" s="3">
        <v>3000</v>
      </c>
      <c r="M2302" t="str">
        <f t="shared" si="249"/>
        <v>C</v>
      </c>
      <c r="N2302" t="str">
        <f t="shared" si="250"/>
        <v>C11</v>
      </c>
      <c r="O2302" t="str">
        <f>VLOOKUP(N2302,'Design - US'!$H$3:$M$50,2,FALSE)</f>
        <v>Profile B</v>
      </c>
      <c r="P2302" t="str">
        <f>VLOOKUP($N2302,'Design - US'!$H$3:$M$50,3,FALSE)</f>
        <v>$60 USD / mo (T3)</v>
      </c>
      <c r="Q2302" t="str">
        <f>VLOOKUP($N2302,'Design - US'!$H$3:$M$50,4,FALSE)</f>
        <v>$12.06 USD / day</v>
      </c>
      <c r="R2302" t="str">
        <f>VLOOKUP($N2302,'Design - US'!$H$3:$M$50,5,FALSE)</f>
        <v>Open access within label indication (use after failure of allopurinol or febuxostat)</v>
      </c>
      <c r="S2302" t="str">
        <f>VLOOKUP($N2302,'Design - US'!$H$3:$M$50,6,FALSE)</f>
        <v>No prior authorization</v>
      </c>
      <c r="T2302">
        <f t="shared" si="251"/>
        <v>6000</v>
      </c>
      <c r="U2302">
        <f t="shared" si="245"/>
        <v>6000</v>
      </c>
      <c r="V2302">
        <f t="shared" si="246"/>
        <v>0</v>
      </c>
      <c r="W2302">
        <f t="shared" si="247"/>
        <v>0</v>
      </c>
      <c r="X2302">
        <f t="shared" si="248"/>
        <v>0</v>
      </c>
    </row>
    <row r="2303" spans="1:24">
      <c r="A2303" s="2">
        <v>330</v>
      </c>
      <c r="B2303" s="1" t="s">
        <v>18</v>
      </c>
      <c r="C2303" s="1">
        <v>11</v>
      </c>
      <c r="D2303" s="1" t="s">
        <v>14</v>
      </c>
      <c r="E2303" s="1">
        <v>1</v>
      </c>
      <c r="F2303" s="1">
        <v>0</v>
      </c>
      <c r="G2303" s="1">
        <v>0</v>
      </c>
      <c r="H2303" s="1">
        <v>0</v>
      </c>
      <c r="I2303" s="1" t="s">
        <v>12</v>
      </c>
      <c r="J2303" s="1" t="s">
        <v>16</v>
      </c>
      <c r="K2303" s="1">
        <v>6000</v>
      </c>
      <c r="L2303" s="3">
        <v>3000</v>
      </c>
      <c r="M2303" t="str">
        <f t="shared" si="249"/>
        <v>C</v>
      </c>
      <c r="N2303" t="str">
        <f t="shared" si="250"/>
        <v>C11</v>
      </c>
      <c r="O2303" t="str">
        <f>VLOOKUP(N2303,'Design - US'!$H$3:$M$50,2,FALSE)</f>
        <v>Profile B</v>
      </c>
      <c r="P2303" t="str">
        <f>VLOOKUP($N2303,'Design - US'!$H$3:$M$50,3,FALSE)</f>
        <v>$60 USD / mo (T3)</v>
      </c>
      <c r="Q2303" t="str">
        <f>VLOOKUP($N2303,'Design - US'!$H$3:$M$50,4,FALSE)</f>
        <v>$12.06 USD / day</v>
      </c>
      <c r="R2303" t="str">
        <f>VLOOKUP($N2303,'Design - US'!$H$3:$M$50,5,FALSE)</f>
        <v>Open access within label indication (use after failure of allopurinol or febuxostat)</v>
      </c>
      <c r="S2303" t="str">
        <f>VLOOKUP($N2303,'Design - US'!$H$3:$M$50,6,FALSE)</f>
        <v>No prior authorization</v>
      </c>
      <c r="T2303">
        <f t="shared" si="251"/>
        <v>3000</v>
      </c>
      <c r="U2303">
        <f t="shared" si="245"/>
        <v>3000</v>
      </c>
      <c r="V2303">
        <f t="shared" si="246"/>
        <v>0</v>
      </c>
      <c r="W2303">
        <f t="shared" si="247"/>
        <v>0</v>
      </c>
      <c r="X2303">
        <f t="shared" si="248"/>
        <v>0</v>
      </c>
    </row>
    <row r="2304" spans="1:24">
      <c r="A2304" s="2">
        <v>330</v>
      </c>
      <c r="B2304" s="1" t="s">
        <v>18</v>
      </c>
      <c r="C2304" s="1">
        <v>12</v>
      </c>
      <c r="D2304" s="1" t="s">
        <v>11</v>
      </c>
      <c r="E2304" s="1">
        <v>1</v>
      </c>
      <c r="F2304" s="1">
        <v>0</v>
      </c>
      <c r="G2304" s="1">
        <v>0</v>
      </c>
      <c r="H2304" s="1">
        <v>0</v>
      </c>
      <c r="I2304" s="1" t="s">
        <v>12</v>
      </c>
      <c r="J2304" s="1" t="s">
        <v>16</v>
      </c>
      <c r="K2304" s="1">
        <v>6000</v>
      </c>
      <c r="L2304" s="3">
        <v>3000</v>
      </c>
      <c r="M2304" t="str">
        <f t="shared" si="249"/>
        <v>C</v>
      </c>
      <c r="N2304" t="str">
        <f t="shared" si="250"/>
        <v>C12</v>
      </c>
      <c r="O2304" t="str">
        <f>VLOOKUP(N2304,'Design - US'!$H$3:$M$50,2,FALSE)</f>
        <v>Profile C</v>
      </c>
      <c r="P2304" t="str">
        <f>VLOOKUP($N2304,'Design - US'!$H$3:$M$50,3,FALSE)</f>
        <v>$60 USD / mo (T3)</v>
      </c>
      <c r="Q2304" t="str">
        <f>VLOOKUP($N2304,'Design - US'!$H$3:$M$50,4,FALSE)</f>
        <v>$5.36 USD / day</v>
      </c>
      <c r="R2304" t="str">
        <f>VLOOKUP($N2304,'Design - US'!$H$3:$M$50,5,FALSE)</f>
        <v>Open access within label indication (use after failure of allopurinol or febuxostat)</v>
      </c>
      <c r="S2304" t="str">
        <f>VLOOKUP($N2304,'Design - US'!$H$3:$M$50,6,FALSE)</f>
        <v>No prior authorization</v>
      </c>
      <c r="T2304">
        <f t="shared" si="251"/>
        <v>6000</v>
      </c>
      <c r="U2304">
        <f t="shared" si="245"/>
        <v>6000</v>
      </c>
      <c r="V2304">
        <f t="shared" si="246"/>
        <v>0</v>
      </c>
      <c r="W2304">
        <f t="shared" si="247"/>
        <v>0</v>
      </c>
      <c r="X2304">
        <f t="shared" si="248"/>
        <v>0</v>
      </c>
    </row>
    <row r="2305" spans="1:24">
      <c r="A2305" s="2">
        <v>330</v>
      </c>
      <c r="B2305" s="1" t="s">
        <v>18</v>
      </c>
      <c r="C2305" s="1">
        <v>12</v>
      </c>
      <c r="D2305" s="1" t="s">
        <v>14</v>
      </c>
      <c r="E2305" s="1">
        <v>1</v>
      </c>
      <c r="F2305" s="1">
        <v>0</v>
      </c>
      <c r="G2305" s="1">
        <v>0</v>
      </c>
      <c r="H2305" s="1">
        <v>0</v>
      </c>
      <c r="I2305" s="1" t="s">
        <v>12</v>
      </c>
      <c r="J2305" s="1" t="s">
        <v>16</v>
      </c>
      <c r="K2305" s="1">
        <v>6000</v>
      </c>
      <c r="L2305" s="3">
        <v>3000</v>
      </c>
      <c r="M2305" t="str">
        <f t="shared" si="249"/>
        <v>C</v>
      </c>
      <c r="N2305" t="str">
        <f t="shared" si="250"/>
        <v>C12</v>
      </c>
      <c r="O2305" t="str">
        <f>VLOOKUP(N2305,'Design - US'!$H$3:$M$50,2,FALSE)</f>
        <v>Profile C</v>
      </c>
      <c r="P2305" t="str">
        <f>VLOOKUP($N2305,'Design - US'!$H$3:$M$50,3,FALSE)</f>
        <v>$60 USD / mo (T3)</v>
      </c>
      <c r="Q2305" t="str">
        <f>VLOOKUP($N2305,'Design - US'!$H$3:$M$50,4,FALSE)</f>
        <v>$5.36 USD / day</v>
      </c>
      <c r="R2305" t="str">
        <f>VLOOKUP($N2305,'Design - US'!$H$3:$M$50,5,FALSE)</f>
        <v>Open access within label indication (use after failure of allopurinol or febuxostat)</v>
      </c>
      <c r="S2305" t="str">
        <f>VLOOKUP($N2305,'Design - US'!$H$3:$M$50,6,FALSE)</f>
        <v>No prior authorization</v>
      </c>
      <c r="T2305">
        <f t="shared" si="251"/>
        <v>3000</v>
      </c>
      <c r="U2305">
        <f t="shared" si="245"/>
        <v>3000</v>
      </c>
      <c r="V2305">
        <f t="shared" si="246"/>
        <v>0</v>
      </c>
      <c r="W2305">
        <f t="shared" si="247"/>
        <v>0</v>
      </c>
      <c r="X2305">
        <f t="shared" si="248"/>
        <v>0</v>
      </c>
    </row>
    <row r="2306" spans="1:24">
      <c r="A2306" s="2">
        <v>331</v>
      </c>
      <c r="B2306" s="1" t="s">
        <v>15</v>
      </c>
      <c r="C2306" s="1">
        <v>1</v>
      </c>
      <c r="D2306" s="1" t="s">
        <v>11</v>
      </c>
      <c r="E2306" s="1">
        <v>0.8</v>
      </c>
      <c r="F2306" s="1">
        <v>0</v>
      </c>
      <c r="G2306" s="1">
        <v>0.2</v>
      </c>
      <c r="H2306" s="1">
        <v>0</v>
      </c>
      <c r="I2306" s="1" t="s">
        <v>12</v>
      </c>
      <c r="J2306" s="1" t="s">
        <v>16</v>
      </c>
      <c r="K2306" s="1">
        <v>2625</v>
      </c>
      <c r="L2306" s="3">
        <v>375</v>
      </c>
      <c r="M2306" t="str">
        <f t="shared" si="249"/>
        <v>D</v>
      </c>
      <c r="N2306" t="str">
        <f t="shared" si="250"/>
        <v>D1</v>
      </c>
      <c r="O2306" t="str">
        <f>VLOOKUP(N2306,'Design - US'!$H$3:$M$50,2,FALSE)</f>
        <v>Profile C</v>
      </c>
      <c r="P2306" t="str">
        <f>VLOOKUP($N2306,'Design - US'!$H$3:$M$50,3,FALSE)</f>
        <v>$30 USD / mo (T2)</v>
      </c>
      <c r="Q2306" t="str">
        <f>VLOOKUP($N2306,'Design - US'!$H$3:$M$50,4,FALSE)</f>
        <v>$5.36 USD / day</v>
      </c>
      <c r="R2306" t="str">
        <f>VLOOKUP($N2306,'Design - US'!$H$3:$M$50,5,FALSE)</f>
        <v>Open access within label indication (use after failure of allopurinol or febuxostat)</v>
      </c>
      <c r="S2306" t="str">
        <f>VLOOKUP($N2306,'Design - US'!$H$3:$M$50,6,FALSE)</f>
        <v>Requires prior authorization</v>
      </c>
      <c r="T2306">
        <f t="shared" si="251"/>
        <v>2625</v>
      </c>
      <c r="U2306">
        <f t="shared" ref="U2306:U2369" si="252">$T2306*E2306</f>
        <v>2100</v>
      </c>
      <c r="V2306">
        <f t="shared" ref="V2306:V2369" si="253">$T2306*F2306</f>
        <v>0</v>
      </c>
      <c r="W2306">
        <f t="shared" ref="W2306:W2369" si="254">$T2306*G2306</f>
        <v>525</v>
      </c>
      <c r="X2306">
        <f t="shared" ref="X2306:X2369" si="255">$T2306*H2306</f>
        <v>0</v>
      </c>
    </row>
    <row r="2307" spans="1:24">
      <c r="A2307" s="2">
        <v>331</v>
      </c>
      <c r="B2307" s="1" t="s">
        <v>15</v>
      </c>
      <c r="C2307" s="1">
        <v>1</v>
      </c>
      <c r="D2307" s="1" t="s">
        <v>14</v>
      </c>
      <c r="E2307" s="1">
        <v>0.7</v>
      </c>
      <c r="F2307" s="1">
        <v>0</v>
      </c>
      <c r="G2307" s="1">
        <v>0.3</v>
      </c>
      <c r="H2307" s="1">
        <v>0</v>
      </c>
      <c r="I2307" s="1" t="s">
        <v>12</v>
      </c>
      <c r="J2307" s="1" t="s">
        <v>16</v>
      </c>
      <c r="K2307" s="1">
        <v>2625</v>
      </c>
      <c r="L2307" s="3">
        <v>375</v>
      </c>
      <c r="M2307" t="str">
        <f t="shared" ref="M2307:M2370" si="256">RIGHT(B2307,1)</f>
        <v>D</v>
      </c>
      <c r="N2307" t="str">
        <f t="shared" ref="N2307:N2370" si="257">M2307&amp;C2307</f>
        <v>D1</v>
      </c>
      <c r="O2307" t="str">
        <f>VLOOKUP(N2307,'Design - US'!$H$3:$M$50,2,FALSE)</f>
        <v>Profile C</v>
      </c>
      <c r="P2307" t="str">
        <f>VLOOKUP($N2307,'Design - US'!$H$3:$M$50,3,FALSE)</f>
        <v>$30 USD / mo (T2)</v>
      </c>
      <c r="Q2307" t="str">
        <f>VLOOKUP($N2307,'Design - US'!$H$3:$M$50,4,FALSE)</f>
        <v>$5.36 USD / day</v>
      </c>
      <c r="R2307" t="str">
        <f>VLOOKUP($N2307,'Design - US'!$H$3:$M$50,5,FALSE)</f>
        <v>Open access within label indication (use after failure of allopurinol or febuxostat)</v>
      </c>
      <c r="S2307" t="str">
        <f>VLOOKUP($N2307,'Design - US'!$H$3:$M$50,6,FALSE)</f>
        <v>Requires prior authorization</v>
      </c>
      <c r="T2307">
        <f t="shared" ref="T2307:T2370" si="258">IF(D2307="A",K2307,L2307)</f>
        <v>375</v>
      </c>
      <c r="U2307">
        <f t="shared" si="252"/>
        <v>262.5</v>
      </c>
      <c r="V2307">
        <f t="shared" si="253"/>
        <v>0</v>
      </c>
      <c r="W2307">
        <f t="shared" si="254"/>
        <v>112.5</v>
      </c>
      <c r="X2307">
        <f t="shared" si="255"/>
        <v>0</v>
      </c>
    </row>
    <row r="2308" spans="1:24">
      <c r="A2308" s="2">
        <v>331</v>
      </c>
      <c r="B2308" s="1" t="s">
        <v>15</v>
      </c>
      <c r="C2308" s="1">
        <v>2</v>
      </c>
      <c r="D2308" s="1" t="s">
        <v>11</v>
      </c>
      <c r="E2308" s="1">
        <v>0.8</v>
      </c>
      <c r="F2308" s="1">
        <v>0</v>
      </c>
      <c r="G2308" s="1">
        <v>0.2</v>
      </c>
      <c r="H2308" s="1">
        <v>0</v>
      </c>
      <c r="I2308" s="1" t="s">
        <v>12</v>
      </c>
      <c r="J2308" s="1" t="s">
        <v>16</v>
      </c>
      <c r="K2308" s="1">
        <v>2625</v>
      </c>
      <c r="L2308" s="3">
        <v>375</v>
      </c>
      <c r="M2308" t="str">
        <f t="shared" si="256"/>
        <v>D</v>
      </c>
      <c r="N2308" t="str">
        <f t="shared" si="257"/>
        <v>D2</v>
      </c>
      <c r="O2308" t="str">
        <f>VLOOKUP(N2308,'Design - US'!$H$3:$M$50,2,FALSE)</f>
        <v>Profile B</v>
      </c>
      <c r="P2308" t="str">
        <f>VLOOKUP($N2308,'Design - US'!$H$3:$M$50,3,FALSE)</f>
        <v>$30 USD / mo (T2)</v>
      </c>
      <c r="Q2308" t="str">
        <f>VLOOKUP($N2308,'Design - US'!$H$3:$M$50,4,FALSE)</f>
        <v>$7.14 USD / day</v>
      </c>
      <c r="R2308" t="str">
        <f>VLOOKUP($N2308,'Design - US'!$H$3:$M$50,5,FALSE)</f>
        <v>Open access within label indication (use after failure of allopurinol or febuxostat)</v>
      </c>
      <c r="S2308" t="str">
        <f>VLOOKUP($N2308,'Design - US'!$H$3:$M$50,6,FALSE)</f>
        <v>No prior authorization</v>
      </c>
      <c r="T2308">
        <f t="shared" si="258"/>
        <v>2625</v>
      </c>
      <c r="U2308">
        <f t="shared" si="252"/>
        <v>2100</v>
      </c>
      <c r="V2308">
        <f t="shared" si="253"/>
        <v>0</v>
      </c>
      <c r="W2308">
        <f t="shared" si="254"/>
        <v>525</v>
      </c>
      <c r="X2308">
        <f t="shared" si="255"/>
        <v>0</v>
      </c>
    </row>
    <row r="2309" spans="1:24">
      <c r="A2309" s="2">
        <v>331</v>
      </c>
      <c r="B2309" s="1" t="s">
        <v>15</v>
      </c>
      <c r="C2309" s="1">
        <v>2</v>
      </c>
      <c r="D2309" s="1" t="s">
        <v>14</v>
      </c>
      <c r="E2309" s="1">
        <v>0.7</v>
      </c>
      <c r="F2309" s="1">
        <v>0</v>
      </c>
      <c r="G2309" s="1">
        <v>0.3</v>
      </c>
      <c r="H2309" s="1">
        <v>0</v>
      </c>
      <c r="I2309" s="1" t="s">
        <v>12</v>
      </c>
      <c r="J2309" s="1" t="s">
        <v>16</v>
      </c>
      <c r="K2309" s="1">
        <v>2625</v>
      </c>
      <c r="L2309" s="3">
        <v>375</v>
      </c>
      <c r="M2309" t="str">
        <f t="shared" si="256"/>
        <v>D</v>
      </c>
      <c r="N2309" t="str">
        <f t="shared" si="257"/>
        <v>D2</v>
      </c>
      <c r="O2309" t="str">
        <f>VLOOKUP(N2309,'Design - US'!$H$3:$M$50,2,FALSE)</f>
        <v>Profile B</v>
      </c>
      <c r="P2309" t="str">
        <f>VLOOKUP($N2309,'Design - US'!$H$3:$M$50,3,FALSE)</f>
        <v>$30 USD / mo (T2)</v>
      </c>
      <c r="Q2309" t="str">
        <f>VLOOKUP($N2309,'Design - US'!$H$3:$M$50,4,FALSE)</f>
        <v>$7.14 USD / day</v>
      </c>
      <c r="R2309" t="str">
        <f>VLOOKUP($N2309,'Design - US'!$H$3:$M$50,5,FALSE)</f>
        <v>Open access within label indication (use after failure of allopurinol or febuxostat)</v>
      </c>
      <c r="S2309" t="str">
        <f>VLOOKUP($N2309,'Design - US'!$H$3:$M$50,6,FALSE)</f>
        <v>No prior authorization</v>
      </c>
      <c r="T2309">
        <f t="shared" si="258"/>
        <v>375</v>
      </c>
      <c r="U2309">
        <f t="shared" si="252"/>
        <v>262.5</v>
      </c>
      <c r="V2309">
        <f t="shared" si="253"/>
        <v>0</v>
      </c>
      <c r="W2309">
        <f t="shared" si="254"/>
        <v>112.5</v>
      </c>
      <c r="X2309">
        <f t="shared" si="255"/>
        <v>0</v>
      </c>
    </row>
    <row r="2310" spans="1:24">
      <c r="A2310" s="2">
        <v>331</v>
      </c>
      <c r="B2310" s="1" t="s">
        <v>15</v>
      </c>
      <c r="C2310" s="1">
        <v>3</v>
      </c>
      <c r="D2310" s="1" t="s">
        <v>11</v>
      </c>
      <c r="E2310" s="1">
        <v>0.7</v>
      </c>
      <c r="F2310" s="1">
        <v>0</v>
      </c>
      <c r="G2310" s="1">
        <v>0.3</v>
      </c>
      <c r="H2310" s="1">
        <v>0</v>
      </c>
      <c r="I2310" s="1" t="s">
        <v>12</v>
      </c>
      <c r="J2310" s="1" t="s">
        <v>16</v>
      </c>
      <c r="K2310" s="1">
        <v>2625</v>
      </c>
      <c r="L2310" s="3">
        <v>375</v>
      </c>
      <c r="M2310" t="str">
        <f t="shared" si="256"/>
        <v>D</v>
      </c>
      <c r="N2310" t="str">
        <f t="shared" si="257"/>
        <v>D3</v>
      </c>
      <c r="O2310" t="str">
        <f>VLOOKUP(N2310,'Design - US'!$H$3:$M$50,2,FALSE)</f>
        <v>Profile A</v>
      </c>
      <c r="P2310" t="str">
        <f>VLOOKUP($N2310,'Design - US'!$H$3:$M$50,3,FALSE)</f>
        <v>$30 USD / mo (T2)</v>
      </c>
      <c r="Q2310" t="str">
        <f>VLOOKUP($N2310,'Design - US'!$H$3:$M$50,4,FALSE)</f>
        <v>$7.14 USD / day</v>
      </c>
      <c r="R2310" t="str">
        <f>VLOOKUP($N2310,'Design - US'!$H$3:$M$50,5,FALSE)</f>
        <v>Open access within label indication (use after failure of allopurinol or febuxostat)</v>
      </c>
      <c r="S2310" t="str">
        <f>VLOOKUP($N2310,'Design - US'!$H$3:$M$50,6,FALSE)</f>
        <v>Requires prior authorization</v>
      </c>
      <c r="T2310">
        <f t="shared" si="258"/>
        <v>2625</v>
      </c>
      <c r="U2310">
        <f t="shared" si="252"/>
        <v>1837.4999999999998</v>
      </c>
      <c r="V2310">
        <f t="shared" si="253"/>
        <v>0</v>
      </c>
      <c r="W2310">
        <f t="shared" si="254"/>
        <v>787.5</v>
      </c>
      <c r="X2310">
        <f t="shared" si="255"/>
        <v>0</v>
      </c>
    </row>
    <row r="2311" spans="1:24">
      <c r="A2311" s="2">
        <v>331</v>
      </c>
      <c r="B2311" s="1" t="s">
        <v>15</v>
      </c>
      <c r="C2311" s="1">
        <v>3</v>
      </c>
      <c r="D2311" s="1" t="s">
        <v>14</v>
      </c>
      <c r="E2311" s="1">
        <v>0.5</v>
      </c>
      <c r="F2311" s="1">
        <v>0</v>
      </c>
      <c r="G2311" s="1">
        <v>0.5</v>
      </c>
      <c r="H2311" s="1">
        <v>0</v>
      </c>
      <c r="I2311" s="1" t="s">
        <v>12</v>
      </c>
      <c r="J2311" s="1" t="s">
        <v>16</v>
      </c>
      <c r="K2311" s="1">
        <v>2625</v>
      </c>
      <c r="L2311" s="3">
        <v>375</v>
      </c>
      <c r="M2311" t="str">
        <f t="shared" si="256"/>
        <v>D</v>
      </c>
      <c r="N2311" t="str">
        <f t="shared" si="257"/>
        <v>D3</v>
      </c>
      <c r="O2311" t="str">
        <f>VLOOKUP(N2311,'Design - US'!$H$3:$M$50,2,FALSE)</f>
        <v>Profile A</v>
      </c>
      <c r="P2311" t="str">
        <f>VLOOKUP($N2311,'Design - US'!$H$3:$M$50,3,FALSE)</f>
        <v>$30 USD / mo (T2)</v>
      </c>
      <c r="Q2311" t="str">
        <f>VLOOKUP($N2311,'Design - US'!$H$3:$M$50,4,FALSE)</f>
        <v>$7.14 USD / day</v>
      </c>
      <c r="R2311" t="str">
        <f>VLOOKUP($N2311,'Design - US'!$H$3:$M$50,5,FALSE)</f>
        <v>Open access within label indication (use after failure of allopurinol or febuxostat)</v>
      </c>
      <c r="S2311" t="str">
        <f>VLOOKUP($N2311,'Design - US'!$H$3:$M$50,6,FALSE)</f>
        <v>Requires prior authorization</v>
      </c>
      <c r="T2311">
        <f t="shared" si="258"/>
        <v>375</v>
      </c>
      <c r="U2311">
        <f t="shared" si="252"/>
        <v>187.5</v>
      </c>
      <c r="V2311">
        <f t="shared" si="253"/>
        <v>0</v>
      </c>
      <c r="W2311">
        <f t="shared" si="254"/>
        <v>187.5</v>
      </c>
      <c r="X2311">
        <f t="shared" si="255"/>
        <v>0</v>
      </c>
    </row>
    <row r="2312" spans="1:24">
      <c r="A2312" s="2">
        <v>331</v>
      </c>
      <c r="B2312" s="1" t="s">
        <v>15</v>
      </c>
      <c r="C2312" s="1">
        <v>4</v>
      </c>
      <c r="D2312" s="1" t="s">
        <v>11</v>
      </c>
      <c r="E2312" s="1">
        <v>0.8</v>
      </c>
      <c r="F2312" s="1">
        <v>0</v>
      </c>
      <c r="G2312" s="1">
        <v>0.2</v>
      </c>
      <c r="H2312" s="1">
        <v>0</v>
      </c>
      <c r="I2312" s="1" t="s">
        <v>12</v>
      </c>
      <c r="J2312" s="1" t="s">
        <v>16</v>
      </c>
      <c r="K2312" s="1">
        <v>2625</v>
      </c>
      <c r="L2312" s="3">
        <v>375</v>
      </c>
      <c r="M2312" t="str">
        <f t="shared" si="256"/>
        <v>D</v>
      </c>
      <c r="N2312" t="str">
        <f t="shared" si="257"/>
        <v>D4</v>
      </c>
      <c r="O2312" t="str">
        <f>VLOOKUP(N2312,'Design - US'!$H$3:$M$50,2,FALSE)</f>
        <v>Profile A</v>
      </c>
      <c r="P2312" t="str">
        <f>VLOOKUP($N2312,'Design - US'!$H$3:$M$50,3,FALSE)</f>
        <v>$60 USD / mo (T3)</v>
      </c>
      <c r="Q2312" t="str">
        <f>VLOOKUP($N2312,'Design - US'!$H$3:$M$50,4,FALSE)</f>
        <v>$5.36 USD / day</v>
      </c>
      <c r="R2312" t="str">
        <f>VLOOKUP($N2312,'Design - US'!$H$3:$M$50,5,FALSE)</f>
        <v>Open access within label indication (use after failure of allopurinol or febuxostat)</v>
      </c>
      <c r="S2312" t="str">
        <f>VLOOKUP($N2312,'Design - US'!$H$3:$M$50,6,FALSE)</f>
        <v>No prior authorization</v>
      </c>
      <c r="T2312">
        <f t="shared" si="258"/>
        <v>2625</v>
      </c>
      <c r="U2312">
        <f t="shared" si="252"/>
        <v>2100</v>
      </c>
      <c r="V2312">
        <f t="shared" si="253"/>
        <v>0</v>
      </c>
      <c r="W2312">
        <f t="shared" si="254"/>
        <v>525</v>
      </c>
      <c r="X2312">
        <f t="shared" si="255"/>
        <v>0</v>
      </c>
    </row>
    <row r="2313" spans="1:24">
      <c r="A2313" s="2">
        <v>331</v>
      </c>
      <c r="B2313" s="1" t="s">
        <v>15</v>
      </c>
      <c r="C2313" s="1">
        <v>4</v>
      </c>
      <c r="D2313" s="1" t="s">
        <v>14</v>
      </c>
      <c r="E2313" s="1">
        <v>0.8</v>
      </c>
      <c r="F2313" s="1">
        <v>0</v>
      </c>
      <c r="G2313" s="1">
        <v>0.2</v>
      </c>
      <c r="H2313" s="1">
        <v>0</v>
      </c>
      <c r="I2313" s="1" t="s">
        <v>12</v>
      </c>
      <c r="J2313" s="1" t="s">
        <v>16</v>
      </c>
      <c r="K2313" s="1">
        <v>2625</v>
      </c>
      <c r="L2313" s="3">
        <v>375</v>
      </c>
      <c r="M2313" t="str">
        <f t="shared" si="256"/>
        <v>D</v>
      </c>
      <c r="N2313" t="str">
        <f t="shared" si="257"/>
        <v>D4</v>
      </c>
      <c r="O2313" t="str">
        <f>VLOOKUP(N2313,'Design - US'!$H$3:$M$50,2,FALSE)</f>
        <v>Profile A</v>
      </c>
      <c r="P2313" t="str">
        <f>VLOOKUP($N2313,'Design - US'!$H$3:$M$50,3,FALSE)</f>
        <v>$60 USD / mo (T3)</v>
      </c>
      <c r="Q2313" t="str">
        <f>VLOOKUP($N2313,'Design - US'!$H$3:$M$50,4,FALSE)</f>
        <v>$5.36 USD / day</v>
      </c>
      <c r="R2313" t="str">
        <f>VLOOKUP($N2313,'Design - US'!$H$3:$M$50,5,FALSE)</f>
        <v>Open access within label indication (use after failure of allopurinol or febuxostat)</v>
      </c>
      <c r="S2313" t="str">
        <f>VLOOKUP($N2313,'Design - US'!$H$3:$M$50,6,FALSE)</f>
        <v>No prior authorization</v>
      </c>
      <c r="T2313">
        <f t="shared" si="258"/>
        <v>375</v>
      </c>
      <c r="U2313">
        <f t="shared" si="252"/>
        <v>300</v>
      </c>
      <c r="V2313">
        <f t="shared" si="253"/>
        <v>0</v>
      </c>
      <c r="W2313">
        <f t="shared" si="254"/>
        <v>75</v>
      </c>
      <c r="X2313">
        <f t="shared" si="255"/>
        <v>0</v>
      </c>
    </row>
    <row r="2314" spans="1:24">
      <c r="A2314" s="2">
        <v>331</v>
      </c>
      <c r="B2314" s="1" t="s">
        <v>15</v>
      </c>
      <c r="C2314" s="1">
        <v>5</v>
      </c>
      <c r="D2314" s="1" t="s">
        <v>11</v>
      </c>
      <c r="E2314" s="1">
        <v>0.8</v>
      </c>
      <c r="F2314" s="1">
        <v>0</v>
      </c>
      <c r="G2314" s="1">
        <v>0.2</v>
      </c>
      <c r="H2314" s="1">
        <v>0</v>
      </c>
      <c r="I2314" s="1" t="s">
        <v>12</v>
      </c>
      <c r="J2314" s="1" t="s">
        <v>16</v>
      </c>
      <c r="K2314" s="1">
        <v>2625</v>
      </c>
      <c r="L2314" s="3">
        <v>375</v>
      </c>
      <c r="M2314" t="str">
        <f t="shared" si="256"/>
        <v>D</v>
      </c>
      <c r="N2314" t="str">
        <f t="shared" si="257"/>
        <v>D5</v>
      </c>
      <c r="O2314" t="str">
        <f>VLOOKUP(N2314,'Design - US'!$H$3:$M$50,2,FALSE)</f>
        <v>Profile A</v>
      </c>
      <c r="P2314" t="str">
        <f>VLOOKUP($N2314,'Design - US'!$H$3:$M$50,3,FALSE)</f>
        <v>$60 USD / mo (T3)</v>
      </c>
      <c r="Q2314" t="str">
        <f>VLOOKUP($N2314,'Design - US'!$H$3:$M$50,4,FALSE)</f>
        <v>$12.06 USD / day</v>
      </c>
      <c r="R2314" t="str">
        <f>VLOOKUP($N2314,'Design - US'!$H$3:$M$50,5,FALSE)</f>
        <v>Access restricted beyond label indication (use only after failure of both allopurinol AND febuxostat)</v>
      </c>
      <c r="S2314" t="str">
        <f>VLOOKUP($N2314,'Design - US'!$H$3:$M$50,6,FALSE)</f>
        <v>No prior authorization</v>
      </c>
      <c r="T2314">
        <f t="shared" si="258"/>
        <v>2625</v>
      </c>
      <c r="U2314">
        <f t="shared" si="252"/>
        <v>2100</v>
      </c>
      <c r="V2314">
        <f t="shared" si="253"/>
        <v>0</v>
      </c>
      <c r="W2314">
        <f t="shared" si="254"/>
        <v>525</v>
      </c>
      <c r="X2314">
        <f t="shared" si="255"/>
        <v>0</v>
      </c>
    </row>
    <row r="2315" spans="1:24">
      <c r="A2315" s="2">
        <v>331</v>
      </c>
      <c r="B2315" s="1" t="s">
        <v>15</v>
      </c>
      <c r="C2315" s="1">
        <v>5</v>
      </c>
      <c r="D2315" s="1" t="s">
        <v>14</v>
      </c>
      <c r="E2315" s="1">
        <v>0.7</v>
      </c>
      <c r="F2315" s="1">
        <v>0</v>
      </c>
      <c r="G2315" s="1">
        <v>0.3</v>
      </c>
      <c r="H2315" s="1">
        <v>0</v>
      </c>
      <c r="I2315" s="1" t="s">
        <v>12</v>
      </c>
      <c r="J2315" s="1" t="s">
        <v>16</v>
      </c>
      <c r="K2315" s="1">
        <v>2625</v>
      </c>
      <c r="L2315" s="3">
        <v>375</v>
      </c>
      <c r="M2315" t="str">
        <f t="shared" si="256"/>
        <v>D</v>
      </c>
      <c r="N2315" t="str">
        <f t="shared" si="257"/>
        <v>D5</v>
      </c>
      <c r="O2315" t="str">
        <f>VLOOKUP(N2315,'Design - US'!$H$3:$M$50,2,FALSE)</f>
        <v>Profile A</v>
      </c>
      <c r="P2315" t="str">
        <f>VLOOKUP($N2315,'Design - US'!$H$3:$M$50,3,FALSE)</f>
        <v>$60 USD / mo (T3)</v>
      </c>
      <c r="Q2315" t="str">
        <f>VLOOKUP($N2315,'Design - US'!$H$3:$M$50,4,FALSE)</f>
        <v>$12.06 USD / day</v>
      </c>
      <c r="R2315" t="str">
        <f>VLOOKUP($N2315,'Design - US'!$H$3:$M$50,5,FALSE)</f>
        <v>Access restricted beyond label indication (use only after failure of both allopurinol AND febuxostat)</v>
      </c>
      <c r="S2315" t="str">
        <f>VLOOKUP($N2315,'Design - US'!$H$3:$M$50,6,FALSE)</f>
        <v>No prior authorization</v>
      </c>
      <c r="T2315">
        <f t="shared" si="258"/>
        <v>375</v>
      </c>
      <c r="U2315">
        <f t="shared" si="252"/>
        <v>262.5</v>
      </c>
      <c r="V2315">
        <f t="shared" si="253"/>
        <v>0</v>
      </c>
      <c r="W2315">
        <f t="shared" si="254"/>
        <v>112.5</v>
      </c>
      <c r="X2315">
        <f t="shared" si="255"/>
        <v>0</v>
      </c>
    </row>
    <row r="2316" spans="1:24">
      <c r="A2316" s="2">
        <v>331</v>
      </c>
      <c r="B2316" s="1" t="s">
        <v>15</v>
      </c>
      <c r="C2316" s="1">
        <v>6</v>
      </c>
      <c r="D2316" s="1" t="s">
        <v>11</v>
      </c>
      <c r="E2316" s="1">
        <v>1</v>
      </c>
      <c r="F2316" s="1">
        <v>0</v>
      </c>
      <c r="G2316" s="1">
        <v>0</v>
      </c>
      <c r="H2316" s="1">
        <v>0</v>
      </c>
      <c r="I2316" s="1" t="s">
        <v>12</v>
      </c>
      <c r="J2316" s="1" t="s">
        <v>16</v>
      </c>
      <c r="K2316" s="1">
        <v>2625</v>
      </c>
      <c r="L2316" s="3">
        <v>375</v>
      </c>
      <c r="M2316" t="str">
        <f t="shared" si="256"/>
        <v>D</v>
      </c>
      <c r="N2316" t="str">
        <f t="shared" si="257"/>
        <v>D6</v>
      </c>
      <c r="O2316" t="str">
        <f>VLOOKUP(N2316,'Design - US'!$H$3:$M$50,2,FALSE)</f>
        <v>Profile C</v>
      </c>
      <c r="P2316" t="str">
        <f>VLOOKUP($N2316,'Design - US'!$H$3:$M$50,3,FALSE)</f>
        <v>$60 USD / mo (T3)</v>
      </c>
      <c r="Q2316" t="str">
        <f>VLOOKUP($N2316,'Design - US'!$H$3:$M$50,4,FALSE)</f>
        <v>$7.14 USD / day</v>
      </c>
      <c r="R2316" t="str">
        <f>VLOOKUP($N2316,'Design - US'!$H$3:$M$50,5,FALSE)</f>
        <v>Open access within label indication (use after failure of allopurinol or febuxostat)</v>
      </c>
      <c r="S2316" t="str">
        <f>VLOOKUP($N2316,'Design - US'!$H$3:$M$50,6,FALSE)</f>
        <v>Requires prior authorization</v>
      </c>
      <c r="T2316">
        <f t="shared" si="258"/>
        <v>2625</v>
      </c>
      <c r="U2316">
        <f t="shared" si="252"/>
        <v>2625</v>
      </c>
      <c r="V2316">
        <f t="shared" si="253"/>
        <v>0</v>
      </c>
      <c r="W2316">
        <f t="shared" si="254"/>
        <v>0</v>
      </c>
      <c r="X2316">
        <f t="shared" si="255"/>
        <v>0</v>
      </c>
    </row>
    <row r="2317" spans="1:24">
      <c r="A2317" s="2">
        <v>331</v>
      </c>
      <c r="B2317" s="1" t="s">
        <v>15</v>
      </c>
      <c r="C2317" s="1">
        <v>6</v>
      </c>
      <c r="D2317" s="1" t="s">
        <v>14</v>
      </c>
      <c r="E2317" s="1">
        <v>0.8</v>
      </c>
      <c r="F2317" s="1">
        <v>0</v>
      </c>
      <c r="G2317" s="1">
        <v>0.2</v>
      </c>
      <c r="H2317" s="1">
        <v>0</v>
      </c>
      <c r="I2317" s="1" t="s">
        <v>12</v>
      </c>
      <c r="J2317" s="1" t="s">
        <v>16</v>
      </c>
      <c r="K2317" s="1">
        <v>2625</v>
      </c>
      <c r="L2317" s="3">
        <v>375</v>
      </c>
      <c r="M2317" t="str">
        <f t="shared" si="256"/>
        <v>D</v>
      </c>
      <c r="N2317" t="str">
        <f t="shared" si="257"/>
        <v>D6</v>
      </c>
      <c r="O2317" t="str">
        <f>VLOOKUP(N2317,'Design - US'!$H$3:$M$50,2,FALSE)</f>
        <v>Profile C</v>
      </c>
      <c r="P2317" t="str">
        <f>VLOOKUP($N2317,'Design - US'!$H$3:$M$50,3,FALSE)</f>
        <v>$60 USD / mo (T3)</v>
      </c>
      <c r="Q2317" t="str">
        <f>VLOOKUP($N2317,'Design - US'!$H$3:$M$50,4,FALSE)</f>
        <v>$7.14 USD / day</v>
      </c>
      <c r="R2317" t="str">
        <f>VLOOKUP($N2317,'Design - US'!$H$3:$M$50,5,FALSE)</f>
        <v>Open access within label indication (use after failure of allopurinol or febuxostat)</v>
      </c>
      <c r="S2317" t="str">
        <f>VLOOKUP($N2317,'Design - US'!$H$3:$M$50,6,FALSE)</f>
        <v>Requires prior authorization</v>
      </c>
      <c r="T2317">
        <f t="shared" si="258"/>
        <v>375</v>
      </c>
      <c r="U2317">
        <f t="shared" si="252"/>
        <v>300</v>
      </c>
      <c r="V2317">
        <f t="shared" si="253"/>
        <v>0</v>
      </c>
      <c r="W2317">
        <f t="shared" si="254"/>
        <v>75</v>
      </c>
      <c r="X2317">
        <f t="shared" si="255"/>
        <v>0</v>
      </c>
    </row>
    <row r="2318" spans="1:24">
      <c r="A2318" s="2">
        <v>331</v>
      </c>
      <c r="B2318" s="1" t="s">
        <v>15</v>
      </c>
      <c r="C2318" s="1">
        <v>7</v>
      </c>
      <c r="D2318" s="1" t="s">
        <v>11</v>
      </c>
      <c r="E2318" s="1">
        <v>0.8</v>
      </c>
      <c r="F2318" s="1">
        <v>0</v>
      </c>
      <c r="G2318" s="1">
        <v>0.2</v>
      </c>
      <c r="H2318" s="1">
        <v>0</v>
      </c>
      <c r="I2318" s="1" t="s">
        <v>12</v>
      </c>
      <c r="J2318" s="1" t="s">
        <v>16</v>
      </c>
      <c r="K2318" s="1">
        <v>2625</v>
      </c>
      <c r="L2318" s="3">
        <v>375</v>
      </c>
      <c r="M2318" t="str">
        <f t="shared" si="256"/>
        <v>D</v>
      </c>
      <c r="N2318" t="str">
        <f t="shared" si="257"/>
        <v>D7</v>
      </c>
      <c r="O2318" t="str">
        <f>VLOOKUP(N2318,'Design - US'!$H$3:$M$50,2,FALSE)</f>
        <v>Profile B</v>
      </c>
      <c r="P2318" t="str">
        <f>VLOOKUP($N2318,'Design - US'!$H$3:$M$50,3,FALSE)</f>
        <v>$60 USD / mo (T3)</v>
      </c>
      <c r="Q2318" t="str">
        <f>VLOOKUP($N2318,'Design - US'!$H$3:$M$50,4,FALSE)</f>
        <v>$5.36 USD / day</v>
      </c>
      <c r="R2318" t="str">
        <f>VLOOKUP($N2318,'Design - US'!$H$3:$M$50,5,FALSE)</f>
        <v>Open access within label indication (use after failure of allopurinol or febuxostat)</v>
      </c>
      <c r="S2318" t="str">
        <f>VLOOKUP($N2318,'Design - US'!$H$3:$M$50,6,FALSE)</f>
        <v>Requires prior authorization</v>
      </c>
      <c r="T2318">
        <f t="shared" si="258"/>
        <v>2625</v>
      </c>
      <c r="U2318">
        <f t="shared" si="252"/>
        <v>2100</v>
      </c>
      <c r="V2318">
        <f t="shared" si="253"/>
        <v>0</v>
      </c>
      <c r="W2318">
        <f t="shared" si="254"/>
        <v>525</v>
      </c>
      <c r="X2318">
        <f t="shared" si="255"/>
        <v>0</v>
      </c>
    </row>
    <row r="2319" spans="1:24">
      <c r="A2319" s="2">
        <v>331</v>
      </c>
      <c r="B2319" s="1" t="s">
        <v>15</v>
      </c>
      <c r="C2319" s="1">
        <v>7</v>
      </c>
      <c r="D2319" s="1" t="s">
        <v>14</v>
      </c>
      <c r="E2319" s="1">
        <v>0.7</v>
      </c>
      <c r="F2319" s="1">
        <v>0</v>
      </c>
      <c r="G2319" s="1">
        <v>0.3</v>
      </c>
      <c r="H2319" s="1">
        <v>0</v>
      </c>
      <c r="I2319" s="1" t="s">
        <v>12</v>
      </c>
      <c r="J2319" s="1" t="s">
        <v>16</v>
      </c>
      <c r="K2319" s="1">
        <v>2625</v>
      </c>
      <c r="L2319" s="3">
        <v>375</v>
      </c>
      <c r="M2319" t="str">
        <f t="shared" si="256"/>
        <v>D</v>
      </c>
      <c r="N2319" t="str">
        <f t="shared" si="257"/>
        <v>D7</v>
      </c>
      <c r="O2319" t="str">
        <f>VLOOKUP(N2319,'Design - US'!$H$3:$M$50,2,FALSE)</f>
        <v>Profile B</v>
      </c>
      <c r="P2319" t="str">
        <f>VLOOKUP($N2319,'Design - US'!$H$3:$M$50,3,FALSE)</f>
        <v>$60 USD / mo (T3)</v>
      </c>
      <c r="Q2319" t="str">
        <f>VLOOKUP($N2319,'Design - US'!$H$3:$M$50,4,FALSE)</f>
        <v>$5.36 USD / day</v>
      </c>
      <c r="R2319" t="str">
        <f>VLOOKUP($N2319,'Design - US'!$H$3:$M$50,5,FALSE)</f>
        <v>Open access within label indication (use after failure of allopurinol or febuxostat)</v>
      </c>
      <c r="S2319" t="str">
        <f>VLOOKUP($N2319,'Design - US'!$H$3:$M$50,6,FALSE)</f>
        <v>Requires prior authorization</v>
      </c>
      <c r="T2319">
        <f t="shared" si="258"/>
        <v>375</v>
      </c>
      <c r="U2319">
        <f t="shared" si="252"/>
        <v>262.5</v>
      </c>
      <c r="V2319">
        <f t="shared" si="253"/>
        <v>0</v>
      </c>
      <c r="W2319">
        <f t="shared" si="254"/>
        <v>112.5</v>
      </c>
      <c r="X2319">
        <f t="shared" si="255"/>
        <v>0</v>
      </c>
    </row>
    <row r="2320" spans="1:24">
      <c r="A2320" s="2">
        <v>331</v>
      </c>
      <c r="B2320" s="1" t="s">
        <v>15</v>
      </c>
      <c r="C2320" s="1">
        <v>8</v>
      </c>
      <c r="D2320" s="1" t="s">
        <v>11</v>
      </c>
      <c r="E2320" s="1">
        <v>0.5</v>
      </c>
      <c r="F2320" s="1">
        <v>0</v>
      </c>
      <c r="G2320" s="1">
        <v>0.5</v>
      </c>
      <c r="H2320" s="1">
        <v>0</v>
      </c>
      <c r="I2320" s="1" t="s">
        <v>12</v>
      </c>
      <c r="J2320" s="1" t="s">
        <v>16</v>
      </c>
      <c r="K2320" s="1">
        <v>2625</v>
      </c>
      <c r="L2320" s="3">
        <v>375</v>
      </c>
      <c r="M2320" t="str">
        <f t="shared" si="256"/>
        <v>D</v>
      </c>
      <c r="N2320" t="str">
        <f t="shared" si="257"/>
        <v>D8</v>
      </c>
      <c r="O2320" t="str">
        <f>VLOOKUP(N2320,'Design - US'!$H$3:$M$50,2,FALSE)</f>
        <v>Profile D</v>
      </c>
      <c r="P2320" t="str">
        <f>VLOOKUP($N2320,'Design - US'!$H$3:$M$50,3,FALSE)</f>
        <v>$30 USD / mo (T2)</v>
      </c>
      <c r="Q2320" t="str">
        <f>VLOOKUP($N2320,'Design - US'!$H$3:$M$50,4,FALSE)</f>
        <v>$7.14 USD / day</v>
      </c>
      <c r="R2320" t="str">
        <f>VLOOKUP($N2320,'Design - US'!$H$3:$M$50,5,FALSE)</f>
        <v>Open access within label indication (use after failure of allopurinol or febuxostat)</v>
      </c>
      <c r="S2320" t="str">
        <f>VLOOKUP($N2320,'Design - US'!$H$3:$M$50,6,FALSE)</f>
        <v>No prior authorization</v>
      </c>
      <c r="T2320">
        <f t="shared" si="258"/>
        <v>2625</v>
      </c>
      <c r="U2320">
        <f t="shared" si="252"/>
        <v>1312.5</v>
      </c>
      <c r="V2320">
        <f t="shared" si="253"/>
        <v>0</v>
      </c>
      <c r="W2320">
        <f t="shared" si="254"/>
        <v>1312.5</v>
      </c>
      <c r="X2320">
        <f t="shared" si="255"/>
        <v>0</v>
      </c>
    </row>
    <row r="2321" spans="1:24">
      <c r="A2321" s="2">
        <v>331</v>
      </c>
      <c r="B2321" s="1" t="s">
        <v>15</v>
      </c>
      <c r="C2321" s="1">
        <v>8</v>
      </c>
      <c r="D2321" s="1" t="s">
        <v>14</v>
      </c>
      <c r="E2321" s="1">
        <v>0.5</v>
      </c>
      <c r="F2321" s="1">
        <v>0</v>
      </c>
      <c r="G2321" s="1">
        <v>0.5</v>
      </c>
      <c r="H2321" s="1">
        <v>0</v>
      </c>
      <c r="I2321" s="1" t="s">
        <v>12</v>
      </c>
      <c r="J2321" s="1" t="s">
        <v>16</v>
      </c>
      <c r="K2321" s="1">
        <v>2625</v>
      </c>
      <c r="L2321" s="3">
        <v>375</v>
      </c>
      <c r="M2321" t="str">
        <f t="shared" si="256"/>
        <v>D</v>
      </c>
      <c r="N2321" t="str">
        <f t="shared" si="257"/>
        <v>D8</v>
      </c>
      <c r="O2321" t="str">
        <f>VLOOKUP(N2321,'Design - US'!$H$3:$M$50,2,FALSE)</f>
        <v>Profile D</v>
      </c>
      <c r="P2321" t="str">
        <f>VLOOKUP($N2321,'Design - US'!$H$3:$M$50,3,FALSE)</f>
        <v>$30 USD / mo (T2)</v>
      </c>
      <c r="Q2321" t="str">
        <f>VLOOKUP($N2321,'Design - US'!$H$3:$M$50,4,FALSE)</f>
        <v>$7.14 USD / day</v>
      </c>
      <c r="R2321" t="str">
        <f>VLOOKUP($N2321,'Design - US'!$H$3:$M$50,5,FALSE)</f>
        <v>Open access within label indication (use after failure of allopurinol or febuxostat)</v>
      </c>
      <c r="S2321" t="str">
        <f>VLOOKUP($N2321,'Design - US'!$H$3:$M$50,6,FALSE)</f>
        <v>No prior authorization</v>
      </c>
      <c r="T2321">
        <f t="shared" si="258"/>
        <v>375</v>
      </c>
      <c r="U2321">
        <f t="shared" si="252"/>
        <v>187.5</v>
      </c>
      <c r="V2321">
        <f t="shared" si="253"/>
        <v>0</v>
      </c>
      <c r="W2321">
        <f t="shared" si="254"/>
        <v>187.5</v>
      </c>
      <c r="X2321">
        <f t="shared" si="255"/>
        <v>0</v>
      </c>
    </row>
    <row r="2322" spans="1:24">
      <c r="A2322" s="2">
        <v>331</v>
      </c>
      <c r="B2322" s="1" t="s">
        <v>15</v>
      </c>
      <c r="C2322" s="1">
        <v>9</v>
      </c>
      <c r="D2322" s="1" t="s">
        <v>11</v>
      </c>
      <c r="E2322" s="1">
        <v>0.8</v>
      </c>
      <c r="F2322" s="1">
        <v>0</v>
      </c>
      <c r="G2322" s="1">
        <v>0.2</v>
      </c>
      <c r="H2322" s="1">
        <v>0</v>
      </c>
      <c r="I2322" s="1" t="s">
        <v>12</v>
      </c>
      <c r="J2322" s="1" t="s">
        <v>16</v>
      </c>
      <c r="K2322" s="1">
        <v>2625</v>
      </c>
      <c r="L2322" s="3">
        <v>375</v>
      </c>
      <c r="M2322" t="str">
        <f t="shared" si="256"/>
        <v>D</v>
      </c>
      <c r="N2322" t="str">
        <f t="shared" si="257"/>
        <v>D9</v>
      </c>
      <c r="O2322" t="str">
        <f>VLOOKUP(N2322,'Design - US'!$H$3:$M$50,2,FALSE)</f>
        <v>Profile A</v>
      </c>
      <c r="P2322" t="str">
        <f>VLOOKUP($N2322,'Design - US'!$H$3:$M$50,3,FALSE)</f>
        <v>$60 USD / mo (T3)</v>
      </c>
      <c r="Q2322" t="str">
        <f>VLOOKUP($N2322,'Design - US'!$H$3:$M$50,4,FALSE)</f>
        <v>$12.06 USD / day</v>
      </c>
      <c r="R2322" t="str">
        <f>VLOOKUP($N2322,'Design - US'!$H$3:$M$50,5,FALSE)</f>
        <v>Open access within label indication (use after failure of allopurinol or febuxostat)</v>
      </c>
      <c r="S2322" t="str">
        <f>VLOOKUP($N2322,'Design - US'!$H$3:$M$50,6,FALSE)</f>
        <v>Requires prior authorization</v>
      </c>
      <c r="T2322">
        <f t="shared" si="258"/>
        <v>2625</v>
      </c>
      <c r="U2322">
        <f t="shared" si="252"/>
        <v>2100</v>
      </c>
      <c r="V2322">
        <f t="shared" si="253"/>
        <v>0</v>
      </c>
      <c r="W2322">
        <f t="shared" si="254"/>
        <v>525</v>
      </c>
      <c r="X2322">
        <f t="shared" si="255"/>
        <v>0</v>
      </c>
    </row>
    <row r="2323" spans="1:24">
      <c r="A2323" s="2">
        <v>331</v>
      </c>
      <c r="B2323" s="1" t="s">
        <v>15</v>
      </c>
      <c r="C2323" s="1">
        <v>9</v>
      </c>
      <c r="D2323" s="1" t="s">
        <v>14</v>
      </c>
      <c r="E2323" s="1">
        <v>0.7</v>
      </c>
      <c r="F2323" s="1">
        <v>0</v>
      </c>
      <c r="G2323" s="1">
        <v>0.3</v>
      </c>
      <c r="H2323" s="1">
        <v>0</v>
      </c>
      <c r="I2323" s="1" t="s">
        <v>12</v>
      </c>
      <c r="J2323" s="1" t="s">
        <v>16</v>
      </c>
      <c r="K2323" s="1">
        <v>2625</v>
      </c>
      <c r="L2323" s="3">
        <v>375</v>
      </c>
      <c r="M2323" t="str">
        <f t="shared" si="256"/>
        <v>D</v>
      </c>
      <c r="N2323" t="str">
        <f t="shared" si="257"/>
        <v>D9</v>
      </c>
      <c r="O2323" t="str">
        <f>VLOOKUP(N2323,'Design - US'!$H$3:$M$50,2,FALSE)</f>
        <v>Profile A</v>
      </c>
      <c r="P2323" t="str">
        <f>VLOOKUP($N2323,'Design - US'!$H$3:$M$50,3,FALSE)</f>
        <v>$60 USD / mo (T3)</v>
      </c>
      <c r="Q2323" t="str">
        <f>VLOOKUP($N2323,'Design - US'!$H$3:$M$50,4,FALSE)</f>
        <v>$12.06 USD / day</v>
      </c>
      <c r="R2323" t="str">
        <f>VLOOKUP($N2323,'Design - US'!$H$3:$M$50,5,FALSE)</f>
        <v>Open access within label indication (use after failure of allopurinol or febuxostat)</v>
      </c>
      <c r="S2323" t="str">
        <f>VLOOKUP($N2323,'Design - US'!$H$3:$M$50,6,FALSE)</f>
        <v>Requires prior authorization</v>
      </c>
      <c r="T2323">
        <f t="shared" si="258"/>
        <v>375</v>
      </c>
      <c r="U2323">
        <f t="shared" si="252"/>
        <v>262.5</v>
      </c>
      <c r="V2323">
        <f t="shared" si="253"/>
        <v>0</v>
      </c>
      <c r="W2323">
        <f t="shared" si="254"/>
        <v>112.5</v>
      </c>
      <c r="X2323">
        <f t="shared" si="255"/>
        <v>0</v>
      </c>
    </row>
    <row r="2324" spans="1:24">
      <c r="A2324" s="2">
        <v>331</v>
      </c>
      <c r="B2324" s="1" t="s">
        <v>15</v>
      </c>
      <c r="C2324" s="1">
        <v>10</v>
      </c>
      <c r="D2324" s="1" t="s">
        <v>11</v>
      </c>
      <c r="E2324" s="1">
        <v>0.8</v>
      </c>
      <c r="F2324" s="1">
        <v>0</v>
      </c>
      <c r="G2324" s="1">
        <v>0.2</v>
      </c>
      <c r="H2324" s="1">
        <v>0</v>
      </c>
      <c r="I2324" s="1" t="s">
        <v>12</v>
      </c>
      <c r="J2324" s="1" t="s">
        <v>16</v>
      </c>
      <c r="K2324" s="1">
        <v>2625</v>
      </c>
      <c r="L2324" s="3">
        <v>375</v>
      </c>
      <c r="M2324" t="str">
        <f t="shared" si="256"/>
        <v>D</v>
      </c>
      <c r="N2324" t="str">
        <f t="shared" si="257"/>
        <v>D10</v>
      </c>
      <c r="O2324" t="str">
        <f>VLOOKUP(N2324,'Design - US'!$H$3:$M$50,2,FALSE)</f>
        <v>Profile B</v>
      </c>
      <c r="P2324" t="str">
        <f>VLOOKUP($N2324,'Design - US'!$H$3:$M$50,3,FALSE)</f>
        <v>$30 USD / mo (T2)</v>
      </c>
      <c r="Q2324" t="str">
        <f>VLOOKUP($N2324,'Design - US'!$H$3:$M$50,4,FALSE)</f>
        <v>$7.14 USD / day</v>
      </c>
      <c r="R2324" t="str">
        <f>VLOOKUP($N2324,'Design - US'!$H$3:$M$50,5,FALSE)</f>
        <v>Open access within label indication (use after failure of allopurinol or febuxostat)</v>
      </c>
      <c r="S2324" t="str">
        <f>VLOOKUP($N2324,'Design - US'!$H$3:$M$50,6,FALSE)</f>
        <v>Requires prior authorization</v>
      </c>
      <c r="T2324">
        <f t="shared" si="258"/>
        <v>2625</v>
      </c>
      <c r="U2324">
        <f t="shared" si="252"/>
        <v>2100</v>
      </c>
      <c r="V2324">
        <f t="shared" si="253"/>
        <v>0</v>
      </c>
      <c r="W2324">
        <f t="shared" si="254"/>
        <v>525</v>
      </c>
      <c r="X2324">
        <f t="shared" si="255"/>
        <v>0</v>
      </c>
    </row>
    <row r="2325" spans="1:24">
      <c r="A2325" s="2">
        <v>331</v>
      </c>
      <c r="B2325" s="1" t="s">
        <v>15</v>
      </c>
      <c r="C2325" s="1">
        <v>10</v>
      </c>
      <c r="D2325" s="1" t="s">
        <v>14</v>
      </c>
      <c r="E2325" s="1">
        <v>0.5</v>
      </c>
      <c r="F2325" s="1">
        <v>0</v>
      </c>
      <c r="G2325" s="1">
        <v>0.5</v>
      </c>
      <c r="H2325" s="1">
        <v>0</v>
      </c>
      <c r="I2325" s="1" t="s">
        <v>12</v>
      </c>
      <c r="J2325" s="1" t="s">
        <v>16</v>
      </c>
      <c r="K2325" s="1">
        <v>2625</v>
      </c>
      <c r="L2325" s="3">
        <v>375</v>
      </c>
      <c r="M2325" t="str">
        <f t="shared" si="256"/>
        <v>D</v>
      </c>
      <c r="N2325" t="str">
        <f t="shared" si="257"/>
        <v>D10</v>
      </c>
      <c r="O2325" t="str">
        <f>VLOOKUP(N2325,'Design - US'!$H$3:$M$50,2,FALSE)</f>
        <v>Profile B</v>
      </c>
      <c r="P2325" t="str">
        <f>VLOOKUP($N2325,'Design - US'!$H$3:$M$50,3,FALSE)</f>
        <v>$30 USD / mo (T2)</v>
      </c>
      <c r="Q2325" t="str">
        <f>VLOOKUP($N2325,'Design - US'!$H$3:$M$50,4,FALSE)</f>
        <v>$7.14 USD / day</v>
      </c>
      <c r="R2325" t="str">
        <f>VLOOKUP($N2325,'Design - US'!$H$3:$M$50,5,FALSE)</f>
        <v>Open access within label indication (use after failure of allopurinol or febuxostat)</v>
      </c>
      <c r="S2325" t="str">
        <f>VLOOKUP($N2325,'Design - US'!$H$3:$M$50,6,FALSE)</f>
        <v>Requires prior authorization</v>
      </c>
      <c r="T2325">
        <f t="shared" si="258"/>
        <v>375</v>
      </c>
      <c r="U2325">
        <f t="shared" si="252"/>
        <v>187.5</v>
      </c>
      <c r="V2325">
        <f t="shared" si="253"/>
        <v>0</v>
      </c>
      <c r="W2325">
        <f t="shared" si="254"/>
        <v>187.5</v>
      </c>
      <c r="X2325">
        <f t="shared" si="255"/>
        <v>0</v>
      </c>
    </row>
    <row r="2326" spans="1:24">
      <c r="A2326" s="2">
        <v>331</v>
      </c>
      <c r="B2326" s="1" t="s">
        <v>15</v>
      </c>
      <c r="C2326" s="1">
        <v>11</v>
      </c>
      <c r="D2326" s="1" t="s">
        <v>11</v>
      </c>
      <c r="E2326" s="1">
        <v>0.8</v>
      </c>
      <c r="F2326" s="1">
        <v>0</v>
      </c>
      <c r="G2326" s="1">
        <v>0.2</v>
      </c>
      <c r="H2326" s="1">
        <v>0</v>
      </c>
      <c r="I2326" s="1" t="s">
        <v>12</v>
      </c>
      <c r="J2326" s="1" t="s">
        <v>16</v>
      </c>
      <c r="K2326" s="1">
        <v>2625</v>
      </c>
      <c r="L2326" s="3">
        <v>375</v>
      </c>
      <c r="M2326" t="str">
        <f t="shared" si="256"/>
        <v>D</v>
      </c>
      <c r="N2326" t="str">
        <f t="shared" si="257"/>
        <v>D11</v>
      </c>
      <c r="O2326" t="str">
        <f>VLOOKUP(N2326,'Design - US'!$H$3:$M$50,2,FALSE)</f>
        <v>Profile D</v>
      </c>
      <c r="P2326" t="str">
        <f>VLOOKUP($N2326,'Design - US'!$H$3:$M$50,3,FALSE)</f>
        <v>$60 USD / mo (T3)</v>
      </c>
      <c r="Q2326" t="str">
        <f>VLOOKUP($N2326,'Design - US'!$H$3:$M$50,4,FALSE)</f>
        <v>$12.06 USD / day</v>
      </c>
      <c r="R2326" t="str">
        <f>VLOOKUP($N2326,'Design - US'!$H$3:$M$50,5,FALSE)</f>
        <v>Access restricted beyond label indication (use only after failure of both allopurinol AND febuxostat)</v>
      </c>
      <c r="S2326" t="str">
        <f>VLOOKUP($N2326,'Design - US'!$H$3:$M$50,6,FALSE)</f>
        <v>Requires prior authorization</v>
      </c>
      <c r="T2326">
        <f t="shared" si="258"/>
        <v>2625</v>
      </c>
      <c r="U2326">
        <f t="shared" si="252"/>
        <v>2100</v>
      </c>
      <c r="V2326">
        <f t="shared" si="253"/>
        <v>0</v>
      </c>
      <c r="W2326">
        <f t="shared" si="254"/>
        <v>525</v>
      </c>
      <c r="X2326">
        <f t="shared" si="255"/>
        <v>0</v>
      </c>
    </row>
    <row r="2327" spans="1:24">
      <c r="A2327" s="2">
        <v>331</v>
      </c>
      <c r="B2327" s="1" t="s">
        <v>15</v>
      </c>
      <c r="C2327" s="1">
        <v>11</v>
      </c>
      <c r="D2327" s="1" t="s">
        <v>14</v>
      </c>
      <c r="E2327" s="1">
        <v>0.7</v>
      </c>
      <c r="F2327" s="1">
        <v>0</v>
      </c>
      <c r="G2327" s="1">
        <v>0.3</v>
      </c>
      <c r="H2327" s="1">
        <v>0</v>
      </c>
      <c r="I2327" s="1" t="s">
        <v>12</v>
      </c>
      <c r="J2327" s="1" t="s">
        <v>16</v>
      </c>
      <c r="K2327" s="1">
        <v>2625</v>
      </c>
      <c r="L2327" s="3">
        <v>375</v>
      </c>
      <c r="M2327" t="str">
        <f t="shared" si="256"/>
        <v>D</v>
      </c>
      <c r="N2327" t="str">
        <f t="shared" si="257"/>
        <v>D11</v>
      </c>
      <c r="O2327" t="str">
        <f>VLOOKUP(N2327,'Design - US'!$H$3:$M$50,2,FALSE)</f>
        <v>Profile D</v>
      </c>
      <c r="P2327" t="str">
        <f>VLOOKUP($N2327,'Design - US'!$H$3:$M$50,3,FALSE)</f>
        <v>$60 USD / mo (T3)</v>
      </c>
      <c r="Q2327" t="str">
        <f>VLOOKUP($N2327,'Design - US'!$H$3:$M$50,4,FALSE)</f>
        <v>$12.06 USD / day</v>
      </c>
      <c r="R2327" t="str">
        <f>VLOOKUP($N2327,'Design - US'!$H$3:$M$50,5,FALSE)</f>
        <v>Access restricted beyond label indication (use only after failure of both allopurinol AND febuxostat)</v>
      </c>
      <c r="S2327" t="str">
        <f>VLOOKUP($N2327,'Design - US'!$H$3:$M$50,6,FALSE)</f>
        <v>Requires prior authorization</v>
      </c>
      <c r="T2327">
        <f t="shared" si="258"/>
        <v>375</v>
      </c>
      <c r="U2327">
        <f t="shared" si="252"/>
        <v>262.5</v>
      </c>
      <c r="V2327">
        <f t="shared" si="253"/>
        <v>0</v>
      </c>
      <c r="W2327">
        <f t="shared" si="254"/>
        <v>112.5</v>
      </c>
      <c r="X2327">
        <f t="shared" si="255"/>
        <v>0</v>
      </c>
    </row>
    <row r="2328" spans="1:24">
      <c r="A2328" s="2">
        <v>331</v>
      </c>
      <c r="B2328" s="1" t="s">
        <v>15</v>
      </c>
      <c r="C2328" s="1">
        <v>12</v>
      </c>
      <c r="D2328" s="1" t="s">
        <v>11</v>
      </c>
      <c r="E2328" s="1">
        <v>0.5</v>
      </c>
      <c r="F2328" s="1">
        <v>0</v>
      </c>
      <c r="G2328" s="1">
        <v>0.5</v>
      </c>
      <c r="H2328" s="1">
        <v>0</v>
      </c>
      <c r="I2328" s="1" t="s">
        <v>12</v>
      </c>
      <c r="J2328" s="1" t="s">
        <v>16</v>
      </c>
      <c r="K2328" s="1">
        <v>2625</v>
      </c>
      <c r="L2328" s="3">
        <v>375</v>
      </c>
      <c r="M2328" t="str">
        <f t="shared" si="256"/>
        <v>D</v>
      </c>
      <c r="N2328" t="str">
        <f t="shared" si="257"/>
        <v>D12</v>
      </c>
      <c r="O2328" t="str">
        <f>VLOOKUP(N2328,'Design - US'!$H$3:$M$50,2,FALSE)</f>
        <v>Profile D</v>
      </c>
      <c r="P2328" t="str">
        <f>VLOOKUP($N2328,'Design - US'!$H$3:$M$50,3,FALSE)</f>
        <v>$30 USD / mo (T2)</v>
      </c>
      <c r="Q2328" t="str">
        <f>VLOOKUP($N2328,'Design - US'!$H$3:$M$50,4,FALSE)</f>
        <v>$7.14 USD / day</v>
      </c>
      <c r="R2328" t="str">
        <f>VLOOKUP($N2328,'Design - US'!$H$3:$M$50,5,FALSE)</f>
        <v>Open access within label indication (use after failure of allopurinol or febuxostat)</v>
      </c>
      <c r="S2328" t="str">
        <f>VLOOKUP($N2328,'Design - US'!$H$3:$M$50,6,FALSE)</f>
        <v>Requires prior authorization</v>
      </c>
      <c r="T2328">
        <f t="shared" si="258"/>
        <v>2625</v>
      </c>
      <c r="U2328">
        <f t="shared" si="252"/>
        <v>1312.5</v>
      </c>
      <c r="V2328">
        <f t="shared" si="253"/>
        <v>0</v>
      </c>
      <c r="W2328">
        <f t="shared" si="254"/>
        <v>1312.5</v>
      </c>
      <c r="X2328">
        <f t="shared" si="255"/>
        <v>0</v>
      </c>
    </row>
    <row r="2329" spans="1:24">
      <c r="A2329" s="2">
        <v>331</v>
      </c>
      <c r="B2329" s="1" t="s">
        <v>15</v>
      </c>
      <c r="C2329" s="1">
        <v>12</v>
      </c>
      <c r="D2329" s="1" t="s">
        <v>14</v>
      </c>
      <c r="E2329" s="1">
        <v>0.5</v>
      </c>
      <c r="F2329" s="1">
        <v>0</v>
      </c>
      <c r="G2329" s="1">
        <v>0.5</v>
      </c>
      <c r="H2329" s="1">
        <v>0</v>
      </c>
      <c r="I2329" s="1" t="s">
        <v>12</v>
      </c>
      <c r="J2329" s="1" t="s">
        <v>16</v>
      </c>
      <c r="K2329" s="1">
        <v>2625</v>
      </c>
      <c r="L2329" s="3">
        <v>375</v>
      </c>
      <c r="M2329" t="str">
        <f t="shared" si="256"/>
        <v>D</v>
      </c>
      <c r="N2329" t="str">
        <f t="shared" si="257"/>
        <v>D12</v>
      </c>
      <c r="O2329" t="str">
        <f>VLOOKUP(N2329,'Design - US'!$H$3:$M$50,2,FALSE)</f>
        <v>Profile D</v>
      </c>
      <c r="P2329" t="str">
        <f>VLOOKUP($N2329,'Design - US'!$H$3:$M$50,3,FALSE)</f>
        <v>$30 USD / mo (T2)</v>
      </c>
      <c r="Q2329" t="str">
        <f>VLOOKUP($N2329,'Design - US'!$H$3:$M$50,4,FALSE)</f>
        <v>$7.14 USD / day</v>
      </c>
      <c r="R2329" t="str">
        <f>VLOOKUP($N2329,'Design - US'!$H$3:$M$50,5,FALSE)</f>
        <v>Open access within label indication (use after failure of allopurinol or febuxostat)</v>
      </c>
      <c r="S2329" t="str">
        <f>VLOOKUP($N2329,'Design - US'!$H$3:$M$50,6,FALSE)</f>
        <v>Requires prior authorization</v>
      </c>
      <c r="T2329">
        <f t="shared" si="258"/>
        <v>375</v>
      </c>
      <c r="U2329">
        <f t="shared" si="252"/>
        <v>187.5</v>
      </c>
      <c r="V2329">
        <f t="shared" si="253"/>
        <v>0</v>
      </c>
      <c r="W2329">
        <f t="shared" si="254"/>
        <v>187.5</v>
      </c>
      <c r="X2329">
        <f t="shared" si="255"/>
        <v>0</v>
      </c>
    </row>
    <row r="2330" spans="1:24">
      <c r="A2330" s="2">
        <v>332</v>
      </c>
      <c r="B2330" s="1" t="s">
        <v>17</v>
      </c>
      <c r="C2330" s="1">
        <v>1</v>
      </c>
      <c r="D2330" s="1" t="s">
        <v>11</v>
      </c>
      <c r="E2330" s="1">
        <v>0.9</v>
      </c>
      <c r="F2330" s="1">
        <v>0.1</v>
      </c>
      <c r="G2330" s="1">
        <v>0</v>
      </c>
      <c r="H2330" s="1">
        <v>0</v>
      </c>
      <c r="I2330" s="1" t="s">
        <v>12</v>
      </c>
      <c r="J2330" s="1" t="s">
        <v>19</v>
      </c>
      <c r="K2330" s="1">
        <v>450</v>
      </c>
      <c r="L2330" s="3">
        <v>50</v>
      </c>
      <c r="M2330" t="str">
        <f t="shared" si="256"/>
        <v>B</v>
      </c>
      <c r="N2330" t="str">
        <f t="shared" si="257"/>
        <v>B1</v>
      </c>
      <c r="O2330" t="str">
        <f>VLOOKUP(N2330,'Design - US'!$H$3:$M$50,2,FALSE)</f>
        <v>Profile B</v>
      </c>
      <c r="P2330" t="str">
        <f>VLOOKUP($N2330,'Design - US'!$H$3:$M$50,3,FALSE)</f>
        <v>$60 USD / mo (T3)</v>
      </c>
      <c r="Q2330" t="str">
        <f>VLOOKUP($N2330,'Design - US'!$H$3:$M$50,4,FALSE)</f>
        <v>$7.14 USD / day</v>
      </c>
      <c r="R2330" t="str">
        <f>VLOOKUP($N2330,'Design - US'!$H$3:$M$50,5,FALSE)</f>
        <v>Open access within label indication (use after failure of allopurinol or febuxostat)</v>
      </c>
      <c r="S2330" t="str">
        <f>VLOOKUP($N2330,'Design - US'!$H$3:$M$50,6,FALSE)</f>
        <v>Requires prior authorization</v>
      </c>
      <c r="T2330">
        <f t="shared" si="258"/>
        <v>450</v>
      </c>
      <c r="U2330">
        <f t="shared" si="252"/>
        <v>405</v>
      </c>
      <c r="V2330">
        <f t="shared" si="253"/>
        <v>45</v>
      </c>
      <c r="W2330">
        <f t="shared" si="254"/>
        <v>0</v>
      </c>
      <c r="X2330">
        <f t="shared" si="255"/>
        <v>0</v>
      </c>
    </row>
    <row r="2331" spans="1:24">
      <c r="A2331" s="2">
        <v>332</v>
      </c>
      <c r="B2331" s="1" t="s">
        <v>17</v>
      </c>
      <c r="C2331" s="1">
        <v>1</v>
      </c>
      <c r="D2331" s="1" t="s">
        <v>14</v>
      </c>
      <c r="E2331" s="1">
        <v>0.5</v>
      </c>
      <c r="F2331" s="1">
        <v>0.3</v>
      </c>
      <c r="G2331" s="1">
        <v>0.2</v>
      </c>
      <c r="H2331" s="1">
        <v>0</v>
      </c>
      <c r="I2331" s="1" t="s">
        <v>12</v>
      </c>
      <c r="J2331" s="1" t="s">
        <v>19</v>
      </c>
      <c r="K2331" s="1">
        <v>450</v>
      </c>
      <c r="L2331" s="3">
        <v>50</v>
      </c>
      <c r="M2331" t="str">
        <f t="shared" si="256"/>
        <v>B</v>
      </c>
      <c r="N2331" t="str">
        <f t="shared" si="257"/>
        <v>B1</v>
      </c>
      <c r="O2331" t="str">
        <f>VLOOKUP(N2331,'Design - US'!$H$3:$M$50,2,FALSE)</f>
        <v>Profile B</v>
      </c>
      <c r="P2331" t="str">
        <f>VLOOKUP($N2331,'Design - US'!$H$3:$M$50,3,FALSE)</f>
        <v>$60 USD / mo (T3)</v>
      </c>
      <c r="Q2331" t="str">
        <f>VLOOKUP($N2331,'Design - US'!$H$3:$M$50,4,FALSE)</f>
        <v>$7.14 USD / day</v>
      </c>
      <c r="R2331" t="str">
        <f>VLOOKUP($N2331,'Design - US'!$H$3:$M$50,5,FALSE)</f>
        <v>Open access within label indication (use after failure of allopurinol or febuxostat)</v>
      </c>
      <c r="S2331" t="str">
        <f>VLOOKUP($N2331,'Design - US'!$H$3:$M$50,6,FALSE)</f>
        <v>Requires prior authorization</v>
      </c>
      <c r="T2331">
        <f t="shared" si="258"/>
        <v>50</v>
      </c>
      <c r="U2331">
        <f t="shared" si="252"/>
        <v>25</v>
      </c>
      <c r="V2331">
        <f t="shared" si="253"/>
        <v>15</v>
      </c>
      <c r="W2331">
        <f t="shared" si="254"/>
        <v>10</v>
      </c>
      <c r="X2331">
        <f t="shared" si="255"/>
        <v>0</v>
      </c>
    </row>
    <row r="2332" spans="1:24">
      <c r="A2332" s="2">
        <v>332</v>
      </c>
      <c r="B2332" s="1" t="s">
        <v>17</v>
      </c>
      <c r="C2332" s="1">
        <v>2</v>
      </c>
      <c r="D2332" s="1" t="s">
        <v>11</v>
      </c>
      <c r="E2332" s="1">
        <v>0.9</v>
      </c>
      <c r="F2332" s="1">
        <v>0.1</v>
      </c>
      <c r="G2332" s="1">
        <v>0</v>
      </c>
      <c r="H2332" s="1">
        <v>0</v>
      </c>
      <c r="I2332" s="1" t="s">
        <v>12</v>
      </c>
      <c r="J2332" s="1" t="s">
        <v>19</v>
      </c>
      <c r="K2332" s="1">
        <v>450</v>
      </c>
      <c r="L2332" s="3">
        <v>50</v>
      </c>
      <c r="M2332" t="str">
        <f t="shared" si="256"/>
        <v>B</v>
      </c>
      <c r="N2332" t="str">
        <f t="shared" si="257"/>
        <v>B2</v>
      </c>
      <c r="O2332" t="str">
        <f>VLOOKUP(N2332,'Design - US'!$H$3:$M$50,2,FALSE)</f>
        <v>Profile D</v>
      </c>
      <c r="P2332" t="str">
        <f>VLOOKUP($N2332,'Design - US'!$H$3:$M$50,3,FALSE)</f>
        <v>$60 USD / mo (T3)</v>
      </c>
      <c r="Q2332" t="str">
        <f>VLOOKUP($N2332,'Design - US'!$H$3:$M$50,4,FALSE)</f>
        <v>$5.36 USD / day</v>
      </c>
      <c r="R2332" t="str">
        <f>VLOOKUP($N2332,'Design - US'!$H$3:$M$50,5,FALSE)</f>
        <v>Open access within label indication (use after failure of allopurinol or febuxostat)</v>
      </c>
      <c r="S2332" t="str">
        <f>VLOOKUP($N2332,'Design - US'!$H$3:$M$50,6,FALSE)</f>
        <v>Requires prior authorization</v>
      </c>
      <c r="T2332">
        <f t="shared" si="258"/>
        <v>450</v>
      </c>
      <c r="U2332">
        <f t="shared" si="252"/>
        <v>405</v>
      </c>
      <c r="V2332">
        <f t="shared" si="253"/>
        <v>45</v>
      </c>
      <c r="W2332">
        <f t="shared" si="254"/>
        <v>0</v>
      </c>
      <c r="X2332">
        <f t="shared" si="255"/>
        <v>0</v>
      </c>
    </row>
    <row r="2333" spans="1:24">
      <c r="A2333" s="2">
        <v>332</v>
      </c>
      <c r="B2333" s="1" t="s">
        <v>17</v>
      </c>
      <c r="C2333" s="1">
        <v>2</v>
      </c>
      <c r="D2333" s="1" t="s">
        <v>14</v>
      </c>
      <c r="E2333" s="1">
        <v>0.5</v>
      </c>
      <c r="F2333" s="1">
        <v>0.3</v>
      </c>
      <c r="G2333" s="1">
        <v>0.2</v>
      </c>
      <c r="H2333" s="1">
        <v>0</v>
      </c>
      <c r="I2333" s="1" t="s">
        <v>12</v>
      </c>
      <c r="J2333" s="1" t="s">
        <v>19</v>
      </c>
      <c r="K2333" s="1">
        <v>450</v>
      </c>
      <c r="L2333" s="3">
        <v>50</v>
      </c>
      <c r="M2333" t="str">
        <f t="shared" si="256"/>
        <v>B</v>
      </c>
      <c r="N2333" t="str">
        <f t="shared" si="257"/>
        <v>B2</v>
      </c>
      <c r="O2333" t="str">
        <f>VLOOKUP(N2333,'Design - US'!$H$3:$M$50,2,FALSE)</f>
        <v>Profile D</v>
      </c>
      <c r="P2333" t="str">
        <f>VLOOKUP($N2333,'Design - US'!$H$3:$M$50,3,FALSE)</f>
        <v>$60 USD / mo (T3)</v>
      </c>
      <c r="Q2333" t="str">
        <f>VLOOKUP($N2333,'Design - US'!$H$3:$M$50,4,FALSE)</f>
        <v>$5.36 USD / day</v>
      </c>
      <c r="R2333" t="str">
        <f>VLOOKUP($N2333,'Design - US'!$H$3:$M$50,5,FALSE)</f>
        <v>Open access within label indication (use after failure of allopurinol or febuxostat)</v>
      </c>
      <c r="S2333" t="str">
        <f>VLOOKUP($N2333,'Design - US'!$H$3:$M$50,6,FALSE)</f>
        <v>Requires prior authorization</v>
      </c>
      <c r="T2333">
        <f t="shared" si="258"/>
        <v>50</v>
      </c>
      <c r="U2333">
        <f t="shared" si="252"/>
        <v>25</v>
      </c>
      <c r="V2333">
        <f t="shared" si="253"/>
        <v>15</v>
      </c>
      <c r="W2333">
        <f t="shared" si="254"/>
        <v>10</v>
      </c>
      <c r="X2333">
        <f t="shared" si="255"/>
        <v>0</v>
      </c>
    </row>
    <row r="2334" spans="1:24">
      <c r="A2334" s="2">
        <v>332</v>
      </c>
      <c r="B2334" s="1" t="s">
        <v>17</v>
      </c>
      <c r="C2334" s="1">
        <v>3</v>
      </c>
      <c r="D2334" s="1" t="s">
        <v>11</v>
      </c>
      <c r="E2334" s="1">
        <v>0.9</v>
      </c>
      <c r="F2334" s="1">
        <v>0.1</v>
      </c>
      <c r="G2334" s="1">
        <v>0</v>
      </c>
      <c r="H2334" s="1">
        <v>0</v>
      </c>
      <c r="I2334" s="1" t="s">
        <v>12</v>
      </c>
      <c r="J2334" s="1" t="s">
        <v>19</v>
      </c>
      <c r="K2334" s="1">
        <v>450</v>
      </c>
      <c r="L2334" s="3">
        <v>50</v>
      </c>
      <c r="M2334" t="str">
        <f t="shared" si="256"/>
        <v>B</v>
      </c>
      <c r="N2334" t="str">
        <f t="shared" si="257"/>
        <v>B3</v>
      </c>
      <c r="O2334" t="str">
        <f>VLOOKUP(N2334,'Design - US'!$H$3:$M$50,2,FALSE)</f>
        <v>Profile C</v>
      </c>
      <c r="P2334" t="str">
        <f>VLOOKUP($N2334,'Design - US'!$H$3:$M$50,3,FALSE)</f>
        <v>$60 USD / mo (T3)</v>
      </c>
      <c r="Q2334" t="str">
        <f>VLOOKUP($N2334,'Design - US'!$H$3:$M$50,4,FALSE)</f>
        <v>$12.06 USD / day</v>
      </c>
      <c r="R2334" t="str">
        <f>VLOOKUP($N2334,'Design - US'!$H$3:$M$50,5,FALSE)</f>
        <v>Open access within label indication (use after failure of allopurinol or febuxostat)</v>
      </c>
      <c r="S2334" t="str">
        <f>VLOOKUP($N2334,'Design - US'!$H$3:$M$50,6,FALSE)</f>
        <v>Requires prior authorization</v>
      </c>
      <c r="T2334">
        <f t="shared" si="258"/>
        <v>450</v>
      </c>
      <c r="U2334">
        <f t="shared" si="252"/>
        <v>405</v>
      </c>
      <c r="V2334">
        <f t="shared" si="253"/>
        <v>45</v>
      </c>
      <c r="W2334">
        <f t="shared" si="254"/>
        <v>0</v>
      </c>
      <c r="X2334">
        <f t="shared" si="255"/>
        <v>0</v>
      </c>
    </row>
    <row r="2335" spans="1:24">
      <c r="A2335" s="2">
        <v>332</v>
      </c>
      <c r="B2335" s="1" t="s">
        <v>17</v>
      </c>
      <c r="C2335" s="1">
        <v>3</v>
      </c>
      <c r="D2335" s="1" t="s">
        <v>14</v>
      </c>
      <c r="E2335" s="1">
        <v>0.5</v>
      </c>
      <c r="F2335" s="1">
        <v>0.4</v>
      </c>
      <c r="G2335" s="1">
        <v>0.1</v>
      </c>
      <c r="H2335" s="1">
        <v>0</v>
      </c>
      <c r="I2335" s="1" t="s">
        <v>12</v>
      </c>
      <c r="J2335" s="1" t="s">
        <v>19</v>
      </c>
      <c r="K2335" s="1">
        <v>450</v>
      </c>
      <c r="L2335" s="3">
        <v>50</v>
      </c>
      <c r="M2335" t="str">
        <f t="shared" si="256"/>
        <v>B</v>
      </c>
      <c r="N2335" t="str">
        <f t="shared" si="257"/>
        <v>B3</v>
      </c>
      <c r="O2335" t="str">
        <f>VLOOKUP(N2335,'Design - US'!$H$3:$M$50,2,FALSE)</f>
        <v>Profile C</v>
      </c>
      <c r="P2335" t="str">
        <f>VLOOKUP($N2335,'Design - US'!$H$3:$M$50,3,FALSE)</f>
        <v>$60 USD / mo (T3)</v>
      </c>
      <c r="Q2335" t="str">
        <f>VLOOKUP($N2335,'Design - US'!$H$3:$M$50,4,FALSE)</f>
        <v>$12.06 USD / day</v>
      </c>
      <c r="R2335" t="str">
        <f>VLOOKUP($N2335,'Design - US'!$H$3:$M$50,5,FALSE)</f>
        <v>Open access within label indication (use after failure of allopurinol or febuxostat)</v>
      </c>
      <c r="S2335" t="str">
        <f>VLOOKUP($N2335,'Design - US'!$H$3:$M$50,6,FALSE)</f>
        <v>Requires prior authorization</v>
      </c>
      <c r="T2335">
        <f t="shared" si="258"/>
        <v>50</v>
      </c>
      <c r="U2335">
        <f t="shared" si="252"/>
        <v>25</v>
      </c>
      <c r="V2335">
        <f t="shared" si="253"/>
        <v>20</v>
      </c>
      <c r="W2335">
        <f t="shared" si="254"/>
        <v>5</v>
      </c>
      <c r="X2335">
        <f t="shared" si="255"/>
        <v>0</v>
      </c>
    </row>
    <row r="2336" spans="1:24">
      <c r="A2336" s="2">
        <v>332</v>
      </c>
      <c r="B2336" s="1" t="s">
        <v>17</v>
      </c>
      <c r="C2336" s="1">
        <v>4</v>
      </c>
      <c r="D2336" s="1" t="s">
        <v>11</v>
      </c>
      <c r="E2336" s="1">
        <v>0.9</v>
      </c>
      <c r="F2336" s="1">
        <v>0.1</v>
      </c>
      <c r="G2336" s="1">
        <v>0</v>
      </c>
      <c r="H2336" s="1">
        <v>0</v>
      </c>
      <c r="I2336" s="1" t="s">
        <v>12</v>
      </c>
      <c r="J2336" s="1" t="s">
        <v>19</v>
      </c>
      <c r="K2336" s="1">
        <v>450</v>
      </c>
      <c r="L2336" s="3">
        <v>50</v>
      </c>
      <c r="M2336" t="str">
        <f t="shared" si="256"/>
        <v>B</v>
      </c>
      <c r="N2336" t="str">
        <f t="shared" si="257"/>
        <v>B4</v>
      </c>
      <c r="O2336" t="str">
        <f>VLOOKUP(N2336,'Design - US'!$H$3:$M$50,2,FALSE)</f>
        <v>Profile B</v>
      </c>
      <c r="P2336" t="str">
        <f>VLOOKUP($N2336,'Design - US'!$H$3:$M$50,3,FALSE)</f>
        <v>$60 USD / mo (T3)</v>
      </c>
      <c r="Q2336" t="str">
        <f>VLOOKUP($N2336,'Design - US'!$H$3:$M$50,4,FALSE)</f>
        <v>$5.36 USD / day</v>
      </c>
      <c r="R2336" t="str">
        <f>VLOOKUP($N2336,'Design - US'!$H$3:$M$50,5,FALSE)</f>
        <v>Open access within label indication (use after failure of allopurinol or febuxostat)</v>
      </c>
      <c r="S2336" t="str">
        <f>VLOOKUP($N2336,'Design - US'!$H$3:$M$50,6,FALSE)</f>
        <v>No prior authorization</v>
      </c>
      <c r="T2336">
        <f t="shared" si="258"/>
        <v>450</v>
      </c>
      <c r="U2336">
        <f t="shared" si="252"/>
        <v>405</v>
      </c>
      <c r="V2336">
        <f t="shared" si="253"/>
        <v>45</v>
      </c>
      <c r="W2336">
        <f t="shared" si="254"/>
        <v>0</v>
      </c>
      <c r="X2336">
        <f t="shared" si="255"/>
        <v>0</v>
      </c>
    </row>
    <row r="2337" spans="1:24">
      <c r="A2337" s="2">
        <v>332</v>
      </c>
      <c r="B2337" s="1" t="s">
        <v>17</v>
      </c>
      <c r="C2337" s="1">
        <v>4</v>
      </c>
      <c r="D2337" s="1" t="s">
        <v>14</v>
      </c>
      <c r="E2337" s="1">
        <v>0.5</v>
      </c>
      <c r="F2337" s="1">
        <v>0.3</v>
      </c>
      <c r="G2337" s="1">
        <v>0.2</v>
      </c>
      <c r="H2337" s="1">
        <v>0</v>
      </c>
      <c r="I2337" s="1" t="s">
        <v>12</v>
      </c>
      <c r="J2337" s="1" t="s">
        <v>19</v>
      </c>
      <c r="K2337" s="1">
        <v>450</v>
      </c>
      <c r="L2337" s="3">
        <v>50</v>
      </c>
      <c r="M2337" t="str">
        <f t="shared" si="256"/>
        <v>B</v>
      </c>
      <c r="N2337" t="str">
        <f t="shared" si="257"/>
        <v>B4</v>
      </c>
      <c r="O2337" t="str">
        <f>VLOOKUP(N2337,'Design - US'!$H$3:$M$50,2,FALSE)</f>
        <v>Profile B</v>
      </c>
      <c r="P2337" t="str">
        <f>VLOOKUP($N2337,'Design - US'!$H$3:$M$50,3,FALSE)</f>
        <v>$60 USD / mo (T3)</v>
      </c>
      <c r="Q2337" t="str">
        <f>VLOOKUP($N2337,'Design - US'!$H$3:$M$50,4,FALSE)</f>
        <v>$5.36 USD / day</v>
      </c>
      <c r="R2337" t="str">
        <f>VLOOKUP($N2337,'Design - US'!$H$3:$M$50,5,FALSE)</f>
        <v>Open access within label indication (use after failure of allopurinol or febuxostat)</v>
      </c>
      <c r="S2337" t="str">
        <f>VLOOKUP($N2337,'Design - US'!$H$3:$M$50,6,FALSE)</f>
        <v>No prior authorization</v>
      </c>
      <c r="T2337">
        <f t="shared" si="258"/>
        <v>50</v>
      </c>
      <c r="U2337">
        <f t="shared" si="252"/>
        <v>25</v>
      </c>
      <c r="V2337">
        <f t="shared" si="253"/>
        <v>15</v>
      </c>
      <c r="W2337">
        <f t="shared" si="254"/>
        <v>10</v>
      </c>
      <c r="X2337">
        <f t="shared" si="255"/>
        <v>0</v>
      </c>
    </row>
    <row r="2338" spans="1:24">
      <c r="A2338" s="2">
        <v>332</v>
      </c>
      <c r="B2338" s="1" t="s">
        <v>17</v>
      </c>
      <c r="C2338" s="1">
        <v>5</v>
      </c>
      <c r="D2338" s="1" t="s">
        <v>11</v>
      </c>
      <c r="E2338" s="1">
        <v>1</v>
      </c>
      <c r="F2338" s="1">
        <v>0</v>
      </c>
      <c r="G2338" s="1">
        <v>0</v>
      </c>
      <c r="H2338" s="1">
        <v>0</v>
      </c>
      <c r="I2338" s="1" t="s">
        <v>12</v>
      </c>
      <c r="J2338" s="1" t="s">
        <v>19</v>
      </c>
      <c r="K2338" s="1">
        <v>450</v>
      </c>
      <c r="L2338" s="3">
        <v>50</v>
      </c>
      <c r="M2338" t="str">
        <f t="shared" si="256"/>
        <v>B</v>
      </c>
      <c r="N2338" t="str">
        <f t="shared" si="257"/>
        <v>B5</v>
      </c>
      <c r="O2338" t="str">
        <f>VLOOKUP(N2338,'Design - US'!$H$3:$M$50,2,FALSE)</f>
        <v>Profile D</v>
      </c>
      <c r="P2338" t="str">
        <f>VLOOKUP($N2338,'Design - US'!$H$3:$M$50,3,FALSE)</f>
        <v>$60 USD / mo (T3)</v>
      </c>
      <c r="Q2338" t="str">
        <f>VLOOKUP($N2338,'Design - US'!$H$3:$M$50,4,FALSE)</f>
        <v>$5.36 USD / day</v>
      </c>
      <c r="R2338" t="str">
        <f>VLOOKUP($N2338,'Design - US'!$H$3:$M$50,5,FALSE)</f>
        <v>Open access within label indication (use after failure of allopurinol or febuxostat)</v>
      </c>
      <c r="S2338" t="str">
        <f>VLOOKUP($N2338,'Design - US'!$H$3:$M$50,6,FALSE)</f>
        <v>No prior authorization</v>
      </c>
      <c r="T2338">
        <f t="shared" si="258"/>
        <v>450</v>
      </c>
      <c r="U2338">
        <f t="shared" si="252"/>
        <v>450</v>
      </c>
      <c r="V2338">
        <f t="shared" si="253"/>
        <v>0</v>
      </c>
      <c r="W2338">
        <f t="shared" si="254"/>
        <v>0</v>
      </c>
      <c r="X2338">
        <f t="shared" si="255"/>
        <v>0</v>
      </c>
    </row>
    <row r="2339" spans="1:24">
      <c r="A2339" s="2">
        <v>332</v>
      </c>
      <c r="B2339" s="1" t="s">
        <v>17</v>
      </c>
      <c r="C2339" s="1">
        <v>5</v>
      </c>
      <c r="D2339" s="1" t="s">
        <v>14</v>
      </c>
      <c r="E2339" s="1">
        <v>0.5</v>
      </c>
      <c r="F2339" s="1">
        <v>0.4</v>
      </c>
      <c r="G2339" s="1">
        <v>0.1</v>
      </c>
      <c r="H2339" s="1">
        <v>0</v>
      </c>
      <c r="I2339" s="1" t="s">
        <v>12</v>
      </c>
      <c r="J2339" s="1" t="s">
        <v>19</v>
      </c>
      <c r="K2339" s="1">
        <v>450</v>
      </c>
      <c r="L2339" s="3">
        <v>50</v>
      </c>
      <c r="M2339" t="str">
        <f t="shared" si="256"/>
        <v>B</v>
      </c>
      <c r="N2339" t="str">
        <f t="shared" si="257"/>
        <v>B5</v>
      </c>
      <c r="O2339" t="str">
        <f>VLOOKUP(N2339,'Design - US'!$H$3:$M$50,2,FALSE)</f>
        <v>Profile D</v>
      </c>
      <c r="P2339" t="str">
        <f>VLOOKUP($N2339,'Design - US'!$H$3:$M$50,3,FALSE)</f>
        <v>$60 USD / mo (T3)</v>
      </c>
      <c r="Q2339" t="str">
        <f>VLOOKUP($N2339,'Design - US'!$H$3:$M$50,4,FALSE)</f>
        <v>$5.36 USD / day</v>
      </c>
      <c r="R2339" t="str">
        <f>VLOOKUP($N2339,'Design - US'!$H$3:$M$50,5,FALSE)</f>
        <v>Open access within label indication (use after failure of allopurinol or febuxostat)</v>
      </c>
      <c r="S2339" t="str">
        <f>VLOOKUP($N2339,'Design - US'!$H$3:$M$50,6,FALSE)</f>
        <v>No prior authorization</v>
      </c>
      <c r="T2339">
        <f t="shared" si="258"/>
        <v>50</v>
      </c>
      <c r="U2339">
        <f t="shared" si="252"/>
        <v>25</v>
      </c>
      <c r="V2339">
        <f t="shared" si="253"/>
        <v>20</v>
      </c>
      <c r="W2339">
        <f t="shared" si="254"/>
        <v>5</v>
      </c>
      <c r="X2339">
        <f t="shared" si="255"/>
        <v>0</v>
      </c>
    </row>
    <row r="2340" spans="1:24">
      <c r="A2340" s="2">
        <v>332</v>
      </c>
      <c r="B2340" s="1" t="s">
        <v>17</v>
      </c>
      <c r="C2340" s="1">
        <v>6</v>
      </c>
      <c r="D2340" s="1" t="s">
        <v>11</v>
      </c>
      <c r="E2340" s="1">
        <v>0.9</v>
      </c>
      <c r="F2340" s="1">
        <v>0.1</v>
      </c>
      <c r="G2340" s="1">
        <v>0</v>
      </c>
      <c r="H2340" s="1">
        <v>0</v>
      </c>
      <c r="I2340" s="1" t="s">
        <v>12</v>
      </c>
      <c r="J2340" s="1" t="s">
        <v>19</v>
      </c>
      <c r="K2340" s="1">
        <v>450</v>
      </c>
      <c r="L2340" s="3">
        <v>50</v>
      </c>
      <c r="M2340" t="str">
        <f t="shared" si="256"/>
        <v>B</v>
      </c>
      <c r="N2340" t="str">
        <f t="shared" si="257"/>
        <v>B6</v>
      </c>
      <c r="O2340" t="str">
        <f>VLOOKUP(N2340,'Design - US'!$H$3:$M$50,2,FALSE)</f>
        <v>Profile D</v>
      </c>
      <c r="P2340" t="str">
        <f>VLOOKUP($N2340,'Design - US'!$H$3:$M$50,3,FALSE)</f>
        <v>$60 USD / mo (T3)</v>
      </c>
      <c r="Q2340" t="str">
        <f>VLOOKUP($N2340,'Design - US'!$H$3:$M$50,4,FALSE)</f>
        <v>$7.14 USD / day</v>
      </c>
      <c r="R2340" t="str">
        <f>VLOOKUP($N2340,'Design - US'!$H$3:$M$50,5,FALSE)</f>
        <v>Open access within label indication (use after failure of allopurinol or febuxostat)</v>
      </c>
      <c r="S2340" t="str">
        <f>VLOOKUP($N2340,'Design - US'!$H$3:$M$50,6,FALSE)</f>
        <v>No prior authorization</v>
      </c>
      <c r="T2340">
        <f t="shared" si="258"/>
        <v>450</v>
      </c>
      <c r="U2340">
        <f t="shared" si="252"/>
        <v>405</v>
      </c>
      <c r="V2340">
        <f t="shared" si="253"/>
        <v>45</v>
      </c>
      <c r="W2340">
        <f t="shared" si="254"/>
        <v>0</v>
      </c>
      <c r="X2340">
        <f t="shared" si="255"/>
        <v>0</v>
      </c>
    </row>
    <row r="2341" spans="1:24">
      <c r="A2341" s="2">
        <v>332</v>
      </c>
      <c r="B2341" s="1" t="s">
        <v>17</v>
      </c>
      <c r="C2341" s="1">
        <v>6</v>
      </c>
      <c r="D2341" s="1" t="s">
        <v>14</v>
      </c>
      <c r="E2341" s="1">
        <v>0.5</v>
      </c>
      <c r="F2341" s="1">
        <v>0.3</v>
      </c>
      <c r="G2341" s="1">
        <v>0.2</v>
      </c>
      <c r="H2341" s="1">
        <v>0</v>
      </c>
      <c r="I2341" s="1" t="s">
        <v>12</v>
      </c>
      <c r="J2341" s="1" t="s">
        <v>19</v>
      </c>
      <c r="K2341" s="1">
        <v>450</v>
      </c>
      <c r="L2341" s="3">
        <v>50</v>
      </c>
      <c r="M2341" t="str">
        <f t="shared" si="256"/>
        <v>B</v>
      </c>
      <c r="N2341" t="str">
        <f t="shared" si="257"/>
        <v>B6</v>
      </c>
      <c r="O2341" t="str">
        <f>VLOOKUP(N2341,'Design - US'!$H$3:$M$50,2,FALSE)</f>
        <v>Profile D</v>
      </c>
      <c r="P2341" t="str">
        <f>VLOOKUP($N2341,'Design - US'!$H$3:$M$50,3,FALSE)</f>
        <v>$60 USD / mo (T3)</v>
      </c>
      <c r="Q2341" t="str">
        <f>VLOOKUP($N2341,'Design - US'!$H$3:$M$50,4,FALSE)</f>
        <v>$7.14 USD / day</v>
      </c>
      <c r="R2341" t="str">
        <f>VLOOKUP($N2341,'Design - US'!$H$3:$M$50,5,FALSE)</f>
        <v>Open access within label indication (use after failure of allopurinol or febuxostat)</v>
      </c>
      <c r="S2341" t="str">
        <f>VLOOKUP($N2341,'Design - US'!$H$3:$M$50,6,FALSE)</f>
        <v>No prior authorization</v>
      </c>
      <c r="T2341">
        <f t="shared" si="258"/>
        <v>50</v>
      </c>
      <c r="U2341">
        <f t="shared" si="252"/>
        <v>25</v>
      </c>
      <c r="V2341">
        <f t="shared" si="253"/>
        <v>15</v>
      </c>
      <c r="W2341">
        <f t="shared" si="254"/>
        <v>10</v>
      </c>
      <c r="X2341">
        <f t="shared" si="255"/>
        <v>0</v>
      </c>
    </row>
    <row r="2342" spans="1:24">
      <c r="A2342" s="2">
        <v>332</v>
      </c>
      <c r="B2342" s="1" t="s">
        <v>17</v>
      </c>
      <c r="C2342" s="1">
        <v>7</v>
      </c>
      <c r="D2342" s="1" t="s">
        <v>11</v>
      </c>
      <c r="E2342" s="1">
        <v>0.9</v>
      </c>
      <c r="F2342" s="1">
        <v>0.1</v>
      </c>
      <c r="G2342" s="1">
        <v>0</v>
      </c>
      <c r="H2342" s="1">
        <v>0</v>
      </c>
      <c r="I2342" s="1" t="s">
        <v>12</v>
      </c>
      <c r="J2342" s="1" t="s">
        <v>19</v>
      </c>
      <c r="K2342" s="1">
        <v>450</v>
      </c>
      <c r="L2342" s="3">
        <v>50</v>
      </c>
      <c r="M2342" t="str">
        <f t="shared" si="256"/>
        <v>B</v>
      </c>
      <c r="N2342" t="str">
        <f t="shared" si="257"/>
        <v>B7</v>
      </c>
      <c r="O2342" t="str">
        <f>VLOOKUP(N2342,'Design - US'!$H$3:$M$50,2,FALSE)</f>
        <v>Profile D</v>
      </c>
      <c r="P2342" t="str">
        <f>VLOOKUP($N2342,'Design - US'!$H$3:$M$50,3,FALSE)</f>
        <v>$60 USD / mo (T3)</v>
      </c>
      <c r="Q2342" t="str">
        <f>VLOOKUP($N2342,'Design - US'!$H$3:$M$50,4,FALSE)</f>
        <v>$12.06 USD / day</v>
      </c>
      <c r="R2342" t="str">
        <f>VLOOKUP($N2342,'Design - US'!$H$3:$M$50,5,FALSE)</f>
        <v>Open access within label indication (use after failure of allopurinol or febuxostat)</v>
      </c>
      <c r="S2342" t="str">
        <f>VLOOKUP($N2342,'Design - US'!$H$3:$M$50,6,FALSE)</f>
        <v>Requires prior authorization</v>
      </c>
      <c r="T2342">
        <f t="shared" si="258"/>
        <v>450</v>
      </c>
      <c r="U2342">
        <f t="shared" si="252"/>
        <v>405</v>
      </c>
      <c r="V2342">
        <f t="shared" si="253"/>
        <v>45</v>
      </c>
      <c r="W2342">
        <f t="shared" si="254"/>
        <v>0</v>
      </c>
      <c r="X2342">
        <f t="shared" si="255"/>
        <v>0</v>
      </c>
    </row>
    <row r="2343" spans="1:24">
      <c r="A2343" s="2">
        <v>332</v>
      </c>
      <c r="B2343" s="1" t="s">
        <v>17</v>
      </c>
      <c r="C2343" s="1">
        <v>7</v>
      </c>
      <c r="D2343" s="1" t="s">
        <v>14</v>
      </c>
      <c r="E2343" s="1">
        <v>0.5</v>
      </c>
      <c r="F2343" s="1">
        <v>0.3</v>
      </c>
      <c r="G2343" s="1">
        <v>0.2</v>
      </c>
      <c r="H2343" s="1">
        <v>0</v>
      </c>
      <c r="I2343" s="1" t="s">
        <v>12</v>
      </c>
      <c r="J2343" s="1" t="s">
        <v>19</v>
      </c>
      <c r="K2343" s="1">
        <v>450</v>
      </c>
      <c r="L2343" s="3">
        <v>50</v>
      </c>
      <c r="M2343" t="str">
        <f t="shared" si="256"/>
        <v>B</v>
      </c>
      <c r="N2343" t="str">
        <f t="shared" si="257"/>
        <v>B7</v>
      </c>
      <c r="O2343" t="str">
        <f>VLOOKUP(N2343,'Design - US'!$H$3:$M$50,2,FALSE)</f>
        <v>Profile D</v>
      </c>
      <c r="P2343" t="str">
        <f>VLOOKUP($N2343,'Design - US'!$H$3:$M$50,3,FALSE)</f>
        <v>$60 USD / mo (T3)</v>
      </c>
      <c r="Q2343" t="str">
        <f>VLOOKUP($N2343,'Design - US'!$H$3:$M$50,4,FALSE)</f>
        <v>$12.06 USD / day</v>
      </c>
      <c r="R2343" t="str">
        <f>VLOOKUP($N2343,'Design - US'!$H$3:$M$50,5,FALSE)</f>
        <v>Open access within label indication (use after failure of allopurinol or febuxostat)</v>
      </c>
      <c r="S2343" t="str">
        <f>VLOOKUP($N2343,'Design - US'!$H$3:$M$50,6,FALSE)</f>
        <v>Requires prior authorization</v>
      </c>
      <c r="T2343">
        <f t="shared" si="258"/>
        <v>50</v>
      </c>
      <c r="U2343">
        <f t="shared" si="252"/>
        <v>25</v>
      </c>
      <c r="V2343">
        <f t="shared" si="253"/>
        <v>15</v>
      </c>
      <c r="W2343">
        <f t="shared" si="254"/>
        <v>10</v>
      </c>
      <c r="X2343">
        <f t="shared" si="255"/>
        <v>0</v>
      </c>
    </row>
    <row r="2344" spans="1:24">
      <c r="A2344" s="2">
        <v>332</v>
      </c>
      <c r="B2344" s="1" t="s">
        <v>17</v>
      </c>
      <c r="C2344" s="1">
        <v>8</v>
      </c>
      <c r="D2344" s="1" t="s">
        <v>11</v>
      </c>
      <c r="E2344" s="1">
        <v>0.9</v>
      </c>
      <c r="F2344" s="1">
        <v>0.1</v>
      </c>
      <c r="G2344" s="1">
        <v>0</v>
      </c>
      <c r="H2344" s="1">
        <v>0</v>
      </c>
      <c r="I2344" s="1" t="s">
        <v>12</v>
      </c>
      <c r="J2344" s="1" t="s">
        <v>19</v>
      </c>
      <c r="K2344" s="1">
        <v>450</v>
      </c>
      <c r="L2344" s="3">
        <v>50</v>
      </c>
      <c r="M2344" t="str">
        <f t="shared" si="256"/>
        <v>B</v>
      </c>
      <c r="N2344" t="str">
        <f t="shared" si="257"/>
        <v>B8</v>
      </c>
      <c r="O2344" t="str">
        <f>VLOOKUP(N2344,'Design - US'!$H$3:$M$50,2,FALSE)</f>
        <v>Profile C</v>
      </c>
      <c r="P2344" t="str">
        <f>VLOOKUP($N2344,'Design - US'!$H$3:$M$50,3,FALSE)</f>
        <v>$60 USD / mo (T3)</v>
      </c>
      <c r="Q2344" t="str">
        <f>VLOOKUP($N2344,'Design - US'!$H$3:$M$50,4,FALSE)</f>
        <v>$7.14 USD / day</v>
      </c>
      <c r="R2344" t="str">
        <f>VLOOKUP($N2344,'Design - US'!$H$3:$M$50,5,FALSE)</f>
        <v>Open access within label indication (use after failure of allopurinol or febuxostat)</v>
      </c>
      <c r="S2344" t="str">
        <f>VLOOKUP($N2344,'Design - US'!$H$3:$M$50,6,FALSE)</f>
        <v>No prior authorization</v>
      </c>
      <c r="T2344">
        <f t="shared" si="258"/>
        <v>450</v>
      </c>
      <c r="U2344">
        <f t="shared" si="252"/>
        <v>405</v>
      </c>
      <c r="V2344">
        <f t="shared" si="253"/>
        <v>45</v>
      </c>
      <c r="W2344">
        <f t="shared" si="254"/>
        <v>0</v>
      </c>
      <c r="X2344">
        <f t="shared" si="255"/>
        <v>0</v>
      </c>
    </row>
    <row r="2345" spans="1:24">
      <c r="A2345" s="2">
        <v>332</v>
      </c>
      <c r="B2345" s="1" t="s">
        <v>17</v>
      </c>
      <c r="C2345" s="1">
        <v>8</v>
      </c>
      <c r="D2345" s="1" t="s">
        <v>14</v>
      </c>
      <c r="E2345" s="1">
        <v>0.5</v>
      </c>
      <c r="F2345" s="1">
        <v>0.3</v>
      </c>
      <c r="G2345" s="1">
        <v>0.2</v>
      </c>
      <c r="H2345" s="1">
        <v>0</v>
      </c>
      <c r="I2345" s="1" t="s">
        <v>12</v>
      </c>
      <c r="J2345" s="1" t="s">
        <v>19</v>
      </c>
      <c r="K2345" s="1">
        <v>450</v>
      </c>
      <c r="L2345" s="3">
        <v>50</v>
      </c>
      <c r="M2345" t="str">
        <f t="shared" si="256"/>
        <v>B</v>
      </c>
      <c r="N2345" t="str">
        <f t="shared" si="257"/>
        <v>B8</v>
      </c>
      <c r="O2345" t="str">
        <f>VLOOKUP(N2345,'Design - US'!$H$3:$M$50,2,FALSE)</f>
        <v>Profile C</v>
      </c>
      <c r="P2345" t="str">
        <f>VLOOKUP($N2345,'Design - US'!$H$3:$M$50,3,FALSE)</f>
        <v>$60 USD / mo (T3)</v>
      </c>
      <c r="Q2345" t="str">
        <f>VLOOKUP($N2345,'Design - US'!$H$3:$M$50,4,FALSE)</f>
        <v>$7.14 USD / day</v>
      </c>
      <c r="R2345" t="str">
        <f>VLOOKUP($N2345,'Design - US'!$H$3:$M$50,5,FALSE)</f>
        <v>Open access within label indication (use after failure of allopurinol or febuxostat)</v>
      </c>
      <c r="S2345" t="str">
        <f>VLOOKUP($N2345,'Design - US'!$H$3:$M$50,6,FALSE)</f>
        <v>No prior authorization</v>
      </c>
      <c r="T2345">
        <f t="shared" si="258"/>
        <v>50</v>
      </c>
      <c r="U2345">
        <f t="shared" si="252"/>
        <v>25</v>
      </c>
      <c r="V2345">
        <f t="shared" si="253"/>
        <v>15</v>
      </c>
      <c r="W2345">
        <f t="shared" si="254"/>
        <v>10</v>
      </c>
      <c r="X2345">
        <f t="shared" si="255"/>
        <v>0</v>
      </c>
    </row>
    <row r="2346" spans="1:24">
      <c r="A2346" s="2">
        <v>332</v>
      </c>
      <c r="B2346" s="1" t="s">
        <v>17</v>
      </c>
      <c r="C2346" s="1">
        <v>9</v>
      </c>
      <c r="D2346" s="1" t="s">
        <v>11</v>
      </c>
      <c r="E2346" s="1">
        <v>0.9</v>
      </c>
      <c r="F2346" s="1">
        <v>0.1</v>
      </c>
      <c r="G2346" s="1">
        <v>0</v>
      </c>
      <c r="H2346" s="1">
        <v>0</v>
      </c>
      <c r="I2346" s="1" t="s">
        <v>12</v>
      </c>
      <c r="J2346" s="1" t="s">
        <v>19</v>
      </c>
      <c r="K2346" s="1">
        <v>450</v>
      </c>
      <c r="L2346" s="3">
        <v>50</v>
      </c>
      <c r="M2346" t="str">
        <f t="shared" si="256"/>
        <v>B</v>
      </c>
      <c r="N2346" t="str">
        <f t="shared" si="257"/>
        <v>B9</v>
      </c>
      <c r="O2346" t="str">
        <f>VLOOKUP(N2346,'Design - US'!$H$3:$M$50,2,FALSE)</f>
        <v>Profile B</v>
      </c>
      <c r="P2346" t="str">
        <f>VLOOKUP($N2346,'Design - US'!$H$3:$M$50,3,FALSE)</f>
        <v>$60 USD / mo (T3)</v>
      </c>
      <c r="Q2346" t="str">
        <f>VLOOKUP($N2346,'Design - US'!$H$3:$M$50,4,FALSE)</f>
        <v>$12.06 USD / day</v>
      </c>
      <c r="R2346" t="str">
        <f>VLOOKUP($N2346,'Design - US'!$H$3:$M$50,5,FALSE)</f>
        <v>Open access within label indication (use after failure of allopurinol or febuxostat)</v>
      </c>
      <c r="S2346" t="str">
        <f>VLOOKUP($N2346,'Design - US'!$H$3:$M$50,6,FALSE)</f>
        <v>Requires prior authorization</v>
      </c>
      <c r="T2346">
        <f t="shared" si="258"/>
        <v>450</v>
      </c>
      <c r="U2346">
        <f t="shared" si="252"/>
        <v>405</v>
      </c>
      <c r="V2346">
        <f t="shared" si="253"/>
        <v>45</v>
      </c>
      <c r="W2346">
        <f t="shared" si="254"/>
        <v>0</v>
      </c>
      <c r="X2346">
        <f t="shared" si="255"/>
        <v>0</v>
      </c>
    </row>
    <row r="2347" spans="1:24">
      <c r="A2347" s="2">
        <v>332</v>
      </c>
      <c r="B2347" s="1" t="s">
        <v>17</v>
      </c>
      <c r="C2347" s="1">
        <v>9</v>
      </c>
      <c r="D2347" s="1" t="s">
        <v>14</v>
      </c>
      <c r="E2347" s="1">
        <v>0.5</v>
      </c>
      <c r="F2347" s="1">
        <v>0.3</v>
      </c>
      <c r="G2347" s="1">
        <v>0.2</v>
      </c>
      <c r="H2347" s="1">
        <v>0</v>
      </c>
      <c r="I2347" s="1" t="s">
        <v>12</v>
      </c>
      <c r="J2347" s="1" t="s">
        <v>19</v>
      </c>
      <c r="K2347" s="1">
        <v>450</v>
      </c>
      <c r="L2347" s="3">
        <v>50</v>
      </c>
      <c r="M2347" t="str">
        <f t="shared" si="256"/>
        <v>B</v>
      </c>
      <c r="N2347" t="str">
        <f t="shared" si="257"/>
        <v>B9</v>
      </c>
      <c r="O2347" t="str">
        <f>VLOOKUP(N2347,'Design - US'!$H$3:$M$50,2,FALSE)</f>
        <v>Profile B</v>
      </c>
      <c r="P2347" t="str">
        <f>VLOOKUP($N2347,'Design - US'!$H$3:$M$50,3,FALSE)</f>
        <v>$60 USD / mo (T3)</v>
      </c>
      <c r="Q2347" t="str">
        <f>VLOOKUP($N2347,'Design - US'!$H$3:$M$50,4,FALSE)</f>
        <v>$12.06 USD / day</v>
      </c>
      <c r="R2347" t="str">
        <f>VLOOKUP($N2347,'Design - US'!$H$3:$M$50,5,FALSE)</f>
        <v>Open access within label indication (use after failure of allopurinol or febuxostat)</v>
      </c>
      <c r="S2347" t="str">
        <f>VLOOKUP($N2347,'Design - US'!$H$3:$M$50,6,FALSE)</f>
        <v>Requires prior authorization</v>
      </c>
      <c r="T2347">
        <f t="shared" si="258"/>
        <v>50</v>
      </c>
      <c r="U2347">
        <f t="shared" si="252"/>
        <v>25</v>
      </c>
      <c r="V2347">
        <f t="shared" si="253"/>
        <v>15</v>
      </c>
      <c r="W2347">
        <f t="shared" si="254"/>
        <v>10</v>
      </c>
      <c r="X2347">
        <f t="shared" si="255"/>
        <v>0</v>
      </c>
    </row>
    <row r="2348" spans="1:24">
      <c r="A2348" s="2">
        <v>332</v>
      </c>
      <c r="B2348" s="1" t="s">
        <v>17</v>
      </c>
      <c r="C2348" s="1">
        <v>10</v>
      </c>
      <c r="D2348" s="1" t="s">
        <v>11</v>
      </c>
      <c r="E2348" s="1">
        <v>0.9</v>
      </c>
      <c r="F2348" s="1">
        <v>0.1</v>
      </c>
      <c r="G2348" s="1">
        <v>0</v>
      </c>
      <c r="H2348" s="1">
        <v>0</v>
      </c>
      <c r="I2348" s="1" t="s">
        <v>12</v>
      </c>
      <c r="J2348" s="1" t="s">
        <v>19</v>
      </c>
      <c r="K2348" s="1">
        <v>450</v>
      </c>
      <c r="L2348" s="3">
        <v>50</v>
      </c>
      <c r="M2348" t="str">
        <f t="shared" si="256"/>
        <v>B</v>
      </c>
      <c r="N2348" t="str">
        <f t="shared" si="257"/>
        <v>B10</v>
      </c>
      <c r="O2348" t="str">
        <f>VLOOKUP(N2348,'Design - US'!$H$3:$M$50,2,FALSE)</f>
        <v>Profile D</v>
      </c>
      <c r="P2348" t="str">
        <f>VLOOKUP($N2348,'Design - US'!$H$3:$M$50,3,FALSE)</f>
        <v>$60 USD / mo (T3)</v>
      </c>
      <c r="Q2348" t="str">
        <f>VLOOKUP($N2348,'Design - US'!$H$3:$M$50,4,FALSE)</f>
        <v>$12.06 USD / day</v>
      </c>
      <c r="R2348" t="str">
        <f>VLOOKUP($N2348,'Design - US'!$H$3:$M$50,5,FALSE)</f>
        <v>Access restricted beyond label indication (use only after failure of both allopurinol AND febuxostat)</v>
      </c>
      <c r="S2348" t="str">
        <f>VLOOKUP($N2348,'Design - US'!$H$3:$M$50,6,FALSE)</f>
        <v>No prior authorization</v>
      </c>
      <c r="T2348">
        <f t="shared" si="258"/>
        <v>450</v>
      </c>
      <c r="U2348">
        <f t="shared" si="252"/>
        <v>405</v>
      </c>
      <c r="V2348">
        <f t="shared" si="253"/>
        <v>45</v>
      </c>
      <c r="W2348">
        <f t="shared" si="254"/>
        <v>0</v>
      </c>
      <c r="X2348">
        <f t="shared" si="255"/>
        <v>0</v>
      </c>
    </row>
    <row r="2349" spans="1:24">
      <c r="A2349" s="2">
        <v>332</v>
      </c>
      <c r="B2349" s="1" t="s">
        <v>17</v>
      </c>
      <c r="C2349" s="1">
        <v>10</v>
      </c>
      <c r="D2349" s="1" t="s">
        <v>14</v>
      </c>
      <c r="E2349" s="1">
        <v>0.5</v>
      </c>
      <c r="F2349" s="1">
        <v>0.3</v>
      </c>
      <c r="G2349" s="1">
        <v>0.2</v>
      </c>
      <c r="H2349" s="1">
        <v>0</v>
      </c>
      <c r="I2349" s="1" t="s">
        <v>12</v>
      </c>
      <c r="J2349" s="1" t="s">
        <v>19</v>
      </c>
      <c r="K2349" s="1">
        <v>450</v>
      </c>
      <c r="L2349" s="3">
        <v>50</v>
      </c>
      <c r="M2349" t="str">
        <f t="shared" si="256"/>
        <v>B</v>
      </c>
      <c r="N2349" t="str">
        <f t="shared" si="257"/>
        <v>B10</v>
      </c>
      <c r="O2349" t="str">
        <f>VLOOKUP(N2349,'Design - US'!$H$3:$M$50,2,FALSE)</f>
        <v>Profile D</v>
      </c>
      <c r="P2349" t="str">
        <f>VLOOKUP($N2349,'Design - US'!$H$3:$M$50,3,FALSE)</f>
        <v>$60 USD / mo (T3)</v>
      </c>
      <c r="Q2349" t="str">
        <f>VLOOKUP($N2349,'Design - US'!$H$3:$M$50,4,FALSE)</f>
        <v>$12.06 USD / day</v>
      </c>
      <c r="R2349" t="str">
        <f>VLOOKUP($N2349,'Design - US'!$H$3:$M$50,5,FALSE)</f>
        <v>Access restricted beyond label indication (use only after failure of both allopurinol AND febuxostat)</v>
      </c>
      <c r="S2349" t="str">
        <f>VLOOKUP($N2349,'Design - US'!$H$3:$M$50,6,FALSE)</f>
        <v>No prior authorization</v>
      </c>
      <c r="T2349">
        <f t="shared" si="258"/>
        <v>50</v>
      </c>
      <c r="U2349">
        <f t="shared" si="252"/>
        <v>25</v>
      </c>
      <c r="V2349">
        <f t="shared" si="253"/>
        <v>15</v>
      </c>
      <c r="W2349">
        <f t="shared" si="254"/>
        <v>10</v>
      </c>
      <c r="X2349">
        <f t="shared" si="255"/>
        <v>0</v>
      </c>
    </row>
    <row r="2350" spans="1:24">
      <c r="A2350" s="2">
        <v>332</v>
      </c>
      <c r="B2350" s="1" t="s">
        <v>17</v>
      </c>
      <c r="C2350" s="1">
        <v>11</v>
      </c>
      <c r="D2350" s="1" t="s">
        <v>11</v>
      </c>
      <c r="E2350" s="1">
        <v>0.9</v>
      </c>
      <c r="F2350" s="1">
        <v>0.1</v>
      </c>
      <c r="G2350" s="1">
        <v>0</v>
      </c>
      <c r="H2350" s="1">
        <v>0</v>
      </c>
      <c r="I2350" s="1" t="s">
        <v>12</v>
      </c>
      <c r="J2350" s="1" t="s">
        <v>19</v>
      </c>
      <c r="K2350" s="1">
        <v>450</v>
      </c>
      <c r="L2350" s="3">
        <v>50</v>
      </c>
      <c r="M2350" t="str">
        <f t="shared" si="256"/>
        <v>B</v>
      </c>
      <c r="N2350" t="str">
        <f t="shared" si="257"/>
        <v>B11</v>
      </c>
      <c r="O2350" t="str">
        <f>VLOOKUP(N2350,'Design - US'!$H$3:$M$50,2,FALSE)</f>
        <v>Profile A</v>
      </c>
      <c r="P2350" t="str">
        <f>VLOOKUP($N2350,'Design - US'!$H$3:$M$50,3,FALSE)</f>
        <v>$60 USD / mo (T3)</v>
      </c>
      <c r="Q2350" t="str">
        <f>VLOOKUP($N2350,'Design - US'!$H$3:$M$50,4,FALSE)</f>
        <v>$12.06 USD / day</v>
      </c>
      <c r="R2350" t="str">
        <f>VLOOKUP($N2350,'Design - US'!$H$3:$M$50,5,FALSE)</f>
        <v>Access restricted beyond label indication (use only after failure of both allopurinol AND febuxostat)</v>
      </c>
      <c r="S2350" t="str">
        <f>VLOOKUP($N2350,'Design - US'!$H$3:$M$50,6,FALSE)</f>
        <v>Requires prior authorization</v>
      </c>
      <c r="T2350">
        <f t="shared" si="258"/>
        <v>450</v>
      </c>
      <c r="U2350">
        <f t="shared" si="252"/>
        <v>405</v>
      </c>
      <c r="V2350">
        <f t="shared" si="253"/>
        <v>45</v>
      </c>
      <c r="W2350">
        <f t="shared" si="254"/>
        <v>0</v>
      </c>
      <c r="X2350">
        <f t="shared" si="255"/>
        <v>0</v>
      </c>
    </row>
    <row r="2351" spans="1:24">
      <c r="A2351" s="2">
        <v>332</v>
      </c>
      <c r="B2351" s="1" t="s">
        <v>17</v>
      </c>
      <c r="C2351" s="1">
        <v>11</v>
      </c>
      <c r="D2351" s="1" t="s">
        <v>14</v>
      </c>
      <c r="E2351" s="1">
        <v>0.5</v>
      </c>
      <c r="F2351" s="1">
        <v>0.3</v>
      </c>
      <c r="G2351" s="1">
        <v>0.2</v>
      </c>
      <c r="H2351" s="1">
        <v>0</v>
      </c>
      <c r="I2351" s="1" t="s">
        <v>12</v>
      </c>
      <c r="J2351" s="1" t="s">
        <v>19</v>
      </c>
      <c r="K2351" s="1">
        <v>450</v>
      </c>
      <c r="L2351" s="3">
        <v>50</v>
      </c>
      <c r="M2351" t="str">
        <f t="shared" si="256"/>
        <v>B</v>
      </c>
      <c r="N2351" t="str">
        <f t="shared" si="257"/>
        <v>B11</v>
      </c>
      <c r="O2351" t="str">
        <f>VLOOKUP(N2351,'Design - US'!$H$3:$M$50,2,FALSE)</f>
        <v>Profile A</v>
      </c>
      <c r="P2351" t="str">
        <f>VLOOKUP($N2351,'Design - US'!$H$3:$M$50,3,FALSE)</f>
        <v>$60 USD / mo (T3)</v>
      </c>
      <c r="Q2351" t="str">
        <f>VLOOKUP($N2351,'Design - US'!$H$3:$M$50,4,FALSE)</f>
        <v>$12.06 USD / day</v>
      </c>
      <c r="R2351" t="str">
        <f>VLOOKUP($N2351,'Design - US'!$H$3:$M$50,5,FALSE)</f>
        <v>Access restricted beyond label indication (use only after failure of both allopurinol AND febuxostat)</v>
      </c>
      <c r="S2351" t="str">
        <f>VLOOKUP($N2351,'Design - US'!$H$3:$M$50,6,FALSE)</f>
        <v>Requires prior authorization</v>
      </c>
      <c r="T2351">
        <f t="shared" si="258"/>
        <v>50</v>
      </c>
      <c r="U2351">
        <f t="shared" si="252"/>
        <v>25</v>
      </c>
      <c r="V2351">
        <f t="shared" si="253"/>
        <v>15</v>
      </c>
      <c r="W2351">
        <f t="shared" si="254"/>
        <v>10</v>
      </c>
      <c r="X2351">
        <f t="shared" si="255"/>
        <v>0</v>
      </c>
    </row>
    <row r="2352" spans="1:24">
      <c r="A2352" s="2">
        <v>332</v>
      </c>
      <c r="B2352" s="1" t="s">
        <v>17</v>
      </c>
      <c r="C2352" s="1">
        <v>12</v>
      </c>
      <c r="D2352" s="1" t="s">
        <v>11</v>
      </c>
      <c r="E2352" s="1">
        <v>0.9</v>
      </c>
      <c r="F2352" s="1">
        <v>0.1</v>
      </c>
      <c r="G2352" s="1">
        <v>0</v>
      </c>
      <c r="H2352" s="1">
        <v>0</v>
      </c>
      <c r="I2352" s="1" t="s">
        <v>12</v>
      </c>
      <c r="J2352" s="1" t="s">
        <v>19</v>
      </c>
      <c r="K2352" s="1">
        <v>450</v>
      </c>
      <c r="L2352" s="3">
        <v>50</v>
      </c>
      <c r="M2352" t="str">
        <f t="shared" si="256"/>
        <v>B</v>
      </c>
      <c r="N2352" t="str">
        <f t="shared" si="257"/>
        <v>B12</v>
      </c>
      <c r="O2352" t="str">
        <f>VLOOKUP(N2352,'Design - US'!$H$3:$M$50,2,FALSE)</f>
        <v>Profile A</v>
      </c>
      <c r="P2352" t="str">
        <f>VLOOKUP($N2352,'Design - US'!$H$3:$M$50,3,FALSE)</f>
        <v>$60 USD / mo (T3)</v>
      </c>
      <c r="Q2352" t="str">
        <f>VLOOKUP($N2352,'Design - US'!$H$3:$M$50,4,FALSE)</f>
        <v>$7.14 USD / day</v>
      </c>
      <c r="R2352" t="str">
        <f>VLOOKUP($N2352,'Design - US'!$H$3:$M$50,5,FALSE)</f>
        <v>Open access within label indication (use after failure of allopurinol or febuxostat)</v>
      </c>
      <c r="S2352" t="str">
        <f>VLOOKUP($N2352,'Design - US'!$H$3:$M$50,6,FALSE)</f>
        <v>No prior authorization</v>
      </c>
      <c r="T2352">
        <f t="shared" si="258"/>
        <v>450</v>
      </c>
      <c r="U2352">
        <f t="shared" si="252"/>
        <v>405</v>
      </c>
      <c r="V2352">
        <f t="shared" si="253"/>
        <v>45</v>
      </c>
      <c r="W2352">
        <f t="shared" si="254"/>
        <v>0</v>
      </c>
      <c r="X2352">
        <f t="shared" si="255"/>
        <v>0</v>
      </c>
    </row>
    <row r="2353" spans="1:24">
      <c r="A2353" s="2">
        <v>332</v>
      </c>
      <c r="B2353" s="1" t="s">
        <v>17</v>
      </c>
      <c r="C2353" s="1">
        <v>12</v>
      </c>
      <c r="D2353" s="1" t="s">
        <v>14</v>
      </c>
      <c r="E2353" s="1">
        <v>0.5</v>
      </c>
      <c r="F2353" s="1">
        <v>0.3</v>
      </c>
      <c r="G2353" s="1">
        <v>0.2</v>
      </c>
      <c r="H2353" s="1">
        <v>0</v>
      </c>
      <c r="I2353" s="1" t="s">
        <v>12</v>
      </c>
      <c r="J2353" s="1" t="s">
        <v>19</v>
      </c>
      <c r="K2353" s="1">
        <v>450</v>
      </c>
      <c r="L2353" s="3">
        <v>50</v>
      </c>
      <c r="M2353" t="str">
        <f t="shared" si="256"/>
        <v>B</v>
      </c>
      <c r="N2353" t="str">
        <f t="shared" si="257"/>
        <v>B12</v>
      </c>
      <c r="O2353" t="str">
        <f>VLOOKUP(N2353,'Design - US'!$H$3:$M$50,2,FALSE)</f>
        <v>Profile A</v>
      </c>
      <c r="P2353" t="str">
        <f>VLOOKUP($N2353,'Design - US'!$H$3:$M$50,3,FALSE)</f>
        <v>$60 USD / mo (T3)</v>
      </c>
      <c r="Q2353" t="str">
        <f>VLOOKUP($N2353,'Design - US'!$H$3:$M$50,4,FALSE)</f>
        <v>$7.14 USD / day</v>
      </c>
      <c r="R2353" t="str">
        <f>VLOOKUP($N2353,'Design - US'!$H$3:$M$50,5,FALSE)</f>
        <v>Open access within label indication (use after failure of allopurinol or febuxostat)</v>
      </c>
      <c r="S2353" t="str">
        <f>VLOOKUP($N2353,'Design - US'!$H$3:$M$50,6,FALSE)</f>
        <v>No prior authorization</v>
      </c>
      <c r="T2353">
        <f t="shared" si="258"/>
        <v>50</v>
      </c>
      <c r="U2353">
        <f t="shared" si="252"/>
        <v>25</v>
      </c>
      <c r="V2353">
        <f t="shared" si="253"/>
        <v>15</v>
      </c>
      <c r="W2353">
        <f t="shared" si="254"/>
        <v>10</v>
      </c>
      <c r="X2353">
        <f t="shared" si="255"/>
        <v>0</v>
      </c>
    </row>
    <row r="2354" spans="1:24">
      <c r="A2354" s="2">
        <v>333</v>
      </c>
      <c r="B2354" s="1" t="s">
        <v>15</v>
      </c>
      <c r="C2354" s="1">
        <v>1</v>
      </c>
      <c r="D2354" s="1" t="s">
        <v>11</v>
      </c>
      <c r="E2354" s="1">
        <v>0.8</v>
      </c>
      <c r="F2354" s="1">
        <v>0</v>
      </c>
      <c r="G2354" s="1">
        <v>0.2</v>
      </c>
      <c r="H2354" s="1">
        <v>0</v>
      </c>
      <c r="I2354" s="1" t="s">
        <v>12</v>
      </c>
      <c r="J2354" s="1" t="s">
        <v>16</v>
      </c>
      <c r="K2354" s="1">
        <v>1225</v>
      </c>
      <c r="L2354" s="3">
        <v>175</v>
      </c>
      <c r="M2354" t="str">
        <f t="shared" si="256"/>
        <v>D</v>
      </c>
      <c r="N2354" t="str">
        <f t="shared" si="257"/>
        <v>D1</v>
      </c>
      <c r="O2354" t="str">
        <f>VLOOKUP(N2354,'Design - US'!$H$3:$M$50,2,FALSE)</f>
        <v>Profile C</v>
      </c>
      <c r="P2354" t="str">
        <f>VLOOKUP($N2354,'Design - US'!$H$3:$M$50,3,FALSE)</f>
        <v>$30 USD / mo (T2)</v>
      </c>
      <c r="Q2354" t="str">
        <f>VLOOKUP($N2354,'Design - US'!$H$3:$M$50,4,FALSE)</f>
        <v>$5.36 USD / day</v>
      </c>
      <c r="R2354" t="str">
        <f>VLOOKUP($N2354,'Design - US'!$H$3:$M$50,5,FALSE)</f>
        <v>Open access within label indication (use after failure of allopurinol or febuxostat)</v>
      </c>
      <c r="S2354" t="str">
        <f>VLOOKUP($N2354,'Design - US'!$H$3:$M$50,6,FALSE)</f>
        <v>Requires prior authorization</v>
      </c>
      <c r="T2354">
        <f t="shared" si="258"/>
        <v>1225</v>
      </c>
      <c r="U2354">
        <f t="shared" si="252"/>
        <v>980</v>
      </c>
      <c r="V2354">
        <f t="shared" si="253"/>
        <v>0</v>
      </c>
      <c r="W2354">
        <f t="shared" si="254"/>
        <v>245</v>
      </c>
      <c r="X2354">
        <f t="shared" si="255"/>
        <v>0</v>
      </c>
    </row>
    <row r="2355" spans="1:24">
      <c r="A2355" s="2">
        <v>333</v>
      </c>
      <c r="B2355" s="1" t="s">
        <v>15</v>
      </c>
      <c r="C2355" s="1">
        <v>1</v>
      </c>
      <c r="D2355" s="1" t="s">
        <v>14</v>
      </c>
      <c r="E2355" s="1">
        <v>0.8</v>
      </c>
      <c r="F2355" s="1">
        <v>0</v>
      </c>
      <c r="G2355" s="1">
        <v>0.2</v>
      </c>
      <c r="H2355" s="1">
        <v>0</v>
      </c>
      <c r="I2355" s="1" t="s">
        <v>12</v>
      </c>
      <c r="J2355" s="1" t="s">
        <v>16</v>
      </c>
      <c r="K2355" s="1">
        <v>1225</v>
      </c>
      <c r="L2355" s="3">
        <v>175</v>
      </c>
      <c r="M2355" t="str">
        <f t="shared" si="256"/>
        <v>D</v>
      </c>
      <c r="N2355" t="str">
        <f t="shared" si="257"/>
        <v>D1</v>
      </c>
      <c r="O2355" t="str">
        <f>VLOOKUP(N2355,'Design - US'!$H$3:$M$50,2,FALSE)</f>
        <v>Profile C</v>
      </c>
      <c r="P2355" t="str">
        <f>VLOOKUP($N2355,'Design - US'!$H$3:$M$50,3,FALSE)</f>
        <v>$30 USD / mo (T2)</v>
      </c>
      <c r="Q2355" t="str">
        <f>VLOOKUP($N2355,'Design - US'!$H$3:$M$50,4,FALSE)</f>
        <v>$5.36 USD / day</v>
      </c>
      <c r="R2355" t="str">
        <f>VLOOKUP($N2355,'Design - US'!$H$3:$M$50,5,FALSE)</f>
        <v>Open access within label indication (use after failure of allopurinol or febuxostat)</v>
      </c>
      <c r="S2355" t="str">
        <f>VLOOKUP($N2355,'Design - US'!$H$3:$M$50,6,FALSE)</f>
        <v>Requires prior authorization</v>
      </c>
      <c r="T2355">
        <f t="shared" si="258"/>
        <v>175</v>
      </c>
      <c r="U2355">
        <f t="shared" si="252"/>
        <v>140</v>
      </c>
      <c r="V2355">
        <f t="shared" si="253"/>
        <v>0</v>
      </c>
      <c r="W2355">
        <f t="shared" si="254"/>
        <v>35</v>
      </c>
      <c r="X2355">
        <f t="shared" si="255"/>
        <v>0</v>
      </c>
    </row>
    <row r="2356" spans="1:24">
      <c r="A2356" s="2">
        <v>333</v>
      </c>
      <c r="B2356" s="1" t="s">
        <v>15</v>
      </c>
      <c r="C2356" s="1">
        <v>2</v>
      </c>
      <c r="D2356" s="1" t="s">
        <v>11</v>
      </c>
      <c r="E2356" s="1">
        <v>0.7</v>
      </c>
      <c r="F2356" s="1">
        <v>0</v>
      </c>
      <c r="G2356" s="1">
        <v>0.3</v>
      </c>
      <c r="H2356" s="1">
        <v>0</v>
      </c>
      <c r="I2356" s="1" t="s">
        <v>12</v>
      </c>
      <c r="J2356" s="1" t="s">
        <v>16</v>
      </c>
      <c r="K2356" s="1">
        <v>1225</v>
      </c>
      <c r="L2356" s="3">
        <v>175</v>
      </c>
      <c r="M2356" t="str">
        <f t="shared" si="256"/>
        <v>D</v>
      </c>
      <c r="N2356" t="str">
        <f t="shared" si="257"/>
        <v>D2</v>
      </c>
      <c r="O2356" t="str">
        <f>VLOOKUP(N2356,'Design - US'!$H$3:$M$50,2,FALSE)</f>
        <v>Profile B</v>
      </c>
      <c r="P2356" t="str">
        <f>VLOOKUP($N2356,'Design - US'!$H$3:$M$50,3,FALSE)</f>
        <v>$30 USD / mo (T2)</v>
      </c>
      <c r="Q2356" t="str">
        <f>VLOOKUP($N2356,'Design - US'!$H$3:$M$50,4,FALSE)</f>
        <v>$7.14 USD / day</v>
      </c>
      <c r="R2356" t="str">
        <f>VLOOKUP($N2356,'Design - US'!$H$3:$M$50,5,FALSE)</f>
        <v>Open access within label indication (use after failure of allopurinol or febuxostat)</v>
      </c>
      <c r="S2356" t="str">
        <f>VLOOKUP($N2356,'Design - US'!$H$3:$M$50,6,FALSE)</f>
        <v>No prior authorization</v>
      </c>
      <c r="T2356">
        <f t="shared" si="258"/>
        <v>1225</v>
      </c>
      <c r="U2356">
        <f t="shared" si="252"/>
        <v>857.5</v>
      </c>
      <c r="V2356">
        <f t="shared" si="253"/>
        <v>0</v>
      </c>
      <c r="W2356">
        <f t="shared" si="254"/>
        <v>367.5</v>
      </c>
      <c r="X2356">
        <f t="shared" si="255"/>
        <v>0</v>
      </c>
    </row>
    <row r="2357" spans="1:24">
      <c r="A2357" s="2">
        <v>333</v>
      </c>
      <c r="B2357" s="1" t="s">
        <v>15</v>
      </c>
      <c r="C2357" s="1">
        <v>2</v>
      </c>
      <c r="D2357" s="1" t="s">
        <v>14</v>
      </c>
      <c r="E2357" s="1">
        <v>0.6</v>
      </c>
      <c r="F2357" s="1">
        <v>0</v>
      </c>
      <c r="G2357" s="1">
        <v>0.4</v>
      </c>
      <c r="H2357" s="1">
        <v>0</v>
      </c>
      <c r="I2357" s="1" t="s">
        <v>12</v>
      </c>
      <c r="J2357" s="1" t="s">
        <v>16</v>
      </c>
      <c r="K2357" s="1">
        <v>1225</v>
      </c>
      <c r="L2357" s="3">
        <v>175</v>
      </c>
      <c r="M2357" t="str">
        <f t="shared" si="256"/>
        <v>D</v>
      </c>
      <c r="N2357" t="str">
        <f t="shared" si="257"/>
        <v>D2</v>
      </c>
      <c r="O2357" t="str">
        <f>VLOOKUP(N2357,'Design - US'!$H$3:$M$50,2,FALSE)</f>
        <v>Profile B</v>
      </c>
      <c r="P2357" t="str">
        <f>VLOOKUP($N2357,'Design - US'!$H$3:$M$50,3,FALSE)</f>
        <v>$30 USD / mo (T2)</v>
      </c>
      <c r="Q2357" t="str">
        <f>VLOOKUP($N2357,'Design - US'!$H$3:$M$50,4,FALSE)</f>
        <v>$7.14 USD / day</v>
      </c>
      <c r="R2357" t="str">
        <f>VLOOKUP($N2357,'Design - US'!$H$3:$M$50,5,FALSE)</f>
        <v>Open access within label indication (use after failure of allopurinol or febuxostat)</v>
      </c>
      <c r="S2357" t="str">
        <f>VLOOKUP($N2357,'Design - US'!$H$3:$M$50,6,FALSE)</f>
        <v>No prior authorization</v>
      </c>
      <c r="T2357">
        <f t="shared" si="258"/>
        <v>175</v>
      </c>
      <c r="U2357">
        <f t="shared" si="252"/>
        <v>105</v>
      </c>
      <c r="V2357">
        <f t="shared" si="253"/>
        <v>0</v>
      </c>
      <c r="W2357">
        <f t="shared" si="254"/>
        <v>70</v>
      </c>
      <c r="X2357">
        <f t="shared" si="255"/>
        <v>0</v>
      </c>
    </row>
    <row r="2358" spans="1:24">
      <c r="A2358" s="2">
        <v>333</v>
      </c>
      <c r="B2358" s="1" t="s">
        <v>15</v>
      </c>
      <c r="C2358" s="1">
        <v>3</v>
      </c>
      <c r="D2358" s="1" t="s">
        <v>11</v>
      </c>
      <c r="E2358" s="1">
        <v>0.8</v>
      </c>
      <c r="F2358" s="1">
        <v>0</v>
      </c>
      <c r="G2358" s="1">
        <v>0.2</v>
      </c>
      <c r="H2358" s="1">
        <v>0</v>
      </c>
      <c r="I2358" s="1" t="s">
        <v>12</v>
      </c>
      <c r="J2358" s="1" t="s">
        <v>16</v>
      </c>
      <c r="K2358" s="1">
        <v>1225</v>
      </c>
      <c r="L2358" s="3">
        <v>175</v>
      </c>
      <c r="M2358" t="str">
        <f t="shared" si="256"/>
        <v>D</v>
      </c>
      <c r="N2358" t="str">
        <f t="shared" si="257"/>
        <v>D3</v>
      </c>
      <c r="O2358" t="str">
        <f>VLOOKUP(N2358,'Design - US'!$H$3:$M$50,2,FALSE)</f>
        <v>Profile A</v>
      </c>
      <c r="P2358" t="str">
        <f>VLOOKUP($N2358,'Design - US'!$H$3:$M$50,3,FALSE)</f>
        <v>$30 USD / mo (T2)</v>
      </c>
      <c r="Q2358" t="str">
        <f>VLOOKUP($N2358,'Design - US'!$H$3:$M$50,4,FALSE)</f>
        <v>$7.14 USD / day</v>
      </c>
      <c r="R2358" t="str">
        <f>VLOOKUP($N2358,'Design - US'!$H$3:$M$50,5,FALSE)</f>
        <v>Open access within label indication (use after failure of allopurinol or febuxostat)</v>
      </c>
      <c r="S2358" t="str">
        <f>VLOOKUP($N2358,'Design - US'!$H$3:$M$50,6,FALSE)</f>
        <v>Requires prior authorization</v>
      </c>
      <c r="T2358">
        <f t="shared" si="258"/>
        <v>1225</v>
      </c>
      <c r="U2358">
        <f t="shared" si="252"/>
        <v>980</v>
      </c>
      <c r="V2358">
        <f t="shared" si="253"/>
        <v>0</v>
      </c>
      <c r="W2358">
        <f t="shared" si="254"/>
        <v>245</v>
      </c>
      <c r="X2358">
        <f t="shared" si="255"/>
        <v>0</v>
      </c>
    </row>
    <row r="2359" spans="1:24">
      <c r="A2359" s="2">
        <v>333</v>
      </c>
      <c r="B2359" s="1" t="s">
        <v>15</v>
      </c>
      <c r="C2359" s="1">
        <v>3</v>
      </c>
      <c r="D2359" s="1" t="s">
        <v>14</v>
      </c>
      <c r="E2359" s="1">
        <v>0.8</v>
      </c>
      <c r="F2359" s="1">
        <v>0</v>
      </c>
      <c r="G2359" s="1">
        <v>0.2</v>
      </c>
      <c r="H2359" s="1">
        <v>0</v>
      </c>
      <c r="I2359" s="1" t="s">
        <v>12</v>
      </c>
      <c r="J2359" s="1" t="s">
        <v>16</v>
      </c>
      <c r="K2359" s="1">
        <v>1225</v>
      </c>
      <c r="L2359" s="3">
        <v>175</v>
      </c>
      <c r="M2359" t="str">
        <f t="shared" si="256"/>
        <v>D</v>
      </c>
      <c r="N2359" t="str">
        <f t="shared" si="257"/>
        <v>D3</v>
      </c>
      <c r="O2359" t="str">
        <f>VLOOKUP(N2359,'Design - US'!$H$3:$M$50,2,FALSE)</f>
        <v>Profile A</v>
      </c>
      <c r="P2359" t="str">
        <f>VLOOKUP($N2359,'Design - US'!$H$3:$M$50,3,FALSE)</f>
        <v>$30 USD / mo (T2)</v>
      </c>
      <c r="Q2359" t="str">
        <f>VLOOKUP($N2359,'Design - US'!$H$3:$M$50,4,FALSE)</f>
        <v>$7.14 USD / day</v>
      </c>
      <c r="R2359" t="str">
        <f>VLOOKUP($N2359,'Design - US'!$H$3:$M$50,5,FALSE)</f>
        <v>Open access within label indication (use after failure of allopurinol or febuxostat)</v>
      </c>
      <c r="S2359" t="str">
        <f>VLOOKUP($N2359,'Design - US'!$H$3:$M$50,6,FALSE)</f>
        <v>Requires prior authorization</v>
      </c>
      <c r="T2359">
        <f t="shared" si="258"/>
        <v>175</v>
      </c>
      <c r="U2359">
        <f t="shared" si="252"/>
        <v>140</v>
      </c>
      <c r="V2359">
        <f t="shared" si="253"/>
        <v>0</v>
      </c>
      <c r="W2359">
        <f t="shared" si="254"/>
        <v>35</v>
      </c>
      <c r="X2359">
        <f t="shared" si="255"/>
        <v>0</v>
      </c>
    </row>
    <row r="2360" spans="1:24">
      <c r="A2360" s="2">
        <v>333</v>
      </c>
      <c r="B2360" s="1" t="s">
        <v>15</v>
      </c>
      <c r="C2360" s="1">
        <v>4</v>
      </c>
      <c r="D2360" s="1" t="s">
        <v>11</v>
      </c>
      <c r="E2360" s="1">
        <v>0.7</v>
      </c>
      <c r="F2360" s="1">
        <v>0</v>
      </c>
      <c r="G2360" s="1">
        <v>0.3</v>
      </c>
      <c r="H2360" s="1">
        <v>0</v>
      </c>
      <c r="I2360" s="1" t="s">
        <v>12</v>
      </c>
      <c r="J2360" s="1" t="s">
        <v>16</v>
      </c>
      <c r="K2360" s="1">
        <v>1225</v>
      </c>
      <c r="L2360" s="3">
        <v>175</v>
      </c>
      <c r="M2360" t="str">
        <f t="shared" si="256"/>
        <v>D</v>
      </c>
      <c r="N2360" t="str">
        <f t="shared" si="257"/>
        <v>D4</v>
      </c>
      <c r="O2360" t="str">
        <f>VLOOKUP(N2360,'Design - US'!$H$3:$M$50,2,FALSE)</f>
        <v>Profile A</v>
      </c>
      <c r="P2360" t="str">
        <f>VLOOKUP($N2360,'Design - US'!$H$3:$M$50,3,FALSE)</f>
        <v>$60 USD / mo (T3)</v>
      </c>
      <c r="Q2360" t="str">
        <f>VLOOKUP($N2360,'Design - US'!$H$3:$M$50,4,FALSE)</f>
        <v>$5.36 USD / day</v>
      </c>
      <c r="R2360" t="str">
        <f>VLOOKUP($N2360,'Design - US'!$H$3:$M$50,5,FALSE)</f>
        <v>Open access within label indication (use after failure of allopurinol or febuxostat)</v>
      </c>
      <c r="S2360" t="str">
        <f>VLOOKUP($N2360,'Design - US'!$H$3:$M$50,6,FALSE)</f>
        <v>No prior authorization</v>
      </c>
      <c r="T2360">
        <f t="shared" si="258"/>
        <v>1225</v>
      </c>
      <c r="U2360">
        <f t="shared" si="252"/>
        <v>857.5</v>
      </c>
      <c r="V2360">
        <f t="shared" si="253"/>
        <v>0</v>
      </c>
      <c r="W2360">
        <f t="shared" si="254"/>
        <v>367.5</v>
      </c>
      <c r="X2360">
        <f t="shared" si="255"/>
        <v>0</v>
      </c>
    </row>
    <row r="2361" spans="1:24">
      <c r="A2361" s="2">
        <v>333</v>
      </c>
      <c r="B2361" s="1" t="s">
        <v>15</v>
      </c>
      <c r="C2361" s="1">
        <v>4</v>
      </c>
      <c r="D2361" s="1" t="s">
        <v>14</v>
      </c>
      <c r="E2361" s="1">
        <v>0.8</v>
      </c>
      <c r="F2361" s="1">
        <v>0</v>
      </c>
      <c r="G2361" s="1">
        <v>0.2</v>
      </c>
      <c r="H2361" s="1">
        <v>0</v>
      </c>
      <c r="I2361" s="1" t="s">
        <v>12</v>
      </c>
      <c r="J2361" s="1" t="s">
        <v>16</v>
      </c>
      <c r="K2361" s="1">
        <v>1225</v>
      </c>
      <c r="L2361" s="3">
        <v>175</v>
      </c>
      <c r="M2361" t="str">
        <f t="shared" si="256"/>
        <v>D</v>
      </c>
      <c r="N2361" t="str">
        <f t="shared" si="257"/>
        <v>D4</v>
      </c>
      <c r="O2361" t="str">
        <f>VLOOKUP(N2361,'Design - US'!$H$3:$M$50,2,FALSE)</f>
        <v>Profile A</v>
      </c>
      <c r="P2361" t="str">
        <f>VLOOKUP($N2361,'Design - US'!$H$3:$M$50,3,FALSE)</f>
        <v>$60 USD / mo (T3)</v>
      </c>
      <c r="Q2361" t="str">
        <f>VLOOKUP($N2361,'Design - US'!$H$3:$M$50,4,FALSE)</f>
        <v>$5.36 USD / day</v>
      </c>
      <c r="R2361" t="str">
        <f>VLOOKUP($N2361,'Design - US'!$H$3:$M$50,5,FALSE)</f>
        <v>Open access within label indication (use after failure of allopurinol or febuxostat)</v>
      </c>
      <c r="S2361" t="str">
        <f>VLOOKUP($N2361,'Design - US'!$H$3:$M$50,6,FALSE)</f>
        <v>No prior authorization</v>
      </c>
      <c r="T2361">
        <f t="shared" si="258"/>
        <v>175</v>
      </c>
      <c r="U2361">
        <f t="shared" si="252"/>
        <v>140</v>
      </c>
      <c r="V2361">
        <f t="shared" si="253"/>
        <v>0</v>
      </c>
      <c r="W2361">
        <f t="shared" si="254"/>
        <v>35</v>
      </c>
      <c r="X2361">
        <f t="shared" si="255"/>
        <v>0</v>
      </c>
    </row>
    <row r="2362" spans="1:24">
      <c r="A2362" s="2">
        <v>333</v>
      </c>
      <c r="B2362" s="1" t="s">
        <v>15</v>
      </c>
      <c r="C2362" s="1">
        <v>5</v>
      </c>
      <c r="D2362" s="1" t="s">
        <v>11</v>
      </c>
      <c r="E2362" s="1">
        <v>0.7</v>
      </c>
      <c r="F2362" s="1">
        <v>0</v>
      </c>
      <c r="G2362" s="1">
        <v>0.3</v>
      </c>
      <c r="H2362" s="1">
        <v>0</v>
      </c>
      <c r="I2362" s="1" t="s">
        <v>12</v>
      </c>
      <c r="J2362" s="1" t="s">
        <v>16</v>
      </c>
      <c r="K2362" s="1">
        <v>1225</v>
      </c>
      <c r="L2362" s="3">
        <v>175</v>
      </c>
      <c r="M2362" t="str">
        <f t="shared" si="256"/>
        <v>D</v>
      </c>
      <c r="N2362" t="str">
        <f t="shared" si="257"/>
        <v>D5</v>
      </c>
      <c r="O2362" t="str">
        <f>VLOOKUP(N2362,'Design - US'!$H$3:$M$50,2,FALSE)</f>
        <v>Profile A</v>
      </c>
      <c r="P2362" t="str">
        <f>VLOOKUP($N2362,'Design - US'!$H$3:$M$50,3,FALSE)</f>
        <v>$60 USD / mo (T3)</v>
      </c>
      <c r="Q2362" t="str">
        <f>VLOOKUP($N2362,'Design - US'!$H$3:$M$50,4,FALSE)</f>
        <v>$12.06 USD / day</v>
      </c>
      <c r="R2362" t="str">
        <f>VLOOKUP($N2362,'Design - US'!$H$3:$M$50,5,FALSE)</f>
        <v>Access restricted beyond label indication (use only after failure of both allopurinol AND febuxostat)</v>
      </c>
      <c r="S2362" t="str">
        <f>VLOOKUP($N2362,'Design - US'!$H$3:$M$50,6,FALSE)</f>
        <v>No prior authorization</v>
      </c>
      <c r="T2362">
        <f t="shared" si="258"/>
        <v>1225</v>
      </c>
      <c r="U2362">
        <f t="shared" si="252"/>
        <v>857.5</v>
      </c>
      <c r="V2362">
        <f t="shared" si="253"/>
        <v>0</v>
      </c>
      <c r="W2362">
        <f t="shared" si="254"/>
        <v>367.5</v>
      </c>
      <c r="X2362">
        <f t="shared" si="255"/>
        <v>0</v>
      </c>
    </row>
    <row r="2363" spans="1:24">
      <c r="A2363" s="2">
        <v>333</v>
      </c>
      <c r="B2363" s="1" t="s">
        <v>15</v>
      </c>
      <c r="C2363" s="1">
        <v>5</v>
      </c>
      <c r="D2363" s="1" t="s">
        <v>14</v>
      </c>
      <c r="E2363" s="1">
        <v>0.7</v>
      </c>
      <c r="F2363" s="1">
        <v>0</v>
      </c>
      <c r="G2363" s="1">
        <v>0.3</v>
      </c>
      <c r="H2363" s="1">
        <v>0</v>
      </c>
      <c r="I2363" s="1" t="s">
        <v>12</v>
      </c>
      <c r="J2363" s="1" t="s">
        <v>16</v>
      </c>
      <c r="K2363" s="1">
        <v>1225</v>
      </c>
      <c r="L2363" s="3">
        <v>175</v>
      </c>
      <c r="M2363" t="str">
        <f t="shared" si="256"/>
        <v>D</v>
      </c>
      <c r="N2363" t="str">
        <f t="shared" si="257"/>
        <v>D5</v>
      </c>
      <c r="O2363" t="str">
        <f>VLOOKUP(N2363,'Design - US'!$H$3:$M$50,2,FALSE)</f>
        <v>Profile A</v>
      </c>
      <c r="P2363" t="str">
        <f>VLOOKUP($N2363,'Design - US'!$H$3:$M$50,3,FALSE)</f>
        <v>$60 USD / mo (T3)</v>
      </c>
      <c r="Q2363" t="str">
        <f>VLOOKUP($N2363,'Design - US'!$H$3:$M$50,4,FALSE)</f>
        <v>$12.06 USD / day</v>
      </c>
      <c r="R2363" t="str">
        <f>VLOOKUP($N2363,'Design - US'!$H$3:$M$50,5,FALSE)</f>
        <v>Access restricted beyond label indication (use only after failure of both allopurinol AND febuxostat)</v>
      </c>
      <c r="S2363" t="str">
        <f>VLOOKUP($N2363,'Design - US'!$H$3:$M$50,6,FALSE)</f>
        <v>No prior authorization</v>
      </c>
      <c r="T2363">
        <f t="shared" si="258"/>
        <v>175</v>
      </c>
      <c r="U2363">
        <f t="shared" si="252"/>
        <v>122.49999999999999</v>
      </c>
      <c r="V2363">
        <f t="shared" si="253"/>
        <v>0</v>
      </c>
      <c r="W2363">
        <f t="shared" si="254"/>
        <v>52.5</v>
      </c>
      <c r="X2363">
        <f t="shared" si="255"/>
        <v>0</v>
      </c>
    </row>
    <row r="2364" spans="1:24">
      <c r="A2364" s="2">
        <v>333</v>
      </c>
      <c r="B2364" s="1" t="s">
        <v>15</v>
      </c>
      <c r="C2364" s="1">
        <v>6</v>
      </c>
      <c r="D2364" s="1" t="s">
        <v>11</v>
      </c>
      <c r="E2364" s="1">
        <v>0.8</v>
      </c>
      <c r="F2364" s="1">
        <v>0.2</v>
      </c>
      <c r="G2364" s="1">
        <v>0</v>
      </c>
      <c r="H2364" s="1">
        <v>0</v>
      </c>
      <c r="I2364" s="1" t="s">
        <v>12</v>
      </c>
      <c r="J2364" s="1" t="s">
        <v>16</v>
      </c>
      <c r="K2364" s="1">
        <v>1225</v>
      </c>
      <c r="L2364" s="3">
        <v>175</v>
      </c>
      <c r="M2364" t="str">
        <f t="shared" si="256"/>
        <v>D</v>
      </c>
      <c r="N2364" t="str">
        <f t="shared" si="257"/>
        <v>D6</v>
      </c>
      <c r="O2364" t="str">
        <f>VLOOKUP(N2364,'Design - US'!$H$3:$M$50,2,FALSE)</f>
        <v>Profile C</v>
      </c>
      <c r="P2364" t="str">
        <f>VLOOKUP($N2364,'Design - US'!$H$3:$M$50,3,FALSE)</f>
        <v>$60 USD / mo (T3)</v>
      </c>
      <c r="Q2364" t="str">
        <f>VLOOKUP($N2364,'Design - US'!$H$3:$M$50,4,FALSE)</f>
        <v>$7.14 USD / day</v>
      </c>
      <c r="R2364" t="str">
        <f>VLOOKUP($N2364,'Design - US'!$H$3:$M$50,5,FALSE)</f>
        <v>Open access within label indication (use after failure of allopurinol or febuxostat)</v>
      </c>
      <c r="S2364" t="str">
        <f>VLOOKUP($N2364,'Design - US'!$H$3:$M$50,6,FALSE)</f>
        <v>Requires prior authorization</v>
      </c>
      <c r="T2364">
        <f t="shared" si="258"/>
        <v>1225</v>
      </c>
      <c r="U2364">
        <f t="shared" si="252"/>
        <v>980</v>
      </c>
      <c r="V2364">
        <f t="shared" si="253"/>
        <v>245</v>
      </c>
      <c r="W2364">
        <f t="shared" si="254"/>
        <v>0</v>
      </c>
      <c r="X2364">
        <f t="shared" si="255"/>
        <v>0</v>
      </c>
    </row>
    <row r="2365" spans="1:24">
      <c r="A2365" s="2">
        <v>333</v>
      </c>
      <c r="B2365" s="1" t="s">
        <v>15</v>
      </c>
      <c r="C2365" s="1">
        <v>6</v>
      </c>
      <c r="D2365" s="1" t="s">
        <v>14</v>
      </c>
      <c r="E2365" s="1">
        <v>0.8</v>
      </c>
      <c r="F2365" s="1">
        <v>0.1</v>
      </c>
      <c r="G2365" s="1">
        <v>0.1</v>
      </c>
      <c r="H2365" s="1">
        <v>0</v>
      </c>
      <c r="I2365" s="1" t="s">
        <v>12</v>
      </c>
      <c r="J2365" s="1" t="s">
        <v>16</v>
      </c>
      <c r="K2365" s="1">
        <v>1225</v>
      </c>
      <c r="L2365" s="3">
        <v>175</v>
      </c>
      <c r="M2365" t="str">
        <f t="shared" si="256"/>
        <v>D</v>
      </c>
      <c r="N2365" t="str">
        <f t="shared" si="257"/>
        <v>D6</v>
      </c>
      <c r="O2365" t="str">
        <f>VLOOKUP(N2365,'Design - US'!$H$3:$M$50,2,FALSE)</f>
        <v>Profile C</v>
      </c>
      <c r="P2365" t="str">
        <f>VLOOKUP($N2365,'Design - US'!$H$3:$M$50,3,FALSE)</f>
        <v>$60 USD / mo (T3)</v>
      </c>
      <c r="Q2365" t="str">
        <f>VLOOKUP($N2365,'Design - US'!$H$3:$M$50,4,FALSE)</f>
        <v>$7.14 USD / day</v>
      </c>
      <c r="R2365" t="str">
        <f>VLOOKUP($N2365,'Design - US'!$H$3:$M$50,5,FALSE)</f>
        <v>Open access within label indication (use after failure of allopurinol or febuxostat)</v>
      </c>
      <c r="S2365" t="str">
        <f>VLOOKUP($N2365,'Design - US'!$H$3:$M$50,6,FALSE)</f>
        <v>Requires prior authorization</v>
      </c>
      <c r="T2365">
        <f t="shared" si="258"/>
        <v>175</v>
      </c>
      <c r="U2365">
        <f t="shared" si="252"/>
        <v>140</v>
      </c>
      <c r="V2365">
        <f t="shared" si="253"/>
        <v>17.5</v>
      </c>
      <c r="W2365">
        <f t="shared" si="254"/>
        <v>17.5</v>
      </c>
      <c r="X2365">
        <f t="shared" si="255"/>
        <v>0</v>
      </c>
    </row>
    <row r="2366" spans="1:24">
      <c r="A2366" s="2">
        <v>333</v>
      </c>
      <c r="B2366" s="1" t="s">
        <v>15</v>
      </c>
      <c r="C2366" s="1">
        <v>7</v>
      </c>
      <c r="D2366" s="1" t="s">
        <v>11</v>
      </c>
      <c r="E2366" s="1">
        <v>1</v>
      </c>
      <c r="F2366" s="1">
        <v>0</v>
      </c>
      <c r="G2366" s="1">
        <v>0</v>
      </c>
      <c r="H2366" s="1">
        <v>0</v>
      </c>
      <c r="I2366" s="1" t="s">
        <v>12</v>
      </c>
      <c r="J2366" s="1" t="s">
        <v>16</v>
      </c>
      <c r="K2366" s="1">
        <v>1225</v>
      </c>
      <c r="L2366" s="3">
        <v>175</v>
      </c>
      <c r="M2366" t="str">
        <f t="shared" si="256"/>
        <v>D</v>
      </c>
      <c r="N2366" t="str">
        <f t="shared" si="257"/>
        <v>D7</v>
      </c>
      <c r="O2366" t="str">
        <f>VLOOKUP(N2366,'Design - US'!$H$3:$M$50,2,FALSE)</f>
        <v>Profile B</v>
      </c>
      <c r="P2366" t="str">
        <f>VLOOKUP($N2366,'Design - US'!$H$3:$M$50,3,FALSE)</f>
        <v>$60 USD / mo (T3)</v>
      </c>
      <c r="Q2366" t="str">
        <f>VLOOKUP($N2366,'Design - US'!$H$3:$M$50,4,FALSE)</f>
        <v>$5.36 USD / day</v>
      </c>
      <c r="R2366" t="str">
        <f>VLOOKUP($N2366,'Design - US'!$H$3:$M$50,5,FALSE)</f>
        <v>Open access within label indication (use after failure of allopurinol or febuxostat)</v>
      </c>
      <c r="S2366" t="str">
        <f>VLOOKUP($N2366,'Design - US'!$H$3:$M$50,6,FALSE)</f>
        <v>Requires prior authorization</v>
      </c>
      <c r="T2366">
        <f t="shared" si="258"/>
        <v>1225</v>
      </c>
      <c r="U2366">
        <f t="shared" si="252"/>
        <v>1225</v>
      </c>
      <c r="V2366">
        <f t="shared" si="253"/>
        <v>0</v>
      </c>
      <c r="W2366">
        <f t="shared" si="254"/>
        <v>0</v>
      </c>
      <c r="X2366">
        <f t="shared" si="255"/>
        <v>0</v>
      </c>
    </row>
    <row r="2367" spans="1:24">
      <c r="A2367" s="2">
        <v>333</v>
      </c>
      <c r="B2367" s="1" t="s">
        <v>15</v>
      </c>
      <c r="C2367" s="1">
        <v>7</v>
      </c>
      <c r="D2367" s="1" t="s">
        <v>14</v>
      </c>
      <c r="E2367" s="1">
        <v>1</v>
      </c>
      <c r="F2367" s="1">
        <v>0</v>
      </c>
      <c r="G2367" s="1">
        <v>0</v>
      </c>
      <c r="H2367" s="1">
        <v>0</v>
      </c>
      <c r="I2367" s="1" t="s">
        <v>12</v>
      </c>
      <c r="J2367" s="1" t="s">
        <v>16</v>
      </c>
      <c r="K2367" s="1">
        <v>1225</v>
      </c>
      <c r="L2367" s="3">
        <v>175</v>
      </c>
      <c r="M2367" t="str">
        <f t="shared" si="256"/>
        <v>D</v>
      </c>
      <c r="N2367" t="str">
        <f t="shared" si="257"/>
        <v>D7</v>
      </c>
      <c r="O2367" t="str">
        <f>VLOOKUP(N2367,'Design - US'!$H$3:$M$50,2,FALSE)</f>
        <v>Profile B</v>
      </c>
      <c r="P2367" t="str">
        <f>VLOOKUP($N2367,'Design - US'!$H$3:$M$50,3,FALSE)</f>
        <v>$60 USD / mo (T3)</v>
      </c>
      <c r="Q2367" t="str">
        <f>VLOOKUP($N2367,'Design - US'!$H$3:$M$50,4,FALSE)</f>
        <v>$5.36 USD / day</v>
      </c>
      <c r="R2367" t="str">
        <f>VLOOKUP($N2367,'Design - US'!$H$3:$M$50,5,FALSE)</f>
        <v>Open access within label indication (use after failure of allopurinol or febuxostat)</v>
      </c>
      <c r="S2367" t="str">
        <f>VLOOKUP($N2367,'Design - US'!$H$3:$M$50,6,FALSE)</f>
        <v>Requires prior authorization</v>
      </c>
      <c r="T2367">
        <f t="shared" si="258"/>
        <v>175</v>
      </c>
      <c r="U2367">
        <f t="shared" si="252"/>
        <v>175</v>
      </c>
      <c r="V2367">
        <f t="shared" si="253"/>
        <v>0</v>
      </c>
      <c r="W2367">
        <f t="shared" si="254"/>
        <v>0</v>
      </c>
      <c r="X2367">
        <f t="shared" si="255"/>
        <v>0</v>
      </c>
    </row>
    <row r="2368" spans="1:24">
      <c r="A2368" s="2">
        <v>333</v>
      </c>
      <c r="B2368" s="1" t="s">
        <v>15</v>
      </c>
      <c r="C2368" s="1">
        <v>8</v>
      </c>
      <c r="D2368" s="1" t="s">
        <v>11</v>
      </c>
      <c r="E2368" s="1">
        <v>0.8</v>
      </c>
      <c r="F2368" s="1">
        <v>0</v>
      </c>
      <c r="G2368" s="1">
        <v>0.2</v>
      </c>
      <c r="H2368" s="1">
        <v>0</v>
      </c>
      <c r="I2368" s="1" t="s">
        <v>12</v>
      </c>
      <c r="J2368" s="1" t="s">
        <v>16</v>
      </c>
      <c r="K2368" s="1">
        <v>1225</v>
      </c>
      <c r="L2368" s="3">
        <v>175</v>
      </c>
      <c r="M2368" t="str">
        <f t="shared" si="256"/>
        <v>D</v>
      </c>
      <c r="N2368" t="str">
        <f t="shared" si="257"/>
        <v>D8</v>
      </c>
      <c r="O2368" t="str">
        <f>VLOOKUP(N2368,'Design - US'!$H$3:$M$50,2,FALSE)</f>
        <v>Profile D</v>
      </c>
      <c r="P2368" t="str">
        <f>VLOOKUP($N2368,'Design - US'!$H$3:$M$50,3,FALSE)</f>
        <v>$30 USD / mo (T2)</v>
      </c>
      <c r="Q2368" t="str">
        <f>VLOOKUP($N2368,'Design - US'!$H$3:$M$50,4,FALSE)</f>
        <v>$7.14 USD / day</v>
      </c>
      <c r="R2368" t="str">
        <f>VLOOKUP($N2368,'Design - US'!$H$3:$M$50,5,FALSE)</f>
        <v>Open access within label indication (use after failure of allopurinol or febuxostat)</v>
      </c>
      <c r="S2368" t="str">
        <f>VLOOKUP($N2368,'Design - US'!$H$3:$M$50,6,FALSE)</f>
        <v>No prior authorization</v>
      </c>
      <c r="T2368">
        <f t="shared" si="258"/>
        <v>1225</v>
      </c>
      <c r="U2368">
        <f t="shared" si="252"/>
        <v>980</v>
      </c>
      <c r="V2368">
        <f t="shared" si="253"/>
        <v>0</v>
      </c>
      <c r="W2368">
        <f t="shared" si="254"/>
        <v>245</v>
      </c>
      <c r="X2368">
        <f t="shared" si="255"/>
        <v>0</v>
      </c>
    </row>
    <row r="2369" spans="1:24">
      <c r="A2369" s="2">
        <v>333</v>
      </c>
      <c r="B2369" s="1" t="s">
        <v>15</v>
      </c>
      <c r="C2369" s="1">
        <v>8</v>
      </c>
      <c r="D2369" s="1" t="s">
        <v>14</v>
      </c>
      <c r="E2369" s="1">
        <v>0.7</v>
      </c>
      <c r="F2369" s="1">
        <v>0</v>
      </c>
      <c r="G2369" s="1">
        <v>0.3</v>
      </c>
      <c r="H2369" s="1">
        <v>0</v>
      </c>
      <c r="I2369" s="1" t="s">
        <v>12</v>
      </c>
      <c r="J2369" s="1" t="s">
        <v>16</v>
      </c>
      <c r="K2369" s="1">
        <v>1225</v>
      </c>
      <c r="L2369" s="3">
        <v>175</v>
      </c>
      <c r="M2369" t="str">
        <f t="shared" si="256"/>
        <v>D</v>
      </c>
      <c r="N2369" t="str">
        <f t="shared" si="257"/>
        <v>D8</v>
      </c>
      <c r="O2369" t="str">
        <f>VLOOKUP(N2369,'Design - US'!$H$3:$M$50,2,FALSE)</f>
        <v>Profile D</v>
      </c>
      <c r="P2369" t="str">
        <f>VLOOKUP($N2369,'Design - US'!$H$3:$M$50,3,FALSE)</f>
        <v>$30 USD / mo (T2)</v>
      </c>
      <c r="Q2369" t="str">
        <f>VLOOKUP($N2369,'Design - US'!$H$3:$M$50,4,FALSE)</f>
        <v>$7.14 USD / day</v>
      </c>
      <c r="R2369" t="str">
        <f>VLOOKUP($N2369,'Design - US'!$H$3:$M$50,5,FALSE)</f>
        <v>Open access within label indication (use after failure of allopurinol or febuxostat)</v>
      </c>
      <c r="S2369" t="str">
        <f>VLOOKUP($N2369,'Design - US'!$H$3:$M$50,6,FALSE)</f>
        <v>No prior authorization</v>
      </c>
      <c r="T2369">
        <f t="shared" si="258"/>
        <v>175</v>
      </c>
      <c r="U2369">
        <f t="shared" si="252"/>
        <v>122.49999999999999</v>
      </c>
      <c r="V2369">
        <f t="shared" si="253"/>
        <v>0</v>
      </c>
      <c r="W2369">
        <f t="shared" si="254"/>
        <v>52.5</v>
      </c>
      <c r="X2369">
        <f t="shared" si="255"/>
        <v>0</v>
      </c>
    </row>
    <row r="2370" spans="1:24">
      <c r="A2370" s="2">
        <v>333</v>
      </c>
      <c r="B2370" s="1" t="s">
        <v>15</v>
      </c>
      <c r="C2370" s="1">
        <v>9</v>
      </c>
      <c r="D2370" s="1" t="s">
        <v>11</v>
      </c>
      <c r="E2370" s="1">
        <v>0.9</v>
      </c>
      <c r="F2370" s="1">
        <v>0.1</v>
      </c>
      <c r="G2370" s="1">
        <v>0</v>
      </c>
      <c r="H2370" s="1">
        <v>0</v>
      </c>
      <c r="I2370" s="1" t="s">
        <v>12</v>
      </c>
      <c r="J2370" s="1" t="s">
        <v>16</v>
      </c>
      <c r="K2370" s="1">
        <v>1225</v>
      </c>
      <c r="L2370" s="3">
        <v>175</v>
      </c>
      <c r="M2370" t="str">
        <f t="shared" si="256"/>
        <v>D</v>
      </c>
      <c r="N2370" t="str">
        <f t="shared" si="257"/>
        <v>D9</v>
      </c>
      <c r="O2370" t="str">
        <f>VLOOKUP(N2370,'Design - US'!$H$3:$M$50,2,FALSE)</f>
        <v>Profile A</v>
      </c>
      <c r="P2370" t="str">
        <f>VLOOKUP($N2370,'Design - US'!$H$3:$M$50,3,FALSE)</f>
        <v>$60 USD / mo (T3)</v>
      </c>
      <c r="Q2370" t="str">
        <f>VLOOKUP($N2370,'Design - US'!$H$3:$M$50,4,FALSE)</f>
        <v>$12.06 USD / day</v>
      </c>
      <c r="R2370" t="str">
        <f>VLOOKUP($N2370,'Design - US'!$H$3:$M$50,5,FALSE)</f>
        <v>Open access within label indication (use after failure of allopurinol or febuxostat)</v>
      </c>
      <c r="S2370" t="str">
        <f>VLOOKUP($N2370,'Design - US'!$H$3:$M$50,6,FALSE)</f>
        <v>Requires prior authorization</v>
      </c>
      <c r="T2370">
        <f t="shared" si="258"/>
        <v>1225</v>
      </c>
      <c r="U2370">
        <f t="shared" ref="U2370:U2401" si="259">$T2370*E2370</f>
        <v>1102.5</v>
      </c>
      <c r="V2370">
        <f t="shared" ref="V2370:V2401" si="260">$T2370*F2370</f>
        <v>122.5</v>
      </c>
      <c r="W2370">
        <f t="shared" ref="W2370:W2401" si="261">$T2370*G2370</f>
        <v>0</v>
      </c>
      <c r="X2370">
        <f t="shared" ref="X2370:X2401" si="262">$T2370*H2370</f>
        <v>0</v>
      </c>
    </row>
    <row r="2371" spans="1:24">
      <c r="A2371" s="2">
        <v>333</v>
      </c>
      <c r="B2371" s="1" t="s">
        <v>15</v>
      </c>
      <c r="C2371" s="1">
        <v>9</v>
      </c>
      <c r="D2371" s="1" t="s">
        <v>14</v>
      </c>
      <c r="E2371" s="1">
        <v>0.8</v>
      </c>
      <c r="F2371" s="1">
        <v>0.2</v>
      </c>
      <c r="G2371" s="1">
        <v>0</v>
      </c>
      <c r="H2371" s="1">
        <v>0</v>
      </c>
      <c r="I2371" s="1" t="s">
        <v>12</v>
      </c>
      <c r="J2371" s="1" t="s">
        <v>16</v>
      </c>
      <c r="K2371" s="1">
        <v>1225</v>
      </c>
      <c r="L2371" s="3">
        <v>175</v>
      </c>
      <c r="M2371" t="str">
        <f t="shared" ref="M2371:M2401" si="263">RIGHT(B2371,1)</f>
        <v>D</v>
      </c>
      <c r="N2371" t="str">
        <f t="shared" ref="N2371:N2401" si="264">M2371&amp;C2371</f>
        <v>D9</v>
      </c>
      <c r="O2371" t="str">
        <f>VLOOKUP(N2371,'Design - US'!$H$3:$M$50,2,FALSE)</f>
        <v>Profile A</v>
      </c>
      <c r="P2371" t="str">
        <f>VLOOKUP($N2371,'Design - US'!$H$3:$M$50,3,FALSE)</f>
        <v>$60 USD / mo (T3)</v>
      </c>
      <c r="Q2371" t="str">
        <f>VLOOKUP($N2371,'Design - US'!$H$3:$M$50,4,FALSE)</f>
        <v>$12.06 USD / day</v>
      </c>
      <c r="R2371" t="str">
        <f>VLOOKUP($N2371,'Design - US'!$H$3:$M$50,5,FALSE)</f>
        <v>Open access within label indication (use after failure of allopurinol or febuxostat)</v>
      </c>
      <c r="S2371" t="str">
        <f>VLOOKUP($N2371,'Design - US'!$H$3:$M$50,6,FALSE)</f>
        <v>Requires prior authorization</v>
      </c>
      <c r="T2371">
        <f t="shared" ref="T2371:T2401" si="265">IF(D2371="A",K2371,L2371)</f>
        <v>175</v>
      </c>
      <c r="U2371">
        <f t="shared" si="259"/>
        <v>140</v>
      </c>
      <c r="V2371">
        <f t="shared" si="260"/>
        <v>35</v>
      </c>
      <c r="W2371">
        <f t="shared" si="261"/>
        <v>0</v>
      </c>
      <c r="X2371">
        <f t="shared" si="262"/>
        <v>0</v>
      </c>
    </row>
    <row r="2372" spans="1:24">
      <c r="A2372" s="2">
        <v>333</v>
      </c>
      <c r="B2372" s="1" t="s">
        <v>15</v>
      </c>
      <c r="C2372" s="1">
        <v>10</v>
      </c>
      <c r="D2372" s="1" t="s">
        <v>11</v>
      </c>
      <c r="E2372" s="1">
        <v>0.8</v>
      </c>
      <c r="F2372" s="1">
        <v>0</v>
      </c>
      <c r="G2372" s="1">
        <v>0.2</v>
      </c>
      <c r="H2372" s="1">
        <v>0</v>
      </c>
      <c r="I2372" s="1" t="s">
        <v>12</v>
      </c>
      <c r="J2372" s="1" t="s">
        <v>16</v>
      </c>
      <c r="K2372" s="1">
        <v>1225</v>
      </c>
      <c r="L2372" s="3">
        <v>175</v>
      </c>
      <c r="M2372" t="str">
        <f t="shared" si="263"/>
        <v>D</v>
      </c>
      <c r="N2372" t="str">
        <f t="shared" si="264"/>
        <v>D10</v>
      </c>
      <c r="O2372" t="str">
        <f>VLOOKUP(N2372,'Design - US'!$H$3:$M$50,2,FALSE)</f>
        <v>Profile B</v>
      </c>
      <c r="P2372" t="str">
        <f>VLOOKUP($N2372,'Design - US'!$H$3:$M$50,3,FALSE)</f>
        <v>$30 USD / mo (T2)</v>
      </c>
      <c r="Q2372" t="str">
        <f>VLOOKUP($N2372,'Design - US'!$H$3:$M$50,4,FALSE)</f>
        <v>$7.14 USD / day</v>
      </c>
      <c r="R2372" t="str">
        <f>VLOOKUP($N2372,'Design - US'!$H$3:$M$50,5,FALSE)</f>
        <v>Open access within label indication (use after failure of allopurinol or febuxostat)</v>
      </c>
      <c r="S2372" t="str">
        <f>VLOOKUP($N2372,'Design - US'!$H$3:$M$50,6,FALSE)</f>
        <v>Requires prior authorization</v>
      </c>
      <c r="T2372">
        <f t="shared" si="265"/>
        <v>1225</v>
      </c>
      <c r="U2372">
        <f t="shared" si="259"/>
        <v>980</v>
      </c>
      <c r="V2372">
        <f t="shared" si="260"/>
        <v>0</v>
      </c>
      <c r="W2372">
        <f t="shared" si="261"/>
        <v>245</v>
      </c>
      <c r="X2372">
        <f t="shared" si="262"/>
        <v>0</v>
      </c>
    </row>
    <row r="2373" spans="1:24">
      <c r="A2373" s="2">
        <v>333</v>
      </c>
      <c r="B2373" s="1" t="s">
        <v>15</v>
      </c>
      <c r="C2373" s="1">
        <v>10</v>
      </c>
      <c r="D2373" s="1" t="s">
        <v>14</v>
      </c>
      <c r="E2373" s="1">
        <v>0.7</v>
      </c>
      <c r="F2373" s="1">
        <v>0</v>
      </c>
      <c r="G2373" s="1">
        <v>0.3</v>
      </c>
      <c r="H2373" s="1">
        <v>0</v>
      </c>
      <c r="I2373" s="1" t="s">
        <v>12</v>
      </c>
      <c r="J2373" s="1" t="s">
        <v>16</v>
      </c>
      <c r="K2373" s="1">
        <v>1225</v>
      </c>
      <c r="L2373" s="3">
        <v>175</v>
      </c>
      <c r="M2373" t="str">
        <f t="shared" si="263"/>
        <v>D</v>
      </c>
      <c r="N2373" t="str">
        <f t="shared" si="264"/>
        <v>D10</v>
      </c>
      <c r="O2373" t="str">
        <f>VLOOKUP(N2373,'Design - US'!$H$3:$M$50,2,FALSE)</f>
        <v>Profile B</v>
      </c>
      <c r="P2373" t="str">
        <f>VLOOKUP($N2373,'Design - US'!$H$3:$M$50,3,FALSE)</f>
        <v>$30 USD / mo (T2)</v>
      </c>
      <c r="Q2373" t="str">
        <f>VLOOKUP($N2373,'Design - US'!$H$3:$M$50,4,FALSE)</f>
        <v>$7.14 USD / day</v>
      </c>
      <c r="R2373" t="str">
        <f>VLOOKUP($N2373,'Design - US'!$H$3:$M$50,5,FALSE)</f>
        <v>Open access within label indication (use after failure of allopurinol or febuxostat)</v>
      </c>
      <c r="S2373" t="str">
        <f>VLOOKUP($N2373,'Design - US'!$H$3:$M$50,6,FALSE)</f>
        <v>Requires prior authorization</v>
      </c>
      <c r="T2373">
        <f t="shared" si="265"/>
        <v>175</v>
      </c>
      <c r="U2373">
        <f t="shared" si="259"/>
        <v>122.49999999999999</v>
      </c>
      <c r="V2373">
        <f t="shared" si="260"/>
        <v>0</v>
      </c>
      <c r="W2373">
        <f t="shared" si="261"/>
        <v>52.5</v>
      </c>
      <c r="X2373">
        <f t="shared" si="262"/>
        <v>0</v>
      </c>
    </row>
    <row r="2374" spans="1:24">
      <c r="A2374" s="2">
        <v>333</v>
      </c>
      <c r="B2374" s="1" t="s">
        <v>15</v>
      </c>
      <c r="C2374" s="1">
        <v>11</v>
      </c>
      <c r="D2374" s="1" t="s">
        <v>11</v>
      </c>
      <c r="E2374" s="1">
        <v>0.8</v>
      </c>
      <c r="F2374" s="1">
        <v>0.2</v>
      </c>
      <c r="G2374" s="1">
        <v>0</v>
      </c>
      <c r="H2374" s="1">
        <v>0</v>
      </c>
      <c r="I2374" s="1" t="s">
        <v>12</v>
      </c>
      <c r="J2374" s="1" t="s">
        <v>16</v>
      </c>
      <c r="K2374" s="1">
        <v>1225</v>
      </c>
      <c r="L2374" s="3">
        <v>175</v>
      </c>
      <c r="M2374" t="str">
        <f t="shared" si="263"/>
        <v>D</v>
      </c>
      <c r="N2374" t="str">
        <f t="shared" si="264"/>
        <v>D11</v>
      </c>
      <c r="O2374" t="str">
        <f>VLOOKUP(N2374,'Design - US'!$H$3:$M$50,2,FALSE)</f>
        <v>Profile D</v>
      </c>
      <c r="P2374" t="str">
        <f>VLOOKUP($N2374,'Design - US'!$H$3:$M$50,3,FALSE)</f>
        <v>$60 USD / mo (T3)</v>
      </c>
      <c r="Q2374" t="str">
        <f>VLOOKUP($N2374,'Design - US'!$H$3:$M$50,4,FALSE)</f>
        <v>$12.06 USD / day</v>
      </c>
      <c r="R2374" t="str">
        <f>VLOOKUP($N2374,'Design - US'!$H$3:$M$50,5,FALSE)</f>
        <v>Access restricted beyond label indication (use only after failure of both allopurinol AND febuxostat)</v>
      </c>
      <c r="S2374" t="str">
        <f>VLOOKUP($N2374,'Design - US'!$H$3:$M$50,6,FALSE)</f>
        <v>Requires prior authorization</v>
      </c>
      <c r="T2374">
        <f t="shared" si="265"/>
        <v>1225</v>
      </c>
      <c r="U2374">
        <f t="shared" si="259"/>
        <v>980</v>
      </c>
      <c r="V2374">
        <f t="shared" si="260"/>
        <v>245</v>
      </c>
      <c r="W2374">
        <f t="shared" si="261"/>
        <v>0</v>
      </c>
      <c r="X2374">
        <f t="shared" si="262"/>
        <v>0</v>
      </c>
    </row>
    <row r="2375" spans="1:24">
      <c r="A2375" s="2">
        <v>333</v>
      </c>
      <c r="B2375" s="1" t="s">
        <v>15</v>
      </c>
      <c r="C2375" s="1">
        <v>11</v>
      </c>
      <c r="D2375" s="1" t="s">
        <v>14</v>
      </c>
      <c r="E2375" s="1">
        <v>0.8</v>
      </c>
      <c r="F2375" s="1">
        <v>0.1</v>
      </c>
      <c r="G2375" s="1">
        <v>0.1</v>
      </c>
      <c r="H2375" s="1">
        <v>0</v>
      </c>
      <c r="I2375" s="1" t="s">
        <v>12</v>
      </c>
      <c r="J2375" s="1" t="s">
        <v>16</v>
      </c>
      <c r="K2375" s="1">
        <v>1225</v>
      </c>
      <c r="L2375" s="3">
        <v>175</v>
      </c>
      <c r="M2375" t="str">
        <f t="shared" si="263"/>
        <v>D</v>
      </c>
      <c r="N2375" t="str">
        <f t="shared" si="264"/>
        <v>D11</v>
      </c>
      <c r="O2375" t="str">
        <f>VLOOKUP(N2375,'Design - US'!$H$3:$M$50,2,FALSE)</f>
        <v>Profile D</v>
      </c>
      <c r="P2375" t="str">
        <f>VLOOKUP($N2375,'Design - US'!$H$3:$M$50,3,FALSE)</f>
        <v>$60 USD / mo (T3)</v>
      </c>
      <c r="Q2375" t="str">
        <f>VLOOKUP($N2375,'Design - US'!$H$3:$M$50,4,FALSE)</f>
        <v>$12.06 USD / day</v>
      </c>
      <c r="R2375" t="str">
        <f>VLOOKUP($N2375,'Design - US'!$H$3:$M$50,5,FALSE)</f>
        <v>Access restricted beyond label indication (use only after failure of both allopurinol AND febuxostat)</v>
      </c>
      <c r="S2375" t="str">
        <f>VLOOKUP($N2375,'Design - US'!$H$3:$M$50,6,FALSE)</f>
        <v>Requires prior authorization</v>
      </c>
      <c r="T2375">
        <f t="shared" si="265"/>
        <v>175</v>
      </c>
      <c r="U2375">
        <f t="shared" si="259"/>
        <v>140</v>
      </c>
      <c r="V2375">
        <f t="shared" si="260"/>
        <v>17.5</v>
      </c>
      <c r="W2375">
        <f t="shared" si="261"/>
        <v>17.5</v>
      </c>
      <c r="X2375">
        <f t="shared" si="262"/>
        <v>0</v>
      </c>
    </row>
    <row r="2376" spans="1:24">
      <c r="A2376" s="2">
        <v>333</v>
      </c>
      <c r="B2376" s="1" t="s">
        <v>15</v>
      </c>
      <c r="C2376" s="1">
        <v>12</v>
      </c>
      <c r="D2376" s="1" t="s">
        <v>11</v>
      </c>
      <c r="E2376" s="1">
        <v>0.7</v>
      </c>
      <c r="F2376" s="1">
        <v>0.1</v>
      </c>
      <c r="G2376" s="1">
        <v>0.2</v>
      </c>
      <c r="H2376" s="1">
        <v>0</v>
      </c>
      <c r="I2376" s="1" t="s">
        <v>12</v>
      </c>
      <c r="J2376" s="1" t="s">
        <v>16</v>
      </c>
      <c r="K2376" s="1">
        <v>1225</v>
      </c>
      <c r="L2376" s="3">
        <v>175</v>
      </c>
      <c r="M2376" t="str">
        <f t="shared" si="263"/>
        <v>D</v>
      </c>
      <c r="N2376" t="str">
        <f t="shared" si="264"/>
        <v>D12</v>
      </c>
      <c r="O2376" t="str">
        <f>VLOOKUP(N2376,'Design - US'!$H$3:$M$50,2,FALSE)</f>
        <v>Profile D</v>
      </c>
      <c r="P2376" t="str">
        <f>VLOOKUP($N2376,'Design - US'!$H$3:$M$50,3,FALSE)</f>
        <v>$30 USD / mo (T2)</v>
      </c>
      <c r="Q2376" t="str">
        <f>VLOOKUP($N2376,'Design - US'!$H$3:$M$50,4,FALSE)</f>
        <v>$7.14 USD / day</v>
      </c>
      <c r="R2376" t="str">
        <f>VLOOKUP($N2376,'Design - US'!$H$3:$M$50,5,FALSE)</f>
        <v>Open access within label indication (use after failure of allopurinol or febuxostat)</v>
      </c>
      <c r="S2376" t="str">
        <f>VLOOKUP($N2376,'Design - US'!$H$3:$M$50,6,FALSE)</f>
        <v>Requires prior authorization</v>
      </c>
      <c r="T2376">
        <f t="shared" si="265"/>
        <v>1225</v>
      </c>
      <c r="U2376">
        <f t="shared" si="259"/>
        <v>857.5</v>
      </c>
      <c r="V2376">
        <f t="shared" si="260"/>
        <v>122.5</v>
      </c>
      <c r="W2376">
        <f t="shared" si="261"/>
        <v>245</v>
      </c>
      <c r="X2376">
        <f t="shared" si="262"/>
        <v>0</v>
      </c>
    </row>
    <row r="2377" spans="1:24">
      <c r="A2377" s="2">
        <v>333</v>
      </c>
      <c r="B2377" s="1" t="s">
        <v>15</v>
      </c>
      <c r="C2377" s="1">
        <v>12</v>
      </c>
      <c r="D2377" s="1" t="s">
        <v>14</v>
      </c>
      <c r="E2377" s="1">
        <v>0.7</v>
      </c>
      <c r="F2377" s="1">
        <v>0.1</v>
      </c>
      <c r="G2377" s="1">
        <v>0.2</v>
      </c>
      <c r="H2377" s="1">
        <v>0</v>
      </c>
      <c r="I2377" s="1" t="s">
        <v>12</v>
      </c>
      <c r="J2377" s="1" t="s">
        <v>16</v>
      </c>
      <c r="K2377" s="1">
        <v>1225</v>
      </c>
      <c r="L2377" s="3">
        <v>175</v>
      </c>
      <c r="M2377" t="str">
        <f t="shared" si="263"/>
        <v>D</v>
      </c>
      <c r="N2377" t="str">
        <f t="shared" si="264"/>
        <v>D12</v>
      </c>
      <c r="O2377" t="str">
        <f>VLOOKUP(N2377,'Design - US'!$H$3:$M$50,2,FALSE)</f>
        <v>Profile D</v>
      </c>
      <c r="P2377" t="str">
        <f>VLOOKUP($N2377,'Design - US'!$H$3:$M$50,3,FALSE)</f>
        <v>$30 USD / mo (T2)</v>
      </c>
      <c r="Q2377" t="str">
        <f>VLOOKUP($N2377,'Design - US'!$H$3:$M$50,4,FALSE)</f>
        <v>$7.14 USD / day</v>
      </c>
      <c r="R2377" t="str">
        <f>VLOOKUP($N2377,'Design - US'!$H$3:$M$50,5,FALSE)</f>
        <v>Open access within label indication (use after failure of allopurinol or febuxostat)</v>
      </c>
      <c r="S2377" t="str">
        <f>VLOOKUP($N2377,'Design - US'!$H$3:$M$50,6,FALSE)</f>
        <v>Requires prior authorization</v>
      </c>
      <c r="T2377">
        <f t="shared" si="265"/>
        <v>175</v>
      </c>
      <c r="U2377">
        <f t="shared" si="259"/>
        <v>122.49999999999999</v>
      </c>
      <c r="V2377">
        <f t="shared" si="260"/>
        <v>17.5</v>
      </c>
      <c r="W2377">
        <f t="shared" si="261"/>
        <v>35</v>
      </c>
      <c r="X2377">
        <f t="shared" si="262"/>
        <v>0</v>
      </c>
    </row>
    <row r="2378" spans="1:24">
      <c r="A2378" s="2">
        <v>335</v>
      </c>
      <c r="B2378" s="1" t="s">
        <v>10</v>
      </c>
      <c r="C2378" s="1">
        <v>1</v>
      </c>
      <c r="D2378" s="1" t="s">
        <v>11</v>
      </c>
      <c r="E2378" s="1">
        <v>0</v>
      </c>
      <c r="F2378" s="1">
        <v>1</v>
      </c>
      <c r="G2378" s="1">
        <v>0</v>
      </c>
      <c r="H2378" s="1">
        <v>0</v>
      </c>
      <c r="I2378" s="1" t="s">
        <v>12</v>
      </c>
      <c r="J2378" s="1" t="s">
        <v>16</v>
      </c>
      <c r="K2378" s="1">
        <v>600</v>
      </c>
      <c r="L2378" s="3">
        <v>600</v>
      </c>
      <c r="M2378" t="str">
        <f t="shared" si="263"/>
        <v>A</v>
      </c>
      <c r="N2378" t="str">
        <f t="shared" si="264"/>
        <v>A1</v>
      </c>
      <c r="O2378" t="str">
        <f>VLOOKUP(N2378,'Design - US'!$H$3:$M$50,2,FALSE)</f>
        <v>Profile D</v>
      </c>
      <c r="P2378" t="str">
        <f>VLOOKUP($N2378,'Design - US'!$H$3:$M$50,3,FALSE)</f>
        <v>$30 USD / mo (T2)</v>
      </c>
      <c r="Q2378" t="str">
        <f>VLOOKUP($N2378,'Design - US'!$H$3:$M$50,4,FALSE)</f>
        <v>$5.36 USD / day</v>
      </c>
      <c r="R2378" t="str">
        <f>VLOOKUP($N2378,'Design - US'!$H$3:$M$50,5,FALSE)</f>
        <v>Open access within label indication (use after failure of allopurinol or febuxostat)</v>
      </c>
      <c r="S2378" t="str">
        <f>VLOOKUP($N2378,'Design - US'!$H$3:$M$50,6,FALSE)</f>
        <v>Requires prior authorization</v>
      </c>
      <c r="T2378">
        <f t="shared" si="265"/>
        <v>600</v>
      </c>
      <c r="U2378">
        <f t="shared" si="259"/>
        <v>0</v>
      </c>
      <c r="V2378">
        <f t="shared" si="260"/>
        <v>600</v>
      </c>
      <c r="W2378">
        <f t="shared" si="261"/>
        <v>0</v>
      </c>
      <c r="X2378">
        <f t="shared" si="262"/>
        <v>0</v>
      </c>
    </row>
    <row r="2379" spans="1:24">
      <c r="A2379" s="2">
        <v>335</v>
      </c>
      <c r="B2379" s="1" t="s">
        <v>10</v>
      </c>
      <c r="C2379" s="1">
        <v>1</v>
      </c>
      <c r="D2379" s="1" t="s">
        <v>14</v>
      </c>
      <c r="E2379" s="1">
        <v>0</v>
      </c>
      <c r="F2379" s="1">
        <v>1</v>
      </c>
      <c r="G2379" s="1">
        <v>0</v>
      </c>
      <c r="H2379" s="1">
        <v>0</v>
      </c>
      <c r="I2379" s="1" t="s">
        <v>12</v>
      </c>
      <c r="J2379" s="1" t="s">
        <v>16</v>
      </c>
      <c r="K2379" s="1">
        <v>600</v>
      </c>
      <c r="L2379" s="3">
        <v>600</v>
      </c>
      <c r="M2379" t="str">
        <f t="shared" si="263"/>
        <v>A</v>
      </c>
      <c r="N2379" t="str">
        <f t="shared" si="264"/>
        <v>A1</v>
      </c>
      <c r="O2379" t="str">
        <f>VLOOKUP(N2379,'Design - US'!$H$3:$M$50,2,FALSE)</f>
        <v>Profile D</v>
      </c>
      <c r="P2379" t="str">
        <f>VLOOKUP($N2379,'Design - US'!$H$3:$M$50,3,FALSE)</f>
        <v>$30 USD / mo (T2)</v>
      </c>
      <c r="Q2379" t="str">
        <f>VLOOKUP($N2379,'Design - US'!$H$3:$M$50,4,FALSE)</f>
        <v>$5.36 USD / day</v>
      </c>
      <c r="R2379" t="str">
        <f>VLOOKUP($N2379,'Design - US'!$H$3:$M$50,5,FALSE)</f>
        <v>Open access within label indication (use after failure of allopurinol or febuxostat)</v>
      </c>
      <c r="S2379" t="str">
        <f>VLOOKUP($N2379,'Design - US'!$H$3:$M$50,6,FALSE)</f>
        <v>Requires prior authorization</v>
      </c>
      <c r="T2379">
        <f t="shared" si="265"/>
        <v>600</v>
      </c>
      <c r="U2379">
        <f t="shared" si="259"/>
        <v>0</v>
      </c>
      <c r="V2379">
        <f t="shared" si="260"/>
        <v>600</v>
      </c>
      <c r="W2379">
        <f t="shared" si="261"/>
        <v>0</v>
      </c>
      <c r="X2379">
        <f t="shared" si="262"/>
        <v>0</v>
      </c>
    </row>
    <row r="2380" spans="1:24">
      <c r="A2380" s="2">
        <v>335</v>
      </c>
      <c r="B2380" s="1" t="s">
        <v>10</v>
      </c>
      <c r="C2380" s="1">
        <v>2</v>
      </c>
      <c r="D2380" s="1" t="s">
        <v>11</v>
      </c>
      <c r="E2380" s="1">
        <v>0.5</v>
      </c>
      <c r="F2380" s="1">
        <v>0.5</v>
      </c>
      <c r="G2380" s="1">
        <v>0</v>
      </c>
      <c r="H2380" s="1">
        <v>0</v>
      </c>
      <c r="I2380" s="1" t="s">
        <v>12</v>
      </c>
      <c r="J2380" s="1" t="s">
        <v>16</v>
      </c>
      <c r="K2380" s="1">
        <v>600</v>
      </c>
      <c r="L2380" s="3">
        <v>600</v>
      </c>
      <c r="M2380" t="str">
        <f t="shared" si="263"/>
        <v>A</v>
      </c>
      <c r="N2380" t="str">
        <f t="shared" si="264"/>
        <v>A2</v>
      </c>
      <c r="O2380" t="str">
        <f>VLOOKUP(N2380,'Design - US'!$H$3:$M$50,2,FALSE)</f>
        <v>Profile B</v>
      </c>
      <c r="P2380" t="str">
        <f>VLOOKUP($N2380,'Design - US'!$H$3:$M$50,3,FALSE)</f>
        <v>$60 USD / mo (T3)</v>
      </c>
      <c r="Q2380" t="str">
        <f>VLOOKUP($N2380,'Design - US'!$H$3:$M$50,4,FALSE)</f>
        <v>$7.14 USD / day</v>
      </c>
      <c r="R2380" t="str">
        <f>VLOOKUP($N2380,'Design - US'!$H$3:$M$50,5,FALSE)</f>
        <v>Open access within label indication (use after failure of allopurinol or febuxostat)</v>
      </c>
      <c r="S2380" t="str">
        <f>VLOOKUP($N2380,'Design - US'!$H$3:$M$50,6,FALSE)</f>
        <v>No prior authorization</v>
      </c>
      <c r="T2380">
        <f t="shared" si="265"/>
        <v>600</v>
      </c>
      <c r="U2380">
        <f t="shared" si="259"/>
        <v>300</v>
      </c>
      <c r="V2380">
        <f t="shared" si="260"/>
        <v>300</v>
      </c>
      <c r="W2380">
        <f t="shared" si="261"/>
        <v>0</v>
      </c>
      <c r="X2380">
        <f t="shared" si="262"/>
        <v>0</v>
      </c>
    </row>
    <row r="2381" spans="1:24">
      <c r="A2381" s="2">
        <v>335</v>
      </c>
      <c r="B2381" s="1" t="s">
        <v>10</v>
      </c>
      <c r="C2381" s="1">
        <v>2</v>
      </c>
      <c r="D2381" s="1" t="s">
        <v>14</v>
      </c>
      <c r="E2381" s="1">
        <v>0.5</v>
      </c>
      <c r="F2381" s="1">
        <v>0.5</v>
      </c>
      <c r="G2381" s="1">
        <v>0</v>
      </c>
      <c r="H2381" s="1">
        <v>0</v>
      </c>
      <c r="I2381" s="1" t="s">
        <v>12</v>
      </c>
      <c r="J2381" s="1" t="s">
        <v>16</v>
      </c>
      <c r="K2381" s="1">
        <v>600</v>
      </c>
      <c r="L2381" s="3">
        <v>600</v>
      </c>
      <c r="M2381" t="str">
        <f t="shared" si="263"/>
        <v>A</v>
      </c>
      <c r="N2381" t="str">
        <f t="shared" si="264"/>
        <v>A2</v>
      </c>
      <c r="O2381" t="str">
        <f>VLOOKUP(N2381,'Design - US'!$H$3:$M$50,2,FALSE)</f>
        <v>Profile B</v>
      </c>
      <c r="P2381" t="str">
        <f>VLOOKUP($N2381,'Design - US'!$H$3:$M$50,3,FALSE)</f>
        <v>$60 USD / mo (T3)</v>
      </c>
      <c r="Q2381" t="str">
        <f>VLOOKUP($N2381,'Design - US'!$H$3:$M$50,4,FALSE)</f>
        <v>$7.14 USD / day</v>
      </c>
      <c r="R2381" t="str">
        <f>VLOOKUP($N2381,'Design - US'!$H$3:$M$50,5,FALSE)</f>
        <v>Open access within label indication (use after failure of allopurinol or febuxostat)</v>
      </c>
      <c r="S2381" t="str">
        <f>VLOOKUP($N2381,'Design - US'!$H$3:$M$50,6,FALSE)</f>
        <v>No prior authorization</v>
      </c>
      <c r="T2381">
        <f t="shared" si="265"/>
        <v>600</v>
      </c>
      <c r="U2381">
        <f t="shared" si="259"/>
        <v>300</v>
      </c>
      <c r="V2381">
        <f t="shared" si="260"/>
        <v>300</v>
      </c>
      <c r="W2381">
        <f t="shared" si="261"/>
        <v>0</v>
      </c>
      <c r="X2381">
        <f t="shared" si="262"/>
        <v>0</v>
      </c>
    </row>
    <row r="2382" spans="1:24">
      <c r="A2382" s="2">
        <v>335</v>
      </c>
      <c r="B2382" s="1" t="s">
        <v>10</v>
      </c>
      <c r="C2382" s="1">
        <v>3</v>
      </c>
      <c r="D2382" s="1" t="s">
        <v>11</v>
      </c>
      <c r="E2382" s="1">
        <v>0</v>
      </c>
      <c r="F2382" s="1">
        <v>0.5</v>
      </c>
      <c r="G2382" s="1">
        <v>0.5</v>
      </c>
      <c r="H2382" s="1">
        <v>0</v>
      </c>
      <c r="I2382" s="1" t="s">
        <v>12</v>
      </c>
      <c r="J2382" s="1" t="s">
        <v>16</v>
      </c>
      <c r="K2382" s="1">
        <v>600</v>
      </c>
      <c r="L2382" s="3">
        <v>600</v>
      </c>
      <c r="M2382" t="str">
        <f t="shared" si="263"/>
        <v>A</v>
      </c>
      <c r="N2382" t="str">
        <f t="shared" si="264"/>
        <v>A3</v>
      </c>
      <c r="O2382" t="str">
        <f>VLOOKUP(N2382,'Design - US'!$H$3:$M$50,2,FALSE)</f>
        <v>Profile C</v>
      </c>
      <c r="P2382" t="str">
        <f>VLOOKUP($N2382,'Design - US'!$H$3:$M$50,3,FALSE)</f>
        <v>$60 USD / mo (T3)</v>
      </c>
      <c r="Q2382" t="str">
        <f>VLOOKUP($N2382,'Design - US'!$H$3:$M$50,4,FALSE)</f>
        <v>$12.06 USD / day</v>
      </c>
      <c r="R2382" t="str">
        <f>VLOOKUP($N2382,'Design - US'!$H$3:$M$50,5,FALSE)</f>
        <v>Open access within label indication (use after failure of allopurinol or febuxostat)</v>
      </c>
      <c r="S2382" t="str">
        <f>VLOOKUP($N2382,'Design - US'!$H$3:$M$50,6,FALSE)</f>
        <v>No prior authorization</v>
      </c>
      <c r="T2382">
        <f t="shared" si="265"/>
        <v>600</v>
      </c>
      <c r="U2382">
        <f t="shared" si="259"/>
        <v>0</v>
      </c>
      <c r="V2382">
        <f t="shared" si="260"/>
        <v>300</v>
      </c>
      <c r="W2382">
        <f t="shared" si="261"/>
        <v>300</v>
      </c>
      <c r="X2382">
        <f t="shared" si="262"/>
        <v>0</v>
      </c>
    </row>
    <row r="2383" spans="1:24">
      <c r="A2383" s="2">
        <v>335</v>
      </c>
      <c r="B2383" s="1" t="s">
        <v>10</v>
      </c>
      <c r="C2383" s="1">
        <v>3</v>
      </c>
      <c r="D2383" s="1" t="s">
        <v>14</v>
      </c>
      <c r="E2383" s="1">
        <v>0</v>
      </c>
      <c r="F2383" s="1">
        <v>0.5</v>
      </c>
      <c r="G2383" s="1">
        <v>0.5</v>
      </c>
      <c r="H2383" s="1">
        <v>0</v>
      </c>
      <c r="I2383" s="1" t="s">
        <v>12</v>
      </c>
      <c r="J2383" s="1" t="s">
        <v>16</v>
      </c>
      <c r="K2383" s="1">
        <v>600</v>
      </c>
      <c r="L2383" s="3">
        <v>600</v>
      </c>
      <c r="M2383" t="str">
        <f t="shared" si="263"/>
        <v>A</v>
      </c>
      <c r="N2383" t="str">
        <f t="shared" si="264"/>
        <v>A3</v>
      </c>
      <c r="O2383" t="str">
        <f>VLOOKUP(N2383,'Design - US'!$H$3:$M$50,2,FALSE)</f>
        <v>Profile C</v>
      </c>
      <c r="P2383" t="str">
        <f>VLOOKUP($N2383,'Design - US'!$H$3:$M$50,3,FALSE)</f>
        <v>$60 USD / mo (T3)</v>
      </c>
      <c r="Q2383" t="str">
        <f>VLOOKUP($N2383,'Design - US'!$H$3:$M$50,4,FALSE)</f>
        <v>$12.06 USD / day</v>
      </c>
      <c r="R2383" t="str">
        <f>VLOOKUP($N2383,'Design - US'!$H$3:$M$50,5,FALSE)</f>
        <v>Open access within label indication (use after failure of allopurinol or febuxostat)</v>
      </c>
      <c r="S2383" t="str">
        <f>VLOOKUP($N2383,'Design - US'!$H$3:$M$50,6,FALSE)</f>
        <v>No prior authorization</v>
      </c>
      <c r="T2383">
        <f t="shared" si="265"/>
        <v>600</v>
      </c>
      <c r="U2383">
        <f t="shared" si="259"/>
        <v>0</v>
      </c>
      <c r="V2383">
        <f t="shared" si="260"/>
        <v>300</v>
      </c>
      <c r="W2383">
        <f t="shared" si="261"/>
        <v>300</v>
      </c>
      <c r="X2383">
        <f t="shared" si="262"/>
        <v>0</v>
      </c>
    </row>
    <row r="2384" spans="1:24">
      <c r="A2384" s="2">
        <v>335</v>
      </c>
      <c r="B2384" s="1" t="s">
        <v>10</v>
      </c>
      <c r="C2384" s="1">
        <v>4</v>
      </c>
      <c r="D2384" s="1" t="s">
        <v>11</v>
      </c>
      <c r="E2384" s="1">
        <v>0</v>
      </c>
      <c r="F2384" s="1">
        <v>0.5</v>
      </c>
      <c r="G2384" s="1">
        <v>0.5</v>
      </c>
      <c r="H2384" s="1">
        <v>0</v>
      </c>
      <c r="I2384" s="1" t="s">
        <v>12</v>
      </c>
      <c r="J2384" s="1" t="s">
        <v>16</v>
      </c>
      <c r="K2384" s="1">
        <v>600</v>
      </c>
      <c r="L2384" s="3">
        <v>600</v>
      </c>
      <c r="M2384" t="str">
        <f t="shared" si="263"/>
        <v>A</v>
      </c>
      <c r="N2384" t="str">
        <f t="shared" si="264"/>
        <v>A4</v>
      </c>
      <c r="O2384" t="str">
        <f>VLOOKUP(N2384,'Design - US'!$H$3:$M$50,2,FALSE)</f>
        <v>Profile C</v>
      </c>
      <c r="P2384" t="str">
        <f>VLOOKUP($N2384,'Design - US'!$H$3:$M$50,3,FALSE)</f>
        <v>$30 USD / mo (T2)</v>
      </c>
      <c r="Q2384" t="str">
        <f>VLOOKUP($N2384,'Design - US'!$H$3:$M$50,4,FALSE)</f>
        <v>$5.36 USD / day</v>
      </c>
      <c r="R2384" t="str">
        <f>VLOOKUP($N2384,'Design - US'!$H$3:$M$50,5,FALSE)</f>
        <v>Open access within label indication (use after failure of allopurinol or febuxostat)</v>
      </c>
      <c r="S2384" t="str">
        <f>VLOOKUP($N2384,'Design - US'!$H$3:$M$50,6,FALSE)</f>
        <v>No prior authorization</v>
      </c>
      <c r="T2384">
        <f t="shared" si="265"/>
        <v>600</v>
      </c>
      <c r="U2384">
        <f t="shared" si="259"/>
        <v>0</v>
      </c>
      <c r="V2384">
        <f t="shared" si="260"/>
        <v>300</v>
      </c>
      <c r="W2384">
        <f t="shared" si="261"/>
        <v>300</v>
      </c>
      <c r="X2384">
        <f t="shared" si="262"/>
        <v>0</v>
      </c>
    </row>
    <row r="2385" spans="1:24">
      <c r="A2385" s="2">
        <v>335</v>
      </c>
      <c r="B2385" s="1" t="s">
        <v>10</v>
      </c>
      <c r="C2385" s="1">
        <v>4</v>
      </c>
      <c r="D2385" s="1" t="s">
        <v>14</v>
      </c>
      <c r="E2385" s="1">
        <v>0</v>
      </c>
      <c r="F2385" s="1">
        <v>0.5</v>
      </c>
      <c r="G2385" s="1">
        <v>0.5</v>
      </c>
      <c r="H2385" s="1">
        <v>0</v>
      </c>
      <c r="I2385" s="1" t="s">
        <v>12</v>
      </c>
      <c r="J2385" s="1" t="s">
        <v>16</v>
      </c>
      <c r="K2385" s="1">
        <v>600</v>
      </c>
      <c r="L2385" s="3">
        <v>600</v>
      </c>
      <c r="M2385" t="str">
        <f t="shared" si="263"/>
        <v>A</v>
      </c>
      <c r="N2385" t="str">
        <f t="shared" si="264"/>
        <v>A4</v>
      </c>
      <c r="O2385" t="str">
        <f>VLOOKUP(N2385,'Design - US'!$H$3:$M$50,2,FALSE)</f>
        <v>Profile C</v>
      </c>
      <c r="P2385" t="str">
        <f>VLOOKUP($N2385,'Design - US'!$H$3:$M$50,3,FALSE)</f>
        <v>$30 USD / mo (T2)</v>
      </c>
      <c r="Q2385" t="str">
        <f>VLOOKUP($N2385,'Design - US'!$H$3:$M$50,4,FALSE)</f>
        <v>$5.36 USD / day</v>
      </c>
      <c r="R2385" t="str">
        <f>VLOOKUP($N2385,'Design - US'!$H$3:$M$50,5,FALSE)</f>
        <v>Open access within label indication (use after failure of allopurinol or febuxostat)</v>
      </c>
      <c r="S2385" t="str">
        <f>VLOOKUP($N2385,'Design - US'!$H$3:$M$50,6,FALSE)</f>
        <v>No prior authorization</v>
      </c>
      <c r="T2385">
        <f t="shared" si="265"/>
        <v>600</v>
      </c>
      <c r="U2385">
        <f t="shared" si="259"/>
        <v>0</v>
      </c>
      <c r="V2385">
        <f t="shared" si="260"/>
        <v>300</v>
      </c>
      <c r="W2385">
        <f t="shared" si="261"/>
        <v>300</v>
      </c>
      <c r="X2385">
        <f t="shared" si="262"/>
        <v>0</v>
      </c>
    </row>
    <row r="2386" spans="1:24">
      <c r="A2386" s="2">
        <v>335</v>
      </c>
      <c r="B2386" s="1" t="s">
        <v>10</v>
      </c>
      <c r="C2386" s="1">
        <v>5</v>
      </c>
      <c r="D2386" s="1" t="s">
        <v>11</v>
      </c>
      <c r="E2386" s="1">
        <v>1</v>
      </c>
      <c r="F2386" s="1">
        <v>0</v>
      </c>
      <c r="G2386" s="1">
        <v>0</v>
      </c>
      <c r="H2386" s="1">
        <v>0</v>
      </c>
      <c r="I2386" s="1" t="s">
        <v>12</v>
      </c>
      <c r="J2386" s="1" t="s">
        <v>16</v>
      </c>
      <c r="K2386" s="1">
        <v>600</v>
      </c>
      <c r="L2386" s="3">
        <v>600</v>
      </c>
      <c r="M2386" t="str">
        <f t="shared" si="263"/>
        <v>A</v>
      </c>
      <c r="N2386" t="str">
        <f t="shared" si="264"/>
        <v>A5</v>
      </c>
      <c r="O2386" t="str">
        <f>VLOOKUP(N2386,'Design - US'!$H$3:$M$50,2,FALSE)</f>
        <v>Profile C</v>
      </c>
      <c r="P2386" t="str">
        <f>VLOOKUP($N2386,'Design - US'!$H$3:$M$50,3,FALSE)</f>
        <v>$60 USD / mo (T3)</v>
      </c>
      <c r="Q2386" t="str">
        <f>VLOOKUP($N2386,'Design - US'!$H$3:$M$50,4,FALSE)</f>
        <v>$12.06 USD / day</v>
      </c>
      <c r="R2386" t="str">
        <f>VLOOKUP($N2386,'Design - US'!$H$3:$M$50,5,FALSE)</f>
        <v>Access restricted beyond label indication (use only after failure of both allopurinol AND febuxostat)</v>
      </c>
      <c r="S2386" t="str">
        <f>VLOOKUP($N2386,'Design - US'!$H$3:$M$50,6,FALSE)</f>
        <v>No prior authorization</v>
      </c>
      <c r="T2386">
        <f t="shared" si="265"/>
        <v>600</v>
      </c>
      <c r="U2386">
        <f t="shared" si="259"/>
        <v>600</v>
      </c>
      <c r="V2386">
        <f t="shared" si="260"/>
        <v>0</v>
      </c>
      <c r="W2386">
        <f t="shared" si="261"/>
        <v>0</v>
      </c>
      <c r="X2386">
        <f t="shared" si="262"/>
        <v>0</v>
      </c>
    </row>
    <row r="2387" spans="1:24">
      <c r="A2387" s="2">
        <v>335</v>
      </c>
      <c r="B2387" s="1" t="s">
        <v>10</v>
      </c>
      <c r="C2387" s="1">
        <v>5</v>
      </c>
      <c r="D2387" s="1" t="s">
        <v>14</v>
      </c>
      <c r="E2387" s="1">
        <v>1</v>
      </c>
      <c r="F2387" s="1">
        <v>0</v>
      </c>
      <c r="G2387" s="1">
        <v>0</v>
      </c>
      <c r="H2387" s="1">
        <v>0</v>
      </c>
      <c r="I2387" s="1" t="s">
        <v>12</v>
      </c>
      <c r="J2387" s="1" t="s">
        <v>16</v>
      </c>
      <c r="K2387" s="1">
        <v>600</v>
      </c>
      <c r="L2387" s="3">
        <v>600</v>
      </c>
      <c r="M2387" t="str">
        <f t="shared" si="263"/>
        <v>A</v>
      </c>
      <c r="N2387" t="str">
        <f t="shared" si="264"/>
        <v>A5</v>
      </c>
      <c r="O2387" t="str">
        <f>VLOOKUP(N2387,'Design - US'!$H$3:$M$50,2,FALSE)</f>
        <v>Profile C</v>
      </c>
      <c r="P2387" t="str">
        <f>VLOOKUP($N2387,'Design - US'!$H$3:$M$50,3,FALSE)</f>
        <v>$60 USD / mo (T3)</v>
      </c>
      <c r="Q2387" t="str">
        <f>VLOOKUP($N2387,'Design - US'!$H$3:$M$50,4,FALSE)</f>
        <v>$12.06 USD / day</v>
      </c>
      <c r="R2387" t="str">
        <f>VLOOKUP($N2387,'Design - US'!$H$3:$M$50,5,FALSE)</f>
        <v>Access restricted beyond label indication (use only after failure of both allopurinol AND febuxostat)</v>
      </c>
      <c r="S2387" t="str">
        <f>VLOOKUP($N2387,'Design - US'!$H$3:$M$50,6,FALSE)</f>
        <v>No prior authorization</v>
      </c>
      <c r="T2387">
        <f t="shared" si="265"/>
        <v>600</v>
      </c>
      <c r="U2387">
        <f t="shared" si="259"/>
        <v>600</v>
      </c>
      <c r="V2387">
        <f t="shared" si="260"/>
        <v>0</v>
      </c>
      <c r="W2387">
        <f t="shared" si="261"/>
        <v>0</v>
      </c>
      <c r="X2387">
        <f t="shared" si="262"/>
        <v>0</v>
      </c>
    </row>
    <row r="2388" spans="1:24">
      <c r="A2388" s="2">
        <v>335</v>
      </c>
      <c r="B2388" s="1" t="s">
        <v>10</v>
      </c>
      <c r="C2388" s="1">
        <v>6</v>
      </c>
      <c r="D2388" s="1" t="s">
        <v>11</v>
      </c>
      <c r="E2388" s="1">
        <v>0</v>
      </c>
      <c r="F2388" s="1">
        <v>0</v>
      </c>
      <c r="G2388" s="1">
        <v>1</v>
      </c>
      <c r="H2388" s="1">
        <v>0</v>
      </c>
      <c r="I2388" s="1" t="s">
        <v>12</v>
      </c>
      <c r="J2388" s="1" t="s">
        <v>16</v>
      </c>
      <c r="K2388" s="1">
        <v>600</v>
      </c>
      <c r="L2388" s="3">
        <v>600</v>
      </c>
      <c r="M2388" t="str">
        <f t="shared" si="263"/>
        <v>A</v>
      </c>
      <c r="N2388" t="str">
        <f t="shared" si="264"/>
        <v>A6</v>
      </c>
      <c r="O2388" t="str">
        <f>VLOOKUP(N2388,'Design - US'!$H$3:$M$50,2,FALSE)</f>
        <v>Profile A</v>
      </c>
      <c r="P2388" t="str">
        <f>VLOOKUP($N2388,'Design - US'!$H$3:$M$50,3,FALSE)</f>
        <v>$30 USD / mo (T2)</v>
      </c>
      <c r="Q2388" t="str">
        <f>VLOOKUP($N2388,'Design - US'!$H$3:$M$50,4,FALSE)</f>
        <v>$5.36 USD / day</v>
      </c>
      <c r="R2388" t="str">
        <f>VLOOKUP($N2388,'Design - US'!$H$3:$M$50,5,FALSE)</f>
        <v>Open access within label indication (use after failure of allopurinol or febuxostat)</v>
      </c>
      <c r="S2388" t="str">
        <f>VLOOKUP($N2388,'Design - US'!$H$3:$M$50,6,FALSE)</f>
        <v>No prior authorization</v>
      </c>
      <c r="T2388">
        <f t="shared" si="265"/>
        <v>600</v>
      </c>
      <c r="U2388">
        <f t="shared" si="259"/>
        <v>0</v>
      </c>
      <c r="V2388">
        <f t="shared" si="260"/>
        <v>0</v>
      </c>
      <c r="W2388">
        <f t="shared" si="261"/>
        <v>600</v>
      </c>
      <c r="X2388">
        <f t="shared" si="262"/>
        <v>0</v>
      </c>
    </row>
    <row r="2389" spans="1:24">
      <c r="A2389" s="2">
        <v>335</v>
      </c>
      <c r="B2389" s="1" t="s">
        <v>10</v>
      </c>
      <c r="C2389" s="1">
        <v>6</v>
      </c>
      <c r="D2389" s="1" t="s">
        <v>14</v>
      </c>
      <c r="E2389" s="1">
        <v>0</v>
      </c>
      <c r="F2389" s="1">
        <v>0</v>
      </c>
      <c r="G2389" s="1">
        <v>1</v>
      </c>
      <c r="H2389" s="1">
        <v>0</v>
      </c>
      <c r="I2389" s="1" t="s">
        <v>12</v>
      </c>
      <c r="J2389" s="1" t="s">
        <v>16</v>
      </c>
      <c r="K2389" s="1">
        <v>600</v>
      </c>
      <c r="L2389" s="3">
        <v>600</v>
      </c>
      <c r="M2389" t="str">
        <f t="shared" si="263"/>
        <v>A</v>
      </c>
      <c r="N2389" t="str">
        <f t="shared" si="264"/>
        <v>A6</v>
      </c>
      <c r="O2389" t="str">
        <f>VLOOKUP(N2389,'Design - US'!$H$3:$M$50,2,FALSE)</f>
        <v>Profile A</v>
      </c>
      <c r="P2389" t="str">
        <f>VLOOKUP($N2389,'Design - US'!$H$3:$M$50,3,FALSE)</f>
        <v>$30 USD / mo (T2)</v>
      </c>
      <c r="Q2389" t="str">
        <f>VLOOKUP($N2389,'Design - US'!$H$3:$M$50,4,FALSE)</f>
        <v>$5.36 USD / day</v>
      </c>
      <c r="R2389" t="str">
        <f>VLOOKUP($N2389,'Design - US'!$H$3:$M$50,5,FALSE)</f>
        <v>Open access within label indication (use after failure of allopurinol or febuxostat)</v>
      </c>
      <c r="S2389" t="str">
        <f>VLOOKUP($N2389,'Design - US'!$H$3:$M$50,6,FALSE)</f>
        <v>No prior authorization</v>
      </c>
      <c r="T2389">
        <f t="shared" si="265"/>
        <v>600</v>
      </c>
      <c r="U2389">
        <f t="shared" si="259"/>
        <v>0</v>
      </c>
      <c r="V2389">
        <f t="shared" si="260"/>
        <v>0</v>
      </c>
      <c r="W2389">
        <f t="shared" si="261"/>
        <v>600</v>
      </c>
      <c r="X2389">
        <f t="shared" si="262"/>
        <v>0</v>
      </c>
    </row>
    <row r="2390" spans="1:24">
      <c r="A2390" s="2">
        <v>335</v>
      </c>
      <c r="B2390" s="1" t="s">
        <v>10</v>
      </c>
      <c r="C2390" s="1">
        <v>7</v>
      </c>
      <c r="D2390" s="1" t="s">
        <v>11</v>
      </c>
      <c r="E2390" s="1">
        <v>0</v>
      </c>
      <c r="F2390" s="1">
        <v>1</v>
      </c>
      <c r="G2390" s="1">
        <v>0</v>
      </c>
      <c r="H2390" s="1">
        <v>0</v>
      </c>
      <c r="I2390" s="1" t="s">
        <v>12</v>
      </c>
      <c r="J2390" s="1" t="s">
        <v>16</v>
      </c>
      <c r="K2390" s="1">
        <v>600</v>
      </c>
      <c r="L2390" s="3">
        <v>600</v>
      </c>
      <c r="M2390" t="str">
        <f t="shared" si="263"/>
        <v>A</v>
      </c>
      <c r="N2390" t="str">
        <f t="shared" si="264"/>
        <v>A7</v>
      </c>
      <c r="O2390" t="str">
        <f>VLOOKUP(N2390,'Design - US'!$H$3:$M$50,2,FALSE)</f>
        <v>Profile B</v>
      </c>
      <c r="P2390" t="str">
        <f>VLOOKUP($N2390,'Design - US'!$H$3:$M$50,3,FALSE)</f>
        <v>$30 USD / mo (T2)</v>
      </c>
      <c r="Q2390" t="str">
        <f>VLOOKUP($N2390,'Design - US'!$H$3:$M$50,4,FALSE)</f>
        <v>$5.36 USD / day</v>
      </c>
      <c r="R2390" t="str">
        <f>VLOOKUP($N2390,'Design - US'!$H$3:$M$50,5,FALSE)</f>
        <v>Open access within label indication (use after failure of allopurinol or febuxostat)</v>
      </c>
      <c r="S2390" t="str">
        <f>VLOOKUP($N2390,'Design - US'!$H$3:$M$50,6,FALSE)</f>
        <v>No prior authorization</v>
      </c>
      <c r="T2390">
        <f t="shared" si="265"/>
        <v>600</v>
      </c>
      <c r="U2390">
        <f t="shared" si="259"/>
        <v>0</v>
      </c>
      <c r="V2390">
        <f t="shared" si="260"/>
        <v>600</v>
      </c>
      <c r="W2390">
        <f t="shared" si="261"/>
        <v>0</v>
      </c>
      <c r="X2390">
        <f t="shared" si="262"/>
        <v>0</v>
      </c>
    </row>
    <row r="2391" spans="1:24">
      <c r="A2391" s="2">
        <v>335</v>
      </c>
      <c r="B2391" s="1" t="s">
        <v>10</v>
      </c>
      <c r="C2391" s="1">
        <v>7</v>
      </c>
      <c r="D2391" s="1" t="s">
        <v>14</v>
      </c>
      <c r="E2391" s="1">
        <v>0</v>
      </c>
      <c r="F2391" s="1">
        <v>1</v>
      </c>
      <c r="G2391" s="1">
        <v>0</v>
      </c>
      <c r="H2391" s="1">
        <v>0</v>
      </c>
      <c r="I2391" s="1" t="s">
        <v>12</v>
      </c>
      <c r="J2391" s="1" t="s">
        <v>16</v>
      </c>
      <c r="K2391" s="1">
        <v>600</v>
      </c>
      <c r="L2391" s="3">
        <v>600</v>
      </c>
      <c r="M2391" t="str">
        <f t="shared" si="263"/>
        <v>A</v>
      </c>
      <c r="N2391" t="str">
        <f t="shared" si="264"/>
        <v>A7</v>
      </c>
      <c r="O2391" t="str">
        <f>VLOOKUP(N2391,'Design - US'!$H$3:$M$50,2,FALSE)</f>
        <v>Profile B</v>
      </c>
      <c r="P2391" t="str">
        <f>VLOOKUP($N2391,'Design - US'!$H$3:$M$50,3,FALSE)</f>
        <v>$30 USD / mo (T2)</v>
      </c>
      <c r="Q2391" t="str">
        <f>VLOOKUP($N2391,'Design - US'!$H$3:$M$50,4,FALSE)</f>
        <v>$5.36 USD / day</v>
      </c>
      <c r="R2391" t="str">
        <f>VLOOKUP($N2391,'Design - US'!$H$3:$M$50,5,FALSE)</f>
        <v>Open access within label indication (use after failure of allopurinol or febuxostat)</v>
      </c>
      <c r="S2391" t="str">
        <f>VLOOKUP($N2391,'Design - US'!$H$3:$M$50,6,FALSE)</f>
        <v>No prior authorization</v>
      </c>
      <c r="T2391">
        <f t="shared" si="265"/>
        <v>600</v>
      </c>
      <c r="U2391">
        <f t="shared" si="259"/>
        <v>0</v>
      </c>
      <c r="V2391">
        <f t="shared" si="260"/>
        <v>600</v>
      </c>
      <c r="W2391">
        <f t="shared" si="261"/>
        <v>0</v>
      </c>
      <c r="X2391">
        <f t="shared" si="262"/>
        <v>0</v>
      </c>
    </row>
    <row r="2392" spans="1:24">
      <c r="A2392" s="2">
        <v>335</v>
      </c>
      <c r="B2392" s="1" t="s">
        <v>10</v>
      </c>
      <c r="C2392" s="1">
        <v>8</v>
      </c>
      <c r="D2392" s="1" t="s">
        <v>11</v>
      </c>
      <c r="E2392" s="1">
        <v>0.5</v>
      </c>
      <c r="F2392" s="1">
        <v>0</v>
      </c>
      <c r="G2392" s="1">
        <v>0.5</v>
      </c>
      <c r="H2392" s="1">
        <v>0</v>
      </c>
      <c r="I2392" s="1" t="s">
        <v>12</v>
      </c>
      <c r="J2392" s="1" t="s">
        <v>16</v>
      </c>
      <c r="K2392" s="1">
        <v>600</v>
      </c>
      <c r="L2392" s="3">
        <v>600</v>
      </c>
      <c r="M2392" t="str">
        <f t="shared" si="263"/>
        <v>A</v>
      </c>
      <c r="N2392" t="str">
        <f t="shared" si="264"/>
        <v>A8</v>
      </c>
      <c r="O2392" t="str">
        <f>VLOOKUP(N2392,'Design - US'!$H$3:$M$50,2,FALSE)</f>
        <v>Profile A</v>
      </c>
      <c r="P2392" t="str">
        <f>VLOOKUP($N2392,'Design - US'!$H$3:$M$50,3,FALSE)</f>
        <v>$30 USD / mo (T2)</v>
      </c>
      <c r="Q2392" t="str">
        <f>VLOOKUP($N2392,'Design - US'!$H$3:$M$50,4,FALSE)</f>
        <v>$5.36 USD / day</v>
      </c>
      <c r="R2392" t="str">
        <f>VLOOKUP($N2392,'Design - US'!$H$3:$M$50,5,FALSE)</f>
        <v>Open access within label indication (use after failure of allopurinol or febuxostat)</v>
      </c>
      <c r="S2392" t="str">
        <f>VLOOKUP($N2392,'Design - US'!$H$3:$M$50,6,FALSE)</f>
        <v>Requires prior authorization</v>
      </c>
      <c r="T2392">
        <f t="shared" si="265"/>
        <v>600</v>
      </c>
      <c r="U2392">
        <f t="shared" si="259"/>
        <v>300</v>
      </c>
      <c r="V2392">
        <f t="shared" si="260"/>
        <v>0</v>
      </c>
      <c r="W2392">
        <f t="shared" si="261"/>
        <v>300</v>
      </c>
      <c r="X2392">
        <f t="shared" si="262"/>
        <v>0</v>
      </c>
    </row>
    <row r="2393" spans="1:24">
      <c r="A2393" s="2">
        <v>335</v>
      </c>
      <c r="B2393" s="1" t="s">
        <v>10</v>
      </c>
      <c r="C2393" s="1">
        <v>8</v>
      </c>
      <c r="D2393" s="1" t="s">
        <v>14</v>
      </c>
      <c r="E2393" s="1">
        <v>0.5</v>
      </c>
      <c r="F2393" s="1">
        <v>0</v>
      </c>
      <c r="G2393" s="1">
        <v>0.5</v>
      </c>
      <c r="H2393" s="1">
        <v>0</v>
      </c>
      <c r="I2393" s="1" t="s">
        <v>12</v>
      </c>
      <c r="J2393" s="1" t="s">
        <v>16</v>
      </c>
      <c r="K2393" s="1">
        <v>600</v>
      </c>
      <c r="L2393" s="3">
        <v>600</v>
      </c>
      <c r="M2393" t="str">
        <f t="shared" si="263"/>
        <v>A</v>
      </c>
      <c r="N2393" t="str">
        <f t="shared" si="264"/>
        <v>A8</v>
      </c>
      <c r="O2393" t="str">
        <f>VLOOKUP(N2393,'Design - US'!$H$3:$M$50,2,FALSE)</f>
        <v>Profile A</v>
      </c>
      <c r="P2393" t="str">
        <f>VLOOKUP($N2393,'Design - US'!$H$3:$M$50,3,FALSE)</f>
        <v>$30 USD / mo (T2)</v>
      </c>
      <c r="Q2393" t="str">
        <f>VLOOKUP($N2393,'Design - US'!$H$3:$M$50,4,FALSE)</f>
        <v>$5.36 USD / day</v>
      </c>
      <c r="R2393" t="str">
        <f>VLOOKUP($N2393,'Design - US'!$H$3:$M$50,5,FALSE)</f>
        <v>Open access within label indication (use after failure of allopurinol or febuxostat)</v>
      </c>
      <c r="S2393" t="str">
        <f>VLOOKUP($N2393,'Design - US'!$H$3:$M$50,6,FALSE)</f>
        <v>Requires prior authorization</v>
      </c>
      <c r="T2393">
        <f t="shared" si="265"/>
        <v>600</v>
      </c>
      <c r="U2393">
        <f t="shared" si="259"/>
        <v>300</v>
      </c>
      <c r="V2393">
        <f t="shared" si="260"/>
        <v>0</v>
      </c>
      <c r="W2393">
        <f t="shared" si="261"/>
        <v>300</v>
      </c>
      <c r="X2393">
        <f t="shared" si="262"/>
        <v>0</v>
      </c>
    </row>
    <row r="2394" spans="1:24">
      <c r="A2394" s="2">
        <v>335</v>
      </c>
      <c r="B2394" s="1" t="s">
        <v>10</v>
      </c>
      <c r="C2394" s="1">
        <v>9</v>
      </c>
      <c r="D2394" s="1" t="s">
        <v>11</v>
      </c>
      <c r="E2394" s="1">
        <v>0.5</v>
      </c>
      <c r="F2394" s="1">
        <v>0</v>
      </c>
      <c r="G2394" s="1">
        <v>0.5</v>
      </c>
      <c r="H2394" s="1">
        <v>0</v>
      </c>
      <c r="I2394" s="1" t="s">
        <v>12</v>
      </c>
      <c r="J2394" s="1" t="s">
        <v>16</v>
      </c>
      <c r="K2394" s="1">
        <v>600</v>
      </c>
      <c r="L2394" s="3">
        <v>600</v>
      </c>
      <c r="M2394" t="str">
        <f t="shared" si="263"/>
        <v>A</v>
      </c>
      <c r="N2394" t="str">
        <f t="shared" si="264"/>
        <v>A9</v>
      </c>
      <c r="O2394" t="str">
        <f>VLOOKUP(N2394,'Design - US'!$H$3:$M$50,2,FALSE)</f>
        <v>Profile B</v>
      </c>
      <c r="P2394" t="str">
        <f>VLOOKUP($N2394,'Design - US'!$H$3:$M$50,3,FALSE)</f>
        <v>$60 USD / mo (T3)</v>
      </c>
      <c r="Q2394" t="str">
        <f>VLOOKUP($N2394,'Design - US'!$H$3:$M$50,4,FALSE)</f>
        <v>$12.06 USD / day</v>
      </c>
      <c r="R2394" t="str">
        <f>VLOOKUP($N2394,'Design - US'!$H$3:$M$50,5,FALSE)</f>
        <v>Access restricted beyond label indication (use only after failure of both allopurinol AND febuxostat)</v>
      </c>
      <c r="S2394" t="str">
        <f>VLOOKUP($N2394,'Design - US'!$H$3:$M$50,6,FALSE)</f>
        <v>No prior authorization</v>
      </c>
      <c r="T2394">
        <f t="shared" si="265"/>
        <v>600</v>
      </c>
      <c r="U2394">
        <f t="shared" si="259"/>
        <v>300</v>
      </c>
      <c r="V2394">
        <f t="shared" si="260"/>
        <v>0</v>
      </c>
      <c r="W2394">
        <f t="shared" si="261"/>
        <v>300</v>
      </c>
      <c r="X2394">
        <f t="shared" si="262"/>
        <v>0</v>
      </c>
    </row>
    <row r="2395" spans="1:24">
      <c r="A2395" s="2">
        <v>335</v>
      </c>
      <c r="B2395" s="1" t="s">
        <v>10</v>
      </c>
      <c r="C2395" s="1">
        <v>9</v>
      </c>
      <c r="D2395" s="1" t="s">
        <v>14</v>
      </c>
      <c r="E2395" s="1">
        <v>0.5</v>
      </c>
      <c r="F2395" s="1">
        <v>0</v>
      </c>
      <c r="G2395" s="1">
        <v>0.5</v>
      </c>
      <c r="H2395" s="1">
        <v>0</v>
      </c>
      <c r="I2395" s="1" t="s">
        <v>12</v>
      </c>
      <c r="J2395" s="1" t="s">
        <v>16</v>
      </c>
      <c r="K2395" s="1">
        <v>600</v>
      </c>
      <c r="L2395" s="3">
        <v>600</v>
      </c>
      <c r="M2395" t="str">
        <f t="shared" si="263"/>
        <v>A</v>
      </c>
      <c r="N2395" t="str">
        <f t="shared" si="264"/>
        <v>A9</v>
      </c>
      <c r="O2395" t="str">
        <f>VLOOKUP(N2395,'Design - US'!$H$3:$M$50,2,FALSE)</f>
        <v>Profile B</v>
      </c>
      <c r="P2395" t="str">
        <f>VLOOKUP($N2395,'Design - US'!$H$3:$M$50,3,FALSE)</f>
        <v>$60 USD / mo (T3)</v>
      </c>
      <c r="Q2395" t="str">
        <f>VLOOKUP($N2395,'Design - US'!$H$3:$M$50,4,FALSE)</f>
        <v>$12.06 USD / day</v>
      </c>
      <c r="R2395" t="str">
        <f>VLOOKUP($N2395,'Design - US'!$H$3:$M$50,5,FALSE)</f>
        <v>Access restricted beyond label indication (use only after failure of both allopurinol AND febuxostat)</v>
      </c>
      <c r="S2395" t="str">
        <f>VLOOKUP($N2395,'Design - US'!$H$3:$M$50,6,FALSE)</f>
        <v>No prior authorization</v>
      </c>
      <c r="T2395">
        <f t="shared" si="265"/>
        <v>600</v>
      </c>
      <c r="U2395">
        <f t="shared" si="259"/>
        <v>300</v>
      </c>
      <c r="V2395">
        <f t="shared" si="260"/>
        <v>0</v>
      </c>
      <c r="W2395">
        <f t="shared" si="261"/>
        <v>300</v>
      </c>
      <c r="X2395">
        <f t="shared" si="262"/>
        <v>0</v>
      </c>
    </row>
    <row r="2396" spans="1:24">
      <c r="A2396" s="2">
        <v>335</v>
      </c>
      <c r="B2396" s="1" t="s">
        <v>10</v>
      </c>
      <c r="C2396" s="1">
        <v>10</v>
      </c>
      <c r="D2396" s="1" t="s">
        <v>11</v>
      </c>
      <c r="E2396" s="1">
        <v>0</v>
      </c>
      <c r="F2396" s="1">
        <v>1</v>
      </c>
      <c r="G2396" s="1">
        <v>0</v>
      </c>
      <c r="H2396" s="1">
        <v>0</v>
      </c>
      <c r="I2396" s="1" t="s">
        <v>12</v>
      </c>
      <c r="J2396" s="1" t="s">
        <v>16</v>
      </c>
      <c r="K2396" s="1">
        <v>600</v>
      </c>
      <c r="L2396" s="3">
        <v>600</v>
      </c>
      <c r="M2396" t="str">
        <f t="shared" si="263"/>
        <v>A</v>
      </c>
      <c r="N2396" t="str">
        <f t="shared" si="264"/>
        <v>A10</v>
      </c>
      <c r="O2396" t="str">
        <f>VLOOKUP(N2396,'Design - US'!$H$3:$M$50,2,FALSE)</f>
        <v>Profile C</v>
      </c>
      <c r="P2396" t="str">
        <f>VLOOKUP($N2396,'Design - US'!$H$3:$M$50,3,FALSE)</f>
        <v>$60 USD / mo (T3)</v>
      </c>
      <c r="Q2396" t="str">
        <f>VLOOKUP($N2396,'Design - US'!$H$3:$M$50,4,FALSE)</f>
        <v>$5.36 USD / day</v>
      </c>
      <c r="R2396" t="str">
        <f>VLOOKUP($N2396,'Design - US'!$H$3:$M$50,5,FALSE)</f>
        <v>Open access within label indication (use after failure of allopurinol or febuxostat)</v>
      </c>
      <c r="S2396" t="str">
        <f>VLOOKUP($N2396,'Design - US'!$H$3:$M$50,6,FALSE)</f>
        <v>Requires prior authorization</v>
      </c>
      <c r="T2396">
        <f t="shared" si="265"/>
        <v>600</v>
      </c>
      <c r="U2396">
        <f t="shared" si="259"/>
        <v>0</v>
      </c>
      <c r="V2396">
        <f t="shared" si="260"/>
        <v>600</v>
      </c>
      <c r="W2396">
        <f t="shared" si="261"/>
        <v>0</v>
      </c>
      <c r="X2396">
        <f t="shared" si="262"/>
        <v>0</v>
      </c>
    </row>
    <row r="2397" spans="1:24">
      <c r="A2397" s="2">
        <v>335</v>
      </c>
      <c r="B2397" s="1" t="s">
        <v>10</v>
      </c>
      <c r="C2397" s="1">
        <v>10</v>
      </c>
      <c r="D2397" s="1" t="s">
        <v>14</v>
      </c>
      <c r="E2397" s="1">
        <v>0</v>
      </c>
      <c r="F2397" s="1">
        <v>1</v>
      </c>
      <c r="G2397" s="1">
        <v>0</v>
      </c>
      <c r="H2397" s="1">
        <v>0</v>
      </c>
      <c r="I2397" s="1" t="s">
        <v>12</v>
      </c>
      <c r="J2397" s="1" t="s">
        <v>16</v>
      </c>
      <c r="K2397" s="1">
        <v>600</v>
      </c>
      <c r="L2397" s="3">
        <v>600</v>
      </c>
      <c r="M2397" t="str">
        <f t="shared" si="263"/>
        <v>A</v>
      </c>
      <c r="N2397" t="str">
        <f t="shared" si="264"/>
        <v>A10</v>
      </c>
      <c r="O2397" t="str">
        <f>VLOOKUP(N2397,'Design - US'!$H$3:$M$50,2,FALSE)</f>
        <v>Profile C</v>
      </c>
      <c r="P2397" t="str">
        <f>VLOOKUP($N2397,'Design - US'!$H$3:$M$50,3,FALSE)</f>
        <v>$60 USD / mo (T3)</v>
      </c>
      <c r="Q2397" t="str">
        <f>VLOOKUP($N2397,'Design - US'!$H$3:$M$50,4,FALSE)</f>
        <v>$5.36 USD / day</v>
      </c>
      <c r="R2397" t="str">
        <f>VLOOKUP($N2397,'Design - US'!$H$3:$M$50,5,FALSE)</f>
        <v>Open access within label indication (use after failure of allopurinol or febuxostat)</v>
      </c>
      <c r="S2397" t="str">
        <f>VLOOKUP($N2397,'Design - US'!$H$3:$M$50,6,FALSE)</f>
        <v>Requires prior authorization</v>
      </c>
      <c r="T2397">
        <f t="shared" si="265"/>
        <v>600</v>
      </c>
      <c r="U2397">
        <f t="shared" si="259"/>
        <v>0</v>
      </c>
      <c r="V2397">
        <f t="shared" si="260"/>
        <v>600</v>
      </c>
      <c r="W2397">
        <f t="shared" si="261"/>
        <v>0</v>
      </c>
      <c r="X2397">
        <f t="shared" si="262"/>
        <v>0</v>
      </c>
    </row>
    <row r="2398" spans="1:24">
      <c r="A2398" s="2">
        <v>335</v>
      </c>
      <c r="B2398" s="1" t="s">
        <v>10</v>
      </c>
      <c r="C2398" s="1">
        <v>11</v>
      </c>
      <c r="D2398" s="1" t="s">
        <v>11</v>
      </c>
      <c r="E2398" s="1">
        <v>0.5</v>
      </c>
      <c r="F2398" s="1">
        <v>0</v>
      </c>
      <c r="G2398" s="1">
        <v>0.5</v>
      </c>
      <c r="H2398" s="1">
        <v>0</v>
      </c>
      <c r="I2398" s="1" t="s">
        <v>12</v>
      </c>
      <c r="J2398" s="1" t="s">
        <v>16</v>
      </c>
      <c r="K2398" s="1">
        <v>600</v>
      </c>
      <c r="L2398" s="3">
        <v>600</v>
      </c>
      <c r="M2398" t="str">
        <f t="shared" si="263"/>
        <v>A</v>
      </c>
      <c r="N2398" t="str">
        <f t="shared" si="264"/>
        <v>A11</v>
      </c>
      <c r="O2398" t="str">
        <f>VLOOKUP(N2398,'Design - US'!$H$3:$M$50,2,FALSE)</f>
        <v>Profile D</v>
      </c>
      <c r="P2398" t="str">
        <f>VLOOKUP($N2398,'Design - US'!$H$3:$M$50,3,FALSE)</f>
        <v>$30 USD / mo (T2)</v>
      </c>
      <c r="Q2398" t="str">
        <f>VLOOKUP($N2398,'Design - US'!$H$3:$M$50,4,FALSE)</f>
        <v>$5.36 USD / day</v>
      </c>
      <c r="R2398" t="str">
        <f>VLOOKUP($N2398,'Design - US'!$H$3:$M$50,5,FALSE)</f>
        <v>Open access within label indication (use after failure of allopurinol or febuxostat)</v>
      </c>
      <c r="S2398" t="str">
        <f>VLOOKUP($N2398,'Design - US'!$H$3:$M$50,6,FALSE)</f>
        <v>No prior authorization</v>
      </c>
      <c r="T2398">
        <f t="shared" si="265"/>
        <v>600</v>
      </c>
      <c r="U2398">
        <f t="shared" si="259"/>
        <v>300</v>
      </c>
      <c r="V2398">
        <f t="shared" si="260"/>
        <v>0</v>
      </c>
      <c r="W2398">
        <f t="shared" si="261"/>
        <v>300</v>
      </c>
      <c r="X2398">
        <f t="shared" si="262"/>
        <v>0</v>
      </c>
    </row>
    <row r="2399" spans="1:24">
      <c r="A2399" s="2">
        <v>335</v>
      </c>
      <c r="B2399" s="1" t="s">
        <v>10</v>
      </c>
      <c r="C2399" s="1">
        <v>11</v>
      </c>
      <c r="D2399" s="1" t="s">
        <v>14</v>
      </c>
      <c r="E2399" s="1">
        <v>0.5</v>
      </c>
      <c r="F2399" s="1">
        <v>0</v>
      </c>
      <c r="G2399" s="1">
        <v>0.5</v>
      </c>
      <c r="H2399" s="1">
        <v>0</v>
      </c>
      <c r="I2399" s="1" t="s">
        <v>12</v>
      </c>
      <c r="J2399" s="1" t="s">
        <v>16</v>
      </c>
      <c r="K2399" s="1">
        <v>600</v>
      </c>
      <c r="L2399" s="3">
        <v>600</v>
      </c>
      <c r="M2399" t="str">
        <f t="shared" si="263"/>
        <v>A</v>
      </c>
      <c r="N2399" t="str">
        <f t="shared" si="264"/>
        <v>A11</v>
      </c>
      <c r="O2399" t="str">
        <f>VLOOKUP(N2399,'Design - US'!$H$3:$M$50,2,FALSE)</f>
        <v>Profile D</v>
      </c>
      <c r="P2399" t="str">
        <f>VLOOKUP($N2399,'Design - US'!$H$3:$M$50,3,FALSE)</f>
        <v>$30 USD / mo (T2)</v>
      </c>
      <c r="Q2399" t="str">
        <f>VLOOKUP($N2399,'Design - US'!$H$3:$M$50,4,FALSE)</f>
        <v>$5.36 USD / day</v>
      </c>
      <c r="R2399" t="str">
        <f>VLOOKUP($N2399,'Design - US'!$H$3:$M$50,5,FALSE)</f>
        <v>Open access within label indication (use after failure of allopurinol or febuxostat)</v>
      </c>
      <c r="S2399" t="str">
        <f>VLOOKUP($N2399,'Design - US'!$H$3:$M$50,6,FALSE)</f>
        <v>No prior authorization</v>
      </c>
      <c r="T2399">
        <f t="shared" si="265"/>
        <v>600</v>
      </c>
      <c r="U2399">
        <f t="shared" si="259"/>
        <v>300</v>
      </c>
      <c r="V2399">
        <f t="shared" si="260"/>
        <v>0</v>
      </c>
      <c r="W2399">
        <f t="shared" si="261"/>
        <v>300</v>
      </c>
      <c r="X2399">
        <f t="shared" si="262"/>
        <v>0</v>
      </c>
    </row>
    <row r="2400" spans="1:24">
      <c r="A2400" s="2">
        <v>335</v>
      </c>
      <c r="B2400" s="1" t="s">
        <v>10</v>
      </c>
      <c r="C2400" s="1">
        <v>12</v>
      </c>
      <c r="D2400" s="1" t="s">
        <v>11</v>
      </c>
      <c r="E2400" s="1">
        <v>0.5</v>
      </c>
      <c r="F2400" s="1">
        <v>0.5</v>
      </c>
      <c r="G2400" s="1">
        <v>0</v>
      </c>
      <c r="H2400" s="1">
        <v>0</v>
      </c>
      <c r="I2400" s="1" t="s">
        <v>12</v>
      </c>
      <c r="J2400" s="1" t="s">
        <v>16</v>
      </c>
      <c r="K2400" s="1">
        <v>600</v>
      </c>
      <c r="L2400" s="3">
        <v>600</v>
      </c>
      <c r="M2400" t="str">
        <f t="shared" si="263"/>
        <v>A</v>
      </c>
      <c r="N2400" t="str">
        <f t="shared" si="264"/>
        <v>A12</v>
      </c>
      <c r="O2400" t="str">
        <f>VLOOKUP(N2400,'Design - US'!$H$3:$M$50,2,FALSE)</f>
        <v>Profile B</v>
      </c>
      <c r="P2400" t="str">
        <f>VLOOKUP($N2400,'Design - US'!$H$3:$M$50,3,FALSE)</f>
        <v>$30 USD / mo (T2)</v>
      </c>
      <c r="Q2400" t="str">
        <f>VLOOKUP($N2400,'Design - US'!$H$3:$M$50,4,FALSE)</f>
        <v>$5.36 USD / day</v>
      </c>
      <c r="R2400" t="str">
        <f>VLOOKUP($N2400,'Design - US'!$H$3:$M$50,5,FALSE)</f>
        <v>Open access within label indication (use after failure of allopurinol or febuxostat)</v>
      </c>
      <c r="S2400" t="str">
        <f>VLOOKUP($N2400,'Design - US'!$H$3:$M$50,6,FALSE)</f>
        <v>Requires prior authorization</v>
      </c>
      <c r="T2400">
        <f t="shared" si="265"/>
        <v>600</v>
      </c>
      <c r="U2400">
        <f t="shared" si="259"/>
        <v>300</v>
      </c>
      <c r="V2400">
        <f t="shared" si="260"/>
        <v>300</v>
      </c>
      <c r="W2400">
        <f t="shared" si="261"/>
        <v>0</v>
      </c>
      <c r="X2400">
        <f t="shared" si="262"/>
        <v>0</v>
      </c>
    </row>
    <row r="2401" spans="1:24" ht="13.2" thickBot="1">
      <c r="A2401" s="4">
        <v>335</v>
      </c>
      <c r="B2401" s="5" t="s">
        <v>10</v>
      </c>
      <c r="C2401" s="5">
        <v>12</v>
      </c>
      <c r="D2401" s="5" t="s">
        <v>14</v>
      </c>
      <c r="E2401" s="5">
        <v>0.5</v>
      </c>
      <c r="F2401" s="5">
        <v>0.5</v>
      </c>
      <c r="G2401" s="5">
        <v>0</v>
      </c>
      <c r="H2401" s="5">
        <v>0</v>
      </c>
      <c r="I2401" s="5" t="s">
        <v>12</v>
      </c>
      <c r="J2401" s="5" t="s">
        <v>16</v>
      </c>
      <c r="K2401" s="5">
        <v>600</v>
      </c>
      <c r="L2401" s="6">
        <v>600</v>
      </c>
      <c r="M2401" t="str">
        <f t="shared" si="263"/>
        <v>A</v>
      </c>
      <c r="N2401" t="str">
        <f t="shared" si="264"/>
        <v>A12</v>
      </c>
      <c r="O2401" t="str">
        <f>VLOOKUP(N2401,'Design - US'!$H$3:$M$50,2,FALSE)</f>
        <v>Profile B</v>
      </c>
      <c r="P2401" t="str">
        <f>VLOOKUP($N2401,'Design - US'!$H$3:$M$50,3,FALSE)</f>
        <v>$30 USD / mo (T2)</v>
      </c>
      <c r="Q2401" t="str">
        <f>VLOOKUP($N2401,'Design - US'!$H$3:$M$50,4,FALSE)</f>
        <v>$5.36 USD / day</v>
      </c>
      <c r="R2401" t="str">
        <f>VLOOKUP($N2401,'Design - US'!$H$3:$M$50,5,FALSE)</f>
        <v>Open access within label indication (use after failure of allopurinol or febuxostat)</v>
      </c>
      <c r="S2401" t="str">
        <f>VLOOKUP($N2401,'Design - US'!$H$3:$M$50,6,FALSE)</f>
        <v>Requires prior authorization</v>
      </c>
      <c r="T2401">
        <f t="shared" si="265"/>
        <v>600</v>
      </c>
      <c r="U2401">
        <f t="shared" si="259"/>
        <v>300</v>
      </c>
      <c r="V2401">
        <f t="shared" si="260"/>
        <v>300</v>
      </c>
      <c r="W2401">
        <f t="shared" si="261"/>
        <v>0</v>
      </c>
      <c r="X2401">
        <f t="shared" si="262"/>
        <v>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Definitions - US</vt:lpstr>
      <vt:lpstr>Design - US</vt:lpstr>
      <vt:lpstr>unweg pivot</vt:lpstr>
      <vt:lpstr>weg pivot</vt:lpstr>
      <vt:lpstr>data</vt:lpstr>
      <vt:lpstr>data!IDX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Lee, Ka Lok (Plymouth Meeting 2)</dc:creator>
  <cp:lastModifiedBy>KLee</cp:lastModifiedBy>
  <dcterms:created xsi:type="dcterms:W3CDTF">2014-05-13T17:58:57Z</dcterms:created>
  <dcterms:modified xsi:type="dcterms:W3CDTF">2014-05-15T15:14:35Z</dcterms:modified>
</cp:coreProperties>
</file>