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257D0A9-CA52-4592-9B17-2965F6735CE5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Assembly Time" sheetId="1" r:id="rId1"/>
    <sheet name="Study Time" sheetId="2" r:id="rId2"/>
    <sheet name="Regression Analysis" sheetId="3" r:id="rId3"/>
    <sheet name="Optimization" sheetId="4" r:id="rId4"/>
  </sheets>
  <definedNames>
    <definedName name="_xlchart.v1.0" hidden="1">'Regression Analysis'!$A$1</definedName>
    <definedName name="_xlchart.v1.1" hidden="1">'Regression Analysis'!$A$2:$A$31</definedName>
    <definedName name="_xlchart.v1.2" hidden="1">'Regression Analysis'!$B$1</definedName>
    <definedName name="_xlchart.v1.3" hidden="1">'Regression Analysis'!$B$2:$B$31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G3" i="4"/>
  <c r="F4" i="4"/>
  <c r="F3" i="4"/>
  <c r="E2" i="4"/>
  <c r="B9" i="2"/>
  <c r="B11" i="2"/>
  <c r="B12" i="2" s="1"/>
  <c r="B10" i="2"/>
  <c r="B7" i="2"/>
  <c r="B17" i="1"/>
  <c r="B10" i="1"/>
  <c r="B6" i="1"/>
  <c r="B24" i="1"/>
</calcChain>
</file>

<file path=xl/sharedStrings.xml><?xml version="1.0" encoding="utf-8"?>
<sst xmlns="http://schemas.openxmlformats.org/spreadsheetml/2006/main" count="75" uniqueCount="62">
  <si>
    <t>Population Mean</t>
  </si>
  <si>
    <t>Sample Mean</t>
  </si>
  <si>
    <t>Population Standard Deviation</t>
  </si>
  <si>
    <t>Sample Size</t>
  </si>
  <si>
    <t>Z-Score</t>
  </si>
  <si>
    <t>Significance Level (𝛼)</t>
  </si>
  <si>
    <t>Critical Z-Value</t>
  </si>
  <si>
    <t>P-Value</t>
  </si>
  <si>
    <t>Hypothesis</t>
  </si>
  <si>
    <t>"H0: μ = 35"</t>
  </si>
  <si>
    <t>"H1: μ &lt; 35"</t>
  </si>
  <si>
    <t>Decision Rule</t>
  </si>
  <si>
    <t>Reject H0 if Z &lt;= -1.645; Fail to Reject H0 if Z &gt; -1.645</t>
  </si>
  <si>
    <t xml:space="preserve">Conclusion </t>
  </si>
  <si>
    <t xml:space="preserve">Sample Mean </t>
  </si>
  <si>
    <t xml:space="preserve">Hypothesized Mean </t>
  </si>
  <si>
    <t>Sample Standard Deviation</t>
  </si>
  <si>
    <t xml:space="preserve">Significance Level </t>
  </si>
  <si>
    <t>Degrees of Freedom</t>
  </si>
  <si>
    <t>T-Statistic</t>
  </si>
  <si>
    <t xml:space="preserve">Critical T-Value </t>
  </si>
  <si>
    <t>p-Value</t>
  </si>
  <si>
    <t>Conclusion</t>
  </si>
  <si>
    <t>"H0: μ = 25"</t>
  </si>
  <si>
    <t>"H1: μ &gt; 25"</t>
  </si>
  <si>
    <t>Hours of Study</t>
  </si>
  <si>
    <t>Score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</si>
  <si>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</si>
  <si>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</si>
  <si>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</si>
  <si>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</si>
  <si>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</si>
  <si>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</si>
  <si>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</si>
  <si>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</si>
  <si>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 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</si>
  <si>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</si>
  <si>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</si>
  <si>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</si>
  <si>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</si>
  <si>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</si>
  <si>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</si>
  <si>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</si>
  <si>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</si>
  <si>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</si>
  <si>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</si>
  <si>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</si>
  <si>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</si>
  <si>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</si>
  <si>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</si>
  <si>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</si>
  <si>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</si>
  <si>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Product</t>
  </si>
  <si>
    <t>Machine X (hour/unit</t>
  </si>
  <si>
    <t>Machine Y (hours/unit)</t>
  </si>
  <si>
    <t>Decision Variables</t>
  </si>
  <si>
    <t>Objective Function</t>
  </si>
  <si>
    <t xml:space="preserve">Machine X Constraint </t>
  </si>
  <si>
    <t>Machine Y Constraint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</si>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</sst>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i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2" fillId="0" borderId="0" xfId="0" applyFont="1"/>
    <xf numFmtId="11" fontId="1" fillId="0" borderId="0" xfId="0" applyNumberFormat="1" applyFont="1"/>
    <xf numFmtId="0" fontId="1" fillId="0" borderId="3" xfId="0" applyFont="1" applyBorder="1"/>
    <xf numFmtId="11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Analysis'!$B$1</c:f>
              <c:strCache>
                <c:ptCount val="1"/>
                <c:pt idx="0">
                  <c:v>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 Analysis'!$A$2:$A$31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8</c:v>
                </c:pt>
                <c:pt idx="13">
                  <c:v>5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0</c:v>
                </c:pt>
                <c:pt idx="21">
                  <c:v>8</c:v>
                </c:pt>
                <c:pt idx="22">
                  <c:v>7</c:v>
                </c:pt>
                <c:pt idx="23">
                  <c:v>4</c:v>
                </c:pt>
                <c:pt idx="24">
                  <c:v>6</c:v>
                </c:pt>
                <c:pt idx="25">
                  <c:v>7</c:v>
                </c:pt>
                <c:pt idx="26">
                  <c:v>2</c:v>
                </c:pt>
                <c:pt idx="27">
                  <c:v>0</c:v>
                </c:pt>
                <c:pt idx="28">
                  <c:v>8</c:v>
                </c:pt>
                <c:pt idx="29">
                  <c:v>4</c:v>
                </c:pt>
              </c:numCache>
            </c:numRef>
          </c:xVal>
          <c:yVal>
            <c:numRef>
              <c:f>'Regression Analysis'!$B$2:$B$31</c:f>
              <c:numCache>
                <c:formatCode>General</c:formatCode>
                <c:ptCount val="30"/>
                <c:pt idx="0">
                  <c:v>52.122100000000003</c:v>
                </c:pt>
                <c:pt idx="1">
                  <c:v>52.122100000000003</c:v>
                </c:pt>
                <c:pt idx="2">
                  <c:v>72.122100000000003</c:v>
                </c:pt>
                <c:pt idx="3">
                  <c:v>32.122100000000003</c:v>
                </c:pt>
                <c:pt idx="4">
                  <c:v>2.1221040000000002</c:v>
                </c:pt>
                <c:pt idx="5">
                  <c:v>52.122100000000003</c:v>
                </c:pt>
                <c:pt idx="6">
                  <c:v>22.1221</c:v>
                </c:pt>
                <c:pt idx="7">
                  <c:v>72.122100000000003</c:v>
                </c:pt>
                <c:pt idx="8">
                  <c:v>42.122100000000003</c:v>
                </c:pt>
                <c:pt idx="9">
                  <c:v>22.1221</c:v>
                </c:pt>
                <c:pt idx="10">
                  <c:v>12.1221</c:v>
                </c:pt>
                <c:pt idx="11">
                  <c:v>62.122100000000003</c:v>
                </c:pt>
                <c:pt idx="12">
                  <c:v>82.122100000000003</c:v>
                </c:pt>
                <c:pt idx="13">
                  <c:v>52.122100000000003</c:v>
                </c:pt>
                <c:pt idx="14">
                  <c:v>72.122100000000003</c:v>
                </c:pt>
                <c:pt idx="15">
                  <c:v>82.122100000000003</c:v>
                </c:pt>
                <c:pt idx="16">
                  <c:v>72.122100000000003</c:v>
                </c:pt>
                <c:pt idx="17">
                  <c:v>82.122100000000003</c:v>
                </c:pt>
                <c:pt idx="18">
                  <c:v>82.122100000000003</c:v>
                </c:pt>
                <c:pt idx="19">
                  <c:v>82.122100000000003</c:v>
                </c:pt>
                <c:pt idx="20">
                  <c:v>2.1221040000000002</c:v>
                </c:pt>
                <c:pt idx="21">
                  <c:v>82.122100000000003</c:v>
                </c:pt>
                <c:pt idx="22">
                  <c:v>72.122100000000003</c:v>
                </c:pt>
                <c:pt idx="23">
                  <c:v>42.122100000000003</c:v>
                </c:pt>
                <c:pt idx="24">
                  <c:v>62.122100000000003</c:v>
                </c:pt>
                <c:pt idx="25">
                  <c:v>72.122100000000003</c:v>
                </c:pt>
                <c:pt idx="26">
                  <c:v>22.1221</c:v>
                </c:pt>
                <c:pt idx="27">
                  <c:v>2.1221040000000002</c:v>
                </c:pt>
                <c:pt idx="28">
                  <c:v>82.122100000000003</c:v>
                </c:pt>
                <c:pt idx="29">
                  <c:v>42.122100000000003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58-433E-9978-25DFC080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729544"/>
        <c:axId val="345739784"/>
      </c:scatterChart>
      <c:valAx>
        <c:axId val="34572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Studied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39784"/>
        <c:crosses val="autoZero"/>
        <c:crossBetween val="midCat"/>
      </c:valAx>
      <c:valAx>
        <c:axId val="34573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29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Hours Studied vs. Test Scores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Hours Studied vs. Test Scores</a:t>
          </a:r>
        </a:p>
      </cx:txPr>
    </cx:title>
    <cx:plotArea>
      <cx:plotAreaRegion>
        <cx:series layoutId="clusteredColumn" uniqueId="{D490D62F-2071-42E1-A439-E1474C5AE75E}" formatIdx="0">
          <cx:tx>
            <cx:txData>
              <cx:f>_xlchart.v1.2</cx:f>
              <cx:v>Score</cx:v>
            </cx:txData>
          </cx:tx>
          <cx:dataId val="0"/>
          <cx:layoutPr>
            <cx:binning intervalClosed="r"/>
          </cx:layoutPr>
        </cx:series>
        <cx:series layoutId="clusteredColumn" hidden="1" uniqueId="{A5060971-2972-4B37-94FE-7CC3399339BB}" formatIdx="1">
          <cx:tx>
            <cx:txData>
              <cx:f>_xlchart.v1.0</cx:f>
              <cx:v>Hours of Study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0</xdr:row>
      <xdr:rowOff>133350</xdr:rowOff>
    </xdr:from>
    <xdr:to>
      <xdr:col>15</xdr:col>
      <xdr:colOff>533400</xdr:colOff>
      <xdr:row>15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1485E6-5872-3F50-D65C-58BEA68A23F1}"/>
            </a:ext>
            <a:ext uri="{147F2762-F138-4A5C-976F-8EAC2B608ADB}">
              <a16:predDERef xmlns:a16="http://schemas.microsoft.com/office/drawing/2014/main" pred="{2FDEE18D-FD21-FFA5-B711-EA133DEB4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619125</xdr:colOff>
      <xdr:row>0</xdr:row>
      <xdr:rowOff>142875</xdr:rowOff>
    </xdr:from>
    <xdr:to>
      <xdr:col>23</xdr:col>
      <xdr:colOff>104775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4337C19-A893-F90B-CFCC-C77F031D7B47}"/>
                </a:ext>
                <a:ext uri="{147F2762-F138-4A5C-976F-8EAC2B608ADB}">
                  <a16:predDERef xmlns:a16="http://schemas.microsoft.com/office/drawing/2014/main" pred="{4D1485E6-5872-3F50-D65C-58BEA68A23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25500" y="142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7C7601-39D4-4C42-BAB8-9A2137F99CEC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B108E358-9C7A-4597-9F8B-BC205E0F3C35}"/>
    <we:binding id="Input1" type="matrix" appref="{66245A71-A9F0-410E-A544-AB93447C9559}"/>
    <we:binding id="Input2" type="matrix" appref="{352475D2-A703-421E-B8D6-F350124B6117}"/>
    <we:binding id="Output" type="matrix" appref="{D3A9AB80-445C-4A12-AB14-A04FA295CA23}"/>
    <we:binding id="InputY" type="matrix" appref="{3EBF917E-8D6F-467F-9923-C707769903CE}"/>
    <we:binding id="InputX" type="matrix" appref="{020B07CE-EA56-400F-8CEF-AF85A23C47A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10" workbookViewId="0">
      <selection activeCell="B22" sqref="B22"/>
    </sheetView>
  </sheetViews>
  <sheetFormatPr defaultRowHeight="15"/>
  <cols>
    <col min="1" max="2" width="36.5703125" bestFit="1" customWidth="1"/>
  </cols>
  <sheetData>
    <row r="1" spans="1:3">
      <c r="A1" t="s">
        <v>0</v>
      </c>
      <c r="B1">
        <v>35</v>
      </c>
    </row>
    <row r="2" spans="1:3">
      <c r="A2" t="s">
        <v>1</v>
      </c>
      <c r="B2">
        <v>33</v>
      </c>
    </row>
    <row r="3" spans="1:3">
      <c r="A3" t="s">
        <v>2</v>
      </c>
      <c r="B3">
        <v>5</v>
      </c>
    </row>
    <row r="4" spans="1:3">
      <c r="A4" t="s">
        <v>3</v>
      </c>
      <c r="B4">
        <v>40</v>
      </c>
    </row>
    <row r="6" spans="1:3">
      <c r="A6" t="s">
        <v>4</v>
      </c>
      <c r="B6">
        <f>(B2-B1)/(B3/SQRT(B4))</f>
        <v>-2.5298221281347035</v>
      </c>
    </row>
    <row r="8" spans="1:3">
      <c r="A8" t="s">
        <v>5</v>
      </c>
      <c r="B8">
        <v>0.05</v>
      </c>
    </row>
    <row r="10" spans="1:3">
      <c r="A10" t="s">
        <v>6</v>
      </c>
      <c r="B10">
        <f>_xlfn.NORM.S.INV(B8)</f>
        <v>-1.6448536269514726</v>
      </c>
    </row>
    <row r="11" spans="1:3">
      <c r="A11" s="1"/>
    </row>
    <row r="13" spans="1:3">
      <c r="C13">
        <v>33</v>
      </c>
    </row>
    <row r="15" spans="1:3">
      <c r="C15">
        <v>0</v>
      </c>
    </row>
    <row r="16" spans="1:3">
      <c r="C16">
        <v>0</v>
      </c>
    </row>
    <row r="17" spans="1:3">
      <c r="A17" t="s">
        <v>7</v>
      </c>
      <c r="B17">
        <f>_xlfn.NORM.S.DIST(B6, TRUE)</f>
        <v>5.7060181930008239E-3</v>
      </c>
    </row>
    <row r="18" spans="1:3">
      <c r="A18" t="s">
        <v>8</v>
      </c>
    </row>
    <row r="19" spans="1:3">
      <c r="A19" t="s">
        <v>9</v>
      </c>
    </row>
    <row r="20" spans="1:3">
      <c r="A20" t="s">
        <v>10</v>
      </c>
    </row>
    <row r="22" spans="1:3" ht="29.25">
      <c r="A22" t="s">
        <v>11</v>
      </c>
      <c r="B22" s="1" t="s">
        <v>12</v>
      </c>
    </row>
    <row r="24" spans="1:3">
      <c r="A24" t="s">
        <v>13</v>
      </c>
      <c r="B24" t="str">
        <f>IF(B17 &lt;= B8, "Reject H0", "Fail to Reject H0")</f>
        <v>Reject H0</v>
      </c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3"/>
      <c r="B41" s="3"/>
      <c r="C41" s="3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CF643A3-1FC1-4D14-8264-938334950B99}">
          <xm:f>'Regression Analysis'!1:1048576</xm:f>
        </x15:webExtension>
        <x15:webExtension appRef="{352BF96E-F4B8-40A8-AD91-F2FF691E3079}">
          <xm:f>'Assembly Time'!B1</xm:f>
        </x15:webExtension>
        <x15:webExtension appRef="{82B2D3B2-2DF3-460D-A1EF-D131D3B2F8C5}">
          <xm:f>'Assembly Time'!B2</xm:f>
        </x15:webExtension>
        <x15:webExtension appRef="{45F00750-F322-4A8E-AFA4-289E71030DF4}">
          <xm:f>'Assembly Time'!$A$28:$C$41</xm:f>
        </x15:webExtension>
        <x15:webExtension appRef="{B108E358-9C7A-4597-9F8B-BC205E0F3C35}">
          <xm:f>'Regression Analysis'!1:1048576</xm:f>
        </x15:webExtension>
        <x15:webExtension appRef="{66245A71-A9F0-410E-A544-AB93447C9559}">
          <xm:f>'Assembly Time'!B1</xm:f>
        </x15:webExtension>
        <x15:webExtension appRef="{352475D2-A703-421E-B8D6-F350124B6117}">
          <xm:f>'Assembly Time'!B2</xm:f>
        </x15:webExtension>
        <x15:webExtension appRef="{D3A9AB80-445C-4A12-AB14-A04FA295CA23}">
          <xm:f>'Assembly Time'!$A$28:$C$41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9F97-6462-4F23-B10B-81496789908E}">
  <dimension ref="A1:B18"/>
  <sheetViews>
    <sheetView topLeftCell="A2" workbookViewId="0">
      <selection activeCell="A18" sqref="A18"/>
    </sheetView>
  </sheetViews>
  <sheetFormatPr defaultRowHeight="15"/>
  <cols>
    <col min="1" max="1" width="26.7109375" bestFit="1" customWidth="1"/>
    <col min="2" max="2" width="11.28515625" bestFit="1" customWidth="1"/>
  </cols>
  <sheetData>
    <row r="1" spans="1:2">
      <c r="A1" t="s">
        <v>14</v>
      </c>
      <c r="B1">
        <v>27</v>
      </c>
    </row>
    <row r="2" spans="1:2">
      <c r="A2" t="s">
        <v>15</v>
      </c>
      <c r="B2">
        <v>25</v>
      </c>
    </row>
    <row r="3" spans="1:2">
      <c r="A3" t="s">
        <v>16</v>
      </c>
      <c r="B3">
        <v>4.5</v>
      </c>
    </row>
    <row r="4" spans="1:2">
      <c r="A4" t="s">
        <v>3</v>
      </c>
      <c r="B4">
        <v>15</v>
      </c>
    </row>
    <row r="5" spans="1:2">
      <c r="A5" t="s">
        <v>17</v>
      </c>
      <c r="B5">
        <v>0.05</v>
      </c>
    </row>
    <row r="7" spans="1:2">
      <c r="A7" t="s">
        <v>18</v>
      </c>
      <c r="B7">
        <f>B4-1</f>
        <v>14</v>
      </c>
    </row>
    <row r="9" spans="1:2">
      <c r="A9" t="s">
        <v>19</v>
      </c>
      <c r="B9">
        <f>(B1-B2)/(B3/SQRT(B4))</f>
        <v>1.7213259316477407</v>
      </c>
    </row>
    <row r="10" spans="1:2">
      <c r="A10" t="s">
        <v>20</v>
      </c>
      <c r="B10">
        <f>_xlfn.T.INV(1-B5,B7)</f>
        <v>1.7613101357748921</v>
      </c>
    </row>
    <row r="11" spans="1:2">
      <c r="A11" t="s">
        <v>21</v>
      </c>
      <c r="B11">
        <f>_xlfn.T.DIST.RT(B9, B7)</f>
        <v>5.3601913674694412E-2</v>
      </c>
    </row>
    <row r="12" spans="1:2">
      <c r="A12" t="s">
        <v>22</v>
      </c>
      <c r="B12" t="str">
        <f>IF(B11 &lt; B5, "Reject H0", "Fail to Reject H0")</f>
        <v>Fail to Reject H0</v>
      </c>
    </row>
    <row r="14" spans="1:2" ht="72.75">
      <c r="A14" s="1" t="s">
        <v>11</v>
      </c>
      <c r="B14" s="1" t="s">
        <v>12</v>
      </c>
    </row>
    <row r="17" spans="1:1">
      <c r="A17" t="s">
        <v>23</v>
      </c>
    </row>
    <row r="18" spans="1:1">
      <c r="A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940B-03EC-4D15-B4DB-1F23E9FBBCFC}">
  <dimension ref="A1:P31"/>
  <sheetViews>
    <sheetView topLeftCell="I1" workbookViewId="0">
      <selection activeCell="R18" sqref="R18"/>
    </sheetView>
  </sheetViews>
  <sheetFormatPr defaultRowHeight="15"/>
  <cols>
    <col min="1" max="1" width="13.42578125" customWidth="1"/>
    <col min="4" max="4" width="13.28515625" bestFit="1" customWidth="1"/>
    <col min="5" max="5" width="18.42578125" bestFit="1" customWidth="1"/>
    <col min="6" max="6" width="11.140625" bestFit="1" customWidth="1"/>
    <col min="7" max="7" width="13.140625" bestFit="1" customWidth="1"/>
    <col min="8" max="8" width="18.42578125" bestFit="1" customWidth="1"/>
    <col min="9" max="9" width="12.28515625" bestFit="1" customWidth="1"/>
    <col min="10" max="10" width="13.140625" bestFit="1" customWidth="1"/>
    <col min="11" max="11" width="12.28515625" bestFit="1" customWidth="1"/>
    <col min="12" max="13" width="12.5703125" bestFit="1" customWidth="1"/>
    <col min="14" max="16" width="12.28515625" bestFit="1" customWidth="1"/>
  </cols>
  <sheetData>
    <row r="1" spans="1:16">
      <c r="A1" t="s">
        <v>25</v>
      </c>
      <c r="B1" t="s">
        <v>26</v>
      </c>
    </row>
    <row r="2" spans="1:16">
      <c r="A2">
        <v>5</v>
      </c>
      <c r="B2">
        <v>52.122100000000003</v>
      </c>
    </row>
    <row r="3" spans="1:16">
      <c r="A3">
        <v>5</v>
      </c>
      <c r="B3">
        <v>52.122100000000003</v>
      </c>
    </row>
    <row r="4" spans="1:16">
      <c r="A4">
        <v>7</v>
      </c>
      <c r="B4">
        <v>72.122100000000003</v>
      </c>
      <c r="H4" s="4"/>
      <c r="I4" s="4"/>
      <c r="J4" s="4"/>
      <c r="K4" s="4"/>
      <c r="L4" s="4"/>
      <c r="M4" s="4"/>
      <c r="N4" s="4"/>
      <c r="O4" s="4"/>
      <c r="P4" s="4"/>
    </row>
    <row r="5" spans="1:16">
      <c r="A5">
        <v>3</v>
      </c>
      <c r="B5">
        <v>32.122100000000003</v>
      </c>
      <c r="H5" s="4"/>
      <c r="I5" s="4"/>
      <c r="J5" s="4"/>
      <c r="K5" s="4"/>
      <c r="L5" s="4"/>
      <c r="M5" s="4"/>
      <c r="N5" s="4"/>
      <c r="O5" s="4"/>
      <c r="P5" s="4"/>
    </row>
    <row r="6" spans="1:16">
      <c r="A6">
        <v>0</v>
      </c>
      <c r="B6">
        <v>2.1221040000000002</v>
      </c>
      <c r="E6" s="4" t="s">
        <v>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>
        <v>5</v>
      </c>
      <c r="B7">
        <v>52.122100000000003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>
        <v>2</v>
      </c>
      <c r="B8">
        <v>22.1221</v>
      </c>
      <c r="E8" s="5" t="s">
        <v>28</v>
      </c>
      <c r="F8" s="6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>
        <v>7</v>
      </c>
      <c r="B9">
        <v>72.122100000000003</v>
      </c>
      <c r="E9" s="4" t="s">
        <v>29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>
        <v>4</v>
      </c>
      <c r="B10">
        <v>42.122100000000003</v>
      </c>
      <c r="E10" s="4" t="s">
        <v>30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>
        <v>2</v>
      </c>
      <c r="B11">
        <v>22.1221</v>
      </c>
      <c r="E11" s="4" t="s">
        <v>31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>
        <v>1</v>
      </c>
      <c r="B12">
        <v>12.1221</v>
      </c>
      <c r="E12" s="4" t="s">
        <v>32</v>
      </c>
      <c r="F12" s="7">
        <v>9.7600000000000006E-7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>
        <v>6</v>
      </c>
      <c r="B13">
        <v>62.122100000000003</v>
      </c>
      <c r="E13" s="8" t="s">
        <v>33</v>
      </c>
      <c r="F13" s="8">
        <v>29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>
        <v>8</v>
      </c>
      <c r="B14">
        <v>82.122100000000003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>
        <v>5</v>
      </c>
      <c r="B15">
        <v>52.122100000000003</v>
      </c>
      <c r="E15" s="4" t="s">
        <v>34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>
        <v>7</v>
      </c>
      <c r="B16">
        <v>72.122100000000003</v>
      </c>
      <c r="E16" s="5" t="s">
        <v>35</v>
      </c>
      <c r="F16" s="5" t="s">
        <v>36</v>
      </c>
      <c r="G16" s="5" t="s">
        <v>37</v>
      </c>
      <c r="H16" s="5" t="s">
        <v>38</v>
      </c>
      <c r="I16" s="5" t="s">
        <v>39</v>
      </c>
      <c r="J16" s="5" t="s">
        <v>40</v>
      </c>
      <c r="K16" s="4"/>
      <c r="L16" s="4"/>
      <c r="M16" s="4"/>
      <c r="N16" s="4"/>
      <c r="O16" s="4"/>
      <c r="P16" s="4"/>
    </row>
    <row r="17" spans="1:16">
      <c r="A17">
        <v>8</v>
      </c>
      <c r="B17">
        <v>82.122100000000003</v>
      </c>
      <c r="E17" s="4" t="s">
        <v>41</v>
      </c>
      <c r="F17" s="4">
        <v>1</v>
      </c>
      <c r="G17" s="4">
        <v>21386.21</v>
      </c>
      <c r="H17" s="4">
        <v>21386.21</v>
      </c>
      <c r="I17" s="7">
        <v>2.24E+16</v>
      </c>
      <c r="J17" s="7">
        <v>5.9E-203</v>
      </c>
      <c r="K17" s="4"/>
      <c r="L17" s="4"/>
      <c r="M17" s="4"/>
      <c r="N17" s="4"/>
      <c r="O17" s="4"/>
      <c r="P17" s="4"/>
    </row>
    <row r="18" spans="1:16">
      <c r="A18">
        <v>7</v>
      </c>
      <c r="B18">
        <v>72.122100000000003</v>
      </c>
      <c r="E18" s="4" t="s">
        <v>42</v>
      </c>
      <c r="F18" s="4">
        <v>27</v>
      </c>
      <c r="G18" s="7">
        <v>2.5699999999999999E-11</v>
      </c>
      <c r="H18" s="7">
        <v>9.5300000000000008E-13</v>
      </c>
      <c r="I18" s="4"/>
      <c r="J18" s="4"/>
      <c r="K18" s="4"/>
      <c r="L18" s="4"/>
      <c r="M18" s="4"/>
      <c r="N18" s="4"/>
      <c r="O18" s="4"/>
      <c r="P18" s="4"/>
    </row>
    <row r="19" spans="1:16">
      <c r="A19">
        <v>8</v>
      </c>
      <c r="B19">
        <v>82.122100000000003</v>
      </c>
      <c r="E19" s="8" t="s">
        <v>43</v>
      </c>
      <c r="F19" s="8">
        <v>28</v>
      </c>
      <c r="G19" s="8">
        <v>21386.21</v>
      </c>
      <c r="H19" s="8" t="s">
        <v>35</v>
      </c>
      <c r="I19" s="8" t="s">
        <v>35</v>
      </c>
      <c r="J19" s="8" t="s">
        <v>35</v>
      </c>
      <c r="K19" s="4"/>
      <c r="L19" s="4"/>
      <c r="M19" s="4"/>
      <c r="N19" s="5"/>
      <c r="O19" s="5"/>
      <c r="P19" s="5"/>
    </row>
    <row r="20" spans="1:16">
      <c r="A20">
        <v>8</v>
      </c>
      <c r="B20">
        <v>82.122100000000003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>
        <v>8</v>
      </c>
      <c r="B21">
        <v>82.122100000000003</v>
      </c>
      <c r="E21" s="5" t="s">
        <v>35</v>
      </c>
      <c r="F21" s="5" t="s">
        <v>44</v>
      </c>
      <c r="G21" s="5" t="s">
        <v>32</v>
      </c>
      <c r="H21" s="5" t="s">
        <v>45</v>
      </c>
      <c r="I21" s="5" t="s">
        <v>46</v>
      </c>
      <c r="J21" s="5" t="s">
        <v>47</v>
      </c>
      <c r="K21" s="5" t="s">
        <v>48</v>
      </c>
      <c r="L21" s="5" t="s">
        <v>49</v>
      </c>
      <c r="M21" s="5" t="s">
        <v>50</v>
      </c>
      <c r="N21" s="8"/>
      <c r="O21" s="8"/>
      <c r="P21" s="8"/>
    </row>
    <row r="22" spans="1:16">
      <c r="A22">
        <v>0</v>
      </c>
      <c r="B22">
        <v>2.1221040000000002</v>
      </c>
      <c r="E22" s="4" t="s">
        <v>51</v>
      </c>
      <c r="F22" s="4">
        <v>2.1221019999999999</v>
      </c>
      <c r="G22" s="7">
        <v>3.84E-7</v>
      </c>
      <c r="H22" s="4">
        <v>5527823</v>
      </c>
      <c r="I22" s="7">
        <v>2.9000000000000001E-164</v>
      </c>
      <c r="J22" s="4">
        <v>2.1221009999999998</v>
      </c>
      <c r="K22" s="4">
        <v>2.1221030000000001</v>
      </c>
      <c r="L22" s="4">
        <v>2.1221009999999998</v>
      </c>
      <c r="M22" s="4">
        <v>2.1221030000000001</v>
      </c>
    </row>
    <row r="23" spans="1:16">
      <c r="A23">
        <v>8</v>
      </c>
      <c r="B23">
        <v>82.122100000000003</v>
      </c>
      <c r="E23" s="8">
        <v>5</v>
      </c>
      <c r="F23" s="8">
        <v>10</v>
      </c>
      <c r="G23" s="9">
        <v>6.6800000000000003E-8</v>
      </c>
      <c r="H23" s="9">
        <v>150000000</v>
      </c>
      <c r="I23" s="9">
        <v>5.9E-203</v>
      </c>
      <c r="J23" s="8">
        <v>10</v>
      </c>
      <c r="K23" s="8">
        <v>10</v>
      </c>
      <c r="L23" s="8">
        <v>10</v>
      </c>
      <c r="M23" s="8">
        <v>10</v>
      </c>
    </row>
    <row r="24" spans="1:16">
      <c r="A24">
        <v>7</v>
      </c>
      <c r="B24">
        <v>72.122100000000003</v>
      </c>
      <c r="E24" s="4"/>
      <c r="F24" s="4"/>
      <c r="G24" s="4"/>
      <c r="H24" s="4"/>
      <c r="I24" s="4"/>
      <c r="J24" s="4"/>
      <c r="K24" s="4"/>
      <c r="L24" s="4"/>
      <c r="M24" s="4"/>
    </row>
    <row r="25" spans="1:16">
      <c r="A25">
        <v>4</v>
      </c>
      <c r="B25">
        <v>42.122100000000003</v>
      </c>
      <c r="E25" s="4"/>
      <c r="F25" s="4"/>
      <c r="G25" s="4"/>
      <c r="H25" s="4"/>
      <c r="I25" s="4"/>
      <c r="J25" s="4"/>
      <c r="K25" s="4"/>
      <c r="L25" s="4"/>
      <c r="M25" s="4"/>
    </row>
    <row r="26" spans="1:16">
      <c r="A26">
        <v>6</v>
      </c>
      <c r="B26">
        <v>62.122100000000003</v>
      </c>
      <c r="E26" s="4"/>
      <c r="F26" s="4"/>
      <c r="G26" s="4"/>
      <c r="H26" s="4"/>
      <c r="I26" s="4"/>
      <c r="J26" s="4"/>
      <c r="K26" s="4"/>
      <c r="L26" s="4"/>
      <c r="M26" s="4"/>
    </row>
    <row r="27" spans="1:16">
      <c r="A27">
        <v>7</v>
      </c>
      <c r="B27">
        <v>72.122100000000003</v>
      </c>
    </row>
    <row r="28" spans="1:16">
      <c r="A28">
        <v>2</v>
      </c>
      <c r="B28">
        <v>22.1221</v>
      </c>
    </row>
    <row r="29" spans="1:16">
      <c r="A29">
        <v>0</v>
      </c>
      <c r="B29">
        <v>2.1221040000000002</v>
      </c>
    </row>
    <row r="30" spans="1:16">
      <c r="A30">
        <v>8</v>
      </c>
      <c r="B30">
        <v>82.122100000000003</v>
      </c>
    </row>
    <row r="31" spans="1:16">
      <c r="A31">
        <v>4</v>
      </c>
      <c r="B31">
        <v>42.122100000000003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E26371AB-D1DD-4770-8372-6F9A4CB90632}">
          <xm:f>'Regression Analysis'!$B$1:$B$16</xm:f>
        </x15:webExtension>
        <x15:webExtension appRef="{4DAA3151-C361-4BAB-BA4F-6FDD06708B58}">
          <xm:f>'Regression Analysis'!$A$1:$A$16</xm:f>
        </x15:webExtension>
        <x15:webExtension appRef="{3EBF917E-8D6F-467F-9923-C707769903CE}">
          <xm:f>'Regression Analysis'!$B$1:$B$16</xm:f>
        </x15:webExtension>
        <x15:webExtension appRef="{020B07CE-EA56-400F-8CEF-AF85A23C47A3}">
          <xm:f>'Regression Analysis'!$A$1:$A$16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D8C5-3B81-49DD-9C74-193EFDBB961F}">
  <dimension ref="A1:H11"/>
  <sheetViews>
    <sheetView tabSelected="1" workbookViewId="0">
      <selection activeCell="C10" sqref="C10"/>
    </sheetView>
  </sheetViews>
  <sheetFormatPr defaultRowHeight="15"/>
  <cols>
    <col min="2" max="2" width="18.5703125" bestFit="1" customWidth="1"/>
    <col min="3" max="3" width="20.140625" bestFit="1" customWidth="1"/>
    <col min="4" max="4" width="17.28515625" bestFit="1" customWidth="1"/>
    <col min="5" max="5" width="16.85546875" bestFit="1" customWidth="1"/>
    <col min="6" max="6" width="19.42578125" bestFit="1" customWidth="1"/>
    <col min="7" max="7" width="19" bestFit="1" customWidth="1"/>
  </cols>
  <sheetData>
    <row r="1" spans="1: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8">
      <c r="A2" t="s">
        <v>59</v>
      </c>
      <c r="B2">
        <v>2</v>
      </c>
      <c r="C2">
        <v>4</v>
      </c>
      <c r="D2">
        <v>0</v>
      </c>
      <c r="E2">
        <f>D2 + D3 + D4</f>
        <v>0</v>
      </c>
      <c r="F2">
        <v>100</v>
      </c>
      <c r="G2">
        <v>85</v>
      </c>
    </row>
    <row r="3" spans="1:8">
      <c r="A3" t="s">
        <v>60</v>
      </c>
      <c r="B3">
        <v>1</v>
      </c>
      <c r="C3">
        <v>3</v>
      </c>
      <c r="D3">
        <v>0</v>
      </c>
      <c r="F3">
        <f>B2*D2 + B3*D3 + B4*D4</f>
        <v>0</v>
      </c>
      <c r="G3">
        <f>C2*D2 + C3*D3 + C4*D4</f>
        <v>0</v>
      </c>
    </row>
    <row r="4" spans="1:8">
      <c r="A4" t="s">
        <v>61</v>
      </c>
      <c r="B4">
        <v>3</v>
      </c>
      <c r="C4">
        <v>2</v>
      </c>
      <c r="D4">
        <v>0</v>
      </c>
      <c r="F4">
        <f>F2-F3</f>
        <v>100</v>
      </c>
      <c r="G4">
        <f>G2-G3</f>
        <v>85</v>
      </c>
    </row>
    <row r="6" spans="1:8"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/>
    </row>
    <row r="7" spans="1:8">
      <c r="C7" s="4">
        <v>4</v>
      </c>
      <c r="D7" s="4">
        <v>0</v>
      </c>
      <c r="E7" s="4">
        <v>38.571428570000002</v>
      </c>
      <c r="F7" s="4">
        <v>100</v>
      </c>
      <c r="G7" s="4">
        <v>85</v>
      </c>
      <c r="H7" s="4"/>
    </row>
    <row r="8" spans="1:8">
      <c r="C8" s="4">
        <v>3</v>
      </c>
      <c r="D8" s="4">
        <v>7.8571428570000004</v>
      </c>
      <c r="E8" s="4"/>
      <c r="F8" s="4">
        <v>100</v>
      </c>
      <c r="G8" s="4">
        <v>85</v>
      </c>
      <c r="H8" s="4"/>
    </row>
    <row r="9" spans="1:8">
      <c r="C9" s="4">
        <v>2</v>
      </c>
      <c r="D9" s="4">
        <v>30.714285709999999</v>
      </c>
      <c r="E9" s="4"/>
      <c r="F9" s="4">
        <v>0</v>
      </c>
      <c r="G9" s="4">
        <v>0</v>
      </c>
      <c r="H9" s="4"/>
    </row>
    <row r="10" spans="1:8">
      <c r="C10" s="4"/>
      <c r="D10" s="4"/>
      <c r="E10" s="4"/>
      <c r="F10" s="4"/>
      <c r="G10" s="4"/>
      <c r="H10" s="4"/>
    </row>
    <row r="11" spans="1:8">
      <c r="C11" s="4"/>
      <c r="D11" s="4"/>
      <c r="E11" s="4"/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2024-10-30T21:47:08Z</dcterms:created>
  <dcterms:modified xsi:type="dcterms:W3CDTF">2024-10-31T00:28:10Z</dcterms:modified>
  <cp:category/>
  <cp:contentStatus/>
</cp:coreProperties>
</file>