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atka\Documents\Katka\Skola\UCM\Data Analytics\week 3\"/>
    </mc:Choice>
  </mc:AlternateContent>
  <xr:revisionPtr revIDLastSave="0" documentId="13_ncr:1_{0F9B53C8-572A-4036-A2D8-561C292FC003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List1" sheetId="1" r:id="rId1"/>
    <sheet name="Case 2" sheetId="4" r:id="rId2"/>
    <sheet name="Shouldice" sheetId="2" r:id="rId3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'Case 2'!$J$21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4" i="4" l="1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G19" i="4"/>
  <c r="E19" i="4"/>
  <c r="F19" i="4"/>
  <c r="C3" i="4"/>
  <c r="F5" i="4"/>
  <c r="F4" i="4"/>
  <c r="F3" i="4"/>
  <c r="B15" i="2"/>
  <c r="F21" i="2"/>
  <c r="F20" i="2"/>
  <c r="F19" i="2"/>
  <c r="F18" i="2"/>
  <c r="F17" i="2"/>
  <c r="F16" i="2"/>
  <c r="F15" i="2"/>
  <c r="D21" i="2"/>
  <c r="D20" i="2"/>
  <c r="D19" i="2"/>
  <c r="D18" i="2"/>
  <c r="D17" i="2"/>
  <c r="D16" i="2"/>
  <c r="D15" i="2"/>
  <c r="B21" i="2"/>
  <c r="B20" i="2"/>
  <c r="B19" i="2"/>
  <c r="B18" i="2"/>
  <c r="B17" i="2"/>
  <c r="B16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A2" i="1"/>
  <c r="A3" i="1" s="1"/>
  <c r="A4" i="1" s="1"/>
  <c r="A5" i="1" s="1"/>
  <c r="A6" i="1" s="1"/>
  <c r="I44" i="4" l="1"/>
  <c r="K44" i="4" s="1"/>
  <c r="I52" i="4"/>
  <c r="I54" i="4"/>
  <c r="K54" i="4" s="1"/>
  <c r="I46" i="4"/>
  <c r="I38" i="4"/>
  <c r="I30" i="4"/>
  <c r="I22" i="4"/>
  <c r="K22" i="4" s="1"/>
  <c r="I53" i="4"/>
  <c r="I45" i="4"/>
  <c r="I29" i="4"/>
  <c r="K29" i="4" s="1"/>
  <c r="I21" i="4"/>
  <c r="I37" i="4"/>
  <c r="I36" i="4"/>
  <c r="I49" i="4"/>
  <c r="K49" i="4" s="1"/>
  <c r="I28" i="4"/>
  <c r="I41" i="4"/>
  <c r="I33" i="4"/>
  <c r="I25" i="4"/>
  <c r="I51" i="4"/>
  <c r="I43" i="4"/>
  <c r="I35" i="4"/>
  <c r="I27" i="4"/>
  <c r="I50" i="4"/>
  <c r="I42" i="4"/>
  <c r="I34" i="4"/>
  <c r="K34" i="4" s="1"/>
  <c r="I26" i="4"/>
  <c r="I48" i="4"/>
  <c r="I40" i="4"/>
  <c r="I32" i="4"/>
  <c r="I24" i="4"/>
  <c r="K24" i="4" s="1"/>
  <c r="I47" i="4"/>
  <c r="I39" i="4"/>
  <c r="K39" i="4" s="1"/>
  <c r="I31" i="4"/>
  <c r="I23" i="4"/>
  <c r="I20" i="4"/>
  <c r="K20" i="4" s="1"/>
  <c r="I19" i="4"/>
  <c r="K19" i="4" s="1"/>
  <c r="F6" i="4"/>
  <c r="C2" i="4" s="1"/>
  <c r="N42" i="4" l="1"/>
  <c r="K42" i="4"/>
  <c r="N41" i="4"/>
  <c r="K41" i="4"/>
  <c r="N53" i="4"/>
  <c r="K53" i="4"/>
  <c r="N27" i="4"/>
  <c r="K27" i="4"/>
  <c r="N30" i="4"/>
  <c r="K30" i="4"/>
  <c r="N47" i="4"/>
  <c r="K47" i="4"/>
  <c r="N32" i="4"/>
  <c r="K32" i="4"/>
  <c r="N35" i="4"/>
  <c r="K35" i="4"/>
  <c r="N36" i="4"/>
  <c r="K36" i="4"/>
  <c r="N38" i="4"/>
  <c r="K38" i="4"/>
  <c r="N40" i="4"/>
  <c r="K40" i="4"/>
  <c r="N43" i="4"/>
  <c r="K43" i="4"/>
  <c r="N37" i="4"/>
  <c r="K37" i="4"/>
  <c r="N46" i="4"/>
  <c r="K46" i="4"/>
  <c r="N50" i="4"/>
  <c r="K50" i="4"/>
  <c r="N28" i="4"/>
  <c r="K28" i="4"/>
  <c r="N48" i="4"/>
  <c r="K48" i="4"/>
  <c r="N51" i="4"/>
  <c r="K51" i="4"/>
  <c r="N21" i="4"/>
  <c r="K21" i="4"/>
  <c r="N23" i="4"/>
  <c r="K23" i="4"/>
  <c r="N52" i="4"/>
  <c r="K52" i="4"/>
  <c r="N26" i="4"/>
  <c r="K26" i="4"/>
  <c r="N25" i="4"/>
  <c r="K25" i="4"/>
  <c r="N31" i="4"/>
  <c r="K31" i="4"/>
  <c r="N33" i="4"/>
  <c r="K33" i="4"/>
  <c r="N45" i="4"/>
  <c r="K45" i="4"/>
  <c r="N20" i="4"/>
  <c r="N34" i="4"/>
  <c r="N44" i="4"/>
  <c r="N54" i="4"/>
  <c r="N49" i="4"/>
  <c r="N24" i="4"/>
  <c r="N39" i="4"/>
  <c r="N29" i="4"/>
  <c r="N22" i="4"/>
  <c r="N19" i="4"/>
  <c r="J19" i="4"/>
  <c r="H22" i="4"/>
  <c r="H45" i="4"/>
  <c r="H48" i="4"/>
  <c r="H25" i="4"/>
  <c r="H38" i="4"/>
  <c r="H26" i="4"/>
  <c r="H41" i="4"/>
  <c r="H44" i="4"/>
  <c r="H51" i="4"/>
  <c r="H28" i="4"/>
  <c r="H46" i="4"/>
  <c r="H54" i="4"/>
  <c r="H52" i="4"/>
  <c r="H42" i="4"/>
  <c r="H24" i="4"/>
  <c r="H27" i="4"/>
  <c r="H50" i="4"/>
  <c r="H37" i="4"/>
  <c r="H34" i="4"/>
  <c r="H47" i="4"/>
  <c r="H49" i="4"/>
  <c r="H21" i="4"/>
  <c r="H32" i="4"/>
  <c r="H35" i="4"/>
  <c r="H23" i="4"/>
  <c r="H53" i="4"/>
  <c r="H39" i="4"/>
  <c r="H30" i="4"/>
  <c r="H33" i="4"/>
  <c r="H36" i="4"/>
  <c r="H29" i="4"/>
  <c r="H40" i="4"/>
  <c r="H43" i="4"/>
  <c r="H31" i="4"/>
  <c r="H20" i="4"/>
  <c r="H19" i="4"/>
  <c r="D2" i="4"/>
  <c r="F7" i="4"/>
  <c r="L19" i="4" l="1"/>
  <c r="M19" i="4" s="1"/>
  <c r="O19" i="4" s="1"/>
  <c r="J20" i="4"/>
  <c r="J21" i="4" s="1"/>
  <c r="L20" i="4" l="1"/>
  <c r="M20" i="4" s="1"/>
  <c r="O20" i="4" s="1"/>
  <c r="L21" i="4"/>
  <c r="J22" i="4" l="1"/>
  <c r="L22" i="4" s="1"/>
  <c r="M21" i="4"/>
  <c r="O21" i="4" s="1"/>
  <c r="J23" i="4" l="1"/>
  <c r="L23" i="4" s="1"/>
  <c r="M22" i="4"/>
  <c r="O22" i="4" s="1"/>
  <c r="M23" i="4" l="1"/>
  <c r="O23" i="4" s="1"/>
  <c r="J24" i="4"/>
  <c r="L24" i="4" s="1"/>
  <c r="M24" i="4" l="1"/>
  <c r="O24" i="4" s="1"/>
  <c r="J25" i="4"/>
  <c r="L25" i="4" s="1"/>
  <c r="J26" i="4" l="1"/>
  <c r="L26" i="4" s="1"/>
  <c r="M25" i="4"/>
  <c r="O25" i="4" s="1"/>
  <c r="J27" i="4" l="1"/>
  <c r="L27" i="4" s="1"/>
  <c r="M26" i="4"/>
  <c r="O26" i="4" s="1"/>
  <c r="M27" i="4" l="1"/>
  <c r="O27" i="4" s="1"/>
  <c r="J28" i="4"/>
  <c r="L28" i="4" s="1"/>
  <c r="J29" i="4" l="1"/>
  <c r="L29" i="4" s="1"/>
  <c r="M28" i="4"/>
  <c r="O28" i="4" s="1"/>
  <c r="J30" i="4" l="1"/>
  <c r="L30" i="4" s="1"/>
  <c r="M29" i="4"/>
  <c r="O29" i="4" s="1"/>
  <c r="J31" i="4" l="1"/>
  <c r="L31" i="4" s="1"/>
  <c r="M30" i="4"/>
  <c r="O30" i="4" s="1"/>
  <c r="J32" i="4" l="1"/>
  <c r="L32" i="4" s="1"/>
  <c r="M31" i="4"/>
  <c r="O31" i="4" s="1"/>
  <c r="J33" i="4" l="1"/>
  <c r="L33" i="4" s="1"/>
  <c r="M32" i="4"/>
  <c r="O32" i="4" s="1"/>
  <c r="J34" i="4" l="1"/>
  <c r="L34" i="4" s="1"/>
  <c r="M33" i="4"/>
  <c r="O33" i="4" s="1"/>
  <c r="J35" i="4" l="1"/>
  <c r="L35" i="4" s="1"/>
  <c r="M34" i="4"/>
  <c r="O34" i="4" s="1"/>
  <c r="J36" i="4" l="1"/>
  <c r="L36" i="4" s="1"/>
  <c r="M35" i="4"/>
  <c r="O35" i="4" s="1"/>
  <c r="J37" i="4" l="1"/>
  <c r="L37" i="4" s="1"/>
  <c r="M36" i="4"/>
  <c r="O36" i="4" s="1"/>
  <c r="J38" i="4" l="1"/>
  <c r="L38" i="4" s="1"/>
  <c r="M37" i="4"/>
  <c r="O37" i="4" s="1"/>
  <c r="J39" i="4" l="1"/>
  <c r="L39" i="4" s="1"/>
  <c r="M38" i="4"/>
  <c r="O38" i="4" s="1"/>
  <c r="J40" i="4" l="1"/>
  <c r="L40" i="4" s="1"/>
  <c r="M39" i="4"/>
  <c r="O39" i="4" s="1"/>
  <c r="J41" i="4" l="1"/>
  <c r="L41" i="4" s="1"/>
  <c r="M40" i="4"/>
  <c r="O40" i="4" s="1"/>
  <c r="J42" i="4" l="1"/>
  <c r="L42" i="4" s="1"/>
  <c r="M41" i="4"/>
  <c r="O41" i="4" s="1"/>
  <c r="J43" i="4" l="1"/>
  <c r="L43" i="4" s="1"/>
  <c r="M42" i="4"/>
  <c r="O42" i="4" s="1"/>
  <c r="J44" i="4" l="1"/>
  <c r="L44" i="4" s="1"/>
  <c r="M43" i="4"/>
  <c r="O43" i="4" s="1"/>
  <c r="J45" i="4" l="1"/>
  <c r="L45" i="4" s="1"/>
  <c r="M44" i="4"/>
  <c r="O44" i="4" s="1"/>
  <c r="J46" i="4" l="1"/>
  <c r="L46" i="4" s="1"/>
  <c r="M45" i="4"/>
  <c r="O45" i="4" s="1"/>
  <c r="J47" i="4" l="1"/>
  <c r="L47" i="4" s="1"/>
  <c r="M46" i="4"/>
  <c r="O46" i="4" s="1"/>
  <c r="J48" i="4" l="1"/>
  <c r="L48" i="4" s="1"/>
  <c r="M47" i="4"/>
  <c r="O47" i="4" s="1"/>
  <c r="J49" i="4" l="1"/>
  <c r="L49" i="4" s="1"/>
  <c r="M48" i="4"/>
  <c r="O48" i="4" s="1"/>
  <c r="J50" i="4" l="1"/>
  <c r="L50" i="4" s="1"/>
  <c r="M49" i="4"/>
  <c r="O49" i="4" s="1"/>
  <c r="J51" i="4" l="1"/>
  <c r="L51" i="4" s="1"/>
  <c r="M50" i="4"/>
  <c r="O50" i="4" s="1"/>
  <c r="J52" i="4" l="1"/>
  <c r="L52" i="4" s="1"/>
  <c r="M51" i="4"/>
  <c r="O51" i="4" s="1"/>
  <c r="J53" i="4" l="1"/>
  <c r="L53" i="4" s="1"/>
  <c r="M52" i="4"/>
  <c r="O52" i="4" s="1"/>
  <c r="J54" i="4" l="1"/>
  <c r="M53" i="4"/>
  <c r="O53" i="4" s="1"/>
  <c r="L54" i="4" l="1"/>
  <c r="M54" i="4" s="1"/>
  <c r="O54" i="4" s="1"/>
  <c r="O55" i="4" s="1"/>
  <c r="X12" i="4" s="1"/>
</calcChain>
</file>

<file path=xl/sharedStrings.xml><?xml version="1.0" encoding="utf-8"?>
<sst xmlns="http://schemas.openxmlformats.org/spreadsheetml/2006/main" count="60" uniqueCount="54">
  <si>
    <t>Total surgeries per day</t>
  </si>
  <si>
    <t>Weekday</t>
  </si>
  <si>
    <t>patients: average stay 3 days</t>
  </si>
  <si>
    <t>Data for Av. Stay</t>
  </si>
  <si>
    <t>patients: average stay 4 days</t>
  </si>
  <si>
    <t>patients: average stay 5 days</t>
  </si>
  <si>
    <t>surgeries per day: 60</t>
  </si>
  <si>
    <t>bed capacity: 240</t>
  </si>
  <si>
    <t>attanable patient: 30</t>
  </si>
  <si>
    <t>leave: after 3 days</t>
  </si>
  <si>
    <t xml:space="preserve">cost per surgery (up to 60): 2000 </t>
  </si>
  <si>
    <t xml:space="preserve">cost per surgery (more than 60): 2000 + 1000 per extra patient </t>
  </si>
  <si>
    <t>recovery for 240-n*10 beds (n= 0,1,2,3,….): € 160.000 – n*5000</t>
  </si>
  <si>
    <t>recovery per extra bed (at most 15 excess beds are 
available):  1400</t>
  </si>
  <si>
    <t>surgery</t>
  </si>
  <si>
    <t>recovery</t>
  </si>
  <si>
    <t>beds</t>
  </si>
  <si>
    <t>costs</t>
  </si>
  <si>
    <t>revenue</t>
  </si>
  <si>
    <t>patients</t>
  </si>
  <si>
    <t>stay</t>
  </si>
  <si>
    <t>3 days</t>
  </si>
  <si>
    <t>4 days</t>
  </si>
  <si>
    <t>5 days</t>
  </si>
  <si>
    <t>patient intake Day 1</t>
  </si>
  <si>
    <t>Simulation</t>
  </si>
  <si>
    <t>Days</t>
  </si>
  <si>
    <t>Beds needed</t>
  </si>
  <si>
    <t>Revenue</t>
  </si>
  <si>
    <t>Profit</t>
  </si>
  <si>
    <t>Surgeries Total</t>
  </si>
  <si>
    <t>Excess</t>
  </si>
  <si>
    <t>Costs (surgeries)</t>
  </si>
  <si>
    <t>Costs (recovery)</t>
  </si>
  <si>
    <t>Replications</t>
  </si>
  <si>
    <t>overall</t>
  </si>
  <si>
    <t>average</t>
  </si>
  <si>
    <t>Total Costs</t>
  </si>
  <si>
    <t>Elective patients (fixed)</t>
  </si>
  <si>
    <t>New Elective</t>
  </si>
  <si>
    <t>New Beds</t>
  </si>
  <si>
    <t>Surgeries per day</t>
  </si>
  <si>
    <t>Recovery capacity</t>
  </si>
  <si>
    <t>Cost excess capacity</t>
  </si>
  <si>
    <t>Cost per surgery</t>
  </si>
  <si>
    <t>Extra surgery cost</t>
  </si>
  <si>
    <t>Total cost</t>
  </si>
  <si>
    <t>N (10 beds)</t>
  </si>
  <si>
    <t>capacity</t>
  </si>
  <si>
    <t>cost (standard-up to 60)</t>
  </si>
  <si>
    <t>Reduction costs per 10 beds</t>
  </si>
  <si>
    <t>excess patients (per day per patient in excess)</t>
  </si>
  <si>
    <t>max no. of excess patients</t>
  </si>
  <si>
    <t>Diagnosis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</si>
</sst>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;[Red]&quot;€&quot;\ \-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Arial Nova"/>
      <family val="2"/>
    </font>
    <font>
      <sz val="11"/>
      <color theme="1"/>
      <name val="Arial Nova"/>
      <family val="2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1"/>
  <sheetViews>
    <sheetView workbookViewId="0">
      <selection activeCell="F2" sqref="F2:F21"/>
    </sheetView>
  </sheetViews>
  <sheetFormatPr defaultRowHeight="14.5" x14ac:dyDescent="0.35"/>
  <sheetData>
    <row r="2" spans="1:6" x14ac:dyDescent="0.35">
      <c r="A2">
        <f ca="1">RAND()</f>
        <v>0.65915493718175489</v>
      </c>
      <c r="E2">
        <v>1</v>
      </c>
      <c r="F2" t="b">
        <f>IF(E2&lt;=0.5,TRUE,FALSE)</f>
        <v>0</v>
      </c>
    </row>
    <row r="3" spans="1:6" x14ac:dyDescent="0.35">
      <c r="A3" t="b">
        <f ca="1">IF(A2&lt;=0.5,TRUE,FALSE)</f>
        <v>0</v>
      </c>
      <c r="E3">
        <v>2</v>
      </c>
      <c r="F3" t="b">
        <f t="shared" ref="F3:F21" si="0">IF(E3&lt;=0.5,TRUE,FALSE)</f>
        <v>0</v>
      </c>
    </row>
    <row r="4" spans="1:6" x14ac:dyDescent="0.35">
      <c r="A4" t="b">
        <f t="shared" ref="A4:A6" ca="1" si="1">IF(A3&lt;=0.5,TRUE,FALSE)</f>
        <v>0</v>
      </c>
      <c r="E4">
        <v>3</v>
      </c>
      <c r="F4" t="b">
        <f t="shared" si="0"/>
        <v>0</v>
      </c>
    </row>
    <row r="5" spans="1:6" x14ac:dyDescent="0.35">
      <c r="A5" t="b">
        <f t="shared" ca="1" si="1"/>
        <v>0</v>
      </c>
      <c r="E5">
        <v>4</v>
      </c>
      <c r="F5" t="b">
        <f t="shared" si="0"/>
        <v>0</v>
      </c>
    </row>
    <row r="6" spans="1:6" x14ac:dyDescent="0.35">
      <c r="A6" t="b">
        <f t="shared" ca="1" si="1"/>
        <v>0</v>
      </c>
      <c r="E6">
        <v>5</v>
      </c>
      <c r="F6" t="b">
        <f t="shared" si="0"/>
        <v>0</v>
      </c>
    </row>
    <row r="7" spans="1:6" x14ac:dyDescent="0.35">
      <c r="E7">
        <v>6</v>
      </c>
      <c r="F7" t="b">
        <f t="shared" si="0"/>
        <v>0</v>
      </c>
    </row>
    <row r="8" spans="1:6" x14ac:dyDescent="0.35">
      <c r="E8">
        <v>7</v>
      </c>
      <c r="F8" t="b">
        <f t="shared" si="0"/>
        <v>0</v>
      </c>
    </row>
    <row r="9" spans="1:6" x14ac:dyDescent="0.35">
      <c r="E9">
        <v>8</v>
      </c>
      <c r="F9" t="b">
        <f t="shared" si="0"/>
        <v>0</v>
      </c>
    </row>
    <row r="10" spans="1:6" x14ac:dyDescent="0.35">
      <c r="E10">
        <v>9</v>
      </c>
      <c r="F10" t="b">
        <f t="shared" si="0"/>
        <v>0</v>
      </c>
    </row>
    <row r="11" spans="1:6" x14ac:dyDescent="0.35">
      <c r="E11">
        <v>10</v>
      </c>
      <c r="F11" t="b">
        <f t="shared" si="0"/>
        <v>0</v>
      </c>
    </row>
    <row r="12" spans="1:6" x14ac:dyDescent="0.35">
      <c r="E12">
        <v>11</v>
      </c>
      <c r="F12" t="b">
        <f t="shared" si="0"/>
        <v>0</v>
      </c>
    </row>
    <row r="13" spans="1:6" x14ac:dyDescent="0.35">
      <c r="E13">
        <v>12</v>
      </c>
      <c r="F13" t="b">
        <f t="shared" si="0"/>
        <v>0</v>
      </c>
    </row>
    <row r="14" spans="1:6" x14ac:dyDescent="0.35">
      <c r="E14">
        <v>13</v>
      </c>
      <c r="F14" t="b">
        <f t="shared" si="0"/>
        <v>0</v>
      </c>
    </row>
    <row r="15" spans="1:6" x14ac:dyDescent="0.35">
      <c r="E15">
        <v>14</v>
      </c>
      <c r="F15" t="b">
        <f t="shared" si="0"/>
        <v>0</v>
      </c>
    </row>
    <row r="16" spans="1:6" x14ac:dyDescent="0.35">
      <c r="E16">
        <v>15</v>
      </c>
      <c r="F16" t="b">
        <f t="shared" si="0"/>
        <v>0</v>
      </c>
    </row>
    <row r="17" spans="5:6" x14ac:dyDescent="0.35">
      <c r="E17">
        <v>16</v>
      </c>
      <c r="F17" t="b">
        <f t="shared" si="0"/>
        <v>0</v>
      </c>
    </row>
    <row r="18" spans="5:6" x14ac:dyDescent="0.35">
      <c r="E18">
        <v>17</v>
      </c>
      <c r="F18" t="b">
        <f t="shared" si="0"/>
        <v>0</v>
      </c>
    </row>
    <row r="19" spans="5:6" x14ac:dyDescent="0.35">
      <c r="E19">
        <v>18</v>
      </c>
      <c r="F19" t="b">
        <f t="shared" si="0"/>
        <v>0</v>
      </c>
    </row>
    <row r="20" spans="5:6" x14ac:dyDescent="0.35">
      <c r="E20">
        <v>19</v>
      </c>
      <c r="F20" t="b">
        <f t="shared" si="0"/>
        <v>0</v>
      </c>
    </row>
    <row r="21" spans="5:6" x14ac:dyDescent="0.35">
      <c r="E21">
        <v>20</v>
      </c>
      <c r="F21" t="b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039F-D14A-4E1F-A14D-1002E7E10469}">
  <dimension ref="A1:X55"/>
  <sheetViews>
    <sheetView tabSelected="1" topLeftCell="D16" workbookViewId="0">
      <selection activeCell="G21" sqref="G21"/>
    </sheetView>
  </sheetViews>
  <sheetFormatPr defaultRowHeight="14.5" x14ac:dyDescent="0.35"/>
  <cols>
    <col min="1" max="1" width="16.6328125" customWidth="1"/>
    <col min="4" max="4" width="20.453125" customWidth="1"/>
    <col min="5" max="5" width="18.6328125" customWidth="1"/>
    <col min="6" max="6" width="22" customWidth="1"/>
    <col min="7" max="7" width="41.54296875" customWidth="1"/>
    <col min="8" max="8" width="15" customWidth="1"/>
    <col min="9" max="9" width="13.6328125" customWidth="1"/>
    <col min="10" max="10" width="12.6328125" customWidth="1"/>
    <col min="11" max="11" width="12.453125" customWidth="1"/>
    <col min="12" max="13" width="15.54296875" customWidth="1"/>
    <col min="16" max="16" width="14.26953125" customWidth="1"/>
    <col min="23" max="23" width="12.6328125" customWidth="1"/>
  </cols>
  <sheetData>
    <row r="1" spans="1:24" x14ac:dyDescent="0.35">
      <c r="B1" t="s">
        <v>16</v>
      </c>
      <c r="C1" t="s">
        <v>17</v>
      </c>
      <c r="D1" t="s">
        <v>18</v>
      </c>
      <c r="F1" t="s">
        <v>19</v>
      </c>
      <c r="G1" t="s">
        <v>20</v>
      </c>
    </row>
    <row r="2" spans="1:24" x14ac:dyDescent="0.35">
      <c r="A2" t="s">
        <v>14</v>
      </c>
      <c r="B2">
        <v>60</v>
      </c>
      <c r="C2" t="e">
        <f ca="1">IF(F6&lt;60,F6*2000,120000+#REF!*1000)</f>
        <v>#REF!</v>
      </c>
      <c r="D2">
        <f ca="1">4600*F6</f>
        <v>294400</v>
      </c>
      <c r="F2">
        <v>30</v>
      </c>
      <c r="G2" t="s">
        <v>21</v>
      </c>
    </row>
    <row r="3" spans="1:24" x14ac:dyDescent="0.35">
      <c r="A3" t="s">
        <v>15</v>
      </c>
      <c r="B3">
        <v>240</v>
      </c>
      <c r="C3">
        <f>IF(B3=240,160000,160000-B4*5000)</f>
        <v>160000</v>
      </c>
      <c r="F3">
        <f ca="1">RANDBETWEEN(8,12)</f>
        <v>11</v>
      </c>
      <c r="G3" t="s">
        <v>21</v>
      </c>
    </row>
    <row r="4" spans="1:24" x14ac:dyDescent="0.35">
      <c r="B4">
        <v>11</v>
      </c>
      <c r="F4">
        <f ca="1">RANDBETWEEN(6,14)</f>
        <v>12</v>
      </c>
      <c r="G4" t="s">
        <v>22</v>
      </c>
    </row>
    <row r="5" spans="1:24" x14ac:dyDescent="0.35">
      <c r="F5">
        <f ca="1">RANDBETWEEN(5,15)</f>
        <v>11</v>
      </c>
      <c r="G5" t="s">
        <v>23</v>
      </c>
    </row>
    <row r="6" spans="1:24" x14ac:dyDescent="0.35">
      <c r="E6" t="s">
        <v>24</v>
      </c>
      <c r="F6">
        <f ca="1">SUM(F2:F5)</f>
        <v>64</v>
      </c>
    </row>
    <row r="7" spans="1:24" x14ac:dyDescent="0.35">
      <c r="F7">
        <f ca="1">60-F6</f>
        <v>-4</v>
      </c>
    </row>
    <row r="10" spans="1:24" x14ac:dyDescent="0.35">
      <c r="E10" t="s">
        <v>48</v>
      </c>
      <c r="F10" t="s">
        <v>49</v>
      </c>
      <c r="G10" s="6" t="s">
        <v>51</v>
      </c>
      <c r="H10" t="s">
        <v>52</v>
      </c>
      <c r="W10" t="s">
        <v>34</v>
      </c>
      <c r="X10" t="s">
        <v>29</v>
      </c>
    </row>
    <row r="11" spans="1:24" x14ac:dyDescent="0.35">
      <c r="E11">
        <v>60</v>
      </c>
      <c r="F11">
        <v>2000</v>
      </c>
      <c r="G11" s="6">
        <v>1400</v>
      </c>
      <c r="H11">
        <v>15</v>
      </c>
    </row>
    <row r="12" spans="1:24" x14ac:dyDescent="0.35">
      <c r="X12">
        <f ca="1">O55</f>
        <v>-126800</v>
      </c>
    </row>
    <row r="13" spans="1:24" x14ac:dyDescent="0.35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45</v>
      </c>
      <c r="F13" s="3" t="s">
        <v>46</v>
      </c>
      <c r="G13" s="3" t="s">
        <v>28</v>
      </c>
      <c r="H13" s="3" t="s">
        <v>50</v>
      </c>
      <c r="I13" s="3" t="s">
        <v>47</v>
      </c>
      <c r="W13">
        <v>1</v>
      </c>
      <c r="X13">
        <f t="dataTable" ref="X13:X32" dt2D="0" dtr="0" r1="W11" ca="1"/>
        <v>-297600</v>
      </c>
    </row>
    <row r="14" spans="1:24" x14ac:dyDescent="0.35">
      <c r="A14" s="4">
        <v>60</v>
      </c>
      <c r="B14" s="4">
        <v>240</v>
      </c>
      <c r="C14" s="5">
        <v>1400</v>
      </c>
      <c r="D14" s="5">
        <v>2000</v>
      </c>
      <c r="E14" s="5">
        <v>1000</v>
      </c>
      <c r="F14" s="5">
        <v>160000</v>
      </c>
      <c r="G14" s="5">
        <v>4600</v>
      </c>
      <c r="H14" s="5">
        <v>5000</v>
      </c>
      <c r="I14" s="4">
        <v>0</v>
      </c>
      <c r="W14">
        <v>2</v>
      </c>
      <c r="X14">
        <v>-135600</v>
      </c>
    </row>
    <row r="15" spans="1:24" x14ac:dyDescent="0.35">
      <c r="W15">
        <v>3</v>
      </c>
      <c r="X15">
        <v>-100600</v>
      </c>
    </row>
    <row r="16" spans="1:24" x14ac:dyDescent="0.35">
      <c r="W16">
        <v>4</v>
      </c>
      <c r="X16">
        <v>-81400</v>
      </c>
    </row>
    <row r="17" spans="1:24" x14ac:dyDescent="0.35">
      <c r="R17" t="s">
        <v>53</v>
      </c>
      <c r="W17">
        <v>5</v>
      </c>
      <c r="X17">
        <v>-205400</v>
      </c>
    </row>
    <row r="18" spans="1:24" x14ac:dyDescent="0.35">
      <c r="A18" s="2" t="s">
        <v>25</v>
      </c>
      <c r="C18" t="s">
        <v>26</v>
      </c>
      <c r="D18" t="s">
        <v>38</v>
      </c>
      <c r="E18" t="s">
        <v>21</v>
      </c>
      <c r="F18" t="s">
        <v>22</v>
      </c>
      <c r="G18" t="s">
        <v>23</v>
      </c>
      <c r="H18" t="s">
        <v>31</v>
      </c>
      <c r="I18" t="s">
        <v>30</v>
      </c>
      <c r="J18" t="s">
        <v>27</v>
      </c>
      <c r="K18" t="s">
        <v>32</v>
      </c>
      <c r="L18" t="s">
        <v>33</v>
      </c>
      <c r="M18" t="s">
        <v>37</v>
      </c>
      <c r="N18" t="s">
        <v>28</v>
      </c>
      <c r="O18" t="s">
        <v>29</v>
      </c>
      <c r="P18" t="s">
        <v>39</v>
      </c>
      <c r="Q18" t="s">
        <v>40</v>
      </c>
      <c r="W18">
        <v>6</v>
      </c>
      <c r="X18">
        <v>-147600</v>
      </c>
    </row>
    <row r="19" spans="1:24" x14ac:dyDescent="0.35">
      <c r="C19">
        <v>1</v>
      </c>
      <c r="D19">
        <v>30</v>
      </c>
      <c r="E19">
        <f ca="1">RANDBETWEEN(8,12)</f>
        <v>11</v>
      </c>
      <c r="F19">
        <f ca="1">RANDBETWEEN(6,14)</f>
        <v>6</v>
      </c>
      <c r="G19">
        <f ca="1">RANDBETWEEN(5,15)</f>
        <v>5</v>
      </c>
      <c r="H19">
        <f ca="1">I19-60</f>
        <v>-8</v>
      </c>
      <c r="I19">
        <f ca="1">SUM(E19:G19) + D19</f>
        <v>52</v>
      </c>
      <c r="J19">
        <f ca="1">I19</f>
        <v>52</v>
      </c>
      <c r="K19">
        <f ca="1">IF(I19&lt;=60,I19*2000,(2000*I19)+1000*(I19-60))</f>
        <v>104000</v>
      </c>
      <c r="L19">
        <f ca="1">IF(J19&lt;=240-($I$14*10),160000-$I$14*5000,160000-($I$14+5000)+1400*(J19*(240-$I$14*10)))</f>
        <v>160000</v>
      </c>
      <c r="M19">
        <f ca="1">K19+L19</f>
        <v>264000</v>
      </c>
      <c r="N19">
        <f t="shared" ref="N19:N54" ca="1" si="0">4600*I19</f>
        <v>239200</v>
      </c>
      <c r="O19">
        <f ca="1">N19-M19</f>
        <v>-24800</v>
      </c>
      <c r="W19">
        <v>7</v>
      </c>
      <c r="X19">
        <v>-273000</v>
      </c>
    </row>
    <row r="20" spans="1:24" x14ac:dyDescent="0.35">
      <c r="C20">
        <v>2</v>
      </c>
      <c r="D20">
        <v>30</v>
      </c>
      <c r="E20">
        <f t="shared" ref="E20:E54" ca="1" si="1">RANDBETWEEN(8,12)</f>
        <v>8</v>
      </c>
      <c r="F20">
        <f t="shared" ref="F20:F54" ca="1" si="2">RANDBETWEEN(6,14)</f>
        <v>7</v>
      </c>
      <c r="G20">
        <f t="shared" ref="G20:G54" ca="1" si="3">RANDBETWEEN(5,15)</f>
        <v>8</v>
      </c>
      <c r="H20">
        <f ca="1">I20-60</f>
        <v>-7</v>
      </c>
      <c r="I20">
        <f ca="1">SUM(E20:G20) + D20</f>
        <v>53</v>
      </c>
      <c r="J20">
        <f ca="1">J19+I20</f>
        <v>105</v>
      </c>
      <c r="K20">
        <f t="shared" ref="K20:K54" ca="1" si="4">IF(I20&lt;=60,I20*2000,(2000*I20)+1000*(I20-60))</f>
        <v>106000</v>
      </c>
      <c r="L20">
        <f t="shared" ref="L20:L54" ca="1" si="5">IF(J20&lt;=240-($I$14*10),160000-$I$14*5000,160000-($I$14+5000)+1400*(J20*(240-$I$14*10)))</f>
        <v>160000</v>
      </c>
      <c r="M20">
        <f t="shared" ref="M20:M54" ca="1" si="6">K20+L20</f>
        <v>266000</v>
      </c>
      <c r="N20">
        <f t="shared" ca="1" si="0"/>
        <v>243800</v>
      </c>
      <c r="O20">
        <f t="shared" ref="O20:O54" ca="1" si="7">N20-M20</f>
        <v>-22200</v>
      </c>
      <c r="W20">
        <v>8</v>
      </c>
      <c r="X20">
        <v>-235000</v>
      </c>
    </row>
    <row r="21" spans="1:24" x14ac:dyDescent="0.35">
      <c r="C21">
        <v>3</v>
      </c>
      <c r="D21">
        <v>30</v>
      </c>
      <c r="E21">
        <f t="shared" ca="1" si="1"/>
        <v>8</v>
      </c>
      <c r="F21">
        <f t="shared" ca="1" si="2"/>
        <v>8</v>
      </c>
      <c r="G21">
        <f t="shared" ca="1" si="3"/>
        <v>5</v>
      </c>
      <c r="H21">
        <f t="shared" ref="H21:H54" ca="1" si="8">I21-60</f>
        <v>-9</v>
      </c>
      <c r="I21">
        <f t="shared" ref="I21:I54" ca="1" si="9">SUM(E21:G21) + D21</f>
        <v>51</v>
      </c>
      <c r="J21">
        <f ca="1">J20+I21</f>
        <v>156</v>
      </c>
      <c r="K21">
        <f t="shared" ca="1" si="4"/>
        <v>102000</v>
      </c>
      <c r="L21">
        <f t="shared" ca="1" si="5"/>
        <v>160000</v>
      </c>
      <c r="M21">
        <f t="shared" ca="1" si="6"/>
        <v>262000</v>
      </c>
      <c r="N21">
        <f t="shared" ca="1" si="0"/>
        <v>234600</v>
      </c>
      <c r="O21">
        <f t="shared" ca="1" si="7"/>
        <v>-27400</v>
      </c>
      <c r="W21">
        <v>9</v>
      </c>
      <c r="X21">
        <v>-100000</v>
      </c>
    </row>
    <row r="22" spans="1:24" x14ac:dyDescent="0.35">
      <c r="C22">
        <v>4</v>
      </c>
      <c r="D22">
        <v>30</v>
      </c>
      <c r="E22">
        <f t="shared" ca="1" si="1"/>
        <v>12</v>
      </c>
      <c r="F22">
        <f t="shared" ca="1" si="2"/>
        <v>11</v>
      </c>
      <c r="G22">
        <f t="shared" ca="1" si="3"/>
        <v>7</v>
      </c>
      <c r="H22">
        <f t="shared" ca="1" si="8"/>
        <v>0</v>
      </c>
      <c r="I22">
        <f t="shared" ca="1" si="9"/>
        <v>60</v>
      </c>
      <c r="J22">
        <f ca="1">J21+I22-D19-E19</f>
        <v>175</v>
      </c>
      <c r="K22">
        <f t="shared" ca="1" si="4"/>
        <v>120000</v>
      </c>
      <c r="L22">
        <f t="shared" ca="1" si="5"/>
        <v>160000</v>
      </c>
      <c r="M22">
        <f t="shared" ca="1" si="6"/>
        <v>280000</v>
      </c>
      <c r="N22">
        <f t="shared" ca="1" si="0"/>
        <v>276000</v>
      </c>
      <c r="O22">
        <f t="shared" ca="1" si="7"/>
        <v>-4000</v>
      </c>
      <c r="W22">
        <v>10</v>
      </c>
      <c r="X22">
        <v>-160400</v>
      </c>
    </row>
    <row r="23" spans="1:24" x14ac:dyDescent="0.35">
      <c r="C23">
        <v>5</v>
      </c>
      <c r="D23">
        <v>30</v>
      </c>
      <c r="E23">
        <f t="shared" ca="1" si="1"/>
        <v>11</v>
      </c>
      <c r="F23">
        <f t="shared" ca="1" si="2"/>
        <v>14</v>
      </c>
      <c r="G23">
        <f t="shared" ca="1" si="3"/>
        <v>9</v>
      </c>
      <c r="H23">
        <f t="shared" ca="1" si="8"/>
        <v>4</v>
      </c>
      <c r="I23">
        <f t="shared" ca="1" si="9"/>
        <v>64</v>
      </c>
      <c r="J23">
        <f ca="1">J22+I23-F19-D20-E20</f>
        <v>195</v>
      </c>
      <c r="K23">
        <f t="shared" ca="1" si="4"/>
        <v>132000</v>
      </c>
      <c r="L23">
        <f t="shared" ca="1" si="5"/>
        <v>160000</v>
      </c>
      <c r="M23">
        <f t="shared" ca="1" si="6"/>
        <v>292000</v>
      </c>
      <c r="N23">
        <f t="shared" ca="1" si="0"/>
        <v>294400</v>
      </c>
      <c r="O23">
        <f t="shared" ca="1" si="7"/>
        <v>2400</v>
      </c>
      <c r="W23">
        <v>11</v>
      </c>
      <c r="X23">
        <v>-108400</v>
      </c>
    </row>
    <row r="24" spans="1:24" x14ac:dyDescent="0.35">
      <c r="C24">
        <v>6</v>
      </c>
      <c r="D24">
        <v>30</v>
      </c>
      <c r="E24">
        <f t="shared" ca="1" si="1"/>
        <v>12</v>
      </c>
      <c r="F24">
        <f t="shared" ca="1" si="2"/>
        <v>7</v>
      </c>
      <c r="G24">
        <f t="shared" ca="1" si="3"/>
        <v>14</v>
      </c>
      <c r="H24">
        <f t="shared" ca="1" si="8"/>
        <v>3</v>
      </c>
      <c r="I24">
        <f t="shared" ca="1" si="9"/>
        <v>63</v>
      </c>
      <c r="J24">
        <f ca="1">J23+I24-D21-E21-F20-G19</f>
        <v>208</v>
      </c>
      <c r="K24">
        <f t="shared" ca="1" si="4"/>
        <v>129000</v>
      </c>
      <c r="L24">
        <f t="shared" ca="1" si="5"/>
        <v>160000</v>
      </c>
      <c r="M24">
        <f t="shared" ca="1" si="6"/>
        <v>289000</v>
      </c>
      <c r="N24">
        <f t="shared" ca="1" si="0"/>
        <v>289800</v>
      </c>
      <c r="O24">
        <f t="shared" ca="1" si="7"/>
        <v>800</v>
      </c>
      <c r="W24">
        <v>12</v>
      </c>
      <c r="X24">
        <v>-110200</v>
      </c>
    </row>
    <row r="25" spans="1:24" x14ac:dyDescent="0.35">
      <c r="C25">
        <v>7</v>
      </c>
      <c r="D25">
        <v>30</v>
      </c>
      <c r="E25">
        <f t="shared" ca="1" si="1"/>
        <v>8</v>
      </c>
      <c r="F25">
        <f t="shared" ca="1" si="2"/>
        <v>13</v>
      </c>
      <c r="G25">
        <f t="shared" ca="1" si="3"/>
        <v>8</v>
      </c>
      <c r="H25">
        <f t="shared" ca="1" si="8"/>
        <v>-1</v>
      </c>
      <c r="I25">
        <f t="shared" ca="1" si="9"/>
        <v>59</v>
      </c>
      <c r="J25">
        <f ca="1">J24+I25-D22-E22-F21-G20</f>
        <v>209</v>
      </c>
      <c r="K25">
        <f t="shared" ca="1" si="4"/>
        <v>118000</v>
      </c>
      <c r="L25">
        <f t="shared" ca="1" si="5"/>
        <v>160000</v>
      </c>
      <c r="M25">
        <f t="shared" ca="1" si="6"/>
        <v>278000</v>
      </c>
      <c r="N25">
        <f t="shared" ca="1" si="0"/>
        <v>271400</v>
      </c>
      <c r="O25">
        <f t="shared" ca="1" si="7"/>
        <v>-6600</v>
      </c>
      <c r="W25">
        <v>13</v>
      </c>
      <c r="X25">
        <v>-114200</v>
      </c>
    </row>
    <row r="26" spans="1:24" x14ac:dyDescent="0.35">
      <c r="C26">
        <v>8</v>
      </c>
      <c r="D26">
        <v>30</v>
      </c>
      <c r="E26">
        <f t="shared" ca="1" si="1"/>
        <v>8</v>
      </c>
      <c r="F26">
        <f t="shared" ca="1" si="2"/>
        <v>7</v>
      </c>
      <c r="G26">
        <f t="shared" ca="1" si="3"/>
        <v>9</v>
      </c>
      <c r="H26">
        <f t="shared" ca="1" si="8"/>
        <v>-6</v>
      </c>
      <c r="I26">
        <f t="shared" ca="1" si="9"/>
        <v>54</v>
      </c>
      <c r="J26">
        <f t="shared" ref="J26:J54" ca="1" si="10">J25+I26-D23-E23-F22-G21</f>
        <v>206</v>
      </c>
      <c r="K26">
        <f t="shared" ca="1" si="4"/>
        <v>108000</v>
      </c>
      <c r="L26">
        <f t="shared" ca="1" si="5"/>
        <v>160000</v>
      </c>
      <c r="M26">
        <f t="shared" ca="1" si="6"/>
        <v>268000</v>
      </c>
      <c r="N26">
        <f t="shared" ca="1" si="0"/>
        <v>248400</v>
      </c>
      <c r="O26">
        <f t="shared" ca="1" si="7"/>
        <v>-19600</v>
      </c>
      <c r="W26">
        <v>14</v>
      </c>
      <c r="X26">
        <v>-223000</v>
      </c>
    </row>
    <row r="27" spans="1:24" x14ac:dyDescent="0.35">
      <c r="C27">
        <v>9</v>
      </c>
      <c r="D27">
        <v>30</v>
      </c>
      <c r="E27">
        <f t="shared" ca="1" si="1"/>
        <v>10</v>
      </c>
      <c r="F27">
        <f t="shared" ca="1" si="2"/>
        <v>8</v>
      </c>
      <c r="G27">
        <f t="shared" ca="1" si="3"/>
        <v>6</v>
      </c>
      <c r="H27">
        <f t="shared" ca="1" si="8"/>
        <v>-6</v>
      </c>
      <c r="I27">
        <f t="shared" ca="1" si="9"/>
        <v>54</v>
      </c>
      <c r="J27">
        <f t="shared" ca="1" si="10"/>
        <v>197</v>
      </c>
      <c r="K27">
        <f t="shared" ca="1" si="4"/>
        <v>108000</v>
      </c>
      <c r="L27">
        <f t="shared" ca="1" si="5"/>
        <v>160000</v>
      </c>
      <c r="M27">
        <f t="shared" ca="1" si="6"/>
        <v>268000</v>
      </c>
      <c r="N27">
        <f t="shared" ca="1" si="0"/>
        <v>248400</v>
      </c>
      <c r="O27">
        <f t="shared" ca="1" si="7"/>
        <v>-19600</v>
      </c>
      <c r="W27">
        <v>15</v>
      </c>
      <c r="X27">
        <v>-155400</v>
      </c>
    </row>
    <row r="28" spans="1:24" x14ac:dyDescent="0.35">
      <c r="C28">
        <v>10</v>
      </c>
      <c r="D28">
        <v>30</v>
      </c>
      <c r="E28">
        <f t="shared" ca="1" si="1"/>
        <v>8</v>
      </c>
      <c r="F28">
        <f t="shared" ca="1" si="2"/>
        <v>7</v>
      </c>
      <c r="G28">
        <f t="shared" ca="1" si="3"/>
        <v>5</v>
      </c>
      <c r="H28">
        <f t="shared" ca="1" si="8"/>
        <v>-10</v>
      </c>
      <c r="I28">
        <f t="shared" ca="1" si="9"/>
        <v>50</v>
      </c>
      <c r="J28">
        <f ca="1">J27+I28-D25-E25-F24-G23</f>
        <v>193</v>
      </c>
      <c r="K28">
        <f t="shared" ca="1" si="4"/>
        <v>100000</v>
      </c>
      <c r="L28">
        <f t="shared" ca="1" si="5"/>
        <v>160000</v>
      </c>
      <c r="M28">
        <f t="shared" ca="1" si="6"/>
        <v>260000</v>
      </c>
      <c r="N28">
        <f t="shared" ca="1" si="0"/>
        <v>230000</v>
      </c>
      <c r="O28">
        <f t="shared" ca="1" si="7"/>
        <v>-30000</v>
      </c>
      <c r="W28">
        <v>16</v>
      </c>
      <c r="X28">
        <v>-221600</v>
      </c>
    </row>
    <row r="29" spans="1:24" x14ac:dyDescent="0.35">
      <c r="C29">
        <v>11</v>
      </c>
      <c r="D29">
        <v>30</v>
      </c>
      <c r="E29">
        <f t="shared" ca="1" si="1"/>
        <v>11</v>
      </c>
      <c r="F29">
        <f t="shared" ca="1" si="2"/>
        <v>14</v>
      </c>
      <c r="G29">
        <f t="shared" ca="1" si="3"/>
        <v>5</v>
      </c>
      <c r="H29">
        <f t="shared" ca="1" si="8"/>
        <v>0</v>
      </c>
      <c r="I29">
        <f t="shared" ca="1" si="9"/>
        <v>60</v>
      </c>
      <c r="J29">
        <f t="shared" ca="1" si="10"/>
        <v>188</v>
      </c>
      <c r="K29">
        <f t="shared" ca="1" si="4"/>
        <v>120000</v>
      </c>
      <c r="L29">
        <f t="shared" ca="1" si="5"/>
        <v>160000</v>
      </c>
      <c r="M29">
        <f t="shared" ca="1" si="6"/>
        <v>280000</v>
      </c>
      <c r="N29">
        <f t="shared" ca="1" si="0"/>
        <v>276000</v>
      </c>
      <c r="O29">
        <f t="shared" ca="1" si="7"/>
        <v>-4000</v>
      </c>
      <c r="W29">
        <v>17</v>
      </c>
      <c r="X29">
        <v>-119200</v>
      </c>
    </row>
    <row r="30" spans="1:24" x14ac:dyDescent="0.35">
      <c r="C30">
        <v>12</v>
      </c>
      <c r="D30">
        <v>30</v>
      </c>
      <c r="E30">
        <f t="shared" ca="1" si="1"/>
        <v>11</v>
      </c>
      <c r="F30">
        <f t="shared" ca="1" si="2"/>
        <v>14</v>
      </c>
      <c r="G30">
        <f t="shared" ca="1" si="3"/>
        <v>9</v>
      </c>
      <c r="H30">
        <f t="shared" ca="1" si="8"/>
        <v>4</v>
      </c>
      <c r="I30">
        <f t="shared" ca="1" si="9"/>
        <v>64</v>
      </c>
      <c r="J30">
        <f t="shared" ca="1" si="10"/>
        <v>197</v>
      </c>
      <c r="K30">
        <f t="shared" ca="1" si="4"/>
        <v>132000</v>
      </c>
      <c r="L30">
        <f t="shared" ca="1" si="5"/>
        <v>160000</v>
      </c>
      <c r="M30">
        <f t="shared" ca="1" si="6"/>
        <v>292000</v>
      </c>
      <c r="N30">
        <f t="shared" ca="1" si="0"/>
        <v>294400</v>
      </c>
      <c r="O30">
        <f t="shared" ca="1" si="7"/>
        <v>2400</v>
      </c>
      <c r="W30">
        <v>18</v>
      </c>
      <c r="X30">
        <v>-130800</v>
      </c>
    </row>
    <row r="31" spans="1:24" x14ac:dyDescent="0.35">
      <c r="C31">
        <v>13</v>
      </c>
      <c r="D31">
        <v>30</v>
      </c>
      <c r="E31">
        <f t="shared" ca="1" si="1"/>
        <v>10</v>
      </c>
      <c r="F31">
        <f t="shared" ca="1" si="2"/>
        <v>8</v>
      </c>
      <c r="G31">
        <f t="shared" ca="1" si="3"/>
        <v>11</v>
      </c>
      <c r="H31">
        <f t="shared" ca="1" si="8"/>
        <v>-1</v>
      </c>
      <c r="I31">
        <f t="shared" ca="1" si="9"/>
        <v>59</v>
      </c>
      <c r="J31">
        <f t="shared" ca="1" si="10"/>
        <v>201</v>
      </c>
      <c r="K31">
        <f t="shared" ca="1" si="4"/>
        <v>118000</v>
      </c>
      <c r="L31">
        <f t="shared" ca="1" si="5"/>
        <v>160000</v>
      </c>
      <c r="M31">
        <f t="shared" ca="1" si="6"/>
        <v>278000</v>
      </c>
      <c r="N31">
        <f t="shared" ca="1" si="0"/>
        <v>271400</v>
      </c>
      <c r="O31">
        <f t="shared" ca="1" si="7"/>
        <v>-6600</v>
      </c>
      <c r="W31">
        <v>19</v>
      </c>
      <c r="X31">
        <v>-243200</v>
      </c>
    </row>
    <row r="32" spans="1:24" x14ac:dyDescent="0.35">
      <c r="C32">
        <v>14</v>
      </c>
      <c r="D32">
        <v>30</v>
      </c>
      <c r="E32">
        <f t="shared" ca="1" si="1"/>
        <v>12</v>
      </c>
      <c r="F32">
        <f t="shared" ca="1" si="2"/>
        <v>14</v>
      </c>
      <c r="G32">
        <f t="shared" ca="1" si="3"/>
        <v>7</v>
      </c>
      <c r="H32">
        <f t="shared" ca="1" si="8"/>
        <v>3</v>
      </c>
      <c r="I32">
        <f t="shared" ca="1" si="9"/>
        <v>63</v>
      </c>
      <c r="J32">
        <f t="shared" ca="1" si="10"/>
        <v>210</v>
      </c>
      <c r="K32">
        <f t="shared" ca="1" si="4"/>
        <v>129000</v>
      </c>
      <c r="L32">
        <f t="shared" ca="1" si="5"/>
        <v>160000</v>
      </c>
      <c r="M32">
        <f t="shared" ca="1" si="6"/>
        <v>289000</v>
      </c>
      <c r="N32">
        <f t="shared" ca="1" si="0"/>
        <v>289800</v>
      </c>
      <c r="O32">
        <f t="shared" ca="1" si="7"/>
        <v>800</v>
      </c>
      <c r="W32">
        <v>20</v>
      </c>
      <c r="X32">
        <v>-175000</v>
      </c>
    </row>
    <row r="33" spans="3:24" x14ac:dyDescent="0.35">
      <c r="C33">
        <v>15</v>
      </c>
      <c r="D33">
        <v>30</v>
      </c>
      <c r="E33">
        <f t="shared" ca="1" si="1"/>
        <v>9</v>
      </c>
      <c r="F33">
        <f t="shared" ca="1" si="2"/>
        <v>14</v>
      </c>
      <c r="G33">
        <f t="shared" ca="1" si="3"/>
        <v>9</v>
      </c>
      <c r="H33">
        <f t="shared" ca="1" si="8"/>
        <v>2</v>
      </c>
      <c r="I33">
        <f t="shared" ca="1" si="9"/>
        <v>62</v>
      </c>
      <c r="J33">
        <f t="shared" ca="1" si="10"/>
        <v>212</v>
      </c>
      <c r="K33">
        <f t="shared" ca="1" si="4"/>
        <v>126000</v>
      </c>
      <c r="L33">
        <f t="shared" ca="1" si="5"/>
        <v>160000</v>
      </c>
      <c r="M33">
        <f t="shared" ca="1" si="6"/>
        <v>286000</v>
      </c>
      <c r="N33">
        <f t="shared" ca="1" si="0"/>
        <v>285200</v>
      </c>
      <c r="O33">
        <f t="shared" ca="1" si="7"/>
        <v>-800</v>
      </c>
    </row>
    <row r="34" spans="3:24" x14ac:dyDescent="0.35">
      <c r="C34">
        <v>16</v>
      </c>
      <c r="D34">
        <v>30</v>
      </c>
      <c r="E34">
        <f t="shared" ca="1" si="1"/>
        <v>8</v>
      </c>
      <c r="F34">
        <f t="shared" ca="1" si="2"/>
        <v>8</v>
      </c>
      <c r="G34">
        <f t="shared" ca="1" si="3"/>
        <v>9</v>
      </c>
      <c r="H34">
        <f t="shared" ca="1" si="8"/>
        <v>-5</v>
      </c>
      <c r="I34">
        <f t="shared" ca="1" si="9"/>
        <v>55</v>
      </c>
      <c r="J34">
        <f t="shared" ca="1" si="10"/>
        <v>208</v>
      </c>
      <c r="K34">
        <f t="shared" ca="1" si="4"/>
        <v>110000</v>
      </c>
      <c r="L34">
        <f t="shared" ca="1" si="5"/>
        <v>160000</v>
      </c>
      <c r="M34">
        <f t="shared" ca="1" si="6"/>
        <v>270000</v>
      </c>
      <c r="N34">
        <f t="shared" ca="1" si="0"/>
        <v>253000</v>
      </c>
      <c r="O34">
        <f t="shared" ca="1" si="7"/>
        <v>-17000</v>
      </c>
      <c r="W34" t="s">
        <v>36</v>
      </c>
      <c r="X34">
        <f>AVERAGE(X13:X32)</f>
        <v>-166880</v>
      </c>
    </row>
    <row r="35" spans="3:24" x14ac:dyDescent="0.35">
      <c r="C35">
        <v>17</v>
      </c>
      <c r="D35">
        <v>30</v>
      </c>
      <c r="E35">
        <f t="shared" ca="1" si="1"/>
        <v>11</v>
      </c>
      <c r="F35">
        <f t="shared" ca="1" si="2"/>
        <v>14</v>
      </c>
      <c r="G35">
        <f t="shared" ca="1" si="3"/>
        <v>13</v>
      </c>
      <c r="H35">
        <f t="shared" ca="1" si="8"/>
        <v>8</v>
      </c>
      <c r="I35">
        <f t="shared" ca="1" si="9"/>
        <v>68</v>
      </c>
      <c r="J35">
        <f t="shared" ca="1" si="10"/>
        <v>217</v>
      </c>
      <c r="K35">
        <f t="shared" ca="1" si="4"/>
        <v>144000</v>
      </c>
      <c r="L35">
        <f t="shared" ca="1" si="5"/>
        <v>160000</v>
      </c>
      <c r="M35">
        <f t="shared" ca="1" si="6"/>
        <v>304000</v>
      </c>
      <c r="N35">
        <f t="shared" ca="1" si="0"/>
        <v>312800</v>
      </c>
      <c r="O35">
        <f t="shared" ca="1" si="7"/>
        <v>8800</v>
      </c>
    </row>
    <row r="36" spans="3:24" x14ac:dyDescent="0.35">
      <c r="C36">
        <v>18</v>
      </c>
      <c r="D36">
        <v>30</v>
      </c>
      <c r="E36">
        <f t="shared" ca="1" si="1"/>
        <v>12</v>
      </c>
      <c r="F36">
        <f t="shared" ca="1" si="2"/>
        <v>9</v>
      </c>
      <c r="G36">
        <f t="shared" ca="1" si="3"/>
        <v>12</v>
      </c>
      <c r="H36">
        <f t="shared" ca="1" si="8"/>
        <v>3</v>
      </c>
      <c r="I36">
        <f t="shared" ca="1" si="9"/>
        <v>63</v>
      </c>
      <c r="J36">
        <f t="shared" ca="1" si="10"/>
        <v>216</v>
      </c>
      <c r="K36">
        <f t="shared" ca="1" si="4"/>
        <v>129000</v>
      </c>
      <c r="L36">
        <f t="shared" ca="1" si="5"/>
        <v>160000</v>
      </c>
      <c r="M36">
        <f t="shared" ca="1" si="6"/>
        <v>289000</v>
      </c>
      <c r="N36">
        <f t="shared" ca="1" si="0"/>
        <v>289800</v>
      </c>
      <c r="O36">
        <f t="shared" ca="1" si="7"/>
        <v>800</v>
      </c>
    </row>
    <row r="37" spans="3:24" x14ac:dyDescent="0.35">
      <c r="C37">
        <v>19</v>
      </c>
      <c r="D37">
        <v>30</v>
      </c>
      <c r="E37">
        <f t="shared" ca="1" si="1"/>
        <v>10</v>
      </c>
      <c r="F37">
        <f t="shared" ca="1" si="2"/>
        <v>13</v>
      </c>
      <c r="G37">
        <f t="shared" ca="1" si="3"/>
        <v>8</v>
      </c>
      <c r="H37">
        <f t="shared" ca="1" si="8"/>
        <v>1</v>
      </c>
      <c r="I37">
        <f t="shared" ca="1" si="9"/>
        <v>61</v>
      </c>
      <c r="J37">
        <f t="shared" ca="1" si="10"/>
        <v>218</v>
      </c>
      <c r="K37">
        <f t="shared" ca="1" si="4"/>
        <v>123000</v>
      </c>
      <c r="L37">
        <f t="shared" ca="1" si="5"/>
        <v>160000</v>
      </c>
      <c r="M37">
        <f t="shared" ca="1" si="6"/>
        <v>283000</v>
      </c>
      <c r="N37">
        <f t="shared" ca="1" si="0"/>
        <v>280600</v>
      </c>
      <c r="O37">
        <f t="shared" ca="1" si="7"/>
        <v>-2400</v>
      </c>
    </row>
    <row r="38" spans="3:24" x14ac:dyDescent="0.35">
      <c r="C38">
        <v>20</v>
      </c>
      <c r="D38">
        <v>30</v>
      </c>
      <c r="E38">
        <f t="shared" ca="1" si="1"/>
        <v>11</v>
      </c>
      <c r="F38">
        <f t="shared" ca="1" si="2"/>
        <v>6</v>
      </c>
      <c r="G38">
        <f t="shared" ca="1" si="3"/>
        <v>14</v>
      </c>
      <c r="H38">
        <f t="shared" ca="1" si="8"/>
        <v>1</v>
      </c>
      <c r="I38">
        <f t="shared" ca="1" si="9"/>
        <v>61</v>
      </c>
      <c r="J38">
        <f t="shared" ca="1" si="10"/>
        <v>221</v>
      </c>
      <c r="K38">
        <f t="shared" ca="1" si="4"/>
        <v>123000</v>
      </c>
      <c r="L38">
        <f t="shared" ca="1" si="5"/>
        <v>160000</v>
      </c>
      <c r="M38">
        <f t="shared" ca="1" si="6"/>
        <v>283000</v>
      </c>
      <c r="N38">
        <f t="shared" ca="1" si="0"/>
        <v>280600</v>
      </c>
      <c r="O38">
        <f t="shared" ca="1" si="7"/>
        <v>-2400</v>
      </c>
    </row>
    <row r="39" spans="3:24" x14ac:dyDescent="0.35">
      <c r="C39">
        <v>21</v>
      </c>
      <c r="D39">
        <v>30</v>
      </c>
      <c r="E39">
        <f t="shared" ca="1" si="1"/>
        <v>12</v>
      </c>
      <c r="F39">
        <f t="shared" ca="1" si="2"/>
        <v>6</v>
      </c>
      <c r="G39">
        <f t="shared" ca="1" si="3"/>
        <v>14</v>
      </c>
      <c r="H39">
        <f t="shared" ca="1" si="8"/>
        <v>2</v>
      </c>
      <c r="I39">
        <f t="shared" ca="1" si="9"/>
        <v>62</v>
      </c>
      <c r="J39">
        <f t="shared" ca="1" si="10"/>
        <v>218</v>
      </c>
      <c r="K39">
        <f t="shared" ca="1" si="4"/>
        <v>126000</v>
      </c>
      <c r="L39">
        <f t="shared" ca="1" si="5"/>
        <v>160000</v>
      </c>
      <c r="M39">
        <f t="shared" ca="1" si="6"/>
        <v>286000</v>
      </c>
      <c r="N39">
        <f t="shared" ca="1" si="0"/>
        <v>285200</v>
      </c>
      <c r="O39">
        <f t="shared" ca="1" si="7"/>
        <v>-800</v>
      </c>
    </row>
    <row r="40" spans="3:24" x14ac:dyDescent="0.35">
      <c r="C40">
        <v>22</v>
      </c>
      <c r="D40">
        <v>30</v>
      </c>
      <c r="E40">
        <f t="shared" ca="1" si="1"/>
        <v>9</v>
      </c>
      <c r="F40">
        <f t="shared" ca="1" si="2"/>
        <v>14</v>
      </c>
      <c r="G40">
        <f t="shared" ca="1" si="3"/>
        <v>14</v>
      </c>
      <c r="H40">
        <f t="shared" ca="1" si="8"/>
        <v>7</v>
      </c>
      <c r="I40">
        <f t="shared" ca="1" si="9"/>
        <v>67</v>
      </c>
      <c r="J40">
        <f t="shared" ca="1" si="10"/>
        <v>223</v>
      </c>
      <c r="K40">
        <f t="shared" ca="1" si="4"/>
        <v>141000</v>
      </c>
      <c r="L40">
        <f t="shared" ca="1" si="5"/>
        <v>160000</v>
      </c>
      <c r="M40">
        <f t="shared" ca="1" si="6"/>
        <v>301000</v>
      </c>
      <c r="N40">
        <f t="shared" ca="1" si="0"/>
        <v>308200</v>
      </c>
      <c r="O40">
        <f t="shared" ca="1" si="7"/>
        <v>7200</v>
      </c>
    </row>
    <row r="41" spans="3:24" x14ac:dyDescent="0.35">
      <c r="C41">
        <v>23</v>
      </c>
      <c r="D41">
        <v>30</v>
      </c>
      <c r="E41">
        <f t="shared" ca="1" si="1"/>
        <v>12</v>
      </c>
      <c r="F41">
        <f t="shared" ca="1" si="2"/>
        <v>10</v>
      </c>
      <c r="G41">
        <f t="shared" ca="1" si="3"/>
        <v>14</v>
      </c>
      <c r="H41">
        <f t="shared" ca="1" si="8"/>
        <v>6</v>
      </c>
      <c r="I41">
        <f t="shared" ca="1" si="9"/>
        <v>66</v>
      </c>
      <c r="J41">
        <f t="shared" ca="1" si="10"/>
        <v>223</v>
      </c>
      <c r="K41">
        <f t="shared" ca="1" si="4"/>
        <v>138000</v>
      </c>
      <c r="L41">
        <f t="shared" ca="1" si="5"/>
        <v>160000</v>
      </c>
      <c r="M41">
        <f t="shared" ca="1" si="6"/>
        <v>298000</v>
      </c>
      <c r="N41">
        <f t="shared" ca="1" si="0"/>
        <v>303600</v>
      </c>
      <c r="O41">
        <f t="shared" ca="1" si="7"/>
        <v>5600</v>
      </c>
    </row>
    <row r="42" spans="3:24" x14ac:dyDescent="0.35">
      <c r="C42">
        <v>24</v>
      </c>
      <c r="D42">
        <v>30</v>
      </c>
      <c r="E42">
        <f t="shared" ca="1" si="1"/>
        <v>12</v>
      </c>
      <c r="F42">
        <f t="shared" ca="1" si="2"/>
        <v>11</v>
      </c>
      <c r="G42">
        <f t="shared" ca="1" si="3"/>
        <v>7</v>
      </c>
      <c r="H42">
        <f t="shared" ca="1" si="8"/>
        <v>0</v>
      </c>
      <c r="I42">
        <f t="shared" ca="1" si="9"/>
        <v>60</v>
      </c>
      <c r="J42">
        <f t="shared" ca="1" si="10"/>
        <v>227</v>
      </c>
      <c r="K42">
        <f t="shared" ca="1" si="4"/>
        <v>120000</v>
      </c>
      <c r="L42">
        <f t="shared" ca="1" si="5"/>
        <v>160000</v>
      </c>
      <c r="M42">
        <f t="shared" ca="1" si="6"/>
        <v>280000</v>
      </c>
      <c r="N42">
        <f t="shared" ca="1" si="0"/>
        <v>276000</v>
      </c>
      <c r="O42">
        <f t="shared" ca="1" si="7"/>
        <v>-4000</v>
      </c>
    </row>
    <row r="43" spans="3:24" x14ac:dyDescent="0.35">
      <c r="C43">
        <v>25</v>
      </c>
      <c r="D43">
        <v>30</v>
      </c>
      <c r="E43">
        <f t="shared" ca="1" si="1"/>
        <v>8</v>
      </c>
      <c r="F43">
        <f t="shared" ca="1" si="2"/>
        <v>14</v>
      </c>
      <c r="G43">
        <f t="shared" ca="1" si="3"/>
        <v>9</v>
      </c>
      <c r="H43">
        <f t="shared" ca="1" si="8"/>
        <v>1</v>
      </c>
      <c r="I43">
        <f t="shared" ca="1" si="9"/>
        <v>61</v>
      </c>
      <c r="J43">
        <f t="shared" ca="1" si="10"/>
        <v>229</v>
      </c>
      <c r="K43">
        <f t="shared" ca="1" si="4"/>
        <v>123000</v>
      </c>
      <c r="L43">
        <f t="shared" ca="1" si="5"/>
        <v>160000</v>
      </c>
      <c r="M43">
        <f t="shared" ca="1" si="6"/>
        <v>283000</v>
      </c>
      <c r="N43">
        <f t="shared" ca="1" si="0"/>
        <v>280600</v>
      </c>
      <c r="O43">
        <f t="shared" ca="1" si="7"/>
        <v>-2400</v>
      </c>
    </row>
    <row r="44" spans="3:24" x14ac:dyDescent="0.35">
      <c r="C44">
        <v>26</v>
      </c>
      <c r="D44">
        <v>30</v>
      </c>
      <c r="E44">
        <f t="shared" ca="1" si="1"/>
        <v>12</v>
      </c>
      <c r="F44">
        <f t="shared" ca="1" si="2"/>
        <v>9</v>
      </c>
      <c r="G44">
        <f t="shared" ca="1" si="3"/>
        <v>13</v>
      </c>
      <c r="H44">
        <f t="shared" ca="1" si="8"/>
        <v>4</v>
      </c>
      <c r="I44">
        <f t="shared" ca="1" si="9"/>
        <v>64</v>
      </c>
      <c r="J44">
        <f t="shared" ca="1" si="10"/>
        <v>223</v>
      </c>
      <c r="K44">
        <f t="shared" ca="1" si="4"/>
        <v>132000</v>
      </c>
      <c r="L44">
        <f t="shared" ca="1" si="5"/>
        <v>160000</v>
      </c>
      <c r="M44">
        <f t="shared" ca="1" si="6"/>
        <v>292000</v>
      </c>
      <c r="N44">
        <f t="shared" ca="1" si="0"/>
        <v>294400</v>
      </c>
      <c r="O44">
        <f t="shared" ca="1" si="7"/>
        <v>2400</v>
      </c>
    </row>
    <row r="45" spans="3:24" x14ac:dyDescent="0.35">
      <c r="C45">
        <v>27</v>
      </c>
      <c r="D45">
        <v>30</v>
      </c>
      <c r="E45">
        <f t="shared" ca="1" si="1"/>
        <v>10</v>
      </c>
      <c r="F45">
        <f t="shared" ca="1" si="2"/>
        <v>10</v>
      </c>
      <c r="G45">
        <f t="shared" ca="1" si="3"/>
        <v>7</v>
      </c>
      <c r="H45">
        <f t="shared" ca="1" si="8"/>
        <v>-3</v>
      </c>
      <c r="I45">
        <f t="shared" ca="1" si="9"/>
        <v>57</v>
      </c>
      <c r="J45">
        <f t="shared" ca="1" si="10"/>
        <v>214</v>
      </c>
      <c r="K45">
        <f t="shared" ca="1" si="4"/>
        <v>114000</v>
      </c>
      <c r="L45">
        <f t="shared" ca="1" si="5"/>
        <v>160000</v>
      </c>
      <c r="M45">
        <f t="shared" ca="1" si="6"/>
        <v>274000</v>
      </c>
      <c r="N45">
        <f t="shared" ca="1" si="0"/>
        <v>262200</v>
      </c>
      <c r="O45">
        <f t="shared" ca="1" si="7"/>
        <v>-11800</v>
      </c>
    </row>
    <row r="46" spans="3:24" x14ac:dyDescent="0.35">
      <c r="C46">
        <v>28</v>
      </c>
      <c r="D46">
        <v>30</v>
      </c>
      <c r="E46">
        <f t="shared" ca="1" si="1"/>
        <v>11</v>
      </c>
      <c r="F46">
        <f t="shared" ca="1" si="2"/>
        <v>7</v>
      </c>
      <c r="G46">
        <f t="shared" ca="1" si="3"/>
        <v>7</v>
      </c>
      <c r="H46">
        <f t="shared" ca="1" si="8"/>
        <v>-5</v>
      </c>
      <c r="I46">
        <f t="shared" ca="1" si="9"/>
        <v>55</v>
      </c>
      <c r="J46">
        <f t="shared" ca="1" si="10"/>
        <v>206</v>
      </c>
      <c r="K46">
        <f t="shared" ca="1" si="4"/>
        <v>110000</v>
      </c>
      <c r="L46">
        <f t="shared" ca="1" si="5"/>
        <v>160000</v>
      </c>
      <c r="M46">
        <f t="shared" ca="1" si="6"/>
        <v>270000</v>
      </c>
      <c r="N46">
        <f t="shared" ca="1" si="0"/>
        <v>253000</v>
      </c>
      <c r="O46">
        <f t="shared" ca="1" si="7"/>
        <v>-17000</v>
      </c>
    </row>
    <row r="47" spans="3:24" x14ac:dyDescent="0.35">
      <c r="C47">
        <v>29</v>
      </c>
      <c r="D47">
        <v>30</v>
      </c>
      <c r="E47">
        <f t="shared" ca="1" si="1"/>
        <v>8</v>
      </c>
      <c r="F47">
        <f t="shared" ca="1" si="2"/>
        <v>10</v>
      </c>
      <c r="G47">
        <f t="shared" ca="1" si="3"/>
        <v>15</v>
      </c>
      <c r="H47">
        <f t="shared" ca="1" si="8"/>
        <v>3</v>
      </c>
      <c r="I47">
        <f t="shared" ca="1" si="9"/>
        <v>63</v>
      </c>
      <c r="J47">
        <f t="shared" ca="1" si="10"/>
        <v>206</v>
      </c>
      <c r="K47">
        <f t="shared" ca="1" si="4"/>
        <v>129000</v>
      </c>
      <c r="L47">
        <f t="shared" ca="1" si="5"/>
        <v>160000</v>
      </c>
      <c r="M47">
        <f t="shared" ca="1" si="6"/>
        <v>289000</v>
      </c>
      <c r="N47">
        <f t="shared" ca="1" si="0"/>
        <v>289800</v>
      </c>
      <c r="O47">
        <f t="shared" ca="1" si="7"/>
        <v>800</v>
      </c>
    </row>
    <row r="48" spans="3:24" x14ac:dyDescent="0.35">
      <c r="C48">
        <v>30</v>
      </c>
      <c r="D48">
        <v>30</v>
      </c>
      <c r="E48">
        <f t="shared" ca="1" si="1"/>
        <v>12</v>
      </c>
      <c r="F48">
        <f t="shared" ca="1" si="2"/>
        <v>14</v>
      </c>
      <c r="G48">
        <f t="shared" ca="1" si="3"/>
        <v>8</v>
      </c>
      <c r="H48">
        <f t="shared" ca="1" si="8"/>
        <v>4</v>
      </c>
      <c r="I48">
        <f t="shared" ca="1" si="9"/>
        <v>64</v>
      </c>
      <c r="J48">
        <f t="shared" ca="1" si="10"/>
        <v>212</v>
      </c>
      <c r="K48">
        <f t="shared" ca="1" si="4"/>
        <v>132000</v>
      </c>
      <c r="L48">
        <f t="shared" ca="1" si="5"/>
        <v>160000</v>
      </c>
      <c r="M48">
        <f t="shared" ca="1" si="6"/>
        <v>292000</v>
      </c>
      <c r="N48">
        <f t="shared" ca="1" si="0"/>
        <v>294400</v>
      </c>
      <c r="O48">
        <f t="shared" ca="1" si="7"/>
        <v>2400</v>
      </c>
    </row>
    <row r="49" spans="3:15" x14ac:dyDescent="0.35">
      <c r="C49">
        <v>31</v>
      </c>
      <c r="D49">
        <v>30</v>
      </c>
      <c r="E49">
        <f t="shared" ca="1" si="1"/>
        <v>12</v>
      </c>
      <c r="F49">
        <f t="shared" ca="1" si="2"/>
        <v>8</v>
      </c>
      <c r="G49">
        <f t="shared" ca="1" si="3"/>
        <v>12</v>
      </c>
      <c r="H49">
        <f t="shared" ca="1" si="8"/>
        <v>2</v>
      </c>
      <c r="I49">
        <f t="shared" ca="1" si="9"/>
        <v>62</v>
      </c>
      <c r="J49">
        <f t="shared" ca="1" si="10"/>
        <v>210</v>
      </c>
      <c r="K49">
        <f t="shared" ca="1" si="4"/>
        <v>126000</v>
      </c>
      <c r="L49">
        <f t="shared" ca="1" si="5"/>
        <v>160000</v>
      </c>
      <c r="M49">
        <f t="shared" ca="1" si="6"/>
        <v>286000</v>
      </c>
      <c r="N49">
        <f t="shared" ca="1" si="0"/>
        <v>285200</v>
      </c>
      <c r="O49">
        <f t="shared" ca="1" si="7"/>
        <v>-800</v>
      </c>
    </row>
    <row r="50" spans="3:15" x14ac:dyDescent="0.35">
      <c r="C50">
        <v>32</v>
      </c>
      <c r="D50">
        <v>30</v>
      </c>
      <c r="E50">
        <f t="shared" ca="1" si="1"/>
        <v>12</v>
      </c>
      <c r="F50">
        <f t="shared" ca="1" si="2"/>
        <v>9</v>
      </c>
      <c r="G50">
        <f t="shared" ca="1" si="3"/>
        <v>5</v>
      </c>
      <c r="H50">
        <f t="shared" ca="1" si="8"/>
        <v>-4</v>
      </c>
      <c r="I50">
        <f t="shared" ca="1" si="9"/>
        <v>56</v>
      </c>
      <c r="J50">
        <f t="shared" ca="1" si="10"/>
        <v>214</v>
      </c>
      <c r="K50">
        <f t="shared" ca="1" si="4"/>
        <v>112000</v>
      </c>
      <c r="L50">
        <f t="shared" ca="1" si="5"/>
        <v>160000</v>
      </c>
      <c r="M50">
        <f t="shared" ca="1" si="6"/>
        <v>272000</v>
      </c>
      <c r="N50">
        <f t="shared" ca="1" si="0"/>
        <v>257600</v>
      </c>
      <c r="O50">
        <f t="shared" ca="1" si="7"/>
        <v>-14400</v>
      </c>
    </row>
    <row r="51" spans="3:15" x14ac:dyDescent="0.35">
      <c r="C51">
        <v>33</v>
      </c>
      <c r="D51">
        <v>30</v>
      </c>
      <c r="E51">
        <f t="shared" ca="1" si="1"/>
        <v>12</v>
      </c>
      <c r="F51">
        <f t="shared" ca="1" si="2"/>
        <v>9</v>
      </c>
      <c r="G51">
        <f t="shared" ca="1" si="3"/>
        <v>8</v>
      </c>
      <c r="H51">
        <f t="shared" ca="1" si="8"/>
        <v>-1</v>
      </c>
      <c r="I51">
        <f t="shared" ca="1" si="9"/>
        <v>59</v>
      </c>
      <c r="J51">
        <f t="shared" ca="1" si="10"/>
        <v>214</v>
      </c>
      <c r="K51">
        <f t="shared" ca="1" si="4"/>
        <v>118000</v>
      </c>
      <c r="L51">
        <f t="shared" ca="1" si="5"/>
        <v>160000</v>
      </c>
      <c r="M51">
        <f t="shared" ca="1" si="6"/>
        <v>278000</v>
      </c>
      <c r="N51">
        <f t="shared" ca="1" si="0"/>
        <v>271400</v>
      </c>
      <c r="O51">
        <f t="shared" ca="1" si="7"/>
        <v>-6600</v>
      </c>
    </row>
    <row r="52" spans="3:15" x14ac:dyDescent="0.35">
      <c r="C52">
        <v>34</v>
      </c>
      <c r="D52">
        <v>30</v>
      </c>
      <c r="E52">
        <f t="shared" ca="1" si="1"/>
        <v>12</v>
      </c>
      <c r="F52">
        <f t="shared" ca="1" si="2"/>
        <v>12</v>
      </c>
      <c r="G52">
        <f t="shared" ca="1" si="3"/>
        <v>13</v>
      </c>
      <c r="H52">
        <f t="shared" ca="1" si="8"/>
        <v>7</v>
      </c>
      <c r="I52">
        <f t="shared" ca="1" si="9"/>
        <v>67</v>
      </c>
      <c r="J52">
        <f t="shared" ca="1" si="10"/>
        <v>210</v>
      </c>
      <c r="K52">
        <f t="shared" ca="1" si="4"/>
        <v>141000</v>
      </c>
      <c r="L52">
        <f t="shared" ca="1" si="5"/>
        <v>160000</v>
      </c>
      <c r="M52">
        <f t="shared" ca="1" si="6"/>
        <v>301000</v>
      </c>
      <c r="N52">
        <f t="shared" ca="1" si="0"/>
        <v>308200</v>
      </c>
      <c r="O52">
        <f t="shared" ca="1" si="7"/>
        <v>7200</v>
      </c>
    </row>
    <row r="53" spans="3:15" x14ac:dyDescent="0.35">
      <c r="C53">
        <v>35</v>
      </c>
      <c r="D53">
        <v>30</v>
      </c>
      <c r="E53">
        <f t="shared" ca="1" si="1"/>
        <v>10</v>
      </c>
      <c r="F53">
        <f t="shared" ca="1" si="2"/>
        <v>13</v>
      </c>
      <c r="G53">
        <f t="shared" ca="1" si="3"/>
        <v>10</v>
      </c>
      <c r="H53">
        <f t="shared" ca="1" si="8"/>
        <v>3</v>
      </c>
      <c r="I53">
        <f t="shared" ca="1" si="9"/>
        <v>63</v>
      </c>
      <c r="J53">
        <f t="shared" ca="1" si="10"/>
        <v>215</v>
      </c>
      <c r="K53">
        <f t="shared" ca="1" si="4"/>
        <v>129000</v>
      </c>
      <c r="L53">
        <f t="shared" ca="1" si="5"/>
        <v>160000</v>
      </c>
      <c r="M53">
        <f t="shared" ca="1" si="6"/>
        <v>289000</v>
      </c>
      <c r="N53">
        <f t="shared" ca="1" si="0"/>
        <v>289800</v>
      </c>
      <c r="O53">
        <f t="shared" ca="1" si="7"/>
        <v>800</v>
      </c>
    </row>
    <row r="54" spans="3:15" x14ac:dyDescent="0.35">
      <c r="C54">
        <v>36</v>
      </c>
      <c r="D54">
        <v>30</v>
      </c>
      <c r="E54">
        <f t="shared" ca="1" si="1"/>
        <v>9</v>
      </c>
      <c r="F54">
        <f t="shared" ca="1" si="2"/>
        <v>14</v>
      </c>
      <c r="G54">
        <f t="shared" ca="1" si="3"/>
        <v>10</v>
      </c>
      <c r="H54">
        <f t="shared" ca="1" si="8"/>
        <v>3</v>
      </c>
      <c r="I54">
        <f t="shared" ca="1" si="9"/>
        <v>63</v>
      </c>
      <c r="J54">
        <f t="shared" ca="1" si="10"/>
        <v>215</v>
      </c>
      <c r="K54">
        <f t="shared" ca="1" si="4"/>
        <v>129000</v>
      </c>
      <c r="L54">
        <f t="shared" ca="1" si="5"/>
        <v>160000</v>
      </c>
      <c r="M54">
        <f t="shared" ca="1" si="6"/>
        <v>289000</v>
      </c>
      <c r="N54">
        <f t="shared" ca="1" si="0"/>
        <v>289800</v>
      </c>
      <c r="O54">
        <f t="shared" ca="1" si="7"/>
        <v>800</v>
      </c>
    </row>
    <row r="55" spans="3:15" x14ac:dyDescent="0.35">
      <c r="N55" t="s">
        <v>35</v>
      </c>
      <c r="O55">
        <f ca="1">SUM(O25:O54)</f>
        <v>-126800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2D9F-F509-458F-9908-10EDB2D678B0}">
  <dimension ref="A1:G21"/>
  <sheetViews>
    <sheetView zoomScale="80" zoomScaleNormal="80" workbookViewId="0">
      <selection activeCell="G13" sqref="G13"/>
    </sheetView>
  </sheetViews>
  <sheetFormatPr defaultRowHeight="14.5" x14ac:dyDescent="0.35"/>
  <cols>
    <col min="1" max="1" width="27.6328125" customWidth="1"/>
    <col min="2" max="2" width="28.1796875" customWidth="1"/>
    <col min="4" max="4" width="39.6328125" customWidth="1"/>
    <col min="6" max="6" width="25.36328125" customWidth="1"/>
    <col min="7" max="7" width="24.90625" customWidth="1"/>
  </cols>
  <sheetData>
    <row r="1" spans="1:7" ht="42.5" customHeight="1" x14ac:dyDescent="0.35">
      <c r="A1" t="s">
        <v>6</v>
      </c>
      <c r="B1" t="s">
        <v>7</v>
      </c>
      <c r="D1" t="s">
        <v>10</v>
      </c>
      <c r="G1" t="s">
        <v>12</v>
      </c>
    </row>
    <row r="2" spans="1:7" ht="43.5" x14ac:dyDescent="0.35">
      <c r="A2" t="s">
        <v>8</v>
      </c>
      <c r="B2" t="s">
        <v>9</v>
      </c>
      <c r="D2" t="s">
        <v>11</v>
      </c>
      <c r="G2" s="1" t="s">
        <v>13</v>
      </c>
    </row>
    <row r="5" spans="1:7" x14ac:dyDescent="0.35">
      <c r="B5" t="s">
        <v>3</v>
      </c>
    </row>
    <row r="6" spans="1:7" x14ac:dyDescent="0.35">
      <c r="B6">
        <v>8</v>
      </c>
      <c r="D6">
        <v>6</v>
      </c>
      <c r="F6">
        <v>5</v>
      </c>
    </row>
    <row r="7" spans="1:7" x14ac:dyDescent="0.35">
      <c r="B7">
        <v>12</v>
      </c>
      <c r="D7">
        <v>14</v>
      </c>
      <c r="F7">
        <v>15</v>
      </c>
    </row>
    <row r="11" spans="1:7" x14ac:dyDescent="0.35">
      <c r="A11" t="s">
        <v>0</v>
      </c>
    </row>
    <row r="14" spans="1:7" x14ac:dyDescent="0.35">
      <c r="A14" t="s">
        <v>1</v>
      </c>
      <c r="B14" t="s">
        <v>2</v>
      </c>
      <c r="D14" t="s">
        <v>4</v>
      </c>
      <c r="F14" t="s">
        <v>5</v>
      </c>
    </row>
    <row r="15" spans="1:7" x14ac:dyDescent="0.35">
      <c r="A15">
        <v>1</v>
      </c>
      <c r="B15">
        <f ca="1">RANDBETWEEN(8,12)</f>
        <v>12</v>
      </c>
      <c r="D15">
        <f ca="1">RANDBETWEEN($D6,$D7)</f>
        <v>11</v>
      </c>
      <c r="F15">
        <f ca="1">RANDBETWEEN(F6,F7)</f>
        <v>11</v>
      </c>
    </row>
    <row r="16" spans="1:7" x14ac:dyDescent="0.35">
      <c r="A16">
        <v>2</v>
      </c>
      <c r="B16">
        <f ca="1">RANDBETWEEN(B6,B7)</f>
        <v>12</v>
      </c>
      <c r="D16">
        <f ca="1">RANDBETWEEN(D6,D7)</f>
        <v>14</v>
      </c>
      <c r="F16">
        <f ca="1">RANDBETWEEN(F6,F7)</f>
        <v>6</v>
      </c>
    </row>
    <row r="17" spans="1:6" x14ac:dyDescent="0.35">
      <c r="A17">
        <v>3</v>
      </c>
      <c r="B17">
        <f ca="1">RANDBETWEEN(B6,B7)</f>
        <v>10</v>
      </c>
      <c r="D17">
        <f ca="1">RANDBETWEEN(D6,D7)</f>
        <v>13</v>
      </c>
      <c r="F17">
        <f ca="1">RANDBETWEEN(F6,F7)</f>
        <v>11</v>
      </c>
    </row>
    <row r="18" spans="1:6" x14ac:dyDescent="0.35">
      <c r="A18">
        <v>4</v>
      </c>
      <c r="B18">
        <f ca="1">RANDBETWEEN(B6,B7)</f>
        <v>9</v>
      </c>
      <c r="D18">
        <f ca="1">RANDBETWEEN(D6,D7)</f>
        <v>6</v>
      </c>
      <c r="F18">
        <f ca="1">RANDBETWEEN(F6,F7)</f>
        <v>13</v>
      </c>
    </row>
    <row r="19" spans="1:6" x14ac:dyDescent="0.35">
      <c r="A19">
        <v>5</v>
      </c>
      <c r="B19">
        <f ca="1">RANDBETWEEN(B6,B7)</f>
        <v>9</v>
      </c>
      <c r="D19">
        <f ca="1">RANDBETWEEN(D6,D7)</f>
        <v>11</v>
      </c>
      <c r="F19">
        <f ca="1">RANDBETWEEN(F6,F7)</f>
        <v>13</v>
      </c>
    </row>
    <row r="20" spans="1:6" x14ac:dyDescent="0.35">
      <c r="A20">
        <v>6</v>
      </c>
      <c r="B20">
        <f ca="1">RANDBETWEEN(B6,B7)</f>
        <v>12</v>
      </c>
      <c r="D20">
        <f ca="1">RANDBETWEEN(D6,D7)</f>
        <v>14</v>
      </c>
      <c r="F20">
        <f ca="1">RANDBETWEEN(F6,F7)</f>
        <v>13</v>
      </c>
    </row>
    <row r="21" spans="1:6" x14ac:dyDescent="0.35">
      <c r="A21">
        <v>7</v>
      </c>
      <c r="B21">
        <f ca="1">RANDBETWEEN(B6,B7)</f>
        <v>11</v>
      </c>
      <c r="D21">
        <f ca="1">RANDBETWEEN(D6,D7)</f>
        <v>14</v>
      </c>
      <c r="F21">
        <f ca="1">RANDBETWEEN(F6,F7)</f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List1</vt:lpstr>
      <vt:lpstr>Case 2</vt:lpstr>
      <vt:lpstr>Shouldice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Katarína Barteková</cp:lastModifiedBy>
  <dcterms:created xsi:type="dcterms:W3CDTF">2015-06-05T18:19:34Z</dcterms:created>
  <dcterms:modified xsi:type="dcterms:W3CDTF">2021-04-24T14:05:25Z</dcterms:modified>
</cp:coreProperties>
</file>