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Doering\Documents\Documents\Stock_Synthesis\MSE\MSE_SS_project\r_projects\ssmse-afs\figures\"/>
    </mc:Choice>
  </mc:AlternateContent>
  <bookViews>
    <workbookView xWindow="0" yWindow="0" windowWidth="24000" windowHeight="9600"/>
  </bookViews>
  <sheets>
    <sheet name="Selex_24" sheetId="1" r:id="rId1"/>
  </sheets>
  <externalReferences>
    <externalReference r:id="rId2"/>
    <externalReference r:id="rId3"/>
    <externalReference r:id="rId4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">'[2]Choose Beta Prior'!$C$3</definedName>
    <definedName name="ascskew">[1]Normal!#REF!</definedName>
    <definedName name="ascslope">[1]Normal!$E$4</definedName>
    <definedName name="B">'[2]Choose Beta Prior'!$C$4</definedName>
    <definedName name="const">[3]compare!$B$11</definedName>
    <definedName name="descslope">[1]Normal!$E$5</definedName>
    <definedName name="DiscardDet">[2]Discard!#REF!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ambda">[2]Ctl_Basic!#REF!</definedName>
    <definedName name="LOGISTIC">[1]Compare!$N$8:$N$87</definedName>
    <definedName name="Max">[3]compare!$B$8</definedName>
    <definedName name="maxL">[1]DblLog!$T$13</definedName>
    <definedName name="Mid">[3]compare!$B$9</definedName>
    <definedName name="Min">[3]compare!$B$7</definedName>
    <definedName name="minL">[1]DblLog!$T$12</definedName>
    <definedName name="mu">'[2]Choose Beta Prior'!$C$5</definedName>
    <definedName name="peak">[1]Normal!$E$2</definedName>
    <definedName name="peak2">[1]Normal!$E$3</definedName>
    <definedName name="s">'[2]Choose Beta Prior'!$C$6</definedName>
    <definedName name="Selex24">Selex_24!$A$1</definedName>
    <definedName name="SIZE">[1]DblLog!$A$5:$A$109</definedName>
    <definedName name="SizeSel_8">[2]SizeSelex!#REF!</definedName>
    <definedName name="StockRecruitment">[2]Ctl_Basic!#REF!</definedName>
    <definedName name="t">'[2]Choose Beta Prior'!$C$8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  <definedName name="v">'[2]Choose Beta Prior'!$C$7</definedName>
    <definedName name="VarianceAdj">[2]Ctl_Basic!#REF!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T12" i="1"/>
  <c r="S12" i="1"/>
  <c r="C12" i="1"/>
  <c r="T11" i="1"/>
  <c r="S11" i="1"/>
  <c r="C11" i="1"/>
  <c r="T10" i="1"/>
  <c r="S10" i="1"/>
  <c r="C10" i="1"/>
  <c r="U10" i="1" s="1"/>
  <c r="V10" i="1" s="1"/>
  <c r="T9" i="1"/>
  <c r="S9" i="1"/>
  <c r="C9" i="1"/>
  <c r="U9" i="1" s="1"/>
  <c r="V9" i="1" s="1"/>
  <c r="T8" i="1"/>
  <c r="S8" i="1"/>
  <c r="C8" i="1"/>
  <c r="U8" i="1" s="1"/>
  <c r="V8" i="1" s="1"/>
  <c r="E10" i="1" l="1"/>
  <c r="E9" i="1"/>
  <c r="A28" i="1"/>
  <c r="B27" i="1"/>
  <c r="B20" i="1"/>
  <c r="B23" i="1"/>
  <c r="U12" i="1"/>
  <c r="V12" i="1" s="1"/>
  <c r="U11" i="1"/>
  <c r="V11" i="1" s="1"/>
  <c r="H15" i="1"/>
  <c r="B26" i="1"/>
  <c r="E12" i="1"/>
  <c r="E11" i="1"/>
  <c r="G7" i="1" l="1"/>
  <c r="T7" i="1" s="1"/>
  <c r="F7" i="1"/>
  <c r="A29" i="1"/>
  <c r="B28" i="1"/>
  <c r="A30" i="1" l="1"/>
  <c r="B29" i="1"/>
  <c r="C7" i="1"/>
  <c r="S7" i="1"/>
  <c r="E7" i="1" l="1"/>
  <c r="U7" i="1"/>
  <c r="V7" i="1" s="1"/>
  <c r="A31" i="1"/>
  <c r="B30" i="1"/>
  <c r="B21" i="1" l="1"/>
  <c r="E8" i="1"/>
  <c r="I30" i="1" s="1"/>
  <c r="D20" i="1"/>
  <c r="C26" i="1"/>
  <c r="C27" i="1"/>
  <c r="H26" i="1"/>
  <c r="H27" i="1"/>
  <c r="C28" i="1"/>
  <c r="H28" i="1"/>
  <c r="A32" i="1"/>
  <c r="B31" i="1"/>
  <c r="C29" i="1"/>
  <c r="H29" i="1"/>
  <c r="H30" i="1"/>
  <c r="C30" i="1"/>
  <c r="D30" i="1" l="1"/>
  <c r="F30" i="1"/>
  <c r="D28" i="1"/>
  <c r="D27" i="1"/>
  <c r="D29" i="1"/>
  <c r="D26" i="1"/>
  <c r="I31" i="1"/>
  <c r="H31" i="1"/>
  <c r="F31" i="1"/>
  <c r="C31" i="1"/>
  <c r="D31" i="1" s="1"/>
  <c r="A33" i="1"/>
  <c r="B32" i="1"/>
  <c r="B22" i="1"/>
  <c r="G23" i="1"/>
  <c r="F26" i="1"/>
  <c r="G26" i="1" s="1"/>
  <c r="I26" i="1"/>
  <c r="I27" i="1"/>
  <c r="F27" i="1"/>
  <c r="I28" i="1"/>
  <c r="F28" i="1"/>
  <c r="I29" i="1"/>
  <c r="F29" i="1"/>
  <c r="G29" i="1" s="1"/>
  <c r="G28" i="1" l="1"/>
  <c r="G27" i="1"/>
  <c r="G31" i="1"/>
  <c r="J31" i="1" s="1"/>
  <c r="G30" i="1"/>
  <c r="J30" i="1" s="1"/>
  <c r="J26" i="1"/>
  <c r="J28" i="1"/>
  <c r="J29" i="1"/>
  <c r="J27" i="1"/>
  <c r="H32" i="1"/>
  <c r="F32" i="1"/>
  <c r="G32" i="1" s="1"/>
  <c r="C32" i="1"/>
  <c r="D32" i="1" s="1"/>
  <c r="I32" i="1"/>
  <c r="A34" i="1"/>
  <c r="B33" i="1"/>
  <c r="F33" i="1" l="1"/>
  <c r="G33" i="1" s="1"/>
  <c r="C33" i="1"/>
  <c r="D33" i="1" s="1"/>
  <c r="I33" i="1"/>
  <c r="H33" i="1"/>
  <c r="A35" i="1"/>
  <c r="B34" i="1"/>
  <c r="J32" i="1"/>
  <c r="F34" i="1" l="1"/>
  <c r="G34" i="1" s="1"/>
  <c r="C34" i="1"/>
  <c r="D34" i="1" s="1"/>
  <c r="I34" i="1"/>
  <c r="H34" i="1"/>
  <c r="A36" i="1"/>
  <c r="B35" i="1"/>
  <c r="J33" i="1"/>
  <c r="C35" i="1" l="1"/>
  <c r="D35" i="1" s="1"/>
  <c r="I35" i="1"/>
  <c r="H35" i="1"/>
  <c r="F35" i="1"/>
  <c r="G35" i="1" s="1"/>
  <c r="A37" i="1"/>
  <c r="B36" i="1"/>
  <c r="J34" i="1"/>
  <c r="A38" i="1" l="1"/>
  <c r="B37" i="1"/>
  <c r="C36" i="1"/>
  <c r="D36" i="1" s="1"/>
  <c r="I36" i="1"/>
  <c r="H36" i="1"/>
  <c r="F36" i="1"/>
  <c r="G36" i="1" s="1"/>
  <c r="J35" i="1"/>
  <c r="A39" i="1" l="1"/>
  <c r="B38" i="1"/>
  <c r="J36" i="1"/>
  <c r="I37" i="1"/>
  <c r="H37" i="1"/>
  <c r="F37" i="1"/>
  <c r="G37" i="1" s="1"/>
  <c r="C37" i="1"/>
  <c r="D37" i="1" s="1"/>
  <c r="J37" i="1" l="1"/>
  <c r="I38" i="1"/>
  <c r="H38" i="1"/>
  <c r="F38" i="1"/>
  <c r="G38" i="1" s="1"/>
  <c r="C38" i="1"/>
  <c r="D38" i="1" s="1"/>
  <c r="A40" i="1"/>
  <c r="B39" i="1"/>
  <c r="J38" i="1" l="1"/>
  <c r="I39" i="1"/>
  <c r="H39" i="1"/>
  <c r="F39" i="1"/>
  <c r="G39" i="1" s="1"/>
  <c r="C39" i="1"/>
  <c r="D39" i="1" s="1"/>
  <c r="A41" i="1"/>
  <c r="B40" i="1"/>
  <c r="J39" i="1" l="1"/>
  <c r="H40" i="1"/>
  <c r="F40" i="1"/>
  <c r="G40" i="1" s="1"/>
  <c r="C40" i="1"/>
  <c r="D40" i="1" s="1"/>
  <c r="I40" i="1"/>
  <c r="A42" i="1"/>
  <c r="B41" i="1"/>
  <c r="A43" i="1" l="1"/>
  <c r="B42" i="1"/>
  <c r="F41" i="1"/>
  <c r="G41" i="1" s="1"/>
  <c r="C41" i="1"/>
  <c r="D41" i="1" s="1"/>
  <c r="I41" i="1"/>
  <c r="H41" i="1"/>
  <c r="J40" i="1"/>
  <c r="J41" i="1" l="1"/>
  <c r="F42" i="1"/>
  <c r="G42" i="1" s="1"/>
  <c r="C42" i="1"/>
  <c r="D42" i="1" s="1"/>
  <c r="I42" i="1"/>
  <c r="H42" i="1"/>
  <c r="A44" i="1"/>
  <c r="B43" i="1"/>
  <c r="A45" i="1" l="1"/>
  <c r="B44" i="1"/>
  <c r="C43" i="1"/>
  <c r="D43" i="1" s="1"/>
  <c r="I43" i="1"/>
  <c r="H43" i="1"/>
  <c r="F43" i="1"/>
  <c r="G43" i="1" s="1"/>
  <c r="J42" i="1"/>
  <c r="J43" i="1" l="1"/>
  <c r="C44" i="1"/>
  <c r="D44" i="1" s="1"/>
  <c r="I44" i="1"/>
  <c r="H44" i="1"/>
  <c r="F44" i="1"/>
  <c r="G44" i="1" s="1"/>
  <c r="A46" i="1"/>
  <c r="B45" i="1"/>
  <c r="A47" i="1" l="1"/>
  <c r="B46" i="1"/>
  <c r="I45" i="1"/>
  <c r="H45" i="1"/>
  <c r="F45" i="1"/>
  <c r="G45" i="1" s="1"/>
  <c r="C45" i="1"/>
  <c r="D45" i="1" s="1"/>
  <c r="J44" i="1"/>
  <c r="J45" i="1" l="1"/>
  <c r="A48" i="1"/>
  <c r="B47" i="1"/>
  <c r="I46" i="1"/>
  <c r="H46" i="1"/>
  <c r="F46" i="1"/>
  <c r="G46" i="1" s="1"/>
  <c r="C46" i="1"/>
  <c r="D46" i="1" s="1"/>
  <c r="J46" i="1" l="1"/>
  <c r="A49" i="1"/>
  <c r="B48" i="1"/>
  <c r="I47" i="1"/>
  <c r="H47" i="1"/>
  <c r="F47" i="1"/>
  <c r="G47" i="1" s="1"/>
  <c r="C47" i="1"/>
  <c r="D47" i="1" s="1"/>
  <c r="J47" i="1" l="1"/>
  <c r="A50" i="1"/>
  <c r="B49" i="1"/>
  <c r="H48" i="1"/>
  <c r="F48" i="1"/>
  <c r="G48" i="1" s="1"/>
  <c r="C48" i="1"/>
  <c r="D48" i="1" s="1"/>
  <c r="I48" i="1"/>
  <c r="J48" i="1" l="1"/>
  <c r="A51" i="1"/>
  <c r="B50" i="1"/>
  <c r="F49" i="1"/>
  <c r="G49" i="1" s="1"/>
  <c r="C49" i="1"/>
  <c r="D49" i="1" s="1"/>
  <c r="I49" i="1"/>
  <c r="H49" i="1"/>
  <c r="J49" i="1" l="1"/>
  <c r="F50" i="1"/>
  <c r="G50" i="1" s="1"/>
  <c r="C50" i="1"/>
  <c r="D50" i="1" s="1"/>
  <c r="I50" i="1"/>
  <c r="H50" i="1"/>
  <c r="A52" i="1"/>
  <c r="B51" i="1"/>
  <c r="A53" i="1" l="1"/>
  <c r="B52" i="1"/>
  <c r="J50" i="1"/>
  <c r="C51" i="1"/>
  <c r="D51" i="1" s="1"/>
  <c r="I51" i="1"/>
  <c r="H51" i="1"/>
  <c r="F51" i="1"/>
  <c r="G51" i="1" s="1"/>
  <c r="J51" i="1" l="1"/>
  <c r="C52" i="1"/>
  <c r="D52" i="1" s="1"/>
  <c r="I52" i="1"/>
  <c r="H52" i="1"/>
  <c r="F52" i="1"/>
  <c r="G52" i="1" s="1"/>
  <c r="A54" i="1"/>
  <c r="B53" i="1"/>
  <c r="I53" i="1" l="1"/>
  <c r="H53" i="1"/>
  <c r="F53" i="1"/>
  <c r="G53" i="1" s="1"/>
  <c r="C53" i="1"/>
  <c r="D53" i="1" s="1"/>
  <c r="A55" i="1"/>
  <c r="B54" i="1"/>
  <c r="J52" i="1"/>
  <c r="I54" i="1" l="1"/>
  <c r="H54" i="1"/>
  <c r="F54" i="1"/>
  <c r="G54" i="1" s="1"/>
  <c r="C54" i="1"/>
  <c r="D54" i="1" s="1"/>
  <c r="J53" i="1"/>
  <c r="A56" i="1"/>
  <c r="B55" i="1"/>
  <c r="I55" i="1" l="1"/>
  <c r="H55" i="1"/>
  <c r="F55" i="1"/>
  <c r="G55" i="1" s="1"/>
  <c r="C55" i="1"/>
  <c r="D55" i="1" s="1"/>
  <c r="J54" i="1"/>
  <c r="A57" i="1"/>
  <c r="B56" i="1"/>
  <c r="J55" i="1" l="1"/>
  <c r="A58" i="1"/>
  <c r="B57" i="1"/>
  <c r="H56" i="1"/>
  <c r="F56" i="1"/>
  <c r="G56" i="1" s="1"/>
  <c r="C56" i="1"/>
  <c r="D56" i="1" s="1"/>
  <c r="I56" i="1"/>
  <c r="A59" i="1" l="1"/>
  <c r="B58" i="1"/>
  <c r="J56" i="1"/>
  <c r="F57" i="1"/>
  <c r="G57" i="1" s="1"/>
  <c r="C57" i="1"/>
  <c r="D57" i="1" s="1"/>
  <c r="I57" i="1"/>
  <c r="H57" i="1"/>
  <c r="A60" i="1" l="1"/>
  <c r="B59" i="1"/>
  <c r="J57" i="1"/>
  <c r="F58" i="1"/>
  <c r="G58" i="1" s="1"/>
  <c r="C58" i="1"/>
  <c r="D58" i="1" s="1"/>
  <c r="I58" i="1"/>
  <c r="H58" i="1"/>
  <c r="J58" i="1" l="1"/>
  <c r="C59" i="1"/>
  <c r="D59" i="1" s="1"/>
  <c r="I59" i="1"/>
  <c r="H59" i="1"/>
  <c r="F59" i="1"/>
  <c r="G59" i="1" s="1"/>
  <c r="A61" i="1"/>
  <c r="B60" i="1"/>
  <c r="A62" i="1" l="1"/>
  <c r="B61" i="1"/>
  <c r="C60" i="1"/>
  <c r="D60" i="1" s="1"/>
  <c r="I60" i="1"/>
  <c r="H60" i="1"/>
  <c r="F60" i="1"/>
  <c r="G60" i="1" s="1"/>
  <c r="J59" i="1"/>
  <c r="J60" i="1" l="1"/>
  <c r="I61" i="1"/>
  <c r="H61" i="1"/>
  <c r="F61" i="1"/>
  <c r="G61" i="1" s="1"/>
  <c r="C61" i="1"/>
  <c r="D61" i="1" s="1"/>
  <c r="A63" i="1"/>
  <c r="B62" i="1"/>
  <c r="J61" i="1" l="1"/>
  <c r="I62" i="1"/>
  <c r="H62" i="1"/>
  <c r="F62" i="1"/>
  <c r="G62" i="1" s="1"/>
  <c r="C62" i="1"/>
  <c r="D62" i="1" s="1"/>
  <c r="A64" i="1"/>
  <c r="B63" i="1"/>
  <c r="J62" i="1" l="1"/>
  <c r="I63" i="1"/>
  <c r="H63" i="1"/>
  <c r="F63" i="1"/>
  <c r="G63" i="1" s="1"/>
  <c r="C63" i="1"/>
  <c r="D63" i="1" s="1"/>
  <c r="A65" i="1"/>
  <c r="B64" i="1"/>
  <c r="H64" i="1" l="1"/>
  <c r="F64" i="1"/>
  <c r="G64" i="1" s="1"/>
  <c r="C64" i="1"/>
  <c r="D64" i="1" s="1"/>
  <c r="I64" i="1"/>
  <c r="A66" i="1"/>
  <c r="B65" i="1"/>
  <c r="J63" i="1"/>
  <c r="H65" i="1" l="1"/>
  <c r="F65" i="1"/>
  <c r="G65" i="1" s="1"/>
  <c r="C65" i="1"/>
  <c r="D65" i="1" s="1"/>
  <c r="I65" i="1"/>
  <c r="A67" i="1"/>
  <c r="B66" i="1"/>
  <c r="J64" i="1"/>
  <c r="H66" i="1" l="1"/>
  <c r="F66" i="1"/>
  <c r="G66" i="1" s="1"/>
  <c r="C66" i="1"/>
  <c r="D66" i="1" s="1"/>
  <c r="I66" i="1"/>
  <c r="A68" i="1"/>
  <c r="B67" i="1"/>
  <c r="J65" i="1"/>
  <c r="I67" i="1" l="1"/>
  <c r="H67" i="1"/>
  <c r="F67" i="1"/>
  <c r="G67" i="1" s="1"/>
  <c r="C67" i="1"/>
  <c r="D67" i="1" s="1"/>
  <c r="A69" i="1"/>
  <c r="B68" i="1"/>
  <c r="J66" i="1"/>
  <c r="J67" i="1" l="1"/>
  <c r="I68" i="1"/>
  <c r="H68" i="1"/>
  <c r="F68" i="1"/>
  <c r="G68" i="1" s="1"/>
  <c r="C68" i="1"/>
  <c r="D68" i="1" s="1"/>
  <c r="B69" i="1"/>
  <c r="A70" i="1"/>
  <c r="J68" i="1" l="1"/>
  <c r="H69" i="1"/>
  <c r="I69" i="1"/>
  <c r="F69" i="1"/>
  <c r="G69" i="1" s="1"/>
  <c r="C69" i="1"/>
  <c r="D69" i="1" s="1"/>
  <c r="A71" i="1"/>
  <c r="B70" i="1"/>
  <c r="J69" i="1" l="1"/>
  <c r="A72" i="1"/>
  <c r="B71" i="1"/>
  <c r="F70" i="1"/>
  <c r="G70" i="1" s="1"/>
  <c r="C70" i="1"/>
  <c r="D70" i="1" s="1"/>
  <c r="H70" i="1"/>
  <c r="I70" i="1"/>
  <c r="J70" i="1" l="1"/>
  <c r="F71" i="1"/>
  <c r="G71" i="1" s="1"/>
  <c r="I71" i="1"/>
  <c r="H71" i="1"/>
  <c r="C71" i="1"/>
  <c r="D71" i="1" s="1"/>
  <c r="B72" i="1"/>
  <c r="A73" i="1"/>
  <c r="J71" i="1" l="1"/>
  <c r="A74" i="1"/>
  <c r="B73" i="1"/>
  <c r="C72" i="1"/>
  <c r="D72" i="1" s="1"/>
  <c r="I72" i="1"/>
  <c r="F72" i="1"/>
  <c r="G72" i="1" s="1"/>
  <c r="H72" i="1"/>
  <c r="J72" i="1" l="1"/>
  <c r="C73" i="1"/>
  <c r="D73" i="1" s="1"/>
  <c r="I73" i="1"/>
  <c r="H73" i="1"/>
  <c r="F73" i="1"/>
  <c r="G73" i="1" s="1"/>
  <c r="A75" i="1"/>
  <c r="B74" i="1"/>
  <c r="H74" i="1" l="1"/>
  <c r="C74" i="1"/>
  <c r="D74" i="1" s="1"/>
  <c r="I74" i="1"/>
  <c r="F74" i="1"/>
  <c r="G74" i="1" s="1"/>
  <c r="A76" i="1"/>
  <c r="B75" i="1"/>
  <c r="J73" i="1"/>
  <c r="A77" i="1" l="1"/>
  <c r="B76" i="1"/>
  <c r="J74" i="1"/>
  <c r="I75" i="1"/>
  <c r="F75" i="1"/>
  <c r="G75" i="1" s="1"/>
  <c r="H75" i="1"/>
  <c r="C75" i="1"/>
  <c r="D75" i="1" s="1"/>
  <c r="J75" i="1" l="1"/>
  <c r="I76" i="1"/>
  <c r="F76" i="1"/>
  <c r="G76" i="1" s="1"/>
  <c r="H76" i="1"/>
  <c r="C76" i="1"/>
  <c r="D76" i="1" s="1"/>
  <c r="A78" i="1"/>
  <c r="B77" i="1"/>
  <c r="J76" i="1" l="1"/>
  <c r="C77" i="1"/>
  <c r="D77" i="1" s="1"/>
  <c r="I77" i="1"/>
  <c r="F77" i="1"/>
  <c r="G77" i="1" s="1"/>
  <c r="H77" i="1"/>
  <c r="A79" i="1"/>
  <c r="B78" i="1"/>
  <c r="I78" i="1" l="1"/>
  <c r="F78" i="1"/>
  <c r="G78" i="1" s="1"/>
  <c r="H78" i="1"/>
  <c r="C78" i="1"/>
  <c r="D78" i="1" s="1"/>
  <c r="A80" i="1"/>
  <c r="B79" i="1"/>
  <c r="J77" i="1"/>
  <c r="J78" i="1" l="1"/>
  <c r="I79" i="1"/>
  <c r="F79" i="1"/>
  <c r="G79" i="1" s="1"/>
  <c r="H79" i="1"/>
  <c r="C79" i="1"/>
  <c r="D79" i="1" s="1"/>
  <c r="A81" i="1"/>
  <c r="B80" i="1"/>
  <c r="J79" i="1" l="1"/>
  <c r="A82" i="1"/>
  <c r="B81" i="1"/>
  <c r="I80" i="1"/>
  <c r="F80" i="1"/>
  <c r="G80" i="1" s="1"/>
  <c r="H80" i="1"/>
  <c r="C80" i="1"/>
  <c r="D80" i="1" s="1"/>
  <c r="J80" i="1" l="1"/>
  <c r="H81" i="1"/>
  <c r="F81" i="1"/>
  <c r="G81" i="1" s="1"/>
  <c r="I81" i="1"/>
  <c r="C81" i="1"/>
  <c r="D81" i="1" s="1"/>
  <c r="A83" i="1"/>
  <c r="B82" i="1"/>
  <c r="J81" i="1" l="1"/>
  <c r="H82" i="1"/>
  <c r="F82" i="1"/>
  <c r="G82" i="1" s="1"/>
  <c r="I82" i="1"/>
  <c r="C82" i="1"/>
  <c r="D82" i="1" s="1"/>
  <c r="A84" i="1"/>
  <c r="B83" i="1"/>
  <c r="A85" i="1" l="1"/>
  <c r="B84" i="1"/>
  <c r="J82" i="1"/>
  <c r="F83" i="1"/>
  <c r="G83" i="1" s="1"/>
  <c r="H83" i="1"/>
  <c r="C83" i="1"/>
  <c r="D83" i="1" s="1"/>
  <c r="I83" i="1"/>
  <c r="J83" i="1" l="1"/>
  <c r="H84" i="1"/>
  <c r="F84" i="1"/>
  <c r="G84" i="1" s="1"/>
  <c r="I84" i="1"/>
  <c r="C84" i="1"/>
  <c r="D84" i="1" s="1"/>
  <c r="A86" i="1"/>
  <c r="B85" i="1"/>
  <c r="A87" i="1" l="1"/>
  <c r="B86" i="1"/>
  <c r="C85" i="1"/>
  <c r="D85" i="1" s="1"/>
  <c r="H85" i="1"/>
  <c r="F85" i="1"/>
  <c r="G85" i="1" s="1"/>
  <c r="I85" i="1"/>
  <c r="J84" i="1"/>
  <c r="H86" i="1" l="1"/>
  <c r="F86" i="1"/>
  <c r="G86" i="1" s="1"/>
  <c r="C86" i="1"/>
  <c r="D86" i="1" s="1"/>
  <c r="I86" i="1"/>
  <c r="J85" i="1"/>
  <c r="B87" i="1"/>
  <c r="A88" i="1"/>
  <c r="B88" i="1" l="1"/>
  <c r="A89" i="1"/>
  <c r="J86" i="1"/>
  <c r="H87" i="1"/>
  <c r="F87" i="1"/>
  <c r="G87" i="1" s="1"/>
  <c r="I87" i="1"/>
  <c r="C87" i="1"/>
  <c r="D87" i="1" s="1"/>
  <c r="J87" i="1" l="1"/>
  <c r="I88" i="1"/>
  <c r="H88" i="1"/>
  <c r="F88" i="1"/>
  <c r="G88" i="1" s="1"/>
  <c r="C88" i="1"/>
  <c r="D88" i="1" s="1"/>
  <c r="B89" i="1"/>
  <c r="A90" i="1"/>
  <c r="B90" i="1" l="1"/>
  <c r="A91" i="1"/>
  <c r="H89" i="1"/>
  <c r="I89" i="1"/>
  <c r="F89" i="1"/>
  <c r="G89" i="1" s="1"/>
  <c r="C89" i="1"/>
  <c r="D89" i="1" s="1"/>
  <c r="J88" i="1"/>
  <c r="J89" i="1" l="1"/>
  <c r="B91" i="1"/>
  <c r="A92" i="1"/>
  <c r="I90" i="1"/>
  <c r="H90" i="1"/>
  <c r="F90" i="1"/>
  <c r="G90" i="1" s="1"/>
  <c r="C90" i="1"/>
  <c r="D90" i="1" s="1"/>
  <c r="J90" i="1" l="1"/>
  <c r="B92" i="1"/>
  <c r="A93" i="1"/>
  <c r="F91" i="1"/>
  <c r="G91" i="1" s="1"/>
  <c r="I91" i="1"/>
  <c r="H91" i="1"/>
  <c r="C91" i="1"/>
  <c r="D91" i="1" s="1"/>
  <c r="J91" i="1" l="1"/>
  <c r="B93" i="1"/>
  <c r="A94" i="1"/>
  <c r="I92" i="1"/>
  <c r="H92" i="1"/>
  <c r="F92" i="1"/>
  <c r="G92" i="1" s="1"/>
  <c r="C92" i="1"/>
  <c r="D92" i="1" s="1"/>
  <c r="J92" i="1" l="1"/>
  <c r="A95" i="1"/>
  <c r="B94" i="1"/>
  <c r="C93" i="1"/>
  <c r="D93" i="1" s="1"/>
  <c r="I93" i="1"/>
  <c r="H93" i="1"/>
  <c r="F93" i="1"/>
  <c r="G93" i="1" s="1"/>
  <c r="J93" i="1" l="1"/>
  <c r="C94" i="1"/>
  <c r="D94" i="1" s="1"/>
  <c r="I94" i="1"/>
  <c r="H94" i="1"/>
  <c r="F94" i="1"/>
  <c r="G94" i="1" s="1"/>
  <c r="B95" i="1"/>
  <c r="A96" i="1"/>
  <c r="C95" i="1" l="1"/>
  <c r="D95" i="1" s="1"/>
  <c r="I95" i="1"/>
  <c r="H95" i="1"/>
  <c r="F95" i="1"/>
  <c r="G95" i="1" s="1"/>
  <c r="B96" i="1"/>
  <c r="A97" i="1"/>
  <c r="J94" i="1"/>
  <c r="B97" i="1" l="1"/>
  <c r="A98" i="1"/>
  <c r="I96" i="1"/>
  <c r="C96" i="1"/>
  <c r="D96" i="1" s="1"/>
  <c r="H96" i="1"/>
  <c r="F96" i="1"/>
  <c r="G96" i="1" s="1"/>
  <c r="J95" i="1"/>
  <c r="J96" i="1" l="1"/>
  <c r="B98" i="1"/>
  <c r="A99" i="1"/>
  <c r="H97" i="1"/>
  <c r="C97" i="1"/>
  <c r="D97" i="1" s="1"/>
  <c r="I97" i="1"/>
  <c r="F97" i="1"/>
  <c r="G97" i="1" s="1"/>
  <c r="J97" i="1" l="1"/>
  <c r="C98" i="1"/>
  <c r="D98" i="1" s="1"/>
  <c r="I98" i="1"/>
  <c r="H98" i="1"/>
  <c r="F98" i="1"/>
  <c r="G98" i="1" s="1"/>
  <c r="B99" i="1"/>
  <c r="A100" i="1"/>
  <c r="B100" i="1" l="1"/>
  <c r="A101" i="1"/>
  <c r="J98" i="1"/>
  <c r="F99" i="1"/>
  <c r="G99" i="1" s="1"/>
  <c r="C99" i="1"/>
  <c r="D99" i="1" s="1"/>
  <c r="I99" i="1"/>
  <c r="H99" i="1"/>
  <c r="J99" i="1" l="1"/>
  <c r="B101" i="1"/>
  <c r="A102" i="1"/>
  <c r="C100" i="1"/>
  <c r="D100" i="1" s="1"/>
  <c r="I100" i="1"/>
  <c r="H100" i="1"/>
  <c r="F100" i="1"/>
  <c r="G100" i="1" s="1"/>
  <c r="A103" i="1" l="1"/>
  <c r="B102" i="1"/>
  <c r="J100" i="1"/>
  <c r="C101" i="1"/>
  <c r="D101" i="1" s="1"/>
  <c r="I101" i="1"/>
  <c r="H101" i="1"/>
  <c r="F101" i="1"/>
  <c r="G101" i="1" s="1"/>
  <c r="J101" i="1" l="1"/>
  <c r="C102" i="1"/>
  <c r="D102" i="1" s="1"/>
  <c r="I102" i="1"/>
  <c r="H102" i="1"/>
  <c r="F102" i="1"/>
  <c r="G102" i="1" s="1"/>
  <c r="A104" i="1"/>
  <c r="B103" i="1"/>
  <c r="C103" i="1" l="1"/>
  <c r="D103" i="1" s="1"/>
  <c r="I103" i="1"/>
  <c r="H103" i="1"/>
  <c r="F103" i="1"/>
  <c r="G103" i="1" s="1"/>
  <c r="A105" i="1"/>
  <c r="B104" i="1"/>
  <c r="J102" i="1"/>
  <c r="A106" i="1" l="1"/>
  <c r="B105" i="1"/>
  <c r="I104" i="1"/>
  <c r="C104" i="1"/>
  <c r="D104" i="1" s="1"/>
  <c r="H104" i="1"/>
  <c r="F104" i="1"/>
  <c r="G104" i="1" s="1"/>
  <c r="J103" i="1"/>
  <c r="J104" i="1" l="1"/>
  <c r="H105" i="1"/>
  <c r="C105" i="1"/>
  <c r="D105" i="1" s="1"/>
  <c r="I105" i="1"/>
  <c r="F105" i="1"/>
  <c r="G105" i="1" s="1"/>
  <c r="A107" i="1"/>
  <c r="B106" i="1"/>
  <c r="A108" i="1" l="1"/>
  <c r="B107" i="1"/>
  <c r="C106" i="1"/>
  <c r="D106" i="1" s="1"/>
  <c r="I106" i="1"/>
  <c r="H106" i="1"/>
  <c r="F106" i="1"/>
  <c r="G106" i="1" s="1"/>
  <c r="J105" i="1"/>
  <c r="J106" i="1" l="1"/>
  <c r="F107" i="1"/>
  <c r="G107" i="1" s="1"/>
  <c r="C107" i="1"/>
  <c r="D107" i="1" s="1"/>
  <c r="I107" i="1"/>
  <c r="H107" i="1"/>
  <c r="A109" i="1"/>
  <c r="B108" i="1"/>
  <c r="A110" i="1" l="1"/>
  <c r="B109" i="1"/>
  <c r="F108" i="1"/>
  <c r="G108" i="1" s="1"/>
  <c r="C108" i="1"/>
  <c r="D108" i="1" s="1"/>
  <c r="I108" i="1"/>
  <c r="H108" i="1"/>
  <c r="J107" i="1"/>
  <c r="J108" i="1" l="1"/>
  <c r="C109" i="1"/>
  <c r="D109" i="1" s="1"/>
  <c r="F109" i="1"/>
  <c r="G109" i="1" s="1"/>
  <c r="I109" i="1"/>
  <c r="H109" i="1"/>
  <c r="A111" i="1"/>
  <c r="B110" i="1"/>
  <c r="B111" i="1" l="1"/>
  <c r="A112" i="1"/>
  <c r="F110" i="1"/>
  <c r="G110" i="1" s="1"/>
  <c r="I110" i="1"/>
  <c r="C110" i="1"/>
  <c r="D110" i="1" s="1"/>
  <c r="H110" i="1"/>
  <c r="J109" i="1"/>
  <c r="J110" i="1" l="1"/>
  <c r="B112" i="1"/>
  <c r="A113" i="1"/>
  <c r="F111" i="1"/>
  <c r="G111" i="1" s="1"/>
  <c r="I111" i="1"/>
  <c r="H111" i="1"/>
  <c r="C111" i="1"/>
  <c r="D111" i="1" s="1"/>
  <c r="J111" i="1" l="1"/>
  <c r="B113" i="1"/>
  <c r="A114" i="1"/>
  <c r="I112" i="1"/>
  <c r="F112" i="1"/>
  <c r="G112" i="1" s="1"/>
  <c r="H112" i="1"/>
  <c r="C112" i="1"/>
  <c r="D112" i="1" s="1"/>
  <c r="B114" i="1" l="1"/>
  <c r="A115" i="1"/>
  <c r="J112" i="1"/>
  <c r="H113" i="1"/>
  <c r="F113" i="1"/>
  <c r="G113" i="1" s="1"/>
  <c r="C113" i="1"/>
  <c r="D113" i="1" s="1"/>
  <c r="I113" i="1"/>
  <c r="J113" i="1" l="1"/>
  <c r="B115" i="1"/>
  <c r="A116" i="1"/>
  <c r="F114" i="1"/>
  <c r="G114" i="1" s="1"/>
  <c r="I114" i="1"/>
  <c r="H114" i="1"/>
  <c r="C114" i="1"/>
  <c r="D114" i="1" s="1"/>
  <c r="J114" i="1" l="1"/>
  <c r="B116" i="1"/>
  <c r="A117" i="1"/>
  <c r="F115" i="1"/>
  <c r="G115" i="1" s="1"/>
  <c r="I115" i="1"/>
  <c r="H115" i="1"/>
  <c r="C115" i="1"/>
  <c r="D115" i="1" s="1"/>
  <c r="J115" i="1" l="1"/>
  <c r="B117" i="1"/>
  <c r="A118" i="1"/>
  <c r="F116" i="1"/>
  <c r="G116" i="1" s="1"/>
  <c r="I116" i="1"/>
  <c r="H116" i="1"/>
  <c r="C116" i="1"/>
  <c r="D116" i="1" s="1"/>
  <c r="J116" i="1" l="1"/>
  <c r="A119" i="1"/>
  <c r="B118" i="1"/>
  <c r="C117" i="1"/>
  <c r="D117" i="1" s="1"/>
  <c r="F117" i="1"/>
  <c r="G117" i="1" s="1"/>
  <c r="I117" i="1"/>
  <c r="H117" i="1"/>
  <c r="J117" i="1" l="1"/>
  <c r="B119" i="1"/>
  <c r="A120" i="1"/>
  <c r="F118" i="1"/>
  <c r="G118" i="1" s="1"/>
  <c r="C118" i="1"/>
  <c r="D118" i="1" s="1"/>
  <c r="H118" i="1"/>
  <c r="I118" i="1"/>
  <c r="J118" i="1" l="1"/>
  <c r="B120" i="1"/>
  <c r="A121" i="1"/>
  <c r="F119" i="1"/>
  <c r="G119" i="1" s="1"/>
  <c r="C119" i="1"/>
  <c r="D119" i="1" s="1"/>
  <c r="I119" i="1"/>
  <c r="H119" i="1"/>
  <c r="J119" i="1" l="1"/>
  <c r="B121" i="1"/>
  <c r="A122" i="1"/>
  <c r="I120" i="1"/>
  <c r="F120" i="1"/>
  <c r="G120" i="1" s="1"/>
  <c r="C120" i="1"/>
  <c r="D120" i="1" s="1"/>
  <c r="H120" i="1"/>
  <c r="J120" i="1" l="1"/>
  <c r="H121" i="1"/>
  <c r="F121" i="1"/>
  <c r="G121" i="1" s="1"/>
  <c r="C121" i="1"/>
  <c r="D121" i="1" s="1"/>
  <c r="I121" i="1"/>
  <c r="B122" i="1"/>
  <c r="A123" i="1"/>
  <c r="H122" i="1" l="1"/>
  <c r="F122" i="1"/>
  <c r="G122" i="1" s="1"/>
  <c r="C122" i="1"/>
  <c r="D122" i="1" s="1"/>
  <c r="I122" i="1"/>
  <c r="B123" i="1"/>
  <c r="A124" i="1"/>
  <c r="J121" i="1"/>
  <c r="F123" i="1" l="1"/>
  <c r="G123" i="1" s="1"/>
  <c r="H123" i="1"/>
  <c r="C123" i="1"/>
  <c r="D123" i="1" s="1"/>
  <c r="I123" i="1"/>
  <c r="B124" i="1"/>
  <c r="A125" i="1"/>
  <c r="J122" i="1"/>
  <c r="J123" i="1" l="1"/>
  <c r="B125" i="1"/>
  <c r="A126" i="1"/>
  <c r="H124" i="1"/>
  <c r="C124" i="1"/>
  <c r="D124" i="1" s="1"/>
  <c r="I124" i="1"/>
  <c r="F124" i="1"/>
  <c r="G124" i="1" s="1"/>
  <c r="J124" i="1" l="1"/>
  <c r="A127" i="1"/>
  <c r="B126" i="1"/>
  <c r="C125" i="1"/>
  <c r="D125" i="1" s="1"/>
  <c r="H125" i="1"/>
  <c r="I125" i="1"/>
  <c r="F125" i="1"/>
  <c r="G125" i="1" s="1"/>
  <c r="J125" i="1" l="1"/>
  <c r="B127" i="1"/>
  <c r="A128" i="1"/>
  <c r="H126" i="1"/>
  <c r="C126" i="1"/>
  <c r="D126" i="1" s="1"/>
  <c r="I126" i="1"/>
  <c r="F126" i="1"/>
  <c r="G126" i="1" s="1"/>
  <c r="J126" i="1" l="1"/>
  <c r="B128" i="1"/>
  <c r="A129" i="1"/>
  <c r="H127" i="1"/>
  <c r="C127" i="1"/>
  <c r="D127" i="1" s="1"/>
  <c r="I127" i="1"/>
  <c r="F127" i="1"/>
  <c r="G127" i="1" s="1"/>
  <c r="J127" i="1" l="1"/>
  <c r="B129" i="1"/>
  <c r="A130" i="1"/>
  <c r="I128" i="1"/>
  <c r="H128" i="1"/>
  <c r="C128" i="1"/>
  <c r="D128" i="1" s="1"/>
  <c r="F128" i="1"/>
  <c r="G128" i="1" s="1"/>
  <c r="H129" i="1" l="1"/>
  <c r="I129" i="1"/>
  <c r="C129" i="1"/>
  <c r="D129" i="1" s="1"/>
  <c r="F129" i="1"/>
  <c r="G129" i="1" s="1"/>
  <c r="J128" i="1"/>
  <c r="B130" i="1"/>
  <c r="A131" i="1"/>
  <c r="I130" i="1" l="1"/>
  <c r="H130" i="1"/>
  <c r="C130" i="1"/>
  <c r="D130" i="1" s="1"/>
  <c r="F130" i="1"/>
  <c r="G130" i="1" s="1"/>
  <c r="B131" i="1"/>
  <c r="A132" i="1"/>
  <c r="J129" i="1"/>
  <c r="J130" i="1" l="1"/>
  <c r="B132" i="1"/>
  <c r="A133" i="1"/>
  <c r="F131" i="1"/>
  <c r="G131" i="1" s="1"/>
  <c r="I131" i="1"/>
  <c r="H131" i="1"/>
  <c r="C131" i="1"/>
  <c r="D131" i="1" s="1"/>
  <c r="J131" i="1" l="1"/>
  <c r="B133" i="1"/>
  <c r="A134" i="1"/>
  <c r="I132" i="1"/>
  <c r="H132" i="1"/>
  <c r="F132" i="1"/>
  <c r="G132" i="1" s="1"/>
  <c r="C132" i="1"/>
  <c r="D132" i="1" s="1"/>
  <c r="J132" i="1" l="1"/>
  <c r="C133" i="1"/>
  <c r="D133" i="1" s="1"/>
  <c r="I133" i="1"/>
  <c r="H133" i="1"/>
  <c r="F133" i="1"/>
  <c r="G133" i="1" s="1"/>
  <c r="A135" i="1"/>
  <c r="B134" i="1"/>
  <c r="A136" i="1" l="1"/>
  <c r="B135" i="1"/>
  <c r="I134" i="1"/>
  <c r="H134" i="1"/>
  <c r="F134" i="1"/>
  <c r="G134" i="1" s="1"/>
  <c r="C134" i="1"/>
  <c r="D134" i="1" s="1"/>
  <c r="J133" i="1"/>
  <c r="J134" i="1" l="1"/>
  <c r="I135" i="1"/>
  <c r="H135" i="1"/>
  <c r="F135" i="1"/>
  <c r="G135" i="1" s="1"/>
  <c r="C135" i="1"/>
  <c r="D135" i="1" s="1"/>
  <c r="A137" i="1"/>
  <c r="B136" i="1"/>
  <c r="I136" i="1" l="1"/>
  <c r="H136" i="1"/>
  <c r="F136" i="1"/>
  <c r="G136" i="1" s="1"/>
  <c r="C136" i="1"/>
  <c r="D136" i="1" s="1"/>
  <c r="J135" i="1"/>
  <c r="B137" i="1"/>
  <c r="A138" i="1"/>
  <c r="J136" i="1" l="1"/>
  <c r="H137" i="1"/>
  <c r="I137" i="1"/>
  <c r="F137" i="1"/>
  <c r="G137" i="1" s="1"/>
  <c r="C137" i="1"/>
  <c r="D137" i="1" s="1"/>
  <c r="A139" i="1"/>
  <c r="B138" i="1"/>
  <c r="I138" i="1" l="1"/>
  <c r="F138" i="1"/>
  <c r="G138" i="1" s="1"/>
  <c r="C138" i="1"/>
  <c r="D138" i="1" s="1"/>
  <c r="H138" i="1"/>
  <c r="A140" i="1"/>
  <c r="B139" i="1"/>
  <c r="J137" i="1"/>
  <c r="F139" i="1" l="1"/>
  <c r="G139" i="1" s="1"/>
  <c r="I139" i="1"/>
  <c r="C139" i="1"/>
  <c r="D139" i="1" s="1"/>
  <c r="H139" i="1"/>
  <c r="B140" i="1"/>
  <c r="A141" i="1"/>
  <c r="J138" i="1"/>
  <c r="A142" i="1" l="1"/>
  <c r="B141" i="1"/>
  <c r="I140" i="1"/>
  <c r="F140" i="1"/>
  <c r="G140" i="1" s="1"/>
  <c r="C140" i="1"/>
  <c r="D140" i="1" s="1"/>
  <c r="H140" i="1"/>
  <c r="J139" i="1"/>
  <c r="C141" i="1" l="1"/>
  <c r="D141" i="1" s="1"/>
  <c r="I141" i="1"/>
  <c r="F141" i="1"/>
  <c r="G141" i="1" s="1"/>
  <c r="H141" i="1"/>
  <c r="J140" i="1"/>
  <c r="A143" i="1"/>
  <c r="B142" i="1"/>
  <c r="A144" i="1" l="1"/>
  <c r="B143" i="1"/>
  <c r="I142" i="1"/>
  <c r="F142" i="1"/>
  <c r="G142" i="1" s="1"/>
  <c r="H142" i="1"/>
  <c r="C142" i="1"/>
  <c r="D142" i="1" s="1"/>
  <c r="J141" i="1"/>
  <c r="J142" i="1" l="1"/>
  <c r="A145" i="1"/>
  <c r="B144" i="1"/>
  <c r="I143" i="1"/>
  <c r="F143" i="1"/>
  <c r="G143" i="1" s="1"/>
  <c r="H143" i="1"/>
  <c r="C143" i="1"/>
  <c r="D143" i="1" s="1"/>
  <c r="J143" i="1" l="1"/>
  <c r="I144" i="1"/>
  <c r="F144" i="1"/>
  <c r="G144" i="1" s="1"/>
  <c r="H144" i="1"/>
  <c r="C144" i="1"/>
  <c r="D144" i="1" s="1"/>
  <c r="A146" i="1"/>
  <c r="B145" i="1"/>
  <c r="H145" i="1" l="1"/>
  <c r="F145" i="1"/>
  <c r="G145" i="1" s="1"/>
  <c r="I145" i="1"/>
  <c r="C145" i="1"/>
  <c r="D145" i="1" s="1"/>
  <c r="J144" i="1"/>
  <c r="A147" i="1"/>
  <c r="B146" i="1"/>
  <c r="J145" i="1" l="1"/>
  <c r="H146" i="1"/>
  <c r="F146" i="1"/>
  <c r="G146" i="1" s="1"/>
  <c r="I146" i="1"/>
  <c r="C146" i="1"/>
  <c r="D146" i="1" s="1"/>
  <c r="A148" i="1"/>
  <c r="B147" i="1"/>
  <c r="F147" i="1" l="1"/>
  <c r="G147" i="1" s="1"/>
  <c r="H147" i="1"/>
  <c r="I147" i="1"/>
  <c r="C147" i="1"/>
  <c r="D147" i="1" s="1"/>
  <c r="A149" i="1"/>
  <c r="B148" i="1"/>
  <c r="J146" i="1"/>
  <c r="J147" i="1" l="1"/>
  <c r="A150" i="1"/>
  <c r="B149" i="1"/>
  <c r="H148" i="1"/>
  <c r="F148" i="1"/>
  <c r="G148" i="1" s="1"/>
  <c r="C148" i="1"/>
  <c r="D148" i="1" s="1"/>
  <c r="I148" i="1"/>
  <c r="J148" i="1" l="1"/>
  <c r="C149" i="1"/>
  <c r="D149" i="1" s="1"/>
  <c r="H149" i="1"/>
  <c r="F149" i="1"/>
  <c r="G149" i="1" s="1"/>
  <c r="I149" i="1"/>
  <c r="A151" i="1"/>
  <c r="B150" i="1"/>
  <c r="H150" i="1" l="1"/>
  <c r="F150" i="1"/>
  <c r="G150" i="1" s="1"/>
  <c r="I150" i="1"/>
  <c r="C150" i="1"/>
  <c r="D150" i="1" s="1"/>
  <c r="B151" i="1"/>
  <c r="A152" i="1"/>
  <c r="J149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<sst xmlns="http://schemas.openxmlformats.org/spreadsheetml/2006/main" count="80" uniqueCount="55">
  <si>
    <t>INPUT VALUES IN YELLOW</t>
  </si>
  <si>
    <t>Selectivity pattern #24: Double normal</t>
  </si>
  <si>
    <t>Parameter</t>
  </si>
  <si>
    <t>Name</t>
  </si>
  <si>
    <t>Value</t>
  </si>
  <si>
    <t>Type</t>
  </si>
  <si>
    <t>Trans</t>
  </si>
  <si>
    <t>min</t>
  </si>
  <si>
    <t>max</t>
  </si>
  <si>
    <t>Input</t>
  </si>
  <si>
    <t>Use slider bars below to change the parameter values</t>
  </si>
  <si>
    <t>slider_value (0-1000)</t>
  </si>
  <si>
    <t>#LO</t>
  </si>
  <si>
    <t>HI</t>
  </si>
  <si>
    <t>INIT</t>
  </si>
  <si>
    <t>PRIOR</t>
  </si>
  <si>
    <t>SD</t>
  </si>
  <si>
    <t>PR_type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</si>
  <si>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</si>
  <si>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</si>
  <si>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</si>
  <si>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</si>
  <si>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</si>
  <si>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</si>
  <si>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</si>
  <si>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</si>
  <si>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</si>
  <si>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</si>
  <si>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</si>
  <si>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</si>
  <si>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</si>
  <si>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ASC-WIDTH</t>
  </si>
  <si>
    <t>exp</t>
  </si>
  <si>
    <t>WIDTH</t>
  </si>
  <si>
    <t>DSC-WIDTH</t>
  </si>
  <si>
    <t>FINAL</t>
  </si>
  <si>
    <t>BINS:</t>
  </si>
  <si>
    <t>BinWidth</t>
  </si>
  <si>
    <t>MidBin</t>
  </si>
  <si>
    <t>some intermediate quantities</t>
  </si>
  <si>
    <t>Peak</t>
  </si>
  <si>
    <t>Peak2</t>
  </si>
  <si>
    <t xml:space="preserve">max_selex: </t>
  </si>
  <si>
    <t>Bin</t>
  </si>
  <si>
    <t>Bin_Mid</t>
  </si>
  <si>
    <t>asc</t>
  </si>
  <si>
    <t>asc_scaled</t>
  </si>
  <si>
    <t>desc</t>
  </si>
  <si>
    <t>desc_scaled</t>
  </si>
  <si>
    <t>join1</t>
  </si>
  <si>
    <t>join2</t>
  </si>
  <si>
    <t>selex</t>
  </si>
  <si>
    <t>Low</t>
  </si>
  <si>
    <t>Med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</si>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</sst>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Arial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2" fillId="2" borderId="0" xfId="1" applyFont="1" applyFill="1"/>
    <xf numFmtId="0" fontId="1" fillId="2" borderId="0" xfId="1" applyFill="1"/>
    <xf numFmtId="0" fontId="1" fillId="0" borderId="0" xfId="1"/>
    <xf numFmtId="0" fontId="1" fillId="0" borderId="0" xfId="1" applyAlignment="1">
      <alignment wrapText="1"/>
    </xf>
    <xf numFmtId="0" fontId="3" fillId="0" borderId="0" xfId="1" applyFont="1"/>
    <xf numFmtId="0" fontId="2" fillId="0" borderId="0" xfId="1" applyFont="1" applyFill="1"/>
    <xf numFmtId="0" fontId="1" fillId="0" borderId="0" xfId="1" applyFill="1"/>
    <xf numFmtId="0" fontId="2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4" borderId="0" xfId="1" applyFill="1"/>
    <xf numFmtId="0" fontId="2" fillId="0" borderId="0" xfId="1" applyFont="1" applyFill="1" applyBorder="1" applyAlignment="1">
      <alignment horizontal="right"/>
    </xf>
    <xf numFmtId="2" fontId="2" fillId="5" borderId="0" xfId="1" applyNumberFormat="1" applyFont="1" applyFill="1" applyBorder="1"/>
    <xf numFmtId="164" fontId="2" fillId="0" borderId="0" xfId="1" applyNumberFormat="1" applyFont="1" applyFill="1" applyAlignment="1">
      <alignment horizontal="center"/>
    </xf>
    <xf numFmtId="164" fontId="4" fillId="5" borderId="0" xfId="2" applyNumberFormat="1" applyFill="1"/>
    <xf numFmtId="164" fontId="1" fillId="5" borderId="0" xfId="1" applyNumberFormat="1" applyFill="1"/>
    <xf numFmtId="0" fontId="2" fillId="0" borderId="0" xfId="1" applyFont="1" applyAlignment="1">
      <alignment horizontal="center"/>
    </xf>
    <xf numFmtId="0" fontId="1" fillId="5" borderId="0" xfId="1" applyFill="1" applyAlignment="1">
      <alignment horizontal="center"/>
    </xf>
    <xf numFmtId="0" fontId="1" fillId="0" borderId="0" xfId="1" applyFill="1" applyAlignment="1">
      <alignment horizontal="center"/>
    </xf>
    <xf numFmtId="164" fontId="1" fillId="6" borderId="0" xfId="1" applyNumberFormat="1" applyFill="1"/>
    <xf numFmtId="0" fontId="1" fillId="6" borderId="0" xfId="1" applyFill="1"/>
    <xf numFmtId="0" fontId="2" fillId="4" borderId="0" xfId="1" applyFont="1" applyFill="1" applyBorder="1"/>
    <xf numFmtId="164" fontId="2" fillId="4" borderId="0" xfId="1" applyNumberFormat="1" applyFont="1" applyFill="1" applyAlignment="1">
      <alignment horizontal="center"/>
    </xf>
    <xf numFmtId="165" fontId="4" fillId="5" borderId="0" xfId="2" applyNumberFormat="1" applyFill="1"/>
    <xf numFmtId="1" fontId="4" fillId="5" borderId="0" xfId="2" applyNumberFormat="1" applyFill="1"/>
    <xf numFmtId="0" fontId="2" fillId="0" borderId="0" xfId="1" applyFont="1" applyFill="1" applyBorder="1"/>
    <xf numFmtId="0" fontId="2" fillId="2" borderId="0" xfId="1" applyFont="1" applyFill="1" applyBorder="1"/>
    <xf numFmtId="0" fontId="4" fillId="0" borderId="0" xfId="2" applyFill="1"/>
    <xf numFmtId="0" fontId="1" fillId="5" borderId="0" xfId="1" applyFill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4" fillId="0" borderId="0" xfId="2"/>
    <xf numFmtId="0" fontId="2" fillId="5" borderId="0" xfId="1" applyFont="1" applyFill="1" applyBorder="1"/>
    <xf numFmtId="165" fontId="1" fillId="0" borderId="0" xfId="1" applyNumberFormat="1"/>
    <xf numFmtId="0" fontId="1" fillId="5" borderId="0" xfId="1" applyFill="1" applyBorder="1"/>
    <xf numFmtId="0" fontId="2" fillId="5" borderId="0" xfId="1" applyFont="1" applyFill="1" applyBorder="1" applyAlignment="1">
      <alignment horizontal="right"/>
    </xf>
    <xf numFmtId="0" fontId="4" fillId="5" borderId="0" xfId="2" applyFill="1"/>
    <xf numFmtId="0" fontId="1" fillId="5" borderId="2" xfId="1" applyFill="1" applyBorder="1"/>
    <xf numFmtId="164" fontId="1" fillId="5" borderId="2" xfId="1" applyNumberFormat="1" applyFill="1" applyBorder="1"/>
    <xf numFmtId="0" fontId="1" fillId="5" borderId="3" xfId="1" applyFill="1" applyBorder="1"/>
    <xf numFmtId="166" fontId="4" fillId="5" borderId="3" xfId="2" applyNumberFormat="1" applyFont="1" applyFill="1" applyBorder="1"/>
    <xf numFmtId="0" fontId="1" fillId="5" borderId="4" xfId="1" applyFill="1" applyBorder="1"/>
    <xf numFmtId="0" fontId="1" fillId="5" borderId="5" xfId="1" applyFill="1" applyBorder="1"/>
    <xf numFmtId="164" fontId="1" fillId="5" borderId="5" xfId="1" applyNumberFormat="1" applyFill="1" applyBorder="1"/>
    <xf numFmtId="0" fontId="4" fillId="5" borderId="0" xfId="2" applyFont="1" applyFill="1" applyBorder="1"/>
    <xf numFmtId="0" fontId="1" fillId="5" borderId="6" xfId="1" applyFill="1" applyBorder="1"/>
    <xf numFmtId="0" fontId="1" fillId="5" borderId="7" xfId="1" applyFill="1" applyBorder="1"/>
    <xf numFmtId="164" fontId="1" fillId="5" borderId="7" xfId="1" applyNumberFormat="1" applyFill="1" applyBorder="1"/>
    <xf numFmtId="0" fontId="1" fillId="5" borderId="8" xfId="1" applyFill="1" applyBorder="1"/>
    <xf numFmtId="0" fontId="1" fillId="5" borderId="9" xfId="1" applyFill="1" applyBorder="1"/>
    <xf numFmtId="167" fontId="1" fillId="0" borderId="0" xfId="1" applyNumberFormat="1"/>
    <xf numFmtId="0" fontId="1" fillId="0" borderId="0" xfId="1" applyAlignment="1">
      <alignment horizontal="right"/>
    </xf>
    <xf numFmtId="0" fontId="4" fillId="0" borderId="0" xfId="2" applyFont="1"/>
    <xf numFmtId="2" fontId="1" fillId="0" borderId="0" xfId="1" applyNumberFormat="1"/>
    <xf numFmtId="166" fontId="1" fillId="0" borderId="0" xfId="1" applyNumberFormat="1"/>
    <xf numFmtId="0" fontId="2" fillId="0" borderId="0" xfId="1" applyFont="1" applyAlignment="1">
      <alignment horizontal="center"/>
    </xf>
    <xf numFmtId="0" fontId="1" fillId="3" borderId="0" xfId="1" applyFill="1" applyAlignment="1">
      <alignment horizontal="center"/>
    </xf>
  </cellXfs>
  <cellStyles count="3">
    <cellStyle name="Normal" xfId="0" builtinId="0"/>
    <cellStyle name="Normal 4" xfId="1"/>
    <cellStyle name="Normal_new selectiv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Selex_24!$C$25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Selex_24!$C$26:$C$150</c:f>
              <c:numCache>
                <c:formatCode>General</c:formatCode>
                <c:ptCount val="125"/>
                <c:pt idx="0">
                  <c:v>5.3185548759646671E-2</c:v>
                </c:pt>
                <c:pt idx="1">
                  <c:v>9.8890334139560873E-2</c:v>
                </c:pt>
                <c:pt idx="2">
                  <c:v>0.17083093699031662</c:v>
                </c:pt>
                <c:pt idx="3">
                  <c:v>0.27417741687106228</c:v>
                </c:pt>
                <c:pt idx="4">
                  <c:v>0.40883617537030065</c:v>
                </c:pt>
                <c:pt idx="5">
                  <c:v>0.56639502772242223</c:v>
                </c:pt>
                <c:pt idx="6">
                  <c:v>0.72902433640832132</c:v>
                </c:pt>
                <c:pt idx="7">
                  <c:v>0.87180047090835389</c:v>
                </c:pt>
                <c:pt idx="8">
                  <c:v>0.96860041585107481</c:v>
                </c:pt>
                <c:pt idx="9">
                  <c:v>0.9998265888046971</c:v>
                </c:pt>
                <c:pt idx="10">
                  <c:v>0.95886439300815218</c:v>
                </c:pt>
                <c:pt idx="11">
                  <c:v>0.85436250442175865</c:v>
                </c:pt>
                <c:pt idx="12">
                  <c:v>0.70726089707954443</c:v>
                </c:pt>
                <c:pt idx="13">
                  <c:v>0.54396329253349451</c:v>
                </c:pt>
                <c:pt idx="14">
                  <c:v>0.3886977431160395</c:v>
                </c:pt>
                <c:pt idx="15">
                  <c:v>0.25805181799565385</c:v>
                </c:pt>
                <c:pt idx="16">
                  <c:v>0.15916746738022633</c:v>
                </c:pt>
                <c:pt idx="17">
                  <c:v>9.1212459786132433E-2</c:v>
                </c:pt>
                <c:pt idx="18">
                  <c:v>4.8563111915623271E-2</c:v>
                </c:pt>
                <c:pt idx="19">
                  <c:v>2.402211977447101E-2</c:v>
                </c:pt>
                <c:pt idx="20">
                  <c:v>1.1039988639135955E-2</c:v>
                </c:pt>
                <c:pt idx="21">
                  <c:v>4.7138787103908533E-3</c:v>
                </c:pt>
                <c:pt idx="22">
                  <c:v>1.8699959243502721E-3</c:v>
                </c:pt>
                <c:pt idx="23">
                  <c:v>6.8921607002662196E-4</c:v>
                </c:pt>
                <c:pt idx="24">
                  <c:v>2.3600576350827761E-4</c:v>
                </c:pt>
                <c:pt idx="25">
                  <c:v>7.5083118424334967E-5</c:v>
                </c:pt>
                <c:pt idx="26">
                  <c:v>2.219292132552995E-5</c:v>
                </c:pt>
                <c:pt idx="27">
                  <c:v>6.0945146334824427E-6</c:v>
                </c:pt>
                <c:pt idx="28">
                  <c:v>1.5549493732424901E-6</c:v>
                </c:pt>
                <c:pt idx="29">
                  <c:v>3.6859196351966866E-7</c:v>
                </c:pt>
                <c:pt idx="30">
                  <c:v>8.1176056418655527E-8</c:v>
                </c:pt>
                <c:pt idx="31">
                  <c:v>1.6609727800610771E-8</c:v>
                </c:pt>
                <c:pt idx="32">
                  <c:v>3.1575450846573885E-9</c:v>
                </c:pt>
                <c:pt idx="33">
                  <c:v>5.5768515497756365E-10</c:v>
                </c:pt>
                <c:pt idx="34">
                  <c:v>9.1512640555447711E-11</c:v>
                </c:pt>
                <c:pt idx="35">
                  <c:v>1.3951649864545254E-11</c:v>
                </c:pt>
                <c:pt idx="36">
                  <c:v>1.9761619322527433E-12</c:v>
                </c:pt>
                <c:pt idx="37">
                  <c:v>2.6005904800268094E-13</c:v>
                </c:pt>
                <c:pt idx="38">
                  <c:v>3.1796102376678352E-14</c:v>
                </c:pt>
                <c:pt idx="39">
                  <c:v>3.6118381738382716E-15</c:v>
                </c:pt>
                <c:pt idx="40">
                  <c:v>3.8118443598582257E-16</c:v>
                </c:pt>
                <c:pt idx="41">
                  <c:v>3.7376145753054016E-17</c:v>
                </c:pt>
                <c:pt idx="42">
                  <c:v>3.4049155782944048E-18</c:v>
                </c:pt>
                <c:pt idx="43">
                  <c:v>2.8818452821576471E-19</c:v>
                </c:pt>
                <c:pt idx="44">
                  <c:v>2.2661437359143672E-20</c:v>
                </c:pt>
                <c:pt idx="45">
                  <c:v>2.2661437359143672E-20</c:v>
                </c:pt>
                <c:pt idx="46">
                  <c:v>2.2661437359143672E-20</c:v>
                </c:pt>
                <c:pt idx="47">
                  <c:v>2.2661437359143672E-20</c:v>
                </c:pt>
                <c:pt idx="48">
                  <c:v>2.2661437359143672E-20</c:v>
                </c:pt>
                <c:pt idx="49">
                  <c:v>2.2661437359143672E-20</c:v>
                </c:pt>
                <c:pt idx="50">
                  <c:v>2.2661437359143672E-20</c:v>
                </c:pt>
                <c:pt idx="51">
                  <c:v>2.2661437359143672E-20</c:v>
                </c:pt>
                <c:pt idx="52">
                  <c:v>2.2661437359143672E-20</c:v>
                </c:pt>
                <c:pt idx="53">
                  <c:v>2.2661437359143672E-20</c:v>
                </c:pt>
                <c:pt idx="54">
                  <c:v>2.2661437359143672E-20</c:v>
                </c:pt>
                <c:pt idx="55">
                  <c:v>2.2661437359143672E-20</c:v>
                </c:pt>
                <c:pt idx="56">
                  <c:v>2.2661437359143672E-20</c:v>
                </c:pt>
                <c:pt idx="57">
                  <c:v>2.2661437359143672E-20</c:v>
                </c:pt>
                <c:pt idx="58">
                  <c:v>2.2661437359143672E-20</c:v>
                </c:pt>
                <c:pt idx="59">
                  <c:v>2.2661437359143672E-20</c:v>
                </c:pt>
                <c:pt idx="60">
                  <c:v>2.2661437359143672E-20</c:v>
                </c:pt>
                <c:pt idx="61">
                  <c:v>2.2661437359143672E-20</c:v>
                </c:pt>
                <c:pt idx="62">
                  <c:v>2.2661437359143672E-20</c:v>
                </c:pt>
                <c:pt idx="63">
                  <c:v>2.2661437359143672E-20</c:v>
                </c:pt>
                <c:pt idx="64">
                  <c:v>2.2661437359143672E-20</c:v>
                </c:pt>
                <c:pt idx="65">
                  <c:v>2.2661437359143672E-20</c:v>
                </c:pt>
                <c:pt idx="66">
                  <c:v>2.2661437359143672E-20</c:v>
                </c:pt>
                <c:pt idx="67">
                  <c:v>2.2661437359143672E-20</c:v>
                </c:pt>
                <c:pt idx="68">
                  <c:v>2.2661437359143672E-20</c:v>
                </c:pt>
                <c:pt idx="69">
                  <c:v>2.2661437359143672E-20</c:v>
                </c:pt>
                <c:pt idx="70">
                  <c:v>2.2661437359143672E-20</c:v>
                </c:pt>
                <c:pt idx="71">
                  <c:v>2.2661437359143672E-20</c:v>
                </c:pt>
                <c:pt idx="72">
                  <c:v>2.2661437359143672E-20</c:v>
                </c:pt>
                <c:pt idx="73">
                  <c:v>2.2661437359143672E-20</c:v>
                </c:pt>
                <c:pt idx="74">
                  <c:v>2.2661437359143672E-20</c:v>
                </c:pt>
                <c:pt idx="75">
                  <c:v>2.2661437359143672E-20</c:v>
                </c:pt>
                <c:pt idx="76">
                  <c:v>2.2661437359143672E-20</c:v>
                </c:pt>
                <c:pt idx="77">
                  <c:v>2.2661437359143672E-20</c:v>
                </c:pt>
                <c:pt idx="78">
                  <c:v>2.2661437359143672E-20</c:v>
                </c:pt>
                <c:pt idx="79">
                  <c:v>2.2661437359143672E-20</c:v>
                </c:pt>
                <c:pt idx="80">
                  <c:v>2.2661437359143672E-20</c:v>
                </c:pt>
                <c:pt idx="81">
                  <c:v>2.2661437359143672E-20</c:v>
                </c:pt>
                <c:pt idx="82">
                  <c:v>2.2661437359143672E-20</c:v>
                </c:pt>
                <c:pt idx="83">
                  <c:v>2.2661437359143672E-20</c:v>
                </c:pt>
                <c:pt idx="84">
                  <c:v>2.2661437359143672E-20</c:v>
                </c:pt>
                <c:pt idx="85">
                  <c:v>2.2661437359143672E-20</c:v>
                </c:pt>
                <c:pt idx="86">
                  <c:v>2.2661437359143672E-20</c:v>
                </c:pt>
                <c:pt idx="87">
                  <c:v>2.2661437359143672E-20</c:v>
                </c:pt>
                <c:pt idx="88">
                  <c:v>2.2661437359143672E-20</c:v>
                </c:pt>
                <c:pt idx="89">
                  <c:v>2.2661437359143672E-20</c:v>
                </c:pt>
                <c:pt idx="90">
                  <c:v>2.2661437359143672E-20</c:v>
                </c:pt>
                <c:pt idx="91">
                  <c:v>2.2661437359143672E-20</c:v>
                </c:pt>
                <c:pt idx="92">
                  <c:v>2.2661437359143672E-20</c:v>
                </c:pt>
                <c:pt idx="93">
                  <c:v>2.2661437359143672E-20</c:v>
                </c:pt>
                <c:pt idx="94">
                  <c:v>2.2661437359143672E-20</c:v>
                </c:pt>
                <c:pt idx="95">
                  <c:v>2.2661437359143672E-20</c:v>
                </c:pt>
                <c:pt idx="96">
                  <c:v>2.2661437359143672E-20</c:v>
                </c:pt>
                <c:pt idx="97">
                  <c:v>2.2661437359143672E-20</c:v>
                </c:pt>
                <c:pt idx="98">
                  <c:v>2.2661437359143672E-20</c:v>
                </c:pt>
                <c:pt idx="99">
                  <c:v>2.2661437359143672E-20</c:v>
                </c:pt>
                <c:pt idx="100">
                  <c:v>2.2661437359143672E-20</c:v>
                </c:pt>
                <c:pt idx="101">
                  <c:v>2.2661437359143672E-20</c:v>
                </c:pt>
                <c:pt idx="102">
                  <c:v>2.2661437359143672E-20</c:v>
                </c:pt>
                <c:pt idx="103">
                  <c:v>2.2661437359143672E-20</c:v>
                </c:pt>
                <c:pt idx="104">
                  <c:v>2.2661437359143672E-20</c:v>
                </c:pt>
                <c:pt idx="105">
                  <c:v>2.2661437359143672E-20</c:v>
                </c:pt>
                <c:pt idx="106">
                  <c:v>2.2661437359143672E-20</c:v>
                </c:pt>
                <c:pt idx="107">
                  <c:v>2.2661437359143672E-20</c:v>
                </c:pt>
                <c:pt idx="108">
                  <c:v>2.2661437359143672E-20</c:v>
                </c:pt>
                <c:pt idx="109">
                  <c:v>2.2661437359143672E-20</c:v>
                </c:pt>
                <c:pt idx="110">
                  <c:v>2.2661437359143672E-20</c:v>
                </c:pt>
                <c:pt idx="111">
                  <c:v>2.2661437359143672E-20</c:v>
                </c:pt>
                <c:pt idx="112">
                  <c:v>2.2661437359143672E-20</c:v>
                </c:pt>
                <c:pt idx="113">
                  <c:v>2.2661437359143672E-20</c:v>
                </c:pt>
                <c:pt idx="114">
                  <c:v>2.2661437359143672E-20</c:v>
                </c:pt>
                <c:pt idx="115">
                  <c:v>2.2661437359143672E-20</c:v>
                </c:pt>
                <c:pt idx="116">
                  <c:v>2.2661437359143672E-20</c:v>
                </c:pt>
                <c:pt idx="117">
                  <c:v>2.2661437359143672E-20</c:v>
                </c:pt>
                <c:pt idx="118">
                  <c:v>2.2661437359143672E-20</c:v>
                </c:pt>
                <c:pt idx="119">
                  <c:v>2.2661437359143672E-20</c:v>
                </c:pt>
                <c:pt idx="120">
                  <c:v>2.2661437359143672E-20</c:v>
                </c:pt>
                <c:pt idx="121">
                  <c:v>2.2661437359143672E-20</c:v>
                </c:pt>
                <c:pt idx="122">
                  <c:v>2.2661437359143672E-20</c:v>
                </c:pt>
                <c:pt idx="123">
                  <c:v>2.2661437359143672E-20</c:v>
                </c:pt>
                <c:pt idx="124">
                  <c:v>2.2661437359143672E-20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6-42F9-8DB4-1247F81D9DC5}"/>
            </c:ext>
          </c:extLst>
        </c:ser>
        <c:ser>
          <c:idx val="1"/>
          <c:order val="1"/>
          <c:tx>
            <c:strRef>
              <c:f>Selex_24!$D$25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Selex_24!$D$26:$D$150</c:f>
              <c:numCache>
                <c:formatCode>0.00</c:formatCode>
                <c:ptCount val="125"/>
                <c:pt idx="0">
                  <c:v>3.0590222692562472E-7</c:v>
                </c:pt>
                <c:pt idx="1">
                  <c:v>4.8272458211313513E-2</c:v>
                </c:pt>
                <c:pt idx="2">
                  <c:v>0.12425416798530456</c:v>
                </c:pt>
                <c:pt idx="3">
                  <c:v>0.23340591163628138</c:v>
                </c:pt>
                <c:pt idx="4">
                  <c:v>0.37562883306551986</c:v>
                </c:pt>
                <c:pt idx="5">
                  <c:v>0.54203821132132413</c:v>
                </c:pt>
                <c:pt idx="6">
                  <c:v>0.71380286776925062</c:v>
                </c:pt>
                <c:pt idx="7">
                  <c:v>0.86459914114409664</c:v>
                </c:pt>
                <c:pt idx="8">
                  <c:v>0.96683661249298836</c:v>
                </c:pt>
                <c:pt idx="9">
                  <c:v>0.9998168478079007</c:v>
                </c:pt>
                <c:pt idx="10">
                  <c:v>0.95655368973880228</c:v>
                </c:pt>
                <c:pt idx="11">
                  <c:v>0.84618163481068753</c:v>
                </c:pt>
                <c:pt idx="12">
                  <c:v>0.69081691456291583</c:v>
                </c:pt>
                <c:pt idx="13">
                  <c:v>0.51834642218816951</c:v>
                </c:pt>
                <c:pt idx="14">
                  <c:v>0.35435916817237417</c:v>
                </c:pt>
                <c:pt idx="15">
                  <c:v>0.21637449231074526</c:v>
                </c:pt>
                <c:pt idx="16">
                  <c:v>0.11193552833322754</c:v>
                </c:pt>
                <c:pt idx="17">
                  <c:v>4.016329596237303E-2</c:v>
                </c:pt>
                <c:pt idx="18">
                  <c:v>-4.8817862795666207E-3</c:v>
                </c:pt>
                <c:pt idx="19">
                  <c:v>-3.0801315287450625E-2</c:v>
                </c:pt>
                <c:pt idx="20">
                  <c:v>-4.4512689408394056E-2</c:v>
                </c:pt>
                <c:pt idx="21">
                  <c:v>-5.119415480563911E-2</c:v>
                </c:pt>
                <c:pt idx="22">
                  <c:v>-5.4197786522883117E-2</c:v>
                </c:pt>
                <c:pt idx="23">
                  <c:v>-5.5444894117801645E-2</c:v>
                </c:pt>
                <c:pt idx="24">
                  <c:v>-5.5923562527738335E-2</c:v>
                </c:pt>
                <c:pt idx="25">
                  <c:v>-5.6093524652467773E-2</c:v>
                </c:pt>
                <c:pt idx="26">
                  <c:v>-5.6149385841373675E-2</c:v>
                </c:pt>
                <c:pt idx="27">
                  <c:v>-5.6166388541054088E-2</c:v>
                </c:pt>
                <c:pt idx="28">
                  <c:v>-5.617118310652109E-2</c:v>
                </c:pt>
                <c:pt idx="29">
                  <c:v>-5.6172436104978449E-2</c:v>
                </c:pt>
                <c:pt idx="30">
                  <c:v>-5.6172739665849118E-2</c:v>
                </c:pt>
                <c:pt idx="31">
                  <c:v>-5.6172807859050836E-2</c:v>
                </c:pt>
                <c:pt idx="32">
                  <c:v>-5.6172822066880665E-2</c:v>
                </c:pt>
                <c:pt idx="33">
                  <c:v>-5.6172824812782081E-2</c:v>
                </c:pt>
                <c:pt idx="34">
                  <c:v>-5.6172825305140818E-2</c:v>
                </c:pt>
                <c:pt idx="35">
                  <c:v>-5.6172825387058631E-2</c:v>
                </c:pt>
                <c:pt idx="36">
                  <c:v>-5.6172825399706812E-2</c:v>
                </c:pt>
                <c:pt idx="37">
                  <c:v>-5.617282540151932E-2</c:v>
                </c:pt>
                <c:pt idx="38">
                  <c:v>-5.6172825401760398E-2</c:v>
                </c:pt>
                <c:pt idx="39">
                  <c:v>-5.6172825401790166E-2</c:v>
                </c:pt>
                <c:pt idx="40">
                  <c:v>-5.617282540179358E-2</c:v>
                </c:pt>
                <c:pt idx="41">
                  <c:v>-5.6172825401793948E-2</c:v>
                </c:pt>
                <c:pt idx="42">
                  <c:v>-5.6172825401793983E-2</c:v>
                </c:pt>
                <c:pt idx="43">
                  <c:v>-5.6172825401793983E-2</c:v>
                </c:pt>
                <c:pt idx="44">
                  <c:v>-5.6172825401793983E-2</c:v>
                </c:pt>
                <c:pt idx="45">
                  <c:v>-5.6172825401793983E-2</c:v>
                </c:pt>
                <c:pt idx="46">
                  <c:v>-5.6172825401793983E-2</c:v>
                </c:pt>
                <c:pt idx="47">
                  <c:v>-5.6172825401793983E-2</c:v>
                </c:pt>
                <c:pt idx="48">
                  <c:v>-5.6172825401793983E-2</c:v>
                </c:pt>
                <c:pt idx="49">
                  <c:v>-5.6172825401793983E-2</c:v>
                </c:pt>
                <c:pt idx="50">
                  <c:v>-5.6172825401793983E-2</c:v>
                </c:pt>
                <c:pt idx="51">
                  <c:v>-5.6172825401793983E-2</c:v>
                </c:pt>
                <c:pt idx="52">
                  <c:v>-5.6172825401793983E-2</c:v>
                </c:pt>
                <c:pt idx="53">
                  <c:v>-5.6172825401793983E-2</c:v>
                </c:pt>
                <c:pt idx="54">
                  <c:v>-5.6172825401793983E-2</c:v>
                </c:pt>
                <c:pt idx="55">
                  <c:v>-5.6172825401793983E-2</c:v>
                </c:pt>
                <c:pt idx="56">
                  <c:v>-5.6172825401793983E-2</c:v>
                </c:pt>
                <c:pt idx="57">
                  <c:v>-5.6172825401793983E-2</c:v>
                </c:pt>
                <c:pt idx="58">
                  <c:v>-5.6172825401793983E-2</c:v>
                </c:pt>
                <c:pt idx="59">
                  <c:v>-5.6172825401793983E-2</c:v>
                </c:pt>
                <c:pt idx="60">
                  <c:v>-5.6172825401793983E-2</c:v>
                </c:pt>
                <c:pt idx="61">
                  <c:v>-5.6172825401793983E-2</c:v>
                </c:pt>
                <c:pt idx="62">
                  <c:v>-5.6172825401793983E-2</c:v>
                </c:pt>
                <c:pt idx="63">
                  <c:v>-5.6172825401793983E-2</c:v>
                </c:pt>
                <c:pt idx="64">
                  <c:v>-5.6172825401793983E-2</c:v>
                </c:pt>
                <c:pt idx="65">
                  <c:v>-5.6172825401793983E-2</c:v>
                </c:pt>
                <c:pt idx="66">
                  <c:v>-5.6172825401793983E-2</c:v>
                </c:pt>
                <c:pt idx="67">
                  <c:v>-5.6172825401793983E-2</c:v>
                </c:pt>
                <c:pt idx="68">
                  <c:v>-5.6172825401793983E-2</c:v>
                </c:pt>
                <c:pt idx="69">
                  <c:v>-5.6172825401793983E-2</c:v>
                </c:pt>
                <c:pt idx="70">
                  <c:v>-5.6172825401793983E-2</c:v>
                </c:pt>
                <c:pt idx="71">
                  <c:v>-5.6172825401793983E-2</c:v>
                </c:pt>
                <c:pt idx="72">
                  <c:v>-5.6172825401793983E-2</c:v>
                </c:pt>
                <c:pt idx="73">
                  <c:v>-5.6172825401793983E-2</c:v>
                </c:pt>
                <c:pt idx="74">
                  <c:v>-5.6172825401793983E-2</c:v>
                </c:pt>
                <c:pt idx="75">
                  <c:v>-5.6172825401793983E-2</c:v>
                </c:pt>
                <c:pt idx="76">
                  <c:v>-5.6172825401793983E-2</c:v>
                </c:pt>
                <c:pt idx="77">
                  <c:v>-5.6172825401793983E-2</c:v>
                </c:pt>
                <c:pt idx="78">
                  <c:v>-5.6172825401793983E-2</c:v>
                </c:pt>
                <c:pt idx="79">
                  <c:v>-5.6172825401793983E-2</c:v>
                </c:pt>
                <c:pt idx="80">
                  <c:v>-5.6172825401793983E-2</c:v>
                </c:pt>
                <c:pt idx="81">
                  <c:v>-5.6172825401793983E-2</c:v>
                </c:pt>
                <c:pt idx="82">
                  <c:v>-5.6172825401793983E-2</c:v>
                </c:pt>
                <c:pt idx="83">
                  <c:v>-5.6172825401793983E-2</c:v>
                </c:pt>
                <c:pt idx="84">
                  <c:v>-5.6172825401793983E-2</c:v>
                </c:pt>
                <c:pt idx="85">
                  <c:v>-5.6172825401793983E-2</c:v>
                </c:pt>
                <c:pt idx="86">
                  <c:v>-5.6172825401793983E-2</c:v>
                </c:pt>
                <c:pt idx="87">
                  <c:v>-5.6172825401793983E-2</c:v>
                </c:pt>
                <c:pt idx="88">
                  <c:v>-5.6172825401793983E-2</c:v>
                </c:pt>
                <c:pt idx="89">
                  <c:v>-5.6172825401793983E-2</c:v>
                </c:pt>
                <c:pt idx="90">
                  <c:v>-5.6172825401793983E-2</c:v>
                </c:pt>
                <c:pt idx="91">
                  <c:v>-5.6172825401793983E-2</c:v>
                </c:pt>
                <c:pt idx="92">
                  <c:v>-5.6172825401793983E-2</c:v>
                </c:pt>
                <c:pt idx="93">
                  <c:v>-5.6172825401793983E-2</c:v>
                </c:pt>
                <c:pt idx="94">
                  <c:v>-5.6172825401793983E-2</c:v>
                </c:pt>
                <c:pt idx="95">
                  <c:v>-5.6172825401793983E-2</c:v>
                </c:pt>
                <c:pt idx="96">
                  <c:v>-5.6172825401793983E-2</c:v>
                </c:pt>
                <c:pt idx="97">
                  <c:v>-5.6172825401793983E-2</c:v>
                </c:pt>
                <c:pt idx="98">
                  <c:v>-5.6172825401793983E-2</c:v>
                </c:pt>
                <c:pt idx="99">
                  <c:v>-5.6172825401793983E-2</c:v>
                </c:pt>
                <c:pt idx="100">
                  <c:v>-5.6172825401793983E-2</c:v>
                </c:pt>
                <c:pt idx="101">
                  <c:v>-5.6172825401793983E-2</c:v>
                </c:pt>
                <c:pt idx="102">
                  <c:v>-5.6172825401793983E-2</c:v>
                </c:pt>
                <c:pt idx="103">
                  <c:v>-5.6172825401793983E-2</c:v>
                </c:pt>
                <c:pt idx="104">
                  <c:v>-5.6172825401793983E-2</c:v>
                </c:pt>
                <c:pt idx="105">
                  <c:v>-5.6172825401793983E-2</c:v>
                </c:pt>
                <c:pt idx="106">
                  <c:v>-5.6172825401793983E-2</c:v>
                </c:pt>
                <c:pt idx="107">
                  <c:v>-5.6172825401793983E-2</c:v>
                </c:pt>
                <c:pt idx="108">
                  <c:v>-5.6172825401793983E-2</c:v>
                </c:pt>
                <c:pt idx="109">
                  <c:v>-5.6172825401793983E-2</c:v>
                </c:pt>
                <c:pt idx="110">
                  <c:v>-5.6172825401793983E-2</c:v>
                </c:pt>
                <c:pt idx="111">
                  <c:v>-5.6172825401793983E-2</c:v>
                </c:pt>
                <c:pt idx="112">
                  <c:v>-5.6172825401793983E-2</c:v>
                </c:pt>
                <c:pt idx="113">
                  <c:v>-5.6172825401793983E-2</c:v>
                </c:pt>
                <c:pt idx="114">
                  <c:v>-5.6172825401793983E-2</c:v>
                </c:pt>
                <c:pt idx="115">
                  <c:v>-5.6172825401793983E-2</c:v>
                </c:pt>
                <c:pt idx="116">
                  <c:v>-5.6172825401793983E-2</c:v>
                </c:pt>
                <c:pt idx="117">
                  <c:v>-5.6172825401793983E-2</c:v>
                </c:pt>
                <c:pt idx="118">
                  <c:v>-5.6172825401793983E-2</c:v>
                </c:pt>
                <c:pt idx="119">
                  <c:v>-5.6172825401793983E-2</c:v>
                </c:pt>
                <c:pt idx="120">
                  <c:v>-5.6172825401793983E-2</c:v>
                </c:pt>
                <c:pt idx="121">
                  <c:v>-5.6172825401793983E-2</c:v>
                </c:pt>
                <c:pt idx="122">
                  <c:v>-5.6172825401793983E-2</c:v>
                </c:pt>
                <c:pt idx="123">
                  <c:v>-5.6172825401793983E-2</c:v>
                </c:pt>
                <c:pt idx="124">
                  <c:v>-5.6172825401793983E-2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6-42F9-8DB4-1247F81D9DC5}"/>
            </c:ext>
          </c:extLst>
        </c:ser>
        <c:ser>
          <c:idx val="4"/>
          <c:order val="2"/>
          <c:tx>
            <c:strRef>
              <c:f>Selex_24!$F$25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Selex_24!$F$26:$F$150</c:f>
              <c:numCache>
                <c:formatCode>General</c:formatCode>
                <c:ptCount val="125"/>
                <c:pt idx="0">
                  <c:v>0.99963456630354852</c:v>
                </c:pt>
                <c:pt idx="1">
                  <c:v>0.99969523626948265</c:v>
                </c:pt>
                <c:pt idx="2">
                  <c:v>0.99975040503501289</c:v>
                </c:pt>
                <c:pt idx="3">
                  <c:v>0.99980007168899176</c:v>
                </c:pt>
                <c:pt idx="4">
                  <c:v>0.99984423541111456</c:v>
                </c:pt>
                <c:pt idx="5">
                  <c:v>0.99988289547194087</c:v>
                </c:pt>
                <c:pt idx="6">
                  <c:v>0.99991605123291549</c:v>
                </c:pt>
                <c:pt idx="7">
                  <c:v>0.99994370214638528</c:v>
                </c:pt>
                <c:pt idx="8">
                  <c:v>0.99996584775561492</c:v>
                </c:pt>
                <c:pt idx="9">
                  <c:v>0.99998248769479903</c:v>
                </c:pt>
                <c:pt idx="10">
                  <c:v>0.99999362168907235</c:v>
                </c:pt>
                <c:pt idx="11">
                  <c:v>0.99999924955451747</c:v>
                </c:pt>
                <c:pt idx="12">
                  <c:v>0.99999937119816962</c:v>
                </c:pt>
                <c:pt idx="13">
                  <c:v>0.9999939866180193</c:v>
                </c:pt>
                <c:pt idx="14">
                  <c:v>0.9999830959030126</c:v>
                </c:pt>
                <c:pt idx="15">
                  <c:v>0.99996669923304848</c:v>
                </c:pt>
                <c:pt idx="16">
                  <c:v>0.99994479687897386</c:v>
                </c:pt>
                <c:pt idx="17">
                  <c:v>0.99991738920257622</c:v>
                </c:pt>
                <c:pt idx="18">
                  <c:v>0.99988447665657354</c:v>
                </c:pt>
                <c:pt idx="19">
                  <c:v>0.99984605978460195</c:v>
                </c:pt>
                <c:pt idx="20">
                  <c:v>0.99980213922120087</c:v>
                </c:pt>
                <c:pt idx="21">
                  <c:v>0.99975271569179525</c:v>
                </c:pt>
                <c:pt idx="22">
                  <c:v>0.99969779001267567</c:v>
                </c:pt>
                <c:pt idx="23">
                  <c:v>0.99963736309097606</c:v>
                </c:pt>
                <c:pt idx="24">
                  <c:v>0.9995714359246487</c:v>
                </c:pt>
                <c:pt idx="25">
                  <c:v>0.99950000960243646</c:v>
                </c:pt>
                <c:pt idx="26">
                  <c:v>0.99942308530384327</c:v>
                </c:pt>
                <c:pt idx="27">
                  <c:v>0.99934066429910118</c:v>
                </c:pt>
                <c:pt idx="28">
                  <c:v>0.99925274794913588</c:v>
                </c:pt>
                <c:pt idx="29">
                  <c:v>0.999159337705529</c:v>
                </c:pt>
                <c:pt idx="30">
                  <c:v>0.99906043511047793</c:v>
                </c:pt>
                <c:pt idx="31">
                  <c:v>0.99895604179675379</c:v>
                </c:pt>
                <c:pt idx="32">
                  <c:v>0.99884615948765665</c:v>
                </c:pt>
                <c:pt idx="33">
                  <c:v>0.99873078999696729</c:v>
                </c:pt>
                <c:pt idx="34">
                  <c:v>0.99860993522889818</c:v>
                </c:pt>
                <c:pt idx="35">
                  <c:v>0.99848359717804069</c:v>
                </c:pt>
                <c:pt idx="36">
                  <c:v>0.99835177792931018</c:v>
                </c:pt>
                <c:pt idx="37">
                  <c:v>0.99821447965788879</c:v>
                </c:pt>
                <c:pt idx="38">
                  <c:v>0.99807170462916583</c:v>
                </c:pt>
                <c:pt idx="39">
                  <c:v>0.99792345519867487</c:v>
                </c:pt>
                <c:pt idx="40">
                  <c:v>0.99776973381202949</c:v>
                </c:pt>
                <c:pt idx="41">
                  <c:v>0.99761054300485597</c:v>
                </c:pt>
                <c:pt idx="42">
                  <c:v>0.99744588540272339</c:v>
                </c:pt>
                <c:pt idx="43">
                  <c:v>0.99727576372107174</c:v>
                </c:pt>
                <c:pt idx="44">
                  <c:v>0.99710018076513685</c:v>
                </c:pt>
                <c:pt idx="45">
                  <c:v>0.99710018076513685</c:v>
                </c:pt>
                <c:pt idx="46">
                  <c:v>0.99710018076513685</c:v>
                </c:pt>
                <c:pt idx="47">
                  <c:v>0.99710018076513685</c:v>
                </c:pt>
                <c:pt idx="48">
                  <c:v>0.99710018076513685</c:v>
                </c:pt>
                <c:pt idx="49">
                  <c:v>0.99710018076513685</c:v>
                </c:pt>
                <c:pt idx="50">
                  <c:v>0.99710018076513685</c:v>
                </c:pt>
                <c:pt idx="51">
                  <c:v>0.99710018076513685</c:v>
                </c:pt>
                <c:pt idx="52">
                  <c:v>0.99710018076513685</c:v>
                </c:pt>
                <c:pt idx="53">
                  <c:v>0.99710018076513685</c:v>
                </c:pt>
                <c:pt idx="54">
                  <c:v>0.99710018076513685</c:v>
                </c:pt>
                <c:pt idx="55">
                  <c:v>0.99710018076513685</c:v>
                </c:pt>
                <c:pt idx="56">
                  <c:v>0.99710018076513685</c:v>
                </c:pt>
                <c:pt idx="57">
                  <c:v>0.99710018076513685</c:v>
                </c:pt>
                <c:pt idx="58">
                  <c:v>0.99710018076513685</c:v>
                </c:pt>
                <c:pt idx="59">
                  <c:v>0.99710018076513685</c:v>
                </c:pt>
                <c:pt idx="60">
                  <c:v>0.99710018076513685</c:v>
                </c:pt>
                <c:pt idx="61">
                  <c:v>0.99710018076513685</c:v>
                </c:pt>
                <c:pt idx="62">
                  <c:v>0.99710018076513685</c:v>
                </c:pt>
                <c:pt idx="63">
                  <c:v>0.99710018076513685</c:v>
                </c:pt>
                <c:pt idx="64">
                  <c:v>0.99710018076513685</c:v>
                </c:pt>
                <c:pt idx="65">
                  <c:v>0.99710018076513685</c:v>
                </c:pt>
                <c:pt idx="66">
                  <c:v>0.99710018076513685</c:v>
                </c:pt>
                <c:pt idx="67">
                  <c:v>0.99710018076513685</c:v>
                </c:pt>
                <c:pt idx="68">
                  <c:v>0.99710018076513685</c:v>
                </c:pt>
                <c:pt idx="69">
                  <c:v>0.99710018076513685</c:v>
                </c:pt>
                <c:pt idx="70">
                  <c:v>0.99710018076513685</c:v>
                </c:pt>
                <c:pt idx="71">
                  <c:v>0.99710018076513685</c:v>
                </c:pt>
                <c:pt idx="72">
                  <c:v>0.99710018076513685</c:v>
                </c:pt>
                <c:pt idx="73">
                  <c:v>0.99710018076513685</c:v>
                </c:pt>
                <c:pt idx="74">
                  <c:v>0.99710018076513685</c:v>
                </c:pt>
                <c:pt idx="75">
                  <c:v>0.99710018076513685</c:v>
                </c:pt>
                <c:pt idx="76">
                  <c:v>0.99710018076513685</c:v>
                </c:pt>
                <c:pt idx="77">
                  <c:v>0.99710018076513685</c:v>
                </c:pt>
                <c:pt idx="78">
                  <c:v>0.99710018076513685</c:v>
                </c:pt>
                <c:pt idx="79">
                  <c:v>0.99710018076513685</c:v>
                </c:pt>
                <c:pt idx="80">
                  <c:v>0.99710018076513685</c:v>
                </c:pt>
                <c:pt idx="81">
                  <c:v>0.99710018076513685</c:v>
                </c:pt>
                <c:pt idx="82">
                  <c:v>0.99710018076513685</c:v>
                </c:pt>
                <c:pt idx="83">
                  <c:v>0.99710018076513685</c:v>
                </c:pt>
                <c:pt idx="84">
                  <c:v>0.99710018076513685</c:v>
                </c:pt>
                <c:pt idx="85">
                  <c:v>0.99710018076513685</c:v>
                </c:pt>
                <c:pt idx="86">
                  <c:v>0.99710018076513685</c:v>
                </c:pt>
                <c:pt idx="87">
                  <c:v>0.99710018076513685</c:v>
                </c:pt>
                <c:pt idx="88">
                  <c:v>0.99710018076513685</c:v>
                </c:pt>
                <c:pt idx="89">
                  <c:v>0.99710018076513685</c:v>
                </c:pt>
                <c:pt idx="90">
                  <c:v>0.99710018076513685</c:v>
                </c:pt>
                <c:pt idx="91">
                  <c:v>0.99710018076513685</c:v>
                </c:pt>
                <c:pt idx="92">
                  <c:v>0.99710018076513685</c:v>
                </c:pt>
                <c:pt idx="93">
                  <c:v>0.99710018076513685</c:v>
                </c:pt>
                <c:pt idx="94">
                  <c:v>0.99710018076513685</c:v>
                </c:pt>
                <c:pt idx="95">
                  <c:v>0.99710018076513685</c:v>
                </c:pt>
                <c:pt idx="96">
                  <c:v>0.99710018076513685</c:v>
                </c:pt>
                <c:pt idx="97">
                  <c:v>0.99710018076513685</c:v>
                </c:pt>
                <c:pt idx="98">
                  <c:v>0.99710018076513685</c:v>
                </c:pt>
                <c:pt idx="99">
                  <c:v>0.99710018076513685</c:v>
                </c:pt>
                <c:pt idx="100">
                  <c:v>0.99710018076513685</c:v>
                </c:pt>
                <c:pt idx="101">
                  <c:v>0.99710018076513685</c:v>
                </c:pt>
                <c:pt idx="102">
                  <c:v>0.99710018076513685</c:v>
                </c:pt>
                <c:pt idx="103">
                  <c:v>0.99710018076513685</c:v>
                </c:pt>
                <c:pt idx="104">
                  <c:v>0.99710018076513685</c:v>
                </c:pt>
                <c:pt idx="105">
                  <c:v>0.99710018076513685</c:v>
                </c:pt>
                <c:pt idx="106">
                  <c:v>0.99710018076513685</c:v>
                </c:pt>
                <c:pt idx="107">
                  <c:v>0.99710018076513685</c:v>
                </c:pt>
                <c:pt idx="108">
                  <c:v>0.99710018076513685</c:v>
                </c:pt>
                <c:pt idx="109">
                  <c:v>0.99710018076513685</c:v>
                </c:pt>
                <c:pt idx="110">
                  <c:v>0.99710018076513685</c:v>
                </c:pt>
                <c:pt idx="111">
                  <c:v>0.99710018076513685</c:v>
                </c:pt>
                <c:pt idx="112">
                  <c:v>0.99710018076513685</c:v>
                </c:pt>
                <c:pt idx="113">
                  <c:v>0.99710018076513685</c:v>
                </c:pt>
                <c:pt idx="114">
                  <c:v>0.99710018076513685</c:v>
                </c:pt>
                <c:pt idx="115">
                  <c:v>0.99710018076513685</c:v>
                </c:pt>
                <c:pt idx="116">
                  <c:v>0.99710018076513685</c:v>
                </c:pt>
                <c:pt idx="117">
                  <c:v>0.99710018076513685</c:v>
                </c:pt>
                <c:pt idx="118">
                  <c:v>0.99710018076513685</c:v>
                </c:pt>
                <c:pt idx="119">
                  <c:v>0.99710018076513685</c:v>
                </c:pt>
                <c:pt idx="120">
                  <c:v>0.99710018076513685</c:v>
                </c:pt>
                <c:pt idx="121">
                  <c:v>0.99710018076513685</c:v>
                </c:pt>
                <c:pt idx="122">
                  <c:v>0.99710018076513685</c:v>
                </c:pt>
                <c:pt idx="123">
                  <c:v>0.99710018076513685</c:v>
                </c:pt>
                <c:pt idx="124">
                  <c:v>0.99710018076513685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6-42F9-8DB4-1247F81D9DC5}"/>
            </c:ext>
          </c:extLst>
        </c:ser>
        <c:ser>
          <c:idx val="5"/>
          <c:order val="3"/>
          <c:tx>
            <c:strRef>
              <c:f>Selex_24!$G$25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6-42F9-8DB4-1247F81D9DC5}"/>
            </c:ext>
          </c:extLst>
        </c:ser>
        <c:ser>
          <c:idx val="6"/>
          <c:order val="4"/>
          <c:tx>
            <c:strRef>
              <c:f>Selex_24!$H$25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Selex_24!$H$26:$H$150</c:f>
              <c:numCache>
                <c:formatCode>0.0000</c:formatCode>
                <c:ptCount val="125"/>
                <c:pt idx="0">
                  <c:v>4.2327233257357967E-9</c:v>
                </c:pt>
                <c:pt idx="1">
                  <c:v>4.6177732191722384E-9</c:v>
                </c:pt>
                <c:pt idx="2">
                  <c:v>5.1600671757272273E-9</c:v>
                </c:pt>
                <c:pt idx="3">
                  <c:v>5.9741106810208429E-9</c:v>
                </c:pt>
                <c:pt idx="4">
                  <c:v>7.3123850242260595E-9</c:v>
                </c:pt>
                <c:pt idx="5">
                  <c:v>9.8404219620288973E-9</c:v>
                </c:pt>
                <c:pt idx="6">
                  <c:v>1.588431894063211E-8</c:v>
                </c:pt>
                <c:pt idx="7">
                  <c:v>3.9135880888546292E-8</c:v>
                </c:pt>
                <c:pt idx="8">
                  <c:v>4.0131502679926236E-7</c:v>
                </c:pt>
                <c:pt idx="9">
                  <c:v>0.96820861003448089</c:v>
                </c:pt>
                <c:pt idx="10">
                  <c:v>0.99999976054216599</c:v>
                </c:pt>
                <c:pt idx="11">
                  <c:v>0.99999996692655513</c:v>
                </c:pt>
                <c:pt idx="12">
                  <c:v>0.9999999853725865</c:v>
                </c:pt>
                <c:pt idx="13">
                  <c:v>0.99999999062797718</c:v>
                </c:pt>
                <c:pt idx="14">
                  <c:v>0.99999999291927244</c:v>
                </c:pt>
                <c:pt idx="15">
                  <c:v>0.99999999416072249</c:v>
                </c:pt>
                <c:pt idx="16">
                  <c:v>0.99999999492704594</c:v>
                </c:pt>
                <c:pt idx="17">
                  <c:v>0.9999999954427119</c:v>
                </c:pt>
                <c:pt idx="18">
                  <c:v>0.99999999581153287</c:v>
                </c:pt>
                <c:pt idx="19">
                  <c:v>0.99999999608753254</c:v>
                </c:pt>
                <c:pt idx="20">
                  <c:v>0.99999999630138436</c:v>
                </c:pt>
                <c:pt idx="21">
                  <c:v>0.99999999647170923</c:v>
                </c:pt>
                <c:pt idx="22">
                  <c:v>0.99999999661042671</c:v>
                </c:pt>
                <c:pt idx="23">
                  <c:v>0.99999999672550222</c:v>
                </c:pt>
                <c:pt idx="24">
                  <c:v>0.99999999682245133</c:v>
                </c:pt>
                <c:pt idx="25">
                  <c:v>0.99999999690520913</c:v>
                </c:pt>
                <c:pt idx="26">
                  <c:v>0.99999999697665576</c:v>
                </c:pt>
                <c:pt idx="27">
                  <c:v>0.99999999703894593</c:v>
                </c:pt>
                <c:pt idx="28">
                  <c:v>0.99999999709372256</c:v>
                </c:pt>
                <c:pt idx="29">
                  <c:v>0.99999999714225973</c:v>
                </c:pt>
                <c:pt idx="30">
                  <c:v>0.99999999718556021</c:v>
                </c:pt>
                <c:pt idx="31">
                  <c:v>0.99999999722442401</c:v>
                </c:pt>
                <c:pt idx="32">
                  <c:v>0.99999999725949618</c:v>
                </c:pt>
                <c:pt idx="33">
                  <c:v>0.99999999729130362</c:v>
                </c:pt>
                <c:pt idx="34">
                  <c:v>0.99999999732027978</c:v>
                </c:pt>
                <c:pt idx="35">
                  <c:v>0.99999999734678546</c:v>
                </c:pt>
                <c:pt idx="36">
                  <c:v>0.99999999737112222</c:v>
                </c:pt>
                <c:pt idx="37">
                  <c:v>0.99999999739354495</c:v>
                </c:pt>
                <c:pt idx="38">
                  <c:v>0.99999999741427015</c:v>
                </c:pt>
                <c:pt idx="39">
                  <c:v>0.99999999743348322</c:v>
                </c:pt>
                <c:pt idx="40">
                  <c:v>0.99999999745134294</c:v>
                </c:pt>
                <c:pt idx="41">
                  <c:v>0.9999999974679874</c:v>
                </c:pt>
                <c:pt idx="42">
                  <c:v>0.99999999748353607</c:v>
                </c:pt>
                <c:pt idx="43">
                  <c:v>0.99999999749809354</c:v>
                </c:pt>
                <c:pt idx="44">
                  <c:v>0.99999999751175128</c:v>
                </c:pt>
                <c:pt idx="45">
                  <c:v>0.99999999751175128</c:v>
                </c:pt>
                <c:pt idx="46">
                  <c:v>0.99999999751175128</c:v>
                </c:pt>
                <c:pt idx="47">
                  <c:v>0.99999999751175128</c:v>
                </c:pt>
                <c:pt idx="48">
                  <c:v>0.99999999751175128</c:v>
                </c:pt>
                <c:pt idx="49">
                  <c:v>0.99999999751175128</c:v>
                </c:pt>
                <c:pt idx="50">
                  <c:v>0.99999999751175128</c:v>
                </c:pt>
                <c:pt idx="51">
                  <c:v>0.99999999751175128</c:v>
                </c:pt>
                <c:pt idx="52">
                  <c:v>0.99999999751175128</c:v>
                </c:pt>
                <c:pt idx="53">
                  <c:v>0.99999999751175128</c:v>
                </c:pt>
                <c:pt idx="54">
                  <c:v>0.99999999751175128</c:v>
                </c:pt>
                <c:pt idx="55">
                  <c:v>0.99999999751175128</c:v>
                </c:pt>
                <c:pt idx="56">
                  <c:v>0.99999999751175128</c:v>
                </c:pt>
                <c:pt idx="57">
                  <c:v>0.99999999751175128</c:v>
                </c:pt>
                <c:pt idx="58">
                  <c:v>0.99999999751175128</c:v>
                </c:pt>
                <c:pt idx="59">
                  <c:v>0.99999999751175128</c:v>
                </c:pt>
                <c:pt idx="60">
                  <c:v>0.99999999751175128</c:v>
                </c:pt>
                <c:pt idx="61">
                  <c:v>0.99999999751175128</c:v>
                </c:pt>
                <c:pt idx="62">
                  <c:v>0.99999999751175128</c:v>
                </c:pt>
                <c:pt idx="63">
                  <c:v>0.99999999751175128</c:v>
                </c:pt>
                <c:pt idx="64">
                  <c:v>0.99999999751175128</c:v>
                </c:pt>
                <c:pt idx="65">
                  <c:v>0.99999999751175128</c:v>
                </c:pt>
                <c:pt idx="66">
                  <c:v>0.99999999751175128</c:v>
                </c:pt>
                <c:pt idx="67">
                  <c:v>0.99999999751175128</c:v>
                </c:pt>
                <c:pt idx="68">
                  <c:v>0.99999999751175128</c:v>
                </c:pt>
                <c:pt idx="69">
                  <c:v>0.99999999751175128</c:v>
                </c:pt>
                <c:pt idx="70">
                  <c:v>0.99999999751175128</c:v>
                </c:pt>
                <c:pt idx="71">
                  <c:v>0.99999999751175128</c:v>
                </c:pt>
                <c:pt idx="72">
                  <c:v>0.99999999751175128</c:v>
                </c:pt>
                <c:pt idx="73">
                  <c:v>0.99999999751175128</c:v>
                </c:pt>
                <c:pt idx="74">
                  <c:v>0.99999999751175128</c:v>
                </c:pt>
                <c:pt idx="75">
                  <c:v>0.99999999751175128</c:v>
                </c:pt>
                <c:pt idx="76">
                  <c:v>0.99999999751175128</c:v>
                </c:pt>
                <c:pt idx="77">
                  <c:v>0.99999999751175128</c:v>
                </c:pt>
                <c:pt idx="78">
                  <c:v>0.99999999751175128</c:v>
                </c:pt>
                <c:pt idx="79">
                  <c:v>0.99999999751175128</c:v>
                </c:pt>
                <c:pt idx="80">
                  <c:v>0.99999999751175128</c:v>
                </c:pt>
                <c:pt idx="81">
                  <c:v>0.99999999751175128</c:v>
                </c:pt>
                <c:pt idx="82">
                  <c:v>0.99999999751175128</c:v>
                </c:pt>
                <c:pt idx="83">
                  <c:v>0.99999999751175128</c:v>
                </c:pt>
                <c:pt idx="84">
                  <c:v>0.99999999751175128</c:v>
                </c:pt>
                <c:pt idx="85">
                  <c:v>0.99999999751175128</c:v>
                </c:pt>
                <c:pt idx="86">
                  <c:v>0.99999999751175128</c:v>
                </c:pt>
                <c:pt idx="87">
                  <c:v>0.99999999751175128</c:v>
                </c:pt>
                <c:pt idx="88">
                  <c:v>0.99999999751175128</c:v>
                </c:pt>
                <c:pt idx="89">
                  <c:v>0.99999999751175128</c:v>
                </c:pt>
                <c:pt idx="90">
                  <c:v>0.99999999751175128</c:v>
                </c:pt>
                <c:pt idx="91">
                  <c:v>0.99999999751175128</c:v>
                </c:pt>
                <c:pt idx="92">
                  <c:v>0.99999999751175128</c:v>
                </c:pt>
                <c:pt idx="93">
                  <c:v>0.99999999751175128</c:v>
                </c:pt>
                <c:pt idx="94">
                  <c:v>0.99999999751175128</c:v>
                </c:pt>
                <c:pt idx="95">
                  <c:v>0.99999999751175128</c:v>
                </c:pt>
                <c:pt idx="96">
                  <c:v>0.99999999751175128</c:v>
                </c:pt>
                <c:pt idx="97">
                  <c:v>0.99999999751175128</c:v>
                </c:pt>
                <c:pt idx="98">
                  <c:v>0.99999999751175128</c:v>
                </c:pt>
                <c:pt idx="99">
                  <c:v>0.99999999751175128</c:v>
                </c:pt>
                <c:pt idx="100">
                  <c:v>0.99999999751175128</c:v>
                </c:pt>
                <c:pt idx="101">
                  <c:v>0.99999999751175128</c:v>
                </c:pt>
                <c:pt idx="102">
                  <c:v>0.99999999751175128</c:v>
                </c:pt>
                <c:pt idx="103">
                  <c:v>0.99999999751175128</c:v>
                </c:pt>
                <c:pt idx="104">
                  <c:v>0.99999999751175128</c:v>
                </c:pt>
                <c:pt idx="105">
                  <c:v>0.99999999751175128</c:v>
                </c:pt>
                <c:pt idx="106">
                  <c:v>0.99999999751175128</c:v>
                </c:pt>
                <c:pt idx="107">
                  <c:v>0.99999999751175128</c:v>
                </c:pt>
                <c:pt idx="108">
                  <c:v>0.99999999751175128</c:v>
                </c:pt>
                <c:pt idx="109">
                  <c:v>0.99999999751175128</c:v>
                </c:pt>
                <c:pt idx="110">
                  <c:v>0.99999999751175128</c:v>
                </c:pt>
                <c:pt idx="111">
                  <c:v>0.99999999751175128</c:v>
                </c:pt>
                <c:pt idx="112">
                  <c:v>0.99999999751175128</c:v>
                </c:pt>
                <c:pt idx="113">
                  <c:v>0.99999999751175128</c:v>
                </c:pt>
                <c:pt idx="114">
                  <c:v>0.99999999751175128</c:v>
                </c:pt>
                <c:pt idx="115">
                  <c:v>0.99999999751175128</c:v>
                </c:pt>
                <c:pt idx="116">
                  <c:v>0.99999999751175128</c:v>
                </c:pt>
                <c:pt idx="117">
                  <c:v>0.99999999751175128</c:v>
                </c:pt>
                <c:pt idx="118">
                  <c:v>0.99999999751175128</c:v>
                </c:pt>
                <c:pt idx="119">
                  <c:v>0.99999999751175128</c:v>
                </c:pt>
                <c:pt idx="120">
                  <c:v>0.99999999751175128</c:v>
                </c:pt>
                <c:pt idx="121">
                  <c:v>0.99999999751175128</c:v>
                </c:pt>
                <c:pt idx="122">
                  <c:v>0.99999999751175128</c:v>
                </c:pt>
                <c:pt idx="123">
                  <c:v>0.99999999751175128</c:v>
                </c:pt>
                <c:pt idx="124">
                  <c:v>0.99999999751175128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6-42F9-8DB4-1247F81D9DC5}"/>
            </c:ext>
          </c:extLst>
        </c:ser>
        <c:ser>
          <c:idx val="7"/>
          <c:order val="5"/>
          <c:tx>
            <c:strRef>
              <c:f>Selex_24!$I$25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Selex_24!$I$26:$I$150</c:f>
              <c:numCache>
                <c:formatCode>0.0000</c:formatCode>
                <c:ptCount val="125"/>
                <c:pt idx="0">
                  <c:v>3.616823972321578E-9</c:v>
                </c:pt>
                <c:pt idx="1">
                  <c:v>3.809119552618664E-9</c:v>
                </c:pt>
                <c:pt idx="2">
                  <c:v>4.0540330576590093E-9</c:v>
                </c:pt>
                <c:pt idx="3">
                  <c:v>4.3758465231872065E-9</c:v>
                </c:pt>
                <c:pt idx="4">
                  <c:v>4.8159638314482935E-9</c:v>
                </c:pt>
                <c:pt idx="5">
                  <c:v>5.4506323716345803E-9</c:v>
                </c:pt>
                <c:pt idx="6">
                  <c:v>6.4353812163230166E-9</c:v>
                </c:pt>
                <c:pt idx="7">
                  <c:v>8.1360139412478695E-9</c:v>
                </c:pt>
                <c:pt idx="8">
                  <c:v>1.1616550741723432E-8</c:v>
                </c:pt>
                <c:pt idx="9">
                  <c:v>2.1285001302261995E-8</c:v>
                </c:pt>
                <c:pt idx="10">
                  <c:v>7.4913367709161922E-8</c:v>
                </c:pt>
                <c:pt idx="11">
                  <c:v>4.9973103025515539E-6</c:v>
                </c:pt>
                <c:pt idx="12">
                  <c:v>0.99999236027696237</c:v>
                </c:pt>
                <c:pt idx="13">
                  <c:v>0.99999991822409484</c:v>
                </c:pt>
                <c:pt idx="14">
                  <c:v>0.99999997791944306</c:v>
                </c:pt>
                <c:pt idx="15">
                  <c:v>0.99999998814823055</c:v>
                </c:pt>
                <c:pt idx="16">
                  <c:v>0.99999999176074772</c:v>
                </c:pt>
                <c:pt idx="17">
                  <c:v>0.99999999350866853</c:v>
                </c:pt>
                <c:pt idx="18">
                  <c:v>0.99999999451487476</c:v>
                </c:pt>
                <c:pt idx="19">
                  <c:v>0.9999999951608618</c:v>
                </c:pt>
                <c:pt idx="20">
                  <c:v>0.99999999560760311</c:v>
                </c:pt>
                <c:pt idx="21">
                  <c:v>0.99999999593359834</c:v>
                </c:pt>
                <c:pt idx="22">
                  <c:v>0.99999999618130797</c:v>
                </c:pt>
                <c:pt idx="23">
                  <c:v>0.9999999963755597</c:v>
                </c:pt>
                <c:pt idx="24">
                  <c:v>0.99999999653177762</c:v>
                </c:pt>
                <c:pt idx="25">
                  <c:v>0.99999999666002126</c:v>
                </c:pt>
                <c:pt idx="26">
                  <c:v>0.99999999676711671</c:v>
                </c:pt>
                <c:pt idx="27">
                  <c:v>0.99999999685785168</c:v>
                </c:pt>
                <c:pt idx="28">
                  <c:v>0.99999999693567942</c:v>
                </c:pt>
                <c:pt idx="29">
                  <c:v>0.99999999700315123</c:v>
                </c:pt>
                <c:pt idx="30">
                  <c:v>0.99999999706219156</c:v>
                </c:pt>
                <c:pt idx="31">
                  <c:v>0.99999999711427812</c:v>
                </c:pt>
                <c:pt idx="32">
                  <c:v>0.99999999716056376</c:v>
                </c:pt>
                <c:pt idx="33">
                  <c:v>0.99999999720196153</c:v>
                </c:pt>
                <c:pt idx="34">
                  <c:v>0.99999999723920308</c:v>
                </c:pt>
                <c:pt idx="35">
                  <c:v>0.99999999727288125</c:v>
                </c:pt>
                <c:pt idx="36">
                  <c:v>0.9999999973034821</c:v>
                </c:pt>
                <c:pt idx="37">
                  <c:v>0.99999999733140732</c:v>
                </c:pt>
                <c:pt idx="38">
                  <c:v>0.99999999735699174</c:v>
                </c:pt>
                <c:pt idx="39">
                  <c:v>0.9999999973805167</c:v>
                </c:pt>
                <c:pt idx="40">
                  <c:v>0.99999999740222068</c:v>
                </c:pt>
                <c:pt idx="41">
                  <c:v>0.99999999742230616</c:v>
                </c:pt>
                <c:pt idx="42">
                  <c:v>0.99999999744094747</c:v>
                </c:pt>
                <c:pt idx="43">
                  <c:v>0.99999999745829449</c:v>
                </c:pt>
                <c:pt idx="44">
                  <c:v>0.99999999747447688</c:v>
                </c:pt>
                <c:pt idx="45">
                  <c:v>0.99999999747447688</c:v>
                </c:pt>
                <c:pt idx="46">
                  <c:v>0.99999999747447688</c:v>
                </c:pt>
                <c:pt idx="47">
                  <c:v>0.99999999747447688</c:v>
                </c:pt>
                <c:pt idx="48">
                  <c:v>0.99999999747447688</c:v>
                </c:pt>
                <c:pt idx="49">
                  <c:v>0.99999999747447688</c:v>
                </c:pt>
                <c:pt idx="50">
                  <c:v>0.99999999747447688</c:v>
                </c:pt>
                <c:pt idx="51">
                  <c:v>0.99999999747447688</c:v>
                </c:pt>
                <c:pt idx="52">
                  <c:v>0.99999999747447688</c:v>
                </c:pt>
                <c:pt idx="53">
                  <c:v>0.99999999747447688</c:v>
                </c:pt>
                <c:pt idx="54">
                  <c:v>0.99999999747447688</c:v>
                </c:pt>
                <c:pt idx="55">
                  <c:v>0.99999999747447688</c:v>
                </c:pt>
                <c:pt idx="56">
                  <c:v>0.99999999747447688</c:v>
                </c:pt>
                <c:pt idx="57">
                  <c:v>0.99999999747447688</c:v>
                </c:pt>
                <c:pt idx="58">
                  <c:v>0.99999999747447688</c:v>
                </c:pt>
                <c:pt idx="59">
                  <c:v>0.99999999747447688</c:v>
                </c:pt>
                <c:pt idx="60">
                  <c:v>0.99999999747447688</c:v>
                </c:pt>
                <c:pt idx="61">
                  <c:v>0.99999999747447688</c:v>
                </c:pt>
                <c:pt idx="62">
                  <c:v>0.99999999747447688</c:v>
                </c:pt>
                <c:pt idx="63">
                  <c:v>0.99999999747447688</c:v>
                </c:pt>
                <c:pt idx="64">
                  <c:v>0.99999999747447688</c:v>
                </c:pt>
                <c:pt idx="65">
                  <c:v>0.99999999747447688</c:v>
                </c:pt>
                <c:pt idx="66">
                  <c:v>0.99999999747447688</c:v>
                </c:pt>
                <c:pt idx="67">
                  <c:v>0.99999999747447688</c:v>
                </c:pt>
                <c:pt idx="68">
                  <c:v>0.99999999747447688</c:v>
                </c:pt>
                <c:pt idx="69">
                  <c:v>0.99999999747447688</c:v>
                </c:pt>
                <c:pt idx="70">
                  <c:v>0.99999999747447688</c:v>
                </c:pt>
                <c:pt idx="71">
                  <c:v>0.99999999747447688</c:v>
                </c:pt>
                <c:pt idx="72">
                  <c:v>0.99999999747447688</c:v>
                </c:pt>
                <c:pt idx="73">
                  <c:v>0.99999999747447688</c:v>
                </c:pt>
                <c:pt idx="74">
                  <c:v>0.99999999747447688</c:v>
                </c:pt>
                <c:pt idx="75">
                  <c:v>0.99999999747447688</c:v>
                </c:pt>
                <c:pt idx="76">
                  <c:v>0.99999999747447688</c:v>
                </c:pt>
                <c:pt idx="77">
                  <c:v>0.99999999747447688</c:v>
                </c:pt>
                <c:pt idx="78">
                  <c:v>0.99999999747447688</c:v>
                </c:pt>
                <c:pt idx="79">
                  <c:v>0.99999999747447688</c:v>
                </c:pt>
                <c:pt idx="80">
                  <c:v>0.99999999747447688</c:v>
                </c:pt>
                <c:pt idx="81">
                  <c:v>0.99999999747447688</c:v>
                </c:pt>
                <c:pt idx="82">
                  <c:v>0.99999999747447688</c:v>
                </c:pt>
                <c:pt idx="83">
                  <c:v>0.99999999747447688</c:v>
                </c:pt>
                <c:pt idx="84">
                  <c:v>0.99999999747447688</c:v>
                </c:pt>
                <c:pt idx="85">
                  <c:v>0.99999999747447688</c:v>
                </c:pt>
                <c:pt idx="86">
                  <c:v>0.99999999747447688</c:v>
                </c:pt>
                <c:pt idx="87">
                  <c:v>0.99999999747447688</c:v>
                </c:pt>
                <c:pt idx="88">
                  <c:v>0.99999999747447688</c:v>
                </c:pt>
                <c:pt idx="89">
                  <c:v>0.99999999747447688</c:v>
                </c:pt>
                <c:pt idx="90">
                  <c:v>0.99999999747447688</c:v>
                </c:pt>
                <c:pt idx="91">
                  <c:v>0.99999999747447688</c:v>
                </c:pt>
                <c:pt idx="92">
                  <c:v>0.99999999747447688</c:v>
                </c:pt>
                <c:pt idx="93">
                  <c:v>0.99999999747447688</c:v>
                </c:pt>
                <c:pt idx="94">
                  <c:v>0.99999999747447688</c:v>
                </c:pt>
                <c:pt idx="95">
                  <c:v>0.99999999747447688</c:v>
                </c:pt>
                <c:pt idx="96">
                  <c:v>0.99999999747447688</c:v>
                </c:pt>
                <c:pt idx="97">
                  <c:v>0.99999999747447688</c:v>
                </c:pt>
                <c:pt idx="98">
                  <c:v>0.99999999747447688</c:v>
                </c:pt>
                <c:pt idx="99">
                  <c:v>0.99999999747447688</c:v>
                </c:pt>
                <c:pt idx="100">
                  <c:v>0.99999999747447688</c:v>
                </c:pt>
                <c:pt idx="101">
                  <c:v>0.99999999747447688</c:v>
                </c:pt>
                <c:pt idx="102">
                  <c:v>0.99999999747447688</c:v>
                </c:pt>
                <c:pt idx="103">
                  <c:v>0.99999999747447688</c:v>
                </c:pt>
                <c:pt idx="104">
                  <c:v>0.99999999747447688</c:v>
                </c:pt>
                <c:pt idx="105">
                  <c:v>0.99999999747447688</c:v>
                </c:pt>
                <c:pt idx="106">
                  <c:v>0.99999999747447688</c:v>
                </c:pt>
                <c:pt idx="107">
                  <c:v>0.99999999747447688</c:v>
                </c:pt>
                <c:pt idx="108">
                  <c:v>0.99999999747447688</c:v>
                </c:pt>
                <c:pt idx="109">
                  <c:v>0.99999999747447688</c:v>
                </c:pt>
                <c:pt idx="110">
                  <c:v>0.99999999747447688</c:v>
                </c:pt>
                <c:pt idx="111">
                  <c:v>0.99999999747447688</c:v>
                </c:pt>
                <c:pt idx="112">
                  <c:v>0.99999999747447688</c:v>
                </c:pt>
                <c:pt idx="113">
                  <c:v>0.99999999747447688</c:v>
                </c:pt>
                <c:pt idx="114">
                  <c:v>0.99999999747447688</c:v>
                </c:pt>
                <c:pt idx="115">
                  <c:v>0.99999999747447688</c:v>
                </c:pt>
                <c:pt idx="116">
                  <c:v>0.99999999747447688</c:v>
                </c:pt>
                <c:pt idx="117">
                  <c:v>0.99999999747447688</c:v>
                </c:pt>
                <c:pt idx="118">
                  <c:v>0.99999999747447688</c:v>
                </c:pt>
                <c:pt idx="119">
                  <c:v>0.99999999747447688</c:v>
                </c:pt>
                <c:pt idx="120">
                  <c:v>0.99999999747447688</c:v>
                </c:pt>
                <c:pt idx="121">
                  <c:v>0.99999999747447688</c:v>
                </c:pt>
                <c:pt idx="122">
                  <c:v>0.99999999747447688</c:v>
                </c:pt>
                <c:pt idx="123">
                  <c:v>0.99999999747447688</c:v>
                </c:pt>
                <c:pt idx="124">
                  <c:v>0.99999999747447688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6-42F9-8DB4-1247F81D9DC5}"/>
            </c:ext>
          </c:extLst>
        </c:ser>
        <c:ser>
          <c:idx val="8"/>
          <c:order val="6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  <c:pt idx="45">
                  <c:v>0.99999999737197931</c:v>
                </c:pt>
                <c:pt idx="46">
                  <c:v>0.99999999737197931</c:v>
                </c:pt>
                <c:pt idx="47">
                  <c:v>0.99999999737197931</c:v>
                </c:pt>
                <c:pt idx="48">
                  <c:v>0.99999999737197931</c:v>
                </c:pt>
                <c:pt idx="49">
                  <c:v>0.99999999737197931</c:v>
                </c:pt>
                <c:pt idx="50">
                  <c:v>0.99999999737197931</c:v>
                </c:pt>
                <c:pt idx="51">
                  <c:v>0.99999999737197931</c:v>
                </c:pt>
                <c:pt idx="52">
                  <c:v>0.99999999737197931</c:v>
                </c:pt>
                <c:pt idx="53">
                  <c:v>0.99999999737197931</c:v>
                </c:pt>
                <c:pt idx="54">
                  <c:v>0.99999999737197931</c:v>
                </c:pt>
                <c:pt idx="55">
                  <c:v>0.99999999737197931</c:v>
                </c:pt>
                <c:pt idx="56">
                  <c:v>0.99999999737197931</c:v>
                </c:pt>
                <c:pt idx="57">
                  <c:v>0.99999999737197931</c:v>
                </c:pt>
                <c:pt idx="58">
                  <c:v>0.99999999737197931</c:v>
                </c:pt>
                <c:pt idx="59">
                  <c:v>0.99999999737197931</c:v>
                </c:pt>
                <c:pt idx="60">
                  <c:v>0.99999999737197931</c:v>
                </c:pt>
                <c:pt idx="61">
                  <c:v>0.99999999737197931</c:v>
                </c:pt>
                <c:pt idx="62">
                  <c:v>0.99999999737197931</c:v>
                </c:pt>
                <c:pt idx="63">
                  <c:v>0.99999999737197931</c:v>
                </c:pt>
                <c:pt idx="64">
                  <c:v>0.99999999737197931</c:v>
                </c:pt>
                <c:pt idx="65">
                  <c:v>0.99999999737197931</c:v>
                </c:pt>
                <c:pt idx="66">
                  <c:v>0.99999999737197931</c:v>
                </c:pt>
                <c:pt idx="67">
                  <c:v>0.99999999737197931</c:v>
                </c:pt>
                <c:pt idx="68">
                  <c:v>0.99999999737197931</c:v>
                </c:pt>
                <c:pt idx="69">
                  <c:v>0.99999999737197931</c:v>
                </c:pt>
                <c:pt idx="70">
                  <c:v>0.99999999737197931</c:v>
                </c:pt>
                <c:pt idx="71">
                  <c:v>0.99999999737197931</c:v>
                </c:pt>
                <c:pt idx="72">
                  <c:v>0.99999999737197931</c:v>
                </c:pt>
                <c:pt idx="73">
                  <c:v>0.99999999737197931</c:v>
                </c:pt>
                <c:pt idx="74">
                  <c:v>0.99999999737197931</c:v>
                </c:pt>
                <c:pt idx="75">
                  <c:v>0.99999999737197931</c:v>
                </c:pt>
                <c:pt idx="76">
                  <c:v>0.99999999737197931</c:v>
                </c:pt>
                <c:pt idx="77">
                  <c:v>0.99999999737197931</c:v>
                </c:pt>
                <c:pt idx="78">
                  <c:v>0.99999999737197931</c:v>
                </c:pt>
                <c:pt idx="79">
                  <c:v>0.99999999737197931</c:v>
                </c:pt>
                <c:pt idx="80">
                  <c:v>0.99999999737197931</c:v>
                </c:pt>
                <c:pt idx="81">
                  <c:v>0.99999999737197931</c:v>
                </c:pt>
                <c:pt idx="82">
                  <c:v>0.99999999737197931</c:v>
                </c:pt>
                <c:pt idx="83">
                  <c:v>0.99999999737197931</c:v>
                </c:pt>
                <c:pt idx="84">
                  <c:v>0.99999999737197931</c:v>
                </c:pt>
                <c:pt idx="85">
                  <c:v>0.99999999737197931</c:v>
                </c:pt>
                <c:pt idx="86">
                  <c:v>0.99999999737197931</c:v>
                </c:pt>
                <c:pt idx="87">
                  <c:v>0.99999999737197931</c:v>
                </c:pt>
                <c:pt idx="88">
                  <c:v>0.99999999737197931</c:v>
                </c:pt>
                <c:pt idx="89">
                  <c:v>0.99999999737197931</c:v>
                </c:pt>
                <c:pt idx="90">
                  <c:v>0.99999999737197931</c:v>
                </c:pt>
                <c:pt idx="91">
                  <c:v>0.99999999737197931</c:v>
                </c:pt>
                <c:pt idx="92">
                  <c:v>0.99999999737197931</c:v>
                </c:pt>
                <c:pt idx="93">
                  <c:v>0.99999999737197931</c:v>
                </c:pt>
                <c:pt idx="94">
                  <c:v>0.99999999737197931</c:v>
                </c:pt>
                <c:pt idx="95">
                  <c:v>0.99999999737197931</c:v>
                </c:pt>
                <c:pt idx="96">
                  <c:v>0.99999999737197931</c:v>
                </c:pt>
                <c:pt idx="97">
                  <c:v>0.99999999737197931</c:v>
                </c:pt>
                <c:pt idx="98">
                  <c:v>0.99999999737197931</c:v>
                </c:pt>
                <c:pt idx="99">
                  <c:v>0.99999999737197931</c:v>
                </c:pt>
                <c:pt idx="100">
                  <c:v>0.99999999737197931</c:v>
                </c:pt>
                <c:pt idx="101">
                  <c:v>0.99999999737197931</c:v>
                </c:pt>
                <c:pt idx="102">
                  <c:v>0.99999999737197931</c:v>
                </c:pt>
                <c:pt idx="103">
                  <c:v>0.99999999737197931</c:v>
                </c:pt>
                <c:pt idx="104">
                  <c:v>0.99999999737197931</c:v>
                </c:pt>
                <c:pt idx="105">
                  <c:v>0.99999999737197931</c:v>
                </c:pt>
                <c:pt idx="106">
                  <c:v>0.99999999737197931</c:v>
                </c:pt>
                <c:pt idx="107">
                  <c:v>0.99999999737197931</c:v>
                </c:pt>
                <c:pt idx="108">
                  <c:v>0.99999999737197931</c:v>
                </c:pt>
                <c:pt idx="109">
                  <c:v>0.99999999737197931</c:v>
                </c:pt>
                <c:pt idx="110">
                  <c:v>0.99999999737197931</c:v>
                </c:pt>
                <c:pt idx="111">
                  <c:v>0.99999999737197931</c:v>
                </c:pt>
                <c:pt idx="112">
                  <c:v>0.99999999737197931</c:v>
                </c:pt>
                <c:pt idx="113">
                  <c:v>0.99999999737197931</c:v>
                </c:pt>
                <c:pt idx="114">
                  <c:v>0.99999999737197931</c:v>
                </c:pt>
                <c:pt idx="115">
                  <c:v>0.99999999737197931</c:v>
                </c:pt>
                <c:pt idx="116">
                  <c:v>0.99999999737197931</c:v>
                </c:pt>
                <c:pt idx="117">
                  <c:v>0.99999999737197931</c:v>
                </c:pt>
                <c:pt idx="118">
                  <c:v>0.99999999737197931</c:v>
                </c:pt>
                <c:pt idx="119">
                  <c:v>0.99999999737197931</c:v>
                </c:pt>
                <c:pt idx="120">
                  <c:v>0.99999999737197931</c:v>
                </c:pt>
                <c:pt idx="121">
                  <c:v>0.99999999737197931</c:v>
                </c:pt>
                <c:pt idx="122">
                  <c:v>0.99999999737197931</c:v>
                </c:pt>
                <c:pt idx="123">
                  <c:v>0.99999999737197931</c:v>
                </c:pt>
                <c:pt idx="124">
                  <c:v>0.99999999737197931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6-42F9-8DB4-1247F81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8288"/>
        <c:axId val="1"/>
      </c:scatterChart>
      <c:valAx>
        <c:axId val="373208288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732082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2161422708618331"/>
          <c:h val="0.31707317073170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  <c:pt idx="45">
                  <c:v>0.99999999737197931</c:v>
                </c:pt>
                <c:pt idx="46">
                  <c:v>0.99999999737197931</c:v>
                </c:pt>
                <c:pt idx="47">
                  <c:v>0.99999999737197931</c:v>
                </c:pt>
                <c:pt idx="48">
                  <c:v>0.99999999737197931</c:v>
                </c:pt>
                <c:pt idx="49">
                  <c:v>0.99999999737197931</c:v>
                </c:pt>
                <c:pt idx="50">
                  <c:v>0.99999999737197931</c:v>
                </c:pt>
                <c:pt idx="51">
                  <c:v>0.99999999737197931</c:v>
                </c:pt>
                <c:pt idx="52">
                  <c:v>0.99999999737197931</c:v>
                </c:pt>
                <c:pt idx="53">
                  <c:v>0.99999999737197931</c:v>
                </c:pt>
                <c:pt idx="54">
                  <c:v>0.99999999737197931</c:v>
                </c:pt>
                <c:pt idx="55">
                  <c:v>0.99999999737197931</c:v>
                </c:pt>
                <c:pt idx="56">
                  <c:v>0.99999999737197931</c:v>
                </c:pt>
                <c:pt idx="57">
                  <c:v>0.99999999737197931</c:v>
                </c:pt>
                <c:pt idx="58">
                  <c:v>0.99999999737197931</c:v>
                </c:pt>
                <c:pt idx="59">
                  <c:v>0.99999999737197931</c:v>
                </c:pt>
                <c:pt idx="60">
                  <c:v>0.99999999737197931</c:v>
                </c:pt>
                <c:pt idx="61">
                  <c:v>0.99999999737197931</c:v>
                </c:pt>
                <c:pt idx="62">
                  <c:v>0.99999999737197931</c:v>
                </c:pt>
                <c:pt idx="63">
                  <c:v>0.99999999737197931</c:v>
                </c:pt>
                <c:pt idx="64">
                  <c:v>0.99999999737197931</c:v>
                </c:pt>
                <c:pt idx="65">
                  <c:v>0.99999999737197931</c:v>
                </c:pt>
                <c:pt idx="66">
                  <c:v>0.99999999737197931</c:v>
                </c:pt>
                <c:pt idx="67">
                  <c:v>0.99999999737197931</c:v>
                </c:pt>
                <c:pt idx="68">
                  <c:v>0.99999999737197931</c:v>
                </c:pt>
                <c:pt idx="69">
                  <c:v>0.99999999737197931</c:v>
                </c:pt>
                <c:pt idx="70">
                  <c:v>0.99999999737197931</c:v>
                </c:pt>
                <c:pt idx="71">
                  <c:v>0.99999999737197931</c:v>
                </c:pt>
                <c:pt idx="72">
                  <c:v>0.99999999737197931</c:v>
                </c:pt>
                <c:pt idx="73">
                  <c:v>0.99999999737197931</c:v>
                </c:pt>
                <c:pt idx="74">
                  <c:v>0.99999999737197931</c:v>
                </c:pt>
                <c:pt idx="75">
                  <c:v>0.99999999737197931</c:v>
                </c:pt>
                <c:pt idx="76">
                  <c:v>0.99999999737197931</c:v>
                </c:pt>
                <c:pt idx="77">
                  <c:v>0.99999999737197931</c:v>
                </c:pt>
                <c:pt idx="78">
                  <c:v>0.99999999737197931</c:v>
                </c:pt>
                <c:pt idx="79">
                  <c:v>0.99999999737197931</c:v>
                </c:pt>
                <c:pt idx="80">
                  <c:v>0.99999999737197931</c:v>
                </c:pt>
                <c:pt idx="81">
                  <c:v>0.99999999737197931</c:v>
                </c:pt>
                <c:pt idx="82">
                  <c:v>0.99999999737197931</c:v>
                </c:pt>
                <c:pt idx="83">
                  <c:v>0.99999999737197931</c:v>
                </c:pt>
                <c:pt idx="84">
                  <c:v>0.99999999737197931</c:v>
                </c:pt>
                <c:pt idx="85">
                  <c:v>0.99999999737197931</c:v>
                </c:pt>
                <c:pt idx="86">
                  <c:v>0.99999999737197931</c:v>
                </c:pt>
                <c:pt idx="87">
                  <c:v>0.99999999737197931</c:v>
                </c:pt>
                <c:pt idx="88">
                  <c:v>0.99999999737197931</c:v>
                </c:pt>
                <c:pt idx="89">
                  <c:v>0.99999999737197931</c:v>
                </c:pt>
                <c:pt idx="90">
                  <c:v>0.99999999737197931</c:v>
                </c:pt>
                <c:pt idx="91">
                  <c:v>0.99999999737197931</c:v>
                </c:pt>
                <c:pt idx="92">
                  <c:v>0.99999999737197931</c:v>
                </c:pt>
                <c:pt idx="93">
                  <c:v>0.99999999737197931</c:v>
                </c:pt>
                <c:pt idx="94">
                  <c:v>0.99999999737197931</c:v>
                </c:pt>
                <c:pt idx="95">
                  <c:v>0.99999999737197931</c:v>
                </c:pt>
                <c:pt idx="96">
                  <c:v>0.99999999737197931</c:v>
                </c:pt>
                <c:pt idx="97">
                  <c:v>0.99999999737197931</c:v>
                </c:pt>
                <c:pt idx="98">
                  <c:v>0.99999999737197931</c:v>
                </c:pt>
                <c:pt idx="99">
                  <c:v>0.99999999737197931</c:v>
                </c:pt>
                <c:pt idx="100">
                  <c:v>0.99999999737197931</c:v>
                </c:pt>
                <c:pt idx="101">
                  <c:v>0.99999999737197931</c:v>
                </c:pt>
                <c:pt idx="102">
                  <c:v>0.99999999737197931</c:v>
                </c:pt>
                <c:pt idx="103">
                  <c:v>0.99999999737197931</c:v>
                </c:pt>
                <c:pt idx="104">
                  <c:v>0.99999999737197931</c:v>
                </c:pt>
                <c:pt idx="105">
                  <c:v>0.99999999737197931</c:v>
                </c:pt>
                <c:pt idx="106">
                  <c:v>0.99999999737197931</c:v>
                </c:pt>
                <c:pt idx="107">
                  <c:v>0.99999999737197931</c:v>
                </c:pt>
                <c:pt idx="108">
                  <c:v>0.99999999737197931</c:v>
                </c:pt>
                <c:pt idx="109">
                  <c:v>0.99999999737197931</c:v>
                </c:pt>
                <c:pt idx="110">
                  <c:v>0.99999999737197931</c:v>
                </c:pt>
                <c:pt idx="111">
                  <c:v>0.99999999737197931</c:v>
                </c:pt>
                <c:pt idx="112">
                  <c:v>0.99999999737197931</c:v>
                </c:pt>
                <c:pt idx="113">
                  <c:v>0.99999999737197931</c:v>
                </c:pt>
                <c:pt idx="114">
                  <c:v>0.99999999737197931</c:v>
                </c:pt>
                <c:pt idx="115">
                  <c:v>0.99999999737197931</c:v>
                </c:pt>
                <c:pt idx="116">
                  <c:v>0.99999999737197931</c:v>
                </c:pt>
                <c:pt idx="117">
                  <c:v>0.99999999737197931</c:v>
                </c:pt>
                <c:pt idx="118">
                  <c:v>0.99999999737197931</c:v>
                </c:pt>
                <c:pt idx="119">
                  <c:v>0.99999999737197931</c:v>
                </c:pt>
                <c:pt idx="120">
                  <c:v>0.99999999737197931</c:v>
                </c:pt>
                <c:pt idx="121">
                  <c:v>0.99999999737197931</c:v>
                </c:pt>
                <c:pt idx="122">
                  <c:v>0.99999999737197931</c:v>
                </c:pt>
                <c:pt idx="123">
                  <c:v>0.99999999737197931</c:v>
                </c:pt>
                <c:pt idx="124">
                  <c:v>0.99999999737197931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462A-9151-6C134BC7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4864"/>
        <c:axId val="1"/>
      </c:scatterChart>
      <c:valAx>
        <c:axId val="373184864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crossBetween val="midCat"/>
      </c:valAx>
      <c:valAx>
        <c:axId val="1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7318486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Selex_24!$T$112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Selex_24!$T$113:$T$157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3.4773101519645381E-7</c:v>
                </c:pt>
                <c:pt idx="2">
                  <c:v>2.4456433108688158E-6</c:v>
                </c:pt>
                <c:pt idx="3">
                  <c:v>7.0713399333006982E-5</c:v>
                </c:pt>
                <c:pt idx="4">
                  <c:v>1.3483937894830666E-3</c:v>
                </c:pt>
                <c:pt idx="5">
                  <c:v>1.4989758432687902E-2</c:v>
                </c:pt>
                <c:pt idx="6">
                  <c:v>9.67819647960204E-2</c:v>
                </c:pt>
                <c:pt idx="7">
                  <c:v>0.36285980828892139</c:v>
                </c:pt>
                <c:pt idx="8">
                  <c:v>0.78999097854372002</c:v>
                </c:pt>
                <c:pt idx="9">
                  <c:v>0.99995928683148949</c:v>
                </c:pt>
                <c:pt idx="10">
                  <c:v>0.99999993610474958</c:v>
                </c:pt>
                <c:pt idx="11">
                  <c:v>0.99999997726320866</c:v>
                </c:pt>
                <c:pt idx="12">
                  <c:v>0.99999998650421718</c:v>
                </c:pt>
                <c:pt idx="13">
                  <c:v>0.99999999073219792</c:v>
                </c:pt>
                <c:pt idx="14">
                  <c:v>0.99999999292584663</c:v>
                </c:pt>
                <c:pt idx="15">
                  <c:v>0.99999999416098695</c:v>
                </c:pt>
                <c:pt idx="16">
                  <c:v>0.99999999492705394</c:v>
                </c:pt>
                <c:pt idx="17">
                  <c:v>0.99999999544271334</c:v>
                </c:pt>
                <c:pt idx="18">
                  <c:v>0.9999999958115342</c:v>
                </c:pt>
                <c:pt idx="19">
                  <c:v>0.99999999608753376</c:v>
                </c:pt>
                <c:pt idx="20">
                  <c:v>0.99999999630138547</c:v>
                </c:pt>
                <c:pt idx="21">
                  <c:v>0.99999999647171034</c:v>
                </c:pt>
                <c:pt idx="22">
                  <c:v>0.99999999661042771</c:v>
                </c:pt>
                <c:pt idx="23">
                  <c:v>0.99999999672550322</c:v>
                </c:pt>
                <c:pt idx="24">
                  <c:v>0.99999999682245233</c:v>
                </c:pt>
                <c:pt idx="25">
                  <c:v>0.99999999690521013</c:v>
                </c:pt>
                <c:pt idx="26">
                  <c:v>0.99999999697665665</c:v>
                </c:pt>
                <c:pt idx="27">
                  <c:v>0.99999999703894682</c:v>
                </c:pt>
                <c:pt idx="28">
                  <c:v>0.99999999709372345</c:v>
                </c:pt>
                <c:pt idx="29">
                  <c:v>0.99999999714226062</c:v>
                </c:pt>
                <c:pt idx="30">
                  <c:v>0.9999999971855611</c:v>
                </c:pt>
                <c:pt idx="31">
                  <c:v>0.9999999972244249</c:v>
                </c:pt>
                <c:pt idx="32">
                  <c:v>0.99999999725949706</c:v>
                </c:pt>
                <c:pt idx="33">
                  <c:v>0.9999999972913044</c:v>
                </c:pt>
                <c:pt idx="34">
                  <c:v>0.99999999732028055</c:v>
                </c:pt>
                <c:pt idx="35">
                  <c:v>0.99999999734678624</c:v>
                </c:pt>
                <c:pt idx="36">
                  <c:v>0.999999997371123</c:v>
                </c:pt>
                <c:pt idx="37">
                  <c:v>0.99999999739354573</c:v>
                </c:pt>
                <c:pt idx="38">
                  <c:v>0.99999999741427092</c:v>
                </c:pt>
                <c:pt idx="39">
                  <c:v>0.999999997433484</c:v>
                </c:pt>
                <c:pt idx="40">
                  <c:v>0.99999999745134371</c:v>
                </c:pt>
                <c:pt idx="41">
                  <c:v>0.99999999746798818</c:v>
                </c:pt>
                <c:pt idx="42">
                  <c:v>0.99999999748353685</c:v>
                </c:pt>
                <c:pt idx="43">
                  <c:v>0.99999999749809432</c:v>
                </c:pt>
                <c:pt idx="44">
                  <c:v>0.99999999751175206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C-4C8D-8A36-DED90D83EA00}"/>
            </c:ext>
          </c:extLst>
        </c:ser>
        <c:ser>
          <c:idx val="1"/>
          <c:order val="1"/>
          <c:tx>
            <c:strRef>
              <c:f>Selex_24!$U$112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Selex_24!$U$113:$U$157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1.5128556512963652E-3</c:v>
                </c:pt>
                <c:pt idx="2">
                  <c:v>7.8607957066334343E-3</c:v>
                </c:pt>
                <c:pt idx="3">
                  <c:v>2.9342993385574979E-2</c:v>
                </c:pt>
                <c:pt idx="4">
                  <c:v>8.7605336484972138E-2</c:v>
                </c:pt>
                <c:pt idx="5">
                  <c:v>0.21298946801993576</c:v>
                </c:pt>
                <c:pt idx="6">
                  <c:v>0.42334163010549292</c:v>
                </c:pt>
                <c:pt idx="7">
                  <c:v>0.6886038235317663</c:v>
                </c:pt>
                <c:pt idx="8">
                  <c:v>0.91690375690637138</c:v>
                </c:pt>
                <c:pt idx="9">
                  <c:v>0.99998501124218531</c:v>
                </c:pt>
                <c:pt idx="10">
                  <c:v>0.99999997415232478</c:v>
                </c:pt>
                <c:pt idx="11">
                  <c:v>0.99999998848333638</c:v>
                </c:pt>
                <c:pt idx="12">
                  <c:v>0.99999999107487492</c:v>
                </c:pt>
                <c:pt idx="13">
                  <c:v>0.99999999241613025</c:v>
                </c:pt>
                <c:pt idx="14">
                  <c:v>0.99999999345968549</c:v>
                </c:pt>
                <c:pt idx="15">
                  <c:v>0.99999999430573094</c:v>
                </c:pt>
                <c:pt idx="16">
                  <c:v>0.99999999495964464</c:v>
                </c:pt>
                <c:pt idx="17">
                  <c:v>0.99999999544793772</c:v>
                </c:pt>
                <c:pt idx="18">
                  <c:v>0.99999999581121868</c:v>
                </c:pt>
                <c:pt idx="19">
                  <c:v>0.99999999608634316</c:v>
                </c:pt>
                <c:pt idx="20">
                  <c:v>0.99999999630013103</c:v>
                </c:pt>
                <c:pt idx="21">
                  <c:v>0.99999999647049842</c:v>
                </c:pt>
                <c:pt idx="22">
                  <c:v>0.99999999660926198</c:v>
                </c:pt>
                <c:pt idx="23">
                  <c:v>0.999999996724377</c:v>
                </c:pt>
                <c:pt idx="24">
                  <c:v>0.99999999682135943</c:v>
                </c:pt>
                <c:pt idx="25">
                  <c:v>0.99999999690414565</c:v>
                </c:pt>
                <c:pt idx="26">
                  <c:v>0.99999999697561681</c:v>
                </c:pt>
                <c:pt idx="27">
                  <c:v>0.99999999703792841</c:v>
                </c:pt>
                <c:pt idx="28">
                  <c:v>0.9999999970927238</c:v>
                </c:pt>
                <c:pt idx="29">
                  <c:v>0.99999999714127763</c:v>
                </c:pt>
                <c:pt idx="30">
                  <c:v>0.99999999718459309</c:v>
                </c:pt>
                <c:pt idx="31">
                  <c:v>0.99999999722347022</c:v>
                </c:pt>
                <c:pt idx="32">
                  <c:v>0.99999999725855437</c:v>
                </c:pt>
                <c:pt idx="33">
                  <c:v>0.99999999729037281</c:v>
                </c:pt>
                <c:pt idx="34">
                  <c:v>0.99999999731935896</c:v>
                </c:pt>
                <c:pt idx="35">
                  <c:v>0.99999999734587375</c:v>
                </c:pt>
                <c:pt idx="36">
                  <c:v>0.99999999737021883</c:v>
                </c:pt>
                <c:pt idx="37">
                  <c:v>0.99999999739264922</c:v>
                </c:pt>
                <c:pt idx="38">
                  <c:v>0.99999999741338153</c:v>
                </c:pt>
                <c:pt idx="39">
                  <c:v>0.99999999743260126</c:v>
                </c:pt>
                <c:pt idx="40">
                  <c:v>0.99999999745046708</c:v>
                </c:pt>
                <c:pt idx="41">
                  <c:v>0.99999999746711732</c:v>
                </c:pt>
                <c:pt idx="42">
                  <c:v>0.99999999748267132</c:v>
                </c:pt>
                <c:pt idx="43">
                  <c:v>0.99999999749723378</c:v>
                </c:pt>
                <c:pt idx="44">
                  <c:v>0.99999999751089619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C-4C8D-8A36-DED90D83EA00}"/>
            </c:ext>
          </c:extLst>
        </c:ser>
        <c:ser>
          <c:idx val="2"/>
          <c:order val="2"/>
          <c:tx>
            <c:strRef>
              <c:f>Selex_24!$V$112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Selex_24!$V$113:$V$157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C-4C8D-8A36-DED90D83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8808"/>
        <c:axId val="391126512"/>
      </c:scatterChart>
      <c:valAx>
        <c:axId val="391128808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6512"/>
        <c:crosses val="autoZero"/>
        <c:crossBetween val="midCat"/>
      </c:valAx>
      <c:valAx>
        <c:axId val="39112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2085975</xdr:colOff>
      <xdr:row>43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2285999</xdr:colOff>
      <xdr:row>11</xdr:row>
      <xdr:rowOff>295275</xdr:rowOff>
    </xdr:from>
    <xdr:to>
      <xdr:col>28</xdr:col>
      <xdr:colOff>114299</xdr:colOff>
      <xdr:row>43</xdr:row>
      <xdr:rowOff>19050</xdr:rowOff>
    </xdr:to>
    <xdr:graphicFrame macro="">
      <xdr:nvGraphicFramePr>
        <xdr:cNvPr id="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83341</xdr:colOff>
      <xdr:row>68</xdr:row>
      <xdr:rowOff>83343</xdr:rowOff>
    </xdr:from>
    <xdr:to>
      <xdr:col>18</xdr:col>
      <xdr:colOff>154779</xdr:colOff>
      <xdr:row>100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tel.Wetzel/Documents/Stock%20Synthesis/Helper_Spreadsheets/SS2-sel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Stock_Synthesis/vlab_repo/SS_documentation/ss_documentation/Helper_Spreadsheets/SS_330_control_help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vlab/helper_spreadsheet_update/Update_to_3.30.13/Prior_Te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to Features"/>
      <sheetName val="Ctl_Basic"/>
      <sheetName val="Blocks&amp;Time-varying"/>
      <sheetName val="Rec_dist"/>
      <sheetName val="M"/>
      <sheetName val="Growth"/>
      <sheetName val="Compare_G"/>
      <sheetName val="Maturity-Fecundity"/>
      <sheetName val="MG optional parms"/>
      <sheetName val="Movement"/>
      <sheetName val="Spawner-Recruit"/>
      <sheetName val="F"/>
      <sheetName val="RecDevs"/>
      <sheetName val="catchability"/>
      <sheetName val="SizeSelex"/>
      <sheetName val="AgeSelex"/>
      <sheetName val="Selex_17"/>
      <sheetName val="Selex_24"/>
      <sheetName val="Discard"/>
      <sheetName val="2D-AR selectivity"/>
      <sheetName val="VarAdj&amp;Lambdas"/>
      <sheetName val="Add. SD Reporting"/>
      <sheetName val="Prior Setup"/>
      <sheetName val="Compare Priors"/>
      <sheetName val="Choose Sym_Beta Prior"/>
      <sheetName val="Choose Beta Pri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>
        <row r="25">
          <cell r="C25" t="str">
            <v>asc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C3">
            <v>0.2</v>
          </cell>
        </row>
        <row r="4">
          <cell r="C4">
            <v>1</v>
          </cell>
        </row>
        <row r="5">
          <cell r="C5">
            <v>0.52293133327833408</v>
          </cell>
        </row>
        <row r="6">
          <cell r="C6">
            <v>0.2097406194142635</v>
          </cell>
        </row>
        <row r="7">
          <cell r="C7">
            <v>0.40366416659791754</v>
          </cell>
        </row>
        <row r="8">
          <cell r="C8">
            <v>2.5020793874153227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_Beta"/>
      <sheetName val="compare"/>
      <sheetName val="Beta"/>
    </sheetNames>
    <sheetDataSet>
      <sheetData sheetId="0" refreshError="1"/>
      <sheetData sheetId="1">
        <row r="7">
          <cell r="B7">
            <v>0.2</v>
          </cell>
        </row>
        <row r="8">
          <cell r="B8">
            <v>1</v>
          </cell>
        </row>
        <row r="9">
          <cell r="B9">
            <v>0.6</v>
          </cell>
        </row>
        <row r="11">
          <cell r="B11">
            <v>1E-4</v>
          </cell>
        </row>
      </sheetData>
      <sheetData sheetId="2">
        <row r="16">
          <cell r="B16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157"/>
  <sheetViews>
    <sheetView tabSelected="1" topLeftCell="A65" zoomScale="80" zoomScaleNormal="80" workbookViewId="0">
      <selection activeCell="P110" sqref="P110"/>
    </sheetView>
  </sheetViews>
  <sheetFormatPr defaultRowHeight="12.75" x14ac:dyDescent="0.2"/>
  <cols>
    <col min="1" max="1" width="6.28515625" style="3" customWidth="1"/>
    <col min="2" max="2" width="7.28515625" style="3" customWidth="1"/>
    <col min="3" max="3" width="8.42578125" style="3" customWidth="1"/>
    <col min="4" max="4" width="8.5703125" style="3" customWidth="1"/>
    <col min="5" max="5" width="6.85546875" style="3" customWidth="1"/>
    <col min="6" max="6" width="7.85546875" style="3" customWidth="1"/>
    <col min="7" max="7" width="9" style="3" customWidth="1"/>
    <col min="8" max="8" width="10.42578125" style="3" customWidth="1"/>
    <col min="9" max="9" width="10.5703125" style="3" customWidth="1"/>
    <col min="10" max="10" width="9.140625" style="3"/>
    <col min="11" max="11" width="9.42578125" style="3" bestFit="1" customWidth="1"/>
    <col min="12" max="15" width="9.140625" style="3"/>
    <col min="16" max="16" width="12" style="3" customWidth="1"/>
    <col min="17" max="17" width="15.85546875" style="3" customWidth="1"/>
    <col min="18" max="18" width="59" style="3" customWidth="1"/>
    <col min="19" max="16384" width="9.140625" style="3"/>
  </cols>
  <sheetData>
    <row r="1" spans="1:35" x14ac:dyDescent="0.2">
      <c r="A1" s="1" t="s">
        <v>0</v>
      </c>
      <c r="B1" s="2"/>
      <c r="C1" s="2"/>
      <c r="D1" s="2"/>
      <c r="E1" s="2"/>
      <c r="I1" s="4"/>
      <c r="M1" s="5" t="s">
        <v>1</v>
      </c>
    </row>
    <row r="2" spans="1:35" x14ac:dyDescent="0.2">
      <c r="A2" s="6"/>
      <c r="B2" s="7"/>
      <c r="C2" s="7"/>
      <c r="D2" s="7"/>
      <c r="E2" s="7"/>
      <c r="I2" s="4"/>
    </row>
    <row r="3" spans="1:35" x14ac:dyDescent="0.2">
      <c r="A3" s="1">
        <v>20</v>
      </c>
      <c r="B3" s="7"/>
      <c r="C3" s="7"/>
      <c r="D3" s="7"/>
      <c r="E3" s="7"/>
      <c r="I3" s="4"/>
    </row>
    <row r="4" spans="1:35" x14ac:dyDescent="0.2">
      <c r="A4" s="6"/>
      <c r="B4" s="7"/>
      <c r="C4" s="7"/>
      <c r="D4" s="7"/>
      <c r="E4" s="7"/>
      <c r="I4" s="4"/>
    </row>
    <row r="5" spans="1:35" x14ac:dyDescent="0.2">
      <c r="A5" s="8"/>
      <c r="C5" s="8"/>
      <c r="F5" s="58" t="s">
        <v>2</v>
      </c>
      <c r="G5" s="58"/>
      <c r="I5" s="1">
        <v>1</v>
      </c>
    </row>
    <row r="6" spans="1:35" ht="13.5" thickBot="1" x14ac:dyDescent="0.25"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I6" s="10" t="s">
        <v>9</v>
      </c>
      <c r="K6" s="59" t="s">
        <v>10</v>
      </c>
      <c r="L6" s="59"/>
      <c r="M6" s="59"/>
      <c r="N6" s="59"/>
      <c r="O6" s="59"/>
      <c r="P6" s="59"/>
      <c r="Q6" s="11" t="s">
        <v>11</v>
      </c>
      <c r="R6" s="12"/>
      <c r="S6" s="13" t="s">
        <v>12</v>
      </c>
      <c r="T6" s="13" t="s">
        <v>13</v>
      </c>
      <c r="U6" s="13" t="s">
        <v>14</v>
      </c>
      <c r="V6" s="13" t="s">
        <v>15</v>
      </c>
      <c r="W6" s="13" t="s">
        <v>16</v>
      </c>
      <c r="X6" s="13" t="s">
        <v>17</v>
      </c>
      <c r="Y6" s="13" t="s">
        <v>18</v>
      </c>
      <c r="Z6" s="13" t="s">
        <v>19</v>
      </c>
      <c r="AA6" s="13" t="s">
        <v>20</v>
      </c>
      <c r="AB6" s="13" t="s">
        <v>21</v>
      </c>
      <c r="AC6" s="13" t="s">
        <v>22</v>
      </c>
      <c r="AD6" s="13" t="s">
        <v>23</v>
      </c>
      <c r="AE6" s="13" t="s">
        <v>24</v>
      </c>
      <c r="AF6" s="13" t="s">
        <v>25</v>
      </c>
      <c r="AG6" s="13"/>
      <c r="AH6" s="13"/>
      <c r="AI6" s="13"/>
    </row>
    <row r="7" spans="1:35" ht="25.5" customHeight="1" x14ac:dyDescent="0.2">
      <c r="B7" s="14" t="s">
        <v>26</v>
      </c>
      <c r="C7" s="15">
        <f t="shared" ref="C7:C12" si="0">$I$5*I7 + (1-$I$5)*(F7+Q7/1000*(G7-F7))</f>
        <v>52.793999999999997</v>
      </c>
      <c r="D7" s="16" t="s">
        <v>27</v>
      </c>
      <c r="E7" s="17">
        <f>C7</f>
        <v>52.793999999999997</v>
      </c>
      <c r="F7" s="18">
        <f>B20*1.01</f>
        <v>26.26</v>
      </c>
      <c r="G7" s="18">
        <f>B23*0.99</f>
        <v>156.41999999999999</v>
      </c>
      <c r="H7" s="1"/>
      <c r="I7" s="1">
        <v>52.793999999999997</v>
      </c>
      <c r="J7" s="19"/>
      <c r="Q7" s="20">
        <v>452</v>
      </c>
      <c r="R7" s="21"/>
      <c r="S7" s="22">
        <f t="shared" ref="S7:T12" si="1">F7</f>
        <v>26.26</v>
      </c>
      <c r="T7" s="22">
        <f t="shared" si="1"/>
        <v>156.41999999999999</v>
      </c>
      <c r="U7" s="22">
        <f t="shared" ref="U7:U12" si="2">C7</f>
        <v>52.793999999999997</v>
      </c>
      <c r="V7" s="22">
        <f t="shared" ref="V7:V12" si="3">U7</f>
        <v>52.793999999999997</v>
      </c>
      <c r="W7" s="23">
        <v>1</v>
      </c>
      <c r="X7" s="23">
        <v>0</v>
      </c>
      <c r="Y7" s="23">
        <v>2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13" t="s">
        <v>28</v>
      </c>
      <c r="AH7" s="24" t="s">
        <v>26</v>
      </c>
      <c r="AI7" s="25" t="s">
        <v>27</v>
      </c>
    </row>
    <row r="8" spans="1:35" ht="25.5" customHeight="1" x14ac:dyDescent="0.2">
      <c r="B8" s="14" t="s">
        <v>29</v>
      </c>
      <c r="C8" s="15">
        <f t="shared" si="0"/>
        <v>-3</v>
      </c>
      <c r="D8" s="16" t="s">
        <v>30</v>
      </c>
      <c r="E8" s="26">
        <f>E$7+C16+(0.99*$B$23-E$7-C16)/(1+EXP(-C8))</f>
        <v>60.566275914365832</v>
      </c>
      <c r="F8" s="1">
        <v>-5</v>
      </c>
      <c r="G8" s="1">
        <v>3</v>
      </c>
      <c r="H8" s="1"/>
      <c r="I8" s="1">
        <v>-3</v>
      </c>
      <c r="J8" s="19"/>
      <c r="Q8" s="20">
        <v>163</v>
      </c>
      <c r="R8" s="21"/>
      <c r="S8" s="22">
        <f t="shared" si="1"/>
        <v>-5</v>
      </c>
      <c r="T8" s="22">
        <f t="shared" si="1"/>
        <v>3</v>
      </c>
      <c r="U8" s="22">
        <f t="shared" si="2"/>
        <v>-3</v>
      </c>
      <c r="V8" s="22">
        <f t="shared" si="3"/>
        <v>-3</v>
      </c>
      <c r="W8" s="23">
        <v>1</v>
      </c>
      <c r="X8" s="23">
        <v>0</v>
      </c>
      <c r="Y8" s="23">
        <v>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13" t="s">
        <v>28</v>
      </c>
      <c r="AH8" s="24" t="s">
        <v>29</v>
      </c>
      <c r="AI8" s="25" t="s">
        <v>30</v>
      </c>
    </row>
    <row r="9" spans="1:35" ht="25.5" customHeight="1" x14ac:dyDescent="0.2">
      <c r="B9" s="14" t="s">
        <v>31</v>
      </c>
      <c r="C9" s="15">
        <f t="shared" si="0"/>
        <v>5.5</v>
      </c>
      <c r="D9" s="16" t="s">
        <v>32</v>
      </c>
      <c r="E9" s="27">
        <f>EXP(C9)</f>
        <v>244.69193226422038</v>
      </c>
      <c r="F9" s="1">
        <v>-4</v>
      </c>
      <c r="G9" s="1">
        <v>12</v>
      </c>
      <c r="H9" s="1"/>
      <c r="I9" s="1">
        <v>5.5</v>
      </c>
      <c r="J9" s="19"/>
      <c r="Q9" s="20">
        <v>400</v>
      </c>
      <c r="R9" s="21"/>
      <c r="S9" s="22">
        <f t="shared" si="1"/>
        <v>-4</v>
      </c>
      <c r="T9" s="22">
        <f t="shared" si="1"/>
        <v>12</v>
      </c>
      <c r="U9" s="22">
        <f t="shared" si="2"/>
        <v>5.5</v>
      </c>
      <c r="V9" s="22">
        <f t="shared" si="3"/>
        <v>5.5</v>
      </c>
      <c r="W9" s="23">
        <v>1</v>
      </c>
      <c r="X9" s="23">
        <v>0</v>
      </c>
      <c r="Y9" s="23">
        <v>3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13" t="s">
        <v>28</v>
      </c>
      <c r="AH9" s="24" t="s">
        <v>33</v>
      </c>
      <c r="AI9" s="25" t="s">
        <v>32</v>
      </c>
    </row>
    <row r="10" spans="1:35" ht="25.5" customHeight="1" x14ac:dyDescent="0.2">
      <c r="B10" s="14" t="s">
        <v>34</v>
      </c>
      <c r="C10" s="15">
        <f t="shared" si="0"/>
        <v>15</v>
      </c>
      <c r="D10" s="16" t="s">
        <v>32</v>
      </c>
      <c r="E10" s="27">
        <f>EXP(C10)</f>
        <v>3269017.3724721107</v>
      </c>
      <c r="F10" s="1">
        <v>-2</v>
      </c>
      <c r="G10" s="1">
        <v>6</v>
      </c>
      <c r="H10" s="1"/>
      <c r="I10" s="1">
        <v>15</v>
      </c>
      <c r="J10" s="19"/>
      <c r="Q10" s="20">
        <v>299</v>
      </c>
      <c r="R10" s="21"/>
      <c r="S10" s="22">
        <f t="shared" si="1"/>
        <v>-2</v>
      </c>
      <c r="T10" s="22">
        <f t="shared" si="1"/>
        <v>6</v>
      </c>
      <c r="U10" s="22">
        <f t="shared" si="2"/>
        <v>15</v>
      </c>
      <c r="V10" s="22">
        <f t="shared" si="3"/>
        <v>15</v>
      </c>
      <c r="W10" s="23">
        <v>1</v>
      </c>
      <c r="X10" s="23">
        <v>0</v>
      </c>
      <c r="Y10" s="23">
        <v>3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13" t="s">
        <v>28</v>
      </c>
      <c r="AH10" s="24" t="s">
        <v>33</v>
      </c>
      <c r="AI10" s="25" t="s">
        <v>32</v>
      </c>
    </row>
    <row r="11" spans="1:35" ht="25.5" customHeight="1" x14ac:dyDescent="0.2">
      <c r="B11" s="14" t="s">
        <v>14</v>
      </c>
      <c r="C11" s="15">
        <f t="shared" si="0"/>
        <v>-15</v>
      </c>
      <c r="D11" s="16" t="s">
        <v>30</v>
      </c>
      <c r="E11" s="26">
        <f>1/(1+EXP(-C11))</f>
        <v>3.0590222692562472E-7</v>
      </c>
      <c r="F11" s="1">
        <v>-15</v>
      </c>
      <c r="G11" s="1">
        <v>5</v>
      </c>
      <c r="H11" s="1"/>
      <c r="I11" s="1">
        <v>-15</v>
      </c>
      <c r="J11" s="19"/>
      <c r="Q11" s="20">
        <v>543</v>
      </c>
      <c r="R11" s="21"/>
      <c r="S11" s="22">
        <f t="shared" si="1"/>
        <v>-15</v>
      </c>
      <c r="T11" s="22">
        <f t="shared" si="1"/>
        <v>5</v>
      </c>
      <c r="U11" s="22">
        <f t="shared" si="2"/>
        <v>-15</v>
      </c>
      <c r="V11" s="22">
        <f t="shared" si="3"/>
        <v>-15</v>
      </c>
      <c r="W11" s="23">
        <v>1</v>
      </c>
      <c r="X11" s="23">
        <v>0</v>
      </c>
      <c r="Y11" s="23">
        <v>2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13" t="s">
        <v>28</v>
      </c>
      <c r="AH11" s="24" t="s">
        <v>14</v>
      </c>
      <c r="AI11" s="25" t="s">
        <v>30</v>
      </c>
    </row>
    <row r="12" spans="1:35" ht="25.5" customHeight="1" x14ac:dyDescent="0.2">
      <c r="B12" s="14" t="s">
        <v>35</v>
      </c>
      <c r="C12" s="15">
        <f t="shared" si="0"/>
        <v>999</v>
      </c>
      <c r="D12" s="16" t="s">
        <v>30</v>
      </c>
      <c r="E12" s="26">
        <f>1/(1+EXP(-C12))</f>
        <v>1</v>
      </c>
      <c r="F12" s="1">
        <v>-5</v>
      </c>
      <c r="G12" s="1">
        <v>5</v>
      </c>
      <c r="H12" s="1"/>
      <c r="I12" s="1">
        <v>999</v>
      </c>
      <c r="J12" s="19"/>
      <c r="Q12" s="20">
        <v>108</v>
      </c>
      <c r="R12" s="21"/>
      <c r="S12" s="22">
        <f t="shared" si="1"/>
        <v>-5</v>
      </c>
      <c r="T12" s="22">
        <f t="shared" si="1"/>
        <v>5</v>
      </c>
      <c r="U12" s="22">
        <f t="shared" si="2"/>
        <v>999</v>
      </c>
      <c r="V12" s="22">
        <f t="shared" si="3"/>
        <v>999</v>
      </c>
      <c r="W12" s="23">
        <v>1</v>
      </c>
      <c r="X12" s="23">
        <v>0</v>
      </c>
      <c r="Y12" s="23">
        <v>2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13" t="s">
        <v>28</v>
      </c>
      <c r="AH12" s="24" t="s">
        <v>35</v>
      </c>
      <c r="AI12" s="25" t="s">
        <v>30</v>
      </c>
    </row>
    <row r="14" spans="1:35" x14ac:dyDescent="0.2">
      <c r="A14" s="28" t="s">
        <v>36</v>
      </c>
      <c r="B14" s="14" t="s">
        <v>7</v>
      </c>
      <c r="C14" s="29">
        <v>20</v>
      </c>
      <c r="D14" s="16"/>
      <c r="E14" s="30"/>
    </row>
    <row r="15" spans="1:35" x14ac:dyDescent="0.2">
      <c r="A15" s="28"/>
      <c r="B15" s="14" t="s">
        <v>8</v>
      </c>
      <c r="C15" s="29">
        <v>152</v>
      </c>
      <c r="D15" s="16"/>
      <c r="E15" s="30"/>
      <c r="H15" s="31">
        <f>IF(C11&lt;-1000,-1000-C11,-1)</f>
        <v>-1</v>
      </c>
    </row>
    <row r="16" spans="1:35" x14ac:dyDescent="0.2">
      <c r="A16" s="32"/>
      <c r="B16" s="33" t="s">
        <v>37</v>
      </c>
      <c r="C16" s="29">
        <v>3</v>
      </c>
      <c r="E16" s="34"/>
    </row>
    <row r="17" spans="1:32" x14ac:dyDescent="0.2">
      <c r="A17" s="32"/>
      <c r="B17" s="33" t="s">
        <v>38</v>
      </c>
      <c r="C17" s="35">
        <v>2</v>
      </c>
      <c r="E17" s="34"/>
      <c r="AF17" s="36"/>
    </row>
    <row r="18" spans="1:32" x14ac:dyDescent="0.2">
      <c r="A18" s="32"/>
      <c r="B18" s="33"/>
      <c r="C18" s="28"/>
      <c r="E18" s="34"/>
    </row>
    <row r="19" spans="1:32" ht="13.5" thickBot="1" x14ac:dyDescent="0.25">
      <c r="A19" s="37" t="s">
        <v>39</v>
      </c>
      <c r="B19" s="38"/>
      <c r="C19" s="35"/>
      <c r="D19" s="35"/>
      <c r="E19" s="39"/>
      <c r="F19" s="31"/>
      <c r="G19" s="31"/>
    </row>
    <row r="20" spans="1:32" x14ac:dyDescent="0.2">
      <c r="A20" s="40" t="s">
        <v>7</v>
      </c>
      <c r="B20" s="41">
        <f>C14+$C$16*$C$17</f>
        <v>26</v>
      </c>
      <c r="C20" s="42"/>
      <c r="D20" s="43">
        <f>EXP(-(($B20-$E$7)^2/$E$9))</f>
        <v>5.3185548759646671E-2</v>
      </c>
      <c r="E20" s="42"/>
      <c r="F20" s="42"/>
      <c r="G20" s="44"/>
    </row>
    <row r="21" spans="1:32" x14ac:dyDescent="0.2">
      <c r="A21" s="45" t="s">
        <v>40</v>
      </c>
      <c r="B21" s="46">
        <f>E7</f>
        <v>52.793999999999997</v>
      </c>
      <c r="C21" s="37"/>
      <c r="D21" s="47">
        <v>1</v>
      </c>
      <c r="E21" s="37"/>
      <c r="F21" s="37"/>
      <c r="G21" s="48"/>
    </row>
    <row r="22" spans="1:32" x14ac:dyDescent="0.2">
      <c r="A22" s="45" t="s">
        <v>41</v>
      </c>
      <c r="B22" s="46">
        <f>E8</f>
        <v>60.566275914365832</v>
      </c>
      <c r="C22" s="37"/>
      <c r="D22" s="37"/>
      <c r="E22" s="37"/>
      <c r="F22" s="37"/>
      <c r="G22" s="48">
        <v>1</v>
      </c>
      <c r="J22" s="11" t="s">
        <v>42</v>
      </c>
    </row>
    <row r="23" spans="1:32" ht="13.5" thickBot="1" x14ac:dyDescent="0.25">
      <c r="A23" s="49" t="s">
        <v>8</v>
      </c>
      <c r="B23" s="50">
        <f>C15+$C$16*$C$17</f>
        <v>158</v>
      </c>
      <c r="C23" s="51"/>
      <c r="D23" s="51"/>
      <c r="E23" s="51"/>
      <c r="F23" s="51"/>
      <c r="G23" s="52">
        <f>EXP(-(($B23-$E$8)^2/$E$10))</f>
        <v>0.99710018076513685</v>
      </c>
      <c r="J23" s="53">
        <f>MAX(J26:J150)</f>
        <v>0.99999999737197931</v>
      </c>
    </row>
    <row r="24" spans="1:32" x14ac:dyDescent="0.2">
      <c r="H24" s="1">
        <v>20</v>
      </c>
      <c r="I24" s="1">
        <v>20</v>
      </c>
    </row>
    <row r="25" spans="1:32" x14ac:dyDescent="0.2">
      <c r="A25" s="54" t="s">
        <v>43</v>
      </c>
      <c r="B25" s="54" t="s">
        <v>44</v>
      </c>
      <c r="C25" s="54" t="s">
        <v>45</v>
      </c>
      <c r="D25" s="11" t="s">
        <v>46</v>
      </c>
      <c r="E25" s="54"/>
      <c r="F25" s="54" t="s">
        <v>47</v>
      </c>
      <c r="G25" s="11" t="s">
        <v>48</v>
      </c>
      <c r="H25" s="54" t="s">
        <v>49</v>
      </c>
      <c r="I25" s="54" t="s">
        <v>50</v>
      </c>
      <c r="J25" s="54" t="s">
        <v>51</v>
      </c>
    </row>
    <row r="26" spans="1:32" x14ac:dyDescent="0.2">
      <c r="A26" s="3">
        <f>C14</f>
        <v>20</v>
      </c>
      <c r="B26" s="3">
        <f t="shared" ref="B26:B89" si="4">A26+$C$16*$C$17</f>
        <v>26</v>
      </c>
      <c r="C26" s="55">
        <f t="shared" ref="C26:C89" si="5">EXP(-(($B26-$E$7)^2/$E$9))</f>
        <v>5.3185548759646671E-2</v>
      </c>
      <c r="D26" s="56">
        <f>IF(C$11&gt;-999,($E$11+(1-$E$11)*(C26-$D$20)/($D$21-$D$20)),C26)</f>
        <v>3.0590222692562472E-7</v>
      </c>
      <c r="E26" s="56"/>
      <c r="F26" s="55">
        <f t="shared" ref="F26:F89" si="6">EXP(-(($B26-$E$8)^2/$E$10))</f>
        <v>0.99963456630354852</v>
      </c>
      <c r="G26" s="56">
        <f>IF(C$12&gt;-999,(1+($E$12-1)*(F26-$G$22)/($G$23-$G$22)),F26)</f>
        <v>1</v>
      </c>
      <c r="H26" s="57">
        <f>1/(1+EXP(-($H$24*($B26-$E$7)/(1+ABS($B26-$E$7)))))</f>
        <v>4.2327233257357967E-9</v>
      </c>
      <c r="I26" s="57">
        <f>1/(1+EXP(-($I$24*($B26-$E$8)/(1+ABS($B26-$E$8)))))</f>
        <v>3.616823972321578E-9</v>
      </c>
      <c r="J26" s="36">
        <f>IF(A26&gt;$H$15,(D26*(1-H26)+H26*(1*(1-I26)+G26*I26)),0.000001)</f>
        <v>3.1013494895656102E-7</v>
      </c>
      <c r="K26" s="57"/>
      <c r="L26" s="57"/>
      <c r="S26" s="36"/>
    </row>
    <row r="27" spans="1:32" x14ac:dyDescent="0.2">
      <c r="A27" s="3">
        <f>IF(A26&lt;$C$15-$C$16,A26+$C$16,$C$15)</f>
        <v>23</v>
      </c>
      <c r="B27" s="3">
        <f t="shared" si="4"/>
        <v>29</v>
      </c>
      <c r="C27" s="55">
        <f t="shared" si="5"/>
        <v>9.8890334139560873E-2</v>
      </c>
      <c r="D27" s="56">
        <f t="shared" ref="D27:D90" si="7">IF(C$11&gt;-999,($E$11+(1-$E$11)*(C27-$D$20)/($D$21-$D$20)),C27)</f>
        <v>4.8272458211313513E-2</v>
      </c>
      <c r="E27" s="56"/>
      <c r="F27" s="55">
        <f t="shared" si="6"/>
        <v>0.99969523626948265</v>
      </c>
      <c r="G27" s="56">
        <f t="shared" ref="G27:G90" si="8">IF(C$12&gt;-999,(1+($E$12-1)*(F27-$G$22)/($G$23-$G$22)),F27)</f>
        <v>1</v>
      </c>
      <c r="H27" s="57">
        <f t="shared" ref="H27:H90" si="9">1/(1+EXP(-($H$24*($B27-$E$7)/(1+ABS($B27-$E$7)))))</f>
        <v>4.6177732191722384E-9</v>
      </c>
      <c r="I27" s="57">
        <f t="shared" ref="I27:I90" si="10">1/(1+EXP(-($I$24*($B27-$E$8)/(1+ABS($B27-$E$8)))))</f>
        <v>3.809119552618664E-9</v>
      </c>
      <c r="J27" s="36">
        <f t="shared" ref="J27:J90" si="11">IF(A27&gt;$H$15,(D27*(1-H27)+H27*(1*(1-I27)+G27*I27)),0.000001)</f>
        <v>4.8272462606175473E-2</v>
      </c>
      <c r="K27" s="57"/>
      <c r="L27" s="57"/>
      <c r="S27" s="36"/>
    </row>
    <row r="28" spans="1:32" x14ac:dyDescent="0.2">
      <c r="A28" s="3">
        <f t="shared" ref="A28:A91" si="12">IF(A27&lt;$C$15-$C$16,A27+$C$16,$C$15)</f>
        <v>26</v>
      </c>
      <c r="B28" s="3">
        <f t="shared" si="4"/>
        <v>32</v>
      </c>
      <c r="C28" s="55">
        <f t="shared" si="5"/>
        <v>0.17083093699031662</v>
      </c>
      <c r="D28" s="56">
        <f t="shared" si="7"/>
        <v>0.12425416798530456</v>
      </c>
      <c r="E28" s="56"/>
      <c r="F28" s="55">
        <f t="shared" si="6"/>
        <v>0.99975040503501289</v>
      </c>
      <c r="G28" s="56">
        <f t="shared" si="8"/>
        <v>1</v>
      </c>
      <c r="H28" s="57">
        <f t="shared" si="9"/>
        <v>5.1600671757272273E-9</v>
      </c>
      <c r="I28" s="57">
        <f t="shared" si="10"/>
        <v>4.0540330576590093E-9</v>
      </c>
      <c r="J28" s="36">
        <f t="shared" si="11"/>
        <v>0.12425417250421189</v>
      </c>
      <c r="K28" s="57"/>
      <c r="L28" s="57"/>
      <c r="S28" s="36"/>
    </row>
    <row r="29" spans="1:32" x14ac:dyDescent="0.2">
      <c r="A29" s="3">
        <f t="shared" si="12"/>
        <v>29</v>
      </c>
      <c r="B29" s="3">
        <f t="shared" si="4"/>
        <v>35</v>
      </c>
      <c r="C29" s="55">
        <f t="shared" si="5"/>
        <v>0.27417741687106228</v>
      </c>
      <c r="D29" s="56">
        <f t="shared" si="7"/>
        <v>0.23340591163628138</v>
      </c>
      <c r="E29" s="56"/>
      <c r="F29" s="55">
        <f t="shared" si="6"/>
        <v>0.99980007168899176</v>
      </c>
      <c r="G29" s="56">
        <f t="shared" si="8"/>
        <v>1</v>
      </c>
      <c r="H29" s="57">
        <f t="shared" si="9"/>
        <v>5.9741106810208429E-9</v>
      </c>
      <c r="I29" s="57">
        <f t="shared" si="10"/>
        <v>4.3758465231872065E-9</v>
      </c>
      <c r="J29" s="36">
        <f t="shared" si="11"/>
        <v>0.23340591621599932</v>
      </c>
      <c r="K29" s="57"/>
      <c r="L29" s="57"/>
      <c r="S29" s="36"/>
    </row>
    <row r="30" spans="1:32" x14ac:dyDescent="0.2">
      <c r="A30" s="3">
        <f t="shared" si="12"/>
        <v>32</v>
      </c>
      <c r="B30" s="3">
        <f t="shared" si="4"/>
        <v>38</v>
      </c>
      <c r="C30" s="55">
        <f t="shared" si="5"/>
        <v>0.40883617537030065</v>
      </c>
      <c r="D30" s="56">
        <f t="shared" si="7"/>
        <v>0.37562883306551986</v>
      </c>
      <c r="E30" s="56"/>
      <c r="F30" s="55">
        <f t="shared" si="6"/>
        <v>0.99984423541111456</v>
      </c>
      <c r="G30" s="56">
        <f t="shared" si="8"/>
        <v>1</v>
      </c>
      <c r="H30" s="57">
        <f t="shared" si="9"/>
        <v>7.3123850242260595E-9</v>
      </c>
      <c r="I30" s="57">
        <f t="shared" si="10"/>
        <v>4.8159638314482935E-9</v>
      </c>
      <c r="J30" s="36">
        <f t="shared" si="11"/>
        <v>0.37562883763116223</v>
      </c>
      <c r="K30" s="57"/>
      <c r="L30" s="57"/>
      <c r="S30" s="36"/>
    </row>
    <row r="31" spans="1:32" x14ac:dyDescent="0.2">
      <c r="A31" s="3">
        <f t="shared" si="12"/>
        <v>35</v>
      </c>
      <c r="B31" s="3">
        <f t="shared" si="4"/>
        <v>41</v>
      </c>
      <c r="C31" s="55">
        <f t="shared" si="5"/>
        <v>0.56639502772242223</v>
      </c>
      <c r="D31" s="56">
        <f t="shared" si="7"/>
        <v>0.54203821132132413</v>
      </c>
      <c r="E31" s="56"/>
      <c r="F31" s="55">
        <f t="shared" si="6"/>
        <v>0.99988289547194087</v>
      </c>
      <c r="G31" s="56">
        <f t="shared" si="8"/>
        <v>1</v>
      </c>
      <c r="H31" s="57">
        <f t="shared" si="9"/>
        <v>9.8404219620288973E-9</v>
      </c>
      <c r="I31" s="57">
        <f t="shared" si="10"/>
        <v>5.4506323716345803E-9</v>
      </c>
      <c r="J31" s="36">
        <f t="shared" si="11"/>
        <v>0.54203821582786138</v>
      </c>
      <c r="K31" s="57"/>
      <c r="L31" s="57"/>
      <c r="S31" s="36"/>
    </row>
    <row r="32" spans="1:32" x14ac:dyDescent="0.2">
      <c r="A32" s="3">
        <f t="shared" si="12"/>
        <v>38</v>
      </c>
      <c r="B32" s="3">
        <f t="shared" si="4"/>
        <v>44</v>
      </c>
      <c r="C32" s="55">
        <f t="shared" si="5"/>
        <v>0.72902433640832132</v>
      </c>
      <c r="D32" s="56">
        <f t="shared" si="7"/>
        <v>0.71380286776925062</v>
      </c>
      <c r="E32" s="56"/>
      <c r="F32" s="55">
        <f t="shared" si="6"/>
        <v>0.99991605123291549</v>
      </c>
      <c r="G32" s="56">
        <f t="shared" si="8"/>
        <v>1</v>
      </c>
      <c r="H32" s="57">
        <f t="shared" si="9"/>
        <v>1.588431894063211E-8</v>
      </c>
      <c r="I32" s="57">
        <f t="shared" si="10"/>
        <v>6.4353812163230166E-9</v>
      </c>
      <c r="J32" s="36">
        <f t="shared" si="11"/>
        <v>0.71380287231529715</v>
      </c>
      <c r="K32" s="57"/>
      <c r="L32" s="57"/>
      <c r="S32" s="36"/>
    </row>
    <row r="33" spans="1:19" x14ac:dyDescent="0.2">
      <c r="A33" s="3">
        <f t="shared" si="12"/>
        <v>41</v>
      </c>
      <c r="B33" s="3">
        <f t="shared" si="4"/>
        <v>47</v>
      </c>
      <c r="C33" s="55">
        <f t="shared" si="5"/>
        <v>0.87180047090835389</v>
      </c>
      <c r="D33" s="56">
        <f t="shared" si="7"/>
        <v>0.86459914114409664</v>
      </c>
      <c r="E33" s="56"/>
      <c r="F33" s="55">
        <f t="shared" si="6"/>
        <v>0.99994370214638528</v>
      </c>
      <c r="G33" s="56">
        <f t="shared" si="8"/>
        <v>1</v>
      </c>
      <c r="H33" s="57">
        <f t="shared" si="9"/>
        <v>3.9135880888546292E-8</v>
      </c>
      <c r="I33" s="57">
        <f t="shared" si="10"/>
        <v>8.1360139412478695E-9</v>
      </c>
      <c r="J33" s="36">
        <f t="shared" si="11"/>
        <v>0.86459914644312852</v>
      </c>
      <c r="K33" s="57"/>
      <c r="L33" s="57"/>
      <c r="S33" s="36"/>
    </row>
    <row r="34" spans="1:19" x14ac:dyDescent="0.2">
      <c r="A34" s="3">
        <f t="shared" si="12"/>
        <v>44</v>
      </c>
      <c r="B34" s="3">
        <f t="shared" si="4"/>
        <v>50</v>
      </c>
      <c r="C34" s="55">
        <f t="shared" si="5"/>
        <v>0.96860041585107481</v>
      </c>
      <c r="D34" s="56">
        <f t="shared" si="7"/>
        <v>0.96683661249298836</v>
      </c>
      <c r="E34" s="56"/>
      <c r="F34" s="55">
        <f t="shared" si="6"/>
        <v>0.99996584775561492</v>
      </c>
      <c r="G34" s="56">
        <f t="shared" si="8"/>
        <v>1</v>
      </c>
      <c r="H34" s="57">
        <f t="shared" si="9"/>
        <v>4.0131502679926236E-7</v>
      </c>
      <c r="I34" s="57">
        <f t="shared" si="10"/>
        <v>1.1616550741723432E-8</v>
      </c>
      <c r="J34" s="36">
        <f t="shared" si="11"/>
        <v>0.96683662580195406</v>
      </c>
      <c r="K34" s="57"/>
      <c r="L34" s="57"/>
      <c r="S34" s="36"/>
    </row>
    <row r="35" spans="1:19" x14ac:dyDescent="0.2">
      <c r="A35" s="3">
        <f t="shared" si="12"/>
        <v>47</v>
      </c>
      <c r="B35" s="3">
        <f t="shared" si="4"/>
        <v>53</v>
      </c>
      <c r="C35" s="55">
        <f t="shared" si="5"/>
        <v>0.9998265888046971</v>
      </c>
      <c r="D35" s="56">
        <f t="shared" si="7"/>
        <v>0.9998168478079007</v>
      </c>
      <c r="E35" s="56"/>
      <c r="F35" s="55">
        <f t="shared" si="6"/>
        <v>0.99998248769479903</v>
      </c>
      <c r="G35" s="56">
        <f t="shared" si="8"/>
        <v>1</v>
      </c>
      <c r="H35" s="57">
        <f t="shared" si="9"/>
        <v>0.96820861003448089</v>
      </c>
      <c r="I35" s="57">
        <f t="shared" si="10"/>
        <v>2.1285001302261995E-8</v>
      </c>
      <c r="J35" s="36">
        <f t="shared" si="11"/>
        <v>0.99999417733723794</v>
      </c>
      <c r="K35" s="57"/>
      <c r="L35" s="57"/>
    </row>
    <row r="36" spans="1:19" x14ac:dyDescent="0.2">
      <c r="A36" s="3">
        <f t="shared" si="12"/>
        <v>50</v>
      </c>
      <c r="B36" s="3">
        <f t="shared" si="4"/>
        <v>56</v>
      </c>
      <c r="C36" s="55">
        <f t="shared" si="5"/>
        <v>0.95886439300815218</v>
      </c>
      <c r="D36" s="56">
        <f t="shared" si="7"/>
        <v>0.95655368973880228</v>
      </c>
      <c r="E36" s="56"/>
      <c r="F36" s="55">
        <f t="shared" si="6"/>
        <v>0.99999362168907235</v>
      </c>
      <c r="G36" s="56">
        <f t="shared" si="8"/>
        <v>1</v>
      </c>
      <c r="H36" s="57">
        <f t="shared" si="9"/>
        <v>0.99999976054216599</v>
      </c>
      <c r="I36" s="57">
        <f t="shared" si="10"/>
        <v>7.4913367709161922E-8</v>
      </c>
      <c r="J36" s="36">
        <f t="shared" si="11"/>
        <v>0.99999998959644065</v>
      </c>
      <c r="K36" s="57"/>
      <c r="L36" s="57"/>
    </row>
    <row r="37" spans="1:19" x14ac:dyDescent="0.2">
      <c r="A37" s="3">
        <f t="shared" si="12"/>
        <v>53</v>
      </c>
      <c r="B37" s="3">
        <f t="shared" si="4"/>
        <v>59</v>
      </c>
      <c r="C37" s="55">
        <f t="shared" si="5"/>
        <v>0.85436250442175865</v>
      </c>
      <c r="D37" s="56">
        <f t="shared" si="7"/>
        <v>0.84618163481068753</v>
      </c>
      <c r="E37" s="56"/>
      <c r="F37" s="55">
        <f t="shared" si="6"/>
        <v>0.99999924955451747</v>
      </c>
      <c r="G37" s="56">
        <f t="shared" si="8"/>
        <v>1</v>
      </c>
      <c r="H37" s="57">
        <f t="shared" si="9"/>
        <v>0.99999996692655513</v>
      </c>
      <c r="I37" s="57">
        <f t="shared" si="10"/>
        <v>4.9973103025515539E-6</v>
      </c>
      <c r="J37" s="36">
        <f t="shared" si="11"/>
        <v>0.99999999491269675</v>
      </c>
      <c r="K37" s="57"/>
      <c r="L37" s="57"/>
    </row>
    <row r="38" spans="1:19" x14ac:dyDescent="0.2">
      <c r="A38" s="3">
        <f t="shared" si="12"/>
        <v>56</v>
      </c>
      <c r="B38" s="3">
        <f t="shared" si="4"/>
        <v>62</v>
      </c>
      <c r="C38" s="55">
        <f t="shared" si="5"/>
        <v>0.70726089707954443</v>
      </c>
      <c r="D38" s="56">
        <f t="shared" si="7"/>
        <v>0.69081691456291583</v>
      </c>
      <c r="E38" s="56"/>
      <c r="F38" s="55">
        <f t="shared" si="6"/>
        <v>0.99999937119816962</v>
      </c>
      <c r="G38" s="56">
        <f t="shared" si="8"/>
        <v>1</v>
      </c>
      <c r="H38" s="57">
        <f t="shared" si="9"/>
        <v>0.9999999853725865</v>
      </c>
      <c r="I38" s="57">
        <f t="shared" si="10"/>
        <v>0.99999236027696237</v>
      </c>
      <c r="J38" s="36">
        <f t="shared" si="11"/>
        <v>0.99999999547745111</v>
      </c>
      <c r="K38" s="57"/>
      <c r="L38" s="57"/>
    </row>
    <row r="39" spans="1:19" x14ac:dyDescent="0.2">
      <c r="A39" s="3">
        <f t="shared" si="12"/>
        <v>59</v>
      </c>
      <c r="B39" s="3">
        <f t="shared" si="4"/>
        <v>65</v>
      </c>
      <c r="C39" s="55">
        <f t="shared" si="5"/>
        <v>0.54396329253349451</v>
      </c>
      <c r="D39" s="56">
        <f t="shared" si="7"/>
        <v>0.51834642218816951</v>
      </c>
      <c r="E39" s="56"/>
      <c r="F39" s="55">
        <f t="shared" si="6"/>
        <v>0.9999939866180193</v>
      </c>
      <c r="G39" s="56">
        <f t="shared" si="8"/>
        <v>1</v>
      </c>
      <c r="H39" s="57">
        <f t="shared" si="9"/>
        <v>0.99999999062797718</v>
      </c>
      <c r="I39" s="57">
        <f t="shared" si="10"/>
        <v>0.99999991822409484</v>
      </c>
      <c r="J39" s="36">
        <f t="shared" si="11"/>
        <v>0.99999999548593166</v>
      </c>
      <c r="K39" s="57"/>
      <c r="L39" s="57"/>
    </row>
    <row r="40" spans="1:19" x14ac:dyDescent="0.2">
      <c r="A40" s="3">
        <f t="shared" si="12"/>
        <v>62</v>
      </c>
      <c r="B40" s="3">
        <f t="shared" si="4"/>
        <v>68</v>
      </c>
      <c r="C40" s="55">
        <f t="shared" si="5"/>
        <v>0.3886977431160395</v>
      </c>
      <c r="D40" s="56">
        <f t="shared" si="7"/>
        <v>0.35435916817237417</v>
      </c>
      <c r="E40" s="56"/>
      <c r="F40" s="55">
        <f t="shared" si="6"/>
        <v>0.9999830959030126</v>
      </c>
      <c r="G40" s="56">
        <f t="shared" si="8"/>
        <v>1</v>
      </c>
      <c r="H40" s="57">
        <f t="shared" si="9"/>
        <v>0.99999999291927244</v>
      </c>
      <c r="I40" s="57">
        <f t="shared" si="10"/>
        <v>0.99999997791944306</v>
      </c>
      <c r="J40" s="36">
        <f t="shared" si="11"/>
        <v>0.99999999542839313</v>
      </c>
      <c r="K40" s="57"/>
      <c r="L40" s="57"/>
    </row>
    <row r="41" spans="1:19" x14ac:dyDescent="0.2">
      <c r="A41" s="3">
        <f t="shared" si="12"/>
        <v>65</v>
      </c>
      <c r="B41" s="3">
        <f t="shared" si="4"/>
        <v>71</v>
      </c>
      <c r="C41" s="55">
        <f t="shared" si="5"/>
        <v>0.25805181799565385</v>
      </c>
      <c r="D41" s="56">
        <f t="shared" si="7"/>
        <v>0.21637449231074526</v>
      </c>
      <c r="E41" s="56"/>
      <c r="F41" s="55">
        <f t="shared" si="6"/>
        <v>0.99996669923304848</v>
      </c>
      <c r="G41" s="56">
        <f t="shared" si="8"/>
        <v>1</v>
      </c>
      <c r="H41" s="57">
        <f t="shared" si="9"/>
        <v>0.99999999416072249</v>
      </c>
      <c r="I41" s="57">
        <f t="shared" si="10"/>
        <v>0.99999998814823055</v>
      </c>
      <c r="J41" s="36">
        <f t="shared" si="11"/>
        <v>0.99999999542419316</v>
      </c>
      <c r="K41" s="57"/>
      <c r="L41" s="57"/>
      <c r="S41" s="36"/>
    </row>
    <row r="42" spans="1:19" x14ac:dyDescent="0.2">
      <c r="A42" s="3">
        <f t="shared" si="12"/>
        <v>68</v>
      </c>
      <c r="B42" s="3">
        <f t="shared" si="4"/>
        <v>74</v>
      </c>
      <c r="C42" s="55">
        <f t="shared" si="5"/>
        <v>0.15916746738022633</v>
      </c>
      <c r="D42" s="56">
        <f t="shared" si="7"/>
        <v>0.11193552833322754</v>
      </c>
      <c r="E42" s="56"/>
      <c r="F42" s="55">
        <f t="shared" si="6"/>
        <v>0.99994479687897386</v>
      </c>
      <c r="G42" s="56">
        <f t="shared" si="8"/>
        <v>1</v>
      </c>
      <c r="H42" s="57">
        <f t="shared" si="9"/>
        <v>0.99999999492704594</v>
      </c>
      <c r="I42" s="57">
        <f t="shared" si="10"/>
        <v>0.99999999176074772</v>
      </c>
      <c r="J42" s="36">
        <f t="shared" si="11"/>
        <v>0.99999999549488972</v>
      </c>
      <c r="K42" s="57"/>
      <c r="L42" s="57"/>
    </row>
    <row r="43" spans="1:19" x14ac:dyDescent="0.2">
      <c r="A43" s="3">
        <f t="shared" si="12"/>
        <v>71</v>
      </c>
      <c r="B43" s="3">
        <f t="shared" si="4"/>
        <v>77</v>
      </c>
      <c r="C43" s="55">
        <f t="shared" si="5"/>
        <v>9.1212459786132433E-2</v>
      </c>
      <c r="D43" s="56">
        <f t="shared" si="7"/>
        <v>4.016329596237303E-2</v>
      </c>
      <c r="E43" s="56"/>
      <c r="F43" s="55">
        <f t="shared" si="6"/>
        <v>0.99991738920257622</v>
      </c>
      <c r="G43" s="56">
        <f t="shared" si="8"/>
        <v>1</v>
      </c>
      <c r="H43" s="57">
        <f t="shared" si="9"/>
        <v>0.9999999954427119</v>
      </c>
      <c r="I43" s="57">
        <f t="shared" si="10"/>
        <v>0.99999999350866853</v>
      </c>
      <c r="J43" s="36">
        <f t="shared" si="11"/>
        <v>0.9999999956257476</v>
      </c>
      <c r="K43" s="57"/>
      <c r="L43" s="57"/>
    </row>
    <row r="44" spans="1:19" x14ac:dyDescent="0.2">
      <c r="A44" s="3">
        <f t="shared" si="12"/>
        <v>74</v>
      </c>
      <c r="B44" s="3">
        <f t="shared" si="4"/>
        <v>80</v>
      </c>
      <c r="C44" s="55">
        <f t="shared" si="5"/>
        <v>4.8563111915623271E-2</v>
      </c>
      <c r="D44" s="56">
        <f t="shared" si="7"/>
        <v>-4.8817862795666207E-3</v>
      </c>
      <c r="E44" s="56"/>
      <c r="F44" s="55">
        <f t="shared" si="6"/>
        <v>0.99988447665657354</v>
      </c>
      <c r="G44" s="56">
        <f t="shared" si="8"/>
        <v>1</v>
      </c>
      <c r="H44" s="57">
        <f t="shared" si="9"/>
        <v>0.99999999581153287</v>
      </c>
      <c r="I44" s="57">
        <f t="shared" si="10"/>
        <v>0.99999999451487476</v>
      </c>
      <c r="J44" s="36">
        <f t="shared" si="11"/>
        <v>0.99999999579108567</v>
      </c>
      <c r="K44" s="57"/>
      <c r="L44" s="57"/>
    </row>
    <row r="45" spans="1:19" x14ac:dyDescent="0.2">
      <c r="A45" s="3">
        <f t="shared" si="12"/>
        <v>77</v>
      </c>
      <c r="B45" s="3">
        <f t="shared" si="4"/>
        <v>83</v>
      </c>
      <c r="C45" s="55">
        <f t="shared" si="5"/>
        <v>2.402211977447101E-2</v>
      </c>
      <c r="D45" s="56">
        <f t="shared" si="7"/>
        <v>-3.0801315287450625E-2</v>
      </c>
      <c r="E45" s="56"/>
      <c r="F45" s="55">
        <f t="shared" si="6"/>
        <v>0.99984605978460195</v>
      </c>
      <c r="G45" s="56">
        <f t="shared" si="8"/>
        <v>1</v>
      </c>
      <c r="H45" s="57">
        <f t="shared" si="9"/>
        <v>0.99999999608753254</v>
      </c>
      <c r="I45" s="57">
        <f t="shared" si="10"/>
        <v>0.9999999951608618</v>
      </c>
      <c r="J45" s="36">
        <f t="shared" si="11"/>
        <v>0.99999999596702338</v>
      </c>
      <c r="K45" s="57"/>
      <c r="L45" s="57"/>
    </row>
    <row r="46" spans="1:19" x14ac:dyDescent="0.2">
      <c r="A46" s="3">
        <f t="shared" si="12"/>
        <v>80</v>
      </c>
      <c r="B46" s="3">
        <f t="shared" si="4"/>
        <v>86</v>
      </c>
      <c r="C46" s="55">
        <f t="shared" si="5"/>
        <v>1.1039988639135955E-2</v>
      </c>
      <c r="D46" s="56">
        <f t="shared" si="7"/>
        <v>-4.4512689408394056E-2</v>
      </c>
      <c r="E46" s="56"/>
      <c r="F46" s="55">
        <f t="shared" si="6"/>
        <v>0.99980213922120087</v>
      </c>
      <c r="G46" s="56">
        <f t="shared" si="8"/>
        <v>1</v>
      </c>
      <c r="H46" s="57">
        <f t="shared" si="9"/>
        <v>0.99999999630138436</v>
      </c>
      <c r="I46" s="57">
        <f t="shared" si="10"/>
        <v>0.99999999560760311</v>
      </c>
      <c r="J46" s="36">
        <f t="shared" si="11"/>
        <v>0.99999999613674906</v>
      </c>
      <c r="K46" s="57"/>
      <c r="L46" s="57"/>
    </row>
    <row r="47" spans="1:19" x14ac:dyDescent="0.2">
      <c r="A47" s="3">
        <f t="shared" si="12"/>
        <v>83</v>
      </c>
      <c r="B47" s="3">
        <f t="shared" si="4"/>
        <v>89</v>
      </c>
      <c r="C47" s="55">
        <f t="shared" si="5"/>
        <v>4.7138787103908533E-3</v>
      </c>
      <c r="D47" s="56">
        <f t="shared" si="7"/>
        <v>-5.119415480563911E-2</v>
      </c>
      <c r="E47" s="56"/>
      <c r="F47" s="55">
        <f t="shared" si="6"/>
        <v>0.99975271569179525</v>
      </c>
      <c r="G47" s="56">
        <f t="shared" si="8"/>
        <v>1</v>
      </c>
      <c r="H47" s="57">
        <f t="shared" si="9"/>
        <v>0.99999999647170923</v>
      </c>
      <c r="I47" s="57">
        <f t="shared" si="10"/>
        <v>0.99999999593359834</v>
      </c>
      <c r="J47" s="36">
        <f t="shared" si="11"/>
        <v>0.99999999629108138</v>
      </c>
      <c r="K47" s="57"/>
      <c r="L47" s="57"/>
    </row>
    <row r="48" spans="1:19" x14ac:dyDescent="0.2">
      <c r="A48" s="3">
        <f t="shared" si="12"/>
        <v>86</v>
      </c>
      <c r="B48" s="3">
        <f t="shared" si="4"/>
        <v>92</v>
      </c>
      <c r="C48" s="55">
        <f t="shared" si="5"/>
        <v>1.8699959243502721E-3</v>
      </c>
      <c r="D48" s="56">
        <f t="shared" si="7"/>
        <v>-5.4197786522883117E-2</v>
      </c>
      <c r="E48" s="56"/>
      <c r="F48" s="55">
        <f t="shared" si="6"/>
        <v>0.99969779001267567</v>
      </c>
      <c r="G48" s="56">
        <f t="shared" si="8"/>
        <v>1</v>
      </c>
      <c r="H48" s="57">
        <f t="shared" si="9"/>
        <v>0.99999999661042671</v>
      </c>
      <c r="I48" s="57">
        <f t="shared" si="10"/>
        <v>0.99999999618130797</v>
      </c>
      <c r="J48" s="36">
        <f t="shared" si="11"/>
        <v>0.99999999642671933</v>
      </c>
      <c r="K48" s="57"/>
      <c r="L48" s="57"/>
    </row>
    <row r="49" spans="1:12" x14ac:dyDescent="0.2">
      <c r="A49" s="3">
        <f t="shared" si="12"/>
        <v>89</v>
      </c>
      <c r="B49" s="3">
        <f t="shared" si="4"/>
        <v>95</v>
      </c>
      <c r="C49" s="55">
        <f t="shared" si="5"/>
        <v>6.8921607002662196E-4</v>
      </c>
      <c r="D49" s="56">
        <f t="shared" si="7"/>
        <v>-5.5444894117801645E-2</v>
      </c>
      <c r="E49" s="56"/>
      <c r="F49" s="55">
        <f t="shared" si="6"/>
        <v>0.99963736309097606</v>
      </c>
      <c r="G49" s="56">
        <f t="shared" si="8"/>
        <v>1</v>
      </c>
      <c r="H49" s="57">
        <f t="shared" si="9"/>
        <v>0.99999999672550222</v>
      </c>
      <c r="I49" s="57">
        <f t="shared" si="10"/>
        <v>0.9999999963755597</v>
      </c>
      <c r="J49" s="36">
        <f t="shared" si="11"/>
        <v>0.999999996543948</v>
      </c>
      <c r="K49" s="57"/>
      <c r="L49" s="57"/>
    </row>
    <row r="50" spans="1:12" x14ac:dyDescent="0.2">
      <c r="A50" s="3">
        <f t="shared" si="12"/>
        <v>92</v>
      </c>
      <c r="B50" s="3">
        <f t="shared" si="4"/>
        <v>98</v>
      </c>
      <c r="C50" s="55">
        <f t="shared" si="5"/>
        <v>2.3600576350827761E-4</v>
      </c>
      <c r="D50" s="56">
        <f t="shared" si="7"/>
        <v>-5.5923562527738335E-2</v>
      </c>
      <c r="E50" s="56"/>
      <c r="F50" s="55">
        <f t="shared" si="6"/>
        <v>0.9995714359246487</v>
      </c>
      <c r="G50" s="56">
        <f t="shared" si="8"/>
        <v>1</v>
      </c>
      <c r="H50" s="57">
        <f t="shared" si="9"/>
        <v>0.99999999682245133</v>
      </c>
      <c r="I50" s="57">
        <f t="shared" si="10"/>
        <v>0.99999999653177762</v>
      </c>
      <c r="J50" s="36">
        <f t="shared" si="11"/>
        <v>0.99999999664475148</v>
      </c>
      <c r="K50" s="57"/>
      <c r="L50" s="57"/>
    </row>
    <row r="51" spans="1:12" x14ac:dyDescent="0.2">
      <c r="A51" s="3">
        <f t="shared" si="12"/>
        <v>95</v>
      </c>
      <c r="B51" s="3">
        <f t="shared" si="4"/>
        <v>101</v>
      </c>
      <c r="C51" s="55">
        <f t="shared" si="5"/>
        <v>7.5083118424334967E-5</v>
      </c>
      <c r="D51" s="56">
        <f t="shared" si="7"/>
        <v>-5.6093524652467773E-2</v>
      </c>
      <c r="E51" s="56"/>
      <c r="F51" s="55">
        <f t="shared" si="6"/>
        <v>0.99950000960243646</v>
      </c>
      <c r="G51" s="56">
        <f t="shared" si="8"/>
        <v>1</v>
      </c>
      <c r="H51" s="57">
        <f t="shared" si="9"/>
        <v>0.99999999690520913</v>
      </c>
      <c r="I51" s="57">
        <f t="shared" si="10"/>
        <v>0.99999999666002126</v>
      </c>
      <c r="J51" s="36">
        <f t="shared" si="11"/>
        <v>0.99999999673161144</v>
      </c>
      <c r="K51" s="57"/>
      <c r="L51" s="57"/>
    </row>
    <row r="52" spans="1:12" x14ac:dyDescent="0.2">
      <c r="A52" s="3">
        <f t="shared" si="12"/>
        <v>98</v>
      </c>
      <c r="B52" s="3">
        <f t="shared" si="4"/>
        <v>104</v>
      </c>
      <c r="C52" s="55">
        <f t="shared" si="5"/>
        <v>2.219292132552995E-5</v>
      </c>
      <c r="D52" s="56">
        <f t="shared" si="7"/>
        <v>-5.6149385841373675E-2</v>
      </c>
      <c r="E52" s="56"/>
      <c r="F52" s="55">
        <f t="shared" si="6"/>
        <v>0.99942308530384327</v>
      </c>
      <c r="G52" s="56">
        <f t="shared" si="8"/>
        <v>1</v>
      </c>
      <c r="H52" s="57">
        <f t="shared" si="9"/>
        <v>0.99999999697665576</v>
      </c>
      <c r="I52" s="57">
        <f t="shared" si="10"/>
        <v>0.99999999676711671</v>
      </c>
      <c r="J52" s="36">
        <f t="shared" si="11"/>
        <v>0.99999999680689688</v>
      </c>
      <c r="K52" s="57"/>
      <c r="L52" s="57"/>
    </row>
    <row r="53" spans="1:12" x14ac:dyDescent="0.2">
      <c r="A53" s="3">
        <f t="shared" si="12"/>
        <v>101</v>
      </c>
      <c r="B53" s="3">
        <f t="shared" si="4"/>
        <v>107</v>
      </c>
      <c r="C53" s="55">
        <f t="shared" si="5"/>
        <v>6.0945146334824427E-6</v>
      </c>
      <c r="D53" s="56">
        <f t="shared" si="7"/>
        <v>-5.6166388541054088E-2</v>
      </c>
      <c r="E53" s="56"/>
      <c r="F53" s="55">
        <f t="shared" si="6"/>
        <v>0.99934066429910118</v>
      </c>
      <c r="G53" s="56">
        <f t="shared" si="8"/>
        <v>1</v>
      </c>
      <c r="H53" s="57">
        <f t="shared" si="9"/>
        <v>0.99999999703894593</v>
      </c>
      <c r="I53" s="57">
        <f t="shared" si="10"/>
        <v>0.99999999685785168</v>
      </c>
      <c r="J53" s="36">
        <f t="shared" si="11"/>
        <v>0.99999999687263419</v>
      </c>
      <c r="K53" s="57"/>
      <c r="L53" s="57"/>
    </row>
    <row r="54" spans="1:12" x14ac:dyDescent="0.2">
      <c r="A54" s="3">
        <f t="shared" si="12"/>
        <v>104</v>
      </c>
      <c r="B54" s="3">
        <f t="shared" si="4"/>
        <v>110</v>
      </c>
      <c r="C54" s="55">
        <f t="shared" si="5"/>
        <v>1.5549493732424901E-6</v>
      </c>
      <c r="D54" s="56">
        <f t="shared" si="7"/>
        <v>-5.617118310652109E-2</v>
      </c>
      <c r="E54" s="56"/>
      <c r="F54" s="55">
        <f t="shared" si="6"/>
        <v>0.99925274794913588</v>
      </c>
      <c r="G54" s="56">
        <f t="shared" si="8"/>
        <v>1</v>
      </c>
      <c r="H54" s="57">
        <f t="shared" si="9"/>
        <v>0.99999999709372256</v>
      </c>
      <c r="I54" s="57">
        <f t="shared" si="10"/>
        <v>0.99999999693567942</v>
      </c>
      <c r="J54" s="36">
        <f t="shared" si="11"/>
        <v>0.99999999693047348</v>
      </c>
      <c r="K54" s="57"/>
      <c r="L54" s="57"/>
    </row>
    <row r="55" spans="1:12" x14ac:dyDescent="0.2">
      <c r="A55" s="3">
        <f t="shared" si="12"/>
        <v>107</v>
      </c>
      <c r="B55" s="3">
        <f t="shared" si="4"/>
        <v>113</v>
      </c>
      <c r="C55" s="55">
        <f t="shared" si="5"/>
        <v>3.6859196351966866E-7</v>
      </c>
      <c r="D55" s="56">
        <f t="shared" si="7"/>
        <v>-5.6172436104978449E-2</v>
      </c>
      <c r="E55" s="56"/>
      <c r="F55" s="55">
        <f t="shared" si="6"/>
        <v>0.999159337705529</v>
      </c>
      <c r="G55" s="56">
        <f t="shared" si="8"/>
        <v>1</v>
      </c>
      <c r="H55" s="57">
        <f t="shared" si="9"/>
        <v>0.99999999714225973</v>
      </c>
      <c r="I55" s="57">
        <f t="shared" si="10"/>
        <v>0.99999999700315123</v>
      </c>
      <c r="J55" s="36">
        <f t="shared" si="11"/>
        <v>0.99999999698173347</v>
      </c>
      <c r="K55" s="57"/>
      <c r="L55" s="57"/>
    </row>
    <row r="56" spans="1:12" x14ac:dyDescent="0.2">
      <c r="A56" s="3">
        <f t="shared" si="12"/>
        <v>110</v>
      </c>
      <c r="B56" s="3">
        <f t="shared" si="4"/>
        <v>116</v>
      </c>
      <c r="C56" s="55">
        <f t="shared" si="5"/>
        <v>8.1176056418655527E-8</v>
      </c>
      <c r="D56" s="56">
        <f t="shared" si="7"/>
        <v>-5.6172739665849118E-2</v>
      </c>
      <c r="E56" s="56"/>
      <c r="F56" s="55">
        <f t="shared" si="6"/>
        <v>0.99906043511047793</v>
      </c>
      <c r="G56" s="56">
        <f t="shared" si="8"/>
        <v>1</v>
      </c>
      <c r="H56" s="57">
        <f t="shared" si="9"/>
        <v>0.99999999718556021</v>
      </c>
      <c r="I56" s="57">
        <f t="shared" si="10"/>
        <v>0.99999999706219156</v>
      </c>
      <c r="J56" s="36">
        <f t="shared" si="11"/>
        <v>0.99999999702746545</v>
      </c>
      <c r="K56" s="57"/>
      <c r="L56" s="57"/>
    </row>
    <row r="57" spans="1:12" x14ac:dyDescent="0.2">
      <c r="A57" s="3">
        <f t="shared" si="12"/>
        <v>113</v>
      </c>
      <c r="B57" s="3">
        <f t="shared" si="4"/>
        <v>119</v>
      </c>
      <c r="C57" s="55">
        <f t="shared" si="5"/>
        <v>1.6609727800610771E-8</v>
      </c>
      <c r="D57" s="56">
        <f t="shared" si="7"/>
        <v>-5.6172807859050836E-2</v>
      </c>
      <c r="E57" s="56"/>
      <c r="F57" s="55">
        <f t="shared" si="6"/>
        <v>0.99895604179675379</v>
      </c>
      <c r="G57" s="56">
        <f t="shared" si="8"/>
        <v>1</v>
      </c>
      <c r="H57" s="57">
        <f t="shared" si="9"/>
        <v>0.99999999722442401</v>
      </c>
      <c r="I57" s="57">
        <f t="shared" si="10"/>
        <v>0.99999999711427812</v>
      </c>
      <c r="J57" s="36">
        <f t="shared" si="11"/>
        <v>0.99999999706851206</v>
      </c>
      <c r="K57" s="57"/>
      <c r="L57" s="57"/>
    </row>
    <row r="58" spans="1:12" x14ac:dyDescent="0.2">
      <c r="A58" s="3">
        <f t="shared" si="12"/>
        <v>116</v>
      </c>
      <c r="B58" s="3">
        <f t="shared" si="4"/>
        <v>122</v>
      </c>
      <c r="C58" s="55">
        <f t="shared" si="5"/>
        <v>3.1575450846573885E-9</v>
      </c>
      <c r="D58" s="56">
        <f t="shared" si="7"/>
        <v>-5.6172822066880665E-2</v>
      </c>
      <c r="E58" s="56"/>
      <c r="F58" s="55">
        <f t="shared" si="6"/>
        <v>0.99884615948765665</v>
      </c>
      <c r="G58" s="56">
        <f t="shared" si="8"/>
        <v>1</v>
      </c>
      <c r="H58" s="57">
        <f t="shared" si="9"/>
        <v>0.99999999725949618</v>
      </c>
      <c r="I58" s="57">
        <f t="shared" si="10"/>
        <v>0.99999999716056376</v>
      </c>
      <c r="J58" s="36">
        <f t="shared" si="11"/>
        <v>0.99999999710555432</v>
      </c>
      <c r="K58" s="57"/>
      <c r="L58" s="57"/>
    </row>
    <row r="59" spans="1:12" x14ac:dyDescent="0.2">
      <c r="A59" s="3">
        <f t="shared" si="12"/>
        <v>119</v>
      </c>
      <c r="B59" s="3">
        <f t="shared" si="4"/>
        <v>125</v>
      </c>
      <c r="C59" s="55">
        <f t="shared" si="5"/>
        <v>5.5768515497756365E-10</v>
      </c>
      <c r="D59" s="56">
        <f t="shared" si="7"/>
        <v>-5.6172824812782081E-2</v>
      </c>
      <c r="E59" s="56"/>
      <c r="F59" s="55">
        <f t="shared" si="6"/>
        <v>0.99873078999696729</v>
      </c>
      <c r="G59" s="56">
        <f t="shared" si="8"/>
        <v>1</v>
      </c>
      <c r="H59" s="57">
        <f t="shared" si="9"/>
        <v>0.99999999729130362</v>
      </c>
      <c r="I59" s="57">
        <f t="shared" si="10"/>
        <v>0.99999999720196153</v>
      </c>
      <c r="J59" s="36">
        <f t="shared" si="11"/>
        <v>0.99999999713914844</v>
      </c>
      <c r="K59" s="57"/>
      <c r="L59" s="57"/>
    </row>
    <row r="60" spans="1:12" x14ac:dyDescent="0.2">
      <c r="A60" s="3">
        <f t="shared" si="12"/>
        <v>122</v>
      </c>
      <c r="B60" s="3">
        <f t="shared" si="4"/>
        <v>128</v>
      </c>
      <c r="C60" s="55">
        <f t="shared" si="5"/>
        <v>9.1512640555447711E-11</v>
      </c>
      <c r="D60" s="56">
        <f t="shared" si="7"/>
        <v>-5.6172825305140818E-2</v>
      </c>
      <c r="E60" s="56"/>
      <c r="F60" s="55">
        <f t="shared" si="6"/>
        <v>0.99860993522889818</v>
      </c>
      <c r="G60" s="56">
        <f t="shared" si="8"/>
        <v>1</v>
      </c>
      <c r="H60" s="57">
        <f t="shared" si="9"/>
        <v>0.99999999732027978</v>
      </c>
      <c r="I60" s="57">
        <f t="shared" si="10"/>
        <v>0.99999999723920308</v>
      </c>
      <c r="J60" s="36">
        <f t="shared" si="11"/>
        <v>0.9999999971697523</v>
      </c>
      <c r="K60" s="57"/>
      <c r="L60" s="57"/>
    </row>
    <row r="61" spans="1:12" x14ac:dyDescent="0.2">
      <c r="A61" s="3">
        <f t="shared" si="12"/>
        <v>125</v>
      </c>
      <c r="B61" s="3">
        <f t="shared" si="4"/>
        <v>131</v>
      </c>
      <c r="C61" s="55">
        <f t="shared" si="5"/>
        <v>1.3951649864545254E-11</v>
      </c>
      <c r="D61" s="56">
        <f t="shared" si="7"/>
        <v>-5.6172825387058631E-2</v>
      </c>
      <c r="E61" s="56"/>
      <c r="F61" s="55">
        <f t="shared" si="6"/>
        <v>0.99848359717804069</v>
      </c>
      <c r="G61" s="56">
        <f t="shared" si="8"/>
        <v>1</v>
      </c>
      <c r="H61" s="57">
        <f t="shared" si="9"/>
        <v>0.99999999734678546</v>
      </c>
      <c r="I61" s="57">
        <f t="shared" si="10"/>
        <v>0.99999999727288125</v>
      </c>
      <c r="J61" s="36">
        <f t="shared" si="11"/>
        <v>0.9999999971977469</v>
      </c>
      <c r="K61" s="57"/>
      <c r="L61" s="57"/>
    </row>
    <row r="62" spans="1:12" x14ac:dyDescent="0.2">
      <c r="A62" s="3">
        <f t="shared" si="12"/>
        <v>128</v>
      </c>
      <c r="B62" s="3">
        <f t="shared" si="4"/>
        <v>134</v>
      </c>
      <c r="C62" s="55">
        <f t="shared" si="5"/>
        <v>1.9761619322527433E-12</v>
      </c>
      <c r="D62" s="56">
        <f t="shared" si="7"/>
        <v>-5.6172825399706812E-2</v>
      </c>
      <c r="E62" s="56"/>
      <c r="F62" s="55">
        <f t="shared" si="6"/>
        <v>0.99835177792931018</v>
      </c>
      <c r="G62" s="56">
        <f t="shared" si="8"/>
        <v>1</v>
      </c>
      <c r="H62" s="57">
        <f t="shared" si="9"/>
        <v>0.99999999737112222</v>
      </c>
      <c r="I62" s="57">
        <f t="shared" si="10"/>
        <v>0.9999999973034821</v>
      </c>
      <c r="J62" s="36">
        <f t="shared" si="11"/>
        <v>0.99999999722345068</v>
      </c>
      <c r="K62" s="57"/>
      <c r="L62" s="57"/>
    </row>
    <row r="63" spans="1:12" x14ac:dyDescent="0.2">
      <c r="A63" s="3">
        <f t="shared" si="12"/>
        <v>131</v>
      </c>
      <c r="B63" s="3">
        <f t="shared" si="4"/>
        <v>137</v>
      </c>
      <c r="C63" s="55">
        <f t="shared" si="5"/>
        <v>2.6005904800268094E-13</v>
      </c>
      <c r="D63" s="56">
        <f t="shared" si="7"/>
        <v>-5.617282540151932E-2</v>
      </c>
      <c r="E63" s="56"/>
      <c r="F63" s="55">
        <f t="shared" si="6"/>
        <v>0.99821447965788879</v>
      </c>
      <c r="G63" s="56">
        <f t="shared" si="8"/>
        <v>1</v>
      </c>
      <c r="H63" s="57">
        <f t="shared" si="9"/>
        <v>0.99999999739354495</v>
      </c>
      <c r="I63" s="57">
        <f t="shared" si="10"/>
        <v>0.99999999733140732</v>
      </c>
      <c r="J63" s="36">
        <f t="shared" si="11"/>
        <v>0.99999999724713295</v>
      </c>
      <c r="K63" s="57"/>
      <c r="L63" s="57"/>
    </row>
    <row r="64" spans="1:12" x14ac:dyDescent="0.2">
      <c r="A64" s="3">
        <f t="shared" si="12"/>
        <v>134</v>
      </c>
      <c r="B64" s="3">
        <f t="shared" si="4"/>
        <v>140</v>
      </c>
      <c r="C64" s="55">
        <f t="shared" si="5"/>
        <v>3.1796102376678352E-14</v>
      </c>
      <c r="D64" s="56">
        <f t="shared" si="7"/>
        <v>-5.6172825401760398E-2</v>
      </c>
      <c r="E64" s="56"/>
      <c r="F64" s="55">
        <f t="shared" si="6"/>
        <v>0.99807170462916583</v>
      </c>
      <c r="G64" s="56">
        <f t="shared" si="8"/>
        <v>1</v>
      </c>
      <c r="H64" s="57">
        <f t="shared" si="9"/>
        <v>0.99999999741427015</v>
      </c>
      <c r="I64" s="57">
        <f t="shared" si="10"/>
        <v>0.99999999735699174</v>
      </c>
      <c r="J64" s="36">
        <f t="shared" si="11"/>
        <v>0.99999999726902244</v>
      </c>
      <c r="K64" s="57"/>
      <c r="L64" s="57"/>
    </row>
    <row r="65" spans="1:12" x14ac:dyDescent="0.2">
      <c r="A65" s="3">
        <f t="shared" si="12"/>
        <v>137</v>
      </c>
      <c r="B65" s="3">
        <f t="shared" si="4"/>
        <v>143</v>
      </c>
      <c r="C65" s="55">
        <f t="shared" si="5"/>
        <v>3.6118381738382716E-15</v>
      </c>
      <c r="D65" s="56">
        <f t="shared" si="7"/>
        <v>-5.6172825401790166E-2</v>
      </c>
      <c r="E65" s="56"/>
      <c r="F65" s="55">
        <f t="shared" si="6"/>
        <v>0.99792345519867487</v>
      </c>
      <c r="G65" s="56">
        <f t="shared" si="8"/>
        <v>1</v>
      </c>
      <c r="H65" s="57">
        <f t="shared" si="9"/>
        <v>0.99999999743348322</v>
      </c>
      <c r="I65" s="57">
        <f t="shared" si="10"/>
        <v>0.9999999973805167</v>
      </c>
      <c r="J65" s="36">
        <f t="shared" si="11"/>
        <v>0.99999999728931477</v>
      </c>
      <c r="K65" s="57"/>
      <c r="L65" s="57"/>
    </row>
    <row r="66" spans="1:12" x14ac:dyDescent="0.2">
      <c r="A66" s="3">
        <f t="shared" si="12"/>
        <v>140</v>
      </c>
      <c r="B66" s="3">
        <f t="shared" si="4"/>
        <v>146</v>
      </c>
      <c r="C66" s="55">
        <f t="shared" si="5"/>
        <v>3.8118443598582257E-16</v>
      </c>
      <c r="D66" s="56">
        <f t="shared" si="7"/>
        <v>-5.617282540179358E-2</v>
      </c>
      <c r="E66" s="56"/>
      <c r="F66" s="55">
        <f t="shared" si="6"/>
        <v>0.99776973381202949</v>
      </c>
      <c r="G66" s="56">
        <f t="shared" si="8"/>
        <v>1</v>
      </c>
      <c r="H66" s="57">
        <f t="shared" si="9"/>
        <v>0.99999999745134294</v>
      </c>
      <c r="I66" s="57">
        <f t="shared" si="10"/>
        <v>0.99999999740222068</v>
      </c>
      <c r="J66" s="36">
        <f t="shared" si="11"/>
        <v>0.99999999730817768</v>
      </c>
      <c r="K66" s="57"/>
      <c r="L66" s="57"/>
    </row>
    <row r="67" spans="1:12" x14ac:dyDescent="0.2">
      <c r="A67" s="3">
        <f t="shared" si="12"/>
        <v>143</v>
      </c>
      <c r="B67" s="3">
        <f t="shared" si="4"/>
        <v>149</v>
      </c>
      <c r="C67" s="55">
        <f t="shared" si="5"/>
        <v>3.7376145753054016E-17</v>
      </c>
      <c r="D67" s="56">
        <f t="shared" si="7"/>
        <v>-5.6172825401793948E-2</v>
      </c>
      <c r="E67" s="56"/>
      <c r="F67" s="55">
        <f t="shared" si="6"/>
        <v>0.99761054300485597</v>
      </c>
      <c r="G67" s="56">
        <f t="shared" si="8"/>
        <v>1</v>
      </c>
      <c r="H67" s="57">
        <f t="shared" si="9"/>
        <v>0.9999999974679874</v>
      </c>
      <c r="I67" s="57">
        <f t="shared" si="10"/>
        <v>0.99999999742230616</v>
      </c>
      <c r="J67" s="36">
        <f t="shared" si="11"/>
        <v>0.99999999732575706</v>
      </c>
      <c r="K67" s="57"/>
      <c r="L67" s="57"/>
    </row>
    <row r="68" spans="1:12" x14ac:dyDescent="0.2">
      <c r="A68" s="3">
        <f t="shared" si="12"/>
        <v>146</v>
      </c>
      <c r="B68" s="3">
        <f t="shared" si="4"/>
        <v>152</v>
      </c>
      <c r="C68" s="55">
        <f t="shared" si="5"/>
        <v>3.4049155782944048E-18</v>
      </c>
      <c r="D68" s="56">
        <f t="shared" si="7"/>
        <v>-5.6172825401793983E-2</v>
      </c>
      <c r="E68" s="56"/>
      <c r="F68" s="55">
        <f t="shared" si="6"/>
        <v>0.99744588540272339</v>
      </c>
      <c r="G68" s="56">
        <f t="shared" si="8"/>
        <v>1</v>
      </c>
      <c r="H68" s="57">
        <f t="shared" si="9"/>
        <v>0.99999999748353607</v>
      </c>
      <c r="I68" s="57">
        <f t="shared" si="10"/>
        <v>0.99999999744094747</v>
      </c>
      <c r="J68" s="36">
        <f t="shared" si="11"/>
        <v>0.99999999734217915</v>
      </c>
      <c r="K68" s="57"/>
      <c r="L68" s="57"/>
    </row>
    <row r="69" spans="1:12" x14ac:dyDescent="0.2">
      <c r="A69" s="3">
        <f t="shared" si="12"/>
        <v>149</v>
      </c>
      <c r="B69" s="3">
        <f t="shared" si="4"/>
        <v>155</v>
      </c>
      <c r="C69" s="55">
        <f t="shared" si="5"/>
        <v>2.8818452821576471E-19</v>
      </c>
      <c r="D69" s="56">
        <f t="shared" si="7"/>
        <v>-5.6172825401793983E-2</v>
      </c>
      <c r="E69" s="56"/>
      <c r="F69" s="55">
        <f t="shared" si="6"/>
        <v>0.99727576372107174</v>
      </c>
      <c r="G69" s="56">
        <f t="shared" si="8"/>
        <v>1</v>
      </c>
      <c r="H69" s="57">
        <f t="shared" si="9"/>
        <v>0.99999999749809354</v>
      </c>
      <c r="I69" s="57">
        <f t="shared" si="10"/>
        <v>0.99999999745829449</v>
      </c>
      <c r="J69" s="36">
        <f t="shared" si="11"/>
        <v>0.9999999973575544</v>
      </c>
      <c r="K69" s="57"/>
      <c r="L69" s="57"/>
    </row>
    <row r="70" spans="1:12" x14ac:dyDescent="0.2">
      <c r="A70" s="3">
        <f t="shared" si="12"/>
        <v>152</v>
      </c>
      <c r="B70" s="3">
        <f t="shared" si="4"/>
        <v>158</v>
      </c>
      <c r="C70" s="55">
        <f t="shared" si="5"/>
        <v>2.2661437359143672E-20</v>
      </c>
      <c r="D70" s="56">
        <f t="shared" si="7"/>
        <v>-5.6172825401793983E-2</v>
      </c>
      <c r="E70" s="56"/>
      <c r="F70" s="55">
        <f t="shared" si="6"/>
        <v>0.99710018076513685</v>
      </c>
      <c r="G70" s="56">
        <f t="shared" si="8"/>
        <v>1</v>
      </c>
      <c r="H70" s="57">
        <f t="shared" si="9"/>
        <v>0.99999999751175128</v>
      </c>
      <c r="I70" s="57">
        <f t="shared" si="10"/>
        <v>0.99999999747447688</v>
      </c>
      <c r="J70" s="36">
        <f t="shared" si="11"/>
        <v>0.99999999737197931</v>
      </c>
      <c r="K70" s="57"/>
      <c r="L70" s="57"/>
    </row>
    <row r="71" spans="1:12" x14ac:dyDescent="0.2">
      <c r="A71" s="3">
        <f t="shared" si="12"/>
        <v>152</v>
      </c>
      <c r="B71" s="3">
        <f t="shared" si="4"/>
        <v>158</v>
      </c>
      <c r="C71" s="55">
        <f t="shared" si="5"/>
        <v>2.2661437359143672E-20</v>
      </c>
      <c r="D71" s="56">
        <f t="shared" si="7"/>
        <v>-5.6172825401793983E-2</v>
      </c>
      <c r="E71" s="56"/>
      <c r="F71" s="55">
        <f t="shared" si="6"/>
        <v>0.99710018076513685</v>
      </c>
      <c r="G71" s="56">
        <f t="shared" si="8"/>
        <v>1</v>
      </c>
      <c r="H71" s="57">
        <f t="shared" si="9"/>
        <v>0.99999999751175128</v>
      </c>
      <c r="I71" s="57">
        <f t="shared" si="10"/>
        <v>0.99999999747447688</v>
      </c>
      <c r="J71" s="36">
        <f t="shared" si="11"/>
        <v>0.99999999737197931</v>
      </c>
      <c r="K71" s="57"/>
      <c r="L71" s="57"/>
    </row>
    <row r="72" spans="1:12" x14ac:dyDescent="0.2">
      <c r="A72" s="3">
        <f t="shared" si="12"/>
        <v>152</v>
      </c>
      <c r="B72" s="3">
        <f t="shared" si="4"/>
        <v>158</v>
      </c>
      <c r="C72" s="55">
        <f t="shared" si="5"/>
        <v>2.2661437359143672E-20</v>
      </c>
      <c r="D72" s="56">
        <f t="shared" si="7"/>
        <v>-5.6172825401793983E-2</v>
      </c>
      <c r="E72" s="56"/>
      <c r="F72" s="55">
        <f t="shared" si="6"/>
        <v>0.99710018076513685</v>
      </c>
      <c r="G72" s="56">
        <f t="shared" si="8"/>
        <v>1</v>
      </c>
      <c r="H72" s="57">
        <f t="shared" si="9"/>
        <v>0.99999999751175128</v>
      </c>
      <c r="I72" s="57">
        <f t="shared" si="10"/>
        <v>0.99999999747447688</v>
      </c>
      <c r="J72" s="36">
        <f t="shared" si="11"/>
        <v>0.99999999737197931</v>
      </c>
      <c r="K72" s="57"/>
      <c r="L72" s="57"/>
    </row>
    <row r="73" spans="1:12" x14ac:dyDescent="0.2">
      <c r="A73" s="3">
        <f t="shared" si="12"/>
        <v>152</v>
      </c>
      <c r="B73" s="3">
        <f t="shared" si="4"/>
        <v>158</v>
      </c>
      <c r="C73" s="55">
        <f t="shared" si="5"/>
        <v>2.2661437359143672E-20</v>
      </c>
      <c r="D73" s="56">
        <f t="shared" si="7"/>
        <v>-5.6172825401793983E-2</v>
      </c>
      <c r="E73" s="56"/>
      <c r="F73" s="55">
        <f t="shared" si="6"/>
        <v>0.99710018076513685</v>
      </c>
      <c r="G73" s="56">
        <f t="shared" si="8"/>
        <v>1</v>
      </c>
      <c r="H73" s="57">
        <f t="shared" si="9"/>
        <v>0.99999999751175128</v>
      </c>
      <c r="I73" s="57">
        <f t="shared" si="10"/>
        <v>0.99999999747447688</v>
      </c>
      <c r="J73" s="36">
        <f t="shared" si="11"/>
        <v>0.99999999737197931</v>
      </c>
      <c r="K73" s="57"/>
      <c r="L73" s="57"/>
    </row>
    <row r="74" spans="1:12" x14ac:dyDescent="0.2">
      <c r="A74" s="3">
        <f t="shared" si="12"/>
        <v>152</v>
      </c>
      <c r="B74" s="3">
        <f t="shared" si="4"/>
        <v>158</v>
      </c>
      <c r="C74" s="55">
        <f t="shared" si="5"/>
        <v>2.2661437359143672E-20</v>
      </c>
      <c r="D74" s="56">
        <f t="shared" si="7"/>
        <v>-5.6172825401793983E-2</v>
      </c>
      <c r="E74" s="56"/>
      <c r="F74" s="55">
        <f t="shared" si="6"/>
        <v>0.99710018076513685</v>
      </c>
      <c r="G74" s="56">
        <f t="shared" si="8"/>
        <v>1</v>
      </c>
      <c r="H74" s="57">
        <f t="shared" si="9"/>
        <v>0.99999999751175128</v>
      </c>
      <c r="I74" s="57">
        <f t="shared" si="10"/>
        <v>0.99999999747447688</v>
      </c>
      <c r="J74" s="36">
        <f t="shared" si="11"/>
        <v>0.99999999737197931</v>
      </c>
      <c r="K74" s="57"/>
      <c r="L74" s="57"/>
    </row>
    <row r="75" spans="1:12" x14ac:dyDescent="0.2">
      <c r="A75" s="3">
        <f t="shared" si="12"/>
        <v>152</v>
      </c>
      <c r="B75" s="3">
        <f t="shared" si="4"/>
        <v>158</v>
      </c>
      <c r="C75" s="55">
        <f t="shared" si="5"/>
        <v>2.2661437359143672E-20</v>
      </c>
      <c r="D75" s="56">
        <f t="shared" si="7"/>
        <v>-5.6172825401793983E-2</v>
      </c>
      <c r="E75" s="56"/>
      <c r="F75" s="55">
        <f t="shared" si="6"/>
        <v>0.99710018076513685</v>
      </c>
      <c r="G75" s="56">
        <f t="shared" si="8"/>
        <v>1</v>
      </c>
      <c r="H75" s="57">
        <f t="shared" si="9"/>
        <v>0.99999999751175128</v>
      </c>
      <c r="I75" s="57">
        <f t="shared" si="10"/>
        <v>0.99999999747447688</v>
      </c>
      <c r="J75" s="36">
        <f t="shared" si="11"/>
        <v>0.99999999737197931</v>
      </c>
      <c r="K75" s="57"/>
      <c r="L75" s="57"/>
    </row>
    <row r="76" spans="1:12" x14ac:dyDescent="0.2">
      <c r="A76" s="3">
        <f t="shared" si="12"/>
        <v>152</v>
      </c>
      <c r="B76" s="3">
        <f t="shared" si="4"/>
        <v>158</v>
      </c>
      <c r="C76" s="55">
        <f t="shared" si="5"/>
        <v>2.2661437359143672E-20</v>
      </c>
      <c r="D76" s="56">
        <f t="shared" si="7"/>
        <v>-5.6172825401793983E-2</v>
      </c>
      <c r="E76" s="56"/>
      <c r="F76" s="55">
        <f t="shared" si="6"/>
        <v>0.99710018076513685</v>
      </c>
      <c r="G76" s="56">
        <f t="shared" si="8"/>
        <v>1</v>
      </c>
      <c r="H76" s="57">
        <f t="shared" si="9"/>
        <v>0.99999999751175128</v>
      </c>
      <c r="I76" s="57">
        <f t="shared" si="10"/>
        <v>0.99999999747447688</v>
      </c>
      <c r="J76" s="36">
        <f t="shared" si="11"/>
        <v>0.99999999737197931</v>
      </c>
      <c r="K76" s="57"/>
      <c r="L76" s="57"/>
    </row>
    <row r="77" spans="1:12" x14ac:dyDescent="0.2">
      <c r="A77" s="3">
        <f t="shared" si="12"/>
        <v>152</v>
      </c>
      <c r="B77" s="3">
        <f t="shared" si="4"/>
        <v>158</v>
      </c>
      <c r="C77" s="55">
        <f t="shared" si="5"/>
        <v>2.2661437359143672E-20</v>
      </c>
      <c r="D77" s="56">
        <f t="shared" si="7"/>
        <v>-5.6172825401793983E-2</v>
      </c>
      <c r="E77" s="56"/>
      <c r="F77" s="55">
        <f t="shared" si="6"/>
        <v>0.99710018076513685</v>
      </c>
      <c r="G77" s="56">
        <f t="shared" si="8"/>
        <v>1</v>
      </c>
      <c r="H77" s="57">
        <f t="shared" si="9"/>
        <v>0.99999999751175128</v>
      </c>
      <c r="I77" s="57">
        <f t="shared" si="10"/>
        <v>0.99999999747447688</v>
      </c>
      <c r="J77" s="36">
        <f t="shared" si="11"/>
        <v>0.99999999737197931</v>
      </c>
      <c r="K77" s="57"/>
      <c r="L77" s="57"/>
    </row>
    <row r="78" spans="1:12" x14ac:dyDescent="0.2">
      <c r="A78" s="3">
        <f t="shared" si="12"/>
        <v>152</v>
      </c>
      <c r="B78" s="3">
        <f t="shared" si="4"/>
        <v>158</v>
      </c>
      <c r="C78" s="55">
        <f t="shared" si="5"/>
        <v>2.2661437359143672E-20</v>
      </c>
      <c r="D78" s="56">
        <f t="shared" si="7"/>
        <v>-5.6172825401793983E-2</v>
      </c>
      <c r="E78" s="56"/>
      <c r="F78" s="55">
        <f t="shared" si="6"/>
        <v>0.99710018076513685</v>
      </c>
      <c r="G78" s="56">
        <f t="shared" si="8"/>
        <v>1</v>
      </c>
      <c r="H78" s="57">
        <f t="shared" si="9"/>
        <v>0.99999999751175128</v>
      </c>
      <c r="I78" s="57">
        <f t="shared" si="10"/>
        <v>0.99999999747447688</v>
      </c>
      <c r="J78" s="36">
        <f t="shared" si="11"/>
        <v>0.99999999737197931</v>
      </c>
      <c r="K78" s="57"/>
      <c r="L78" s="57"/>
    </row>
    <row r="79" spans="1:12" x14ac:dyDescent="0.2">
      <c r="A79" s="3">
        <f t="shared" si="12"/>
        <v>152</v>
      </c>
      <c r="B79" s="3">
        <f t="shared" si="4"/>
        <v>158</v>
      </c>
      <c r="C79" s="55">
        <f t="shared" si="5"/>
        <v>2.2661437359143672E-20</v>
      </c>
      <c r="D79" s="56">
        <f t="shared" si="7"/>
        <v>-5.6172825401793983E-2</v>
      </c>
      <c r="E79" s="56"/>
      <c r="F79" s="55">
        <f t="shared" si="6"/>
        <v>0.99710018076513685</v>
      </c>
      <c r="G79" s="56">
        <f t="shared" si="8"/>
        <v>1</v>
      </c>
      <c r="H79" s="57">
        <f t="shared" si="9"/>
        <v>0.99999999751175128</v>
      </c>
      <c r="I79" s="57">
        <f t="shared" si="10"/>
        <v>0.99999999747447688</v>
      </c>
      <c r="J79" s="36">
        <f t="shared" si="11"/>
        <v>0.99999999737197931</v>
      </c>
      <c r="K79" s="57"/>
      <c r="L79" s="57"/>
    </row>
    <row r="80" spans="1:12" x14ac:dyDescent="0.2">
      <c r="A80" s="3">
        <f t="shared" si="12"/>
        <v>152</v>
      </c>
      <c r="B80" s="3">
        <f t="shared" si="4"/>
        <v>158</v>
      </c>
      <c r="C80" s="55">
        <f t="shared" si="5"/>
        <v>2.2661437359143672E-20</v>
      </c>
      <c r="D80" s="56">
        <f t="shared" si="7"/>
        <v>-5.6172825401793983E-2</v>
      </c>
      <c r="E80" s="56"/>
      <c r="F80" s="55">
        <f t="shared" si="6"/>
        <v>0.99710018076513685</v>
      </c>
      <c r="G80" s="56">
        <f t="shared" si="8"/>
        <v>1</v>
      </c>
      <c r="H80" s="57">
        <f t="shared" si="9"/>
        <v>0.99999999751175128</v>
      </c>
      <c r="I80" s="57">
        <f t="shared" si="10"/>
        <v>0.99999999747447688</v>
      </c>
      <c r="J80" s="36">
        <f t="shared" si="11"/>
        <v>0.99999999737197931</v>
      </c>
      <c r="K80" s="57"/>
      <c r="L80" s="57"/>
    </row>
    <row r="81" spans="1:12" x14ac:dyDescent="0.2">
      <c r="A81" s="3">
        <f t="shared" si="12"/>
        <v>152</v>
      </c>
      <c r="B81" s="3">
        <f t="shared" si="4"/>
        <v>158</v>
      </c>
      <c r="C81" s="55">
        <f t="shared" si="5"/>
        <v>2.2661437359143672E-20</v>
      </c>
      <c r="D81" s="56">
        <f t="shared" si="7"/>
        <v>-5.6172825401793983E-2</v>
      </c>
      <c r="E81" s="56"/>
      <c r="F81" s="55">
        <f t="shared" si="6"/>
        <v>0.99710018076513685</v>
      </c>
      <c r="G81" s="56">
        <f t="shared" si="8"/>
        <v>1</v>
      </c>
      <c r="H81" s="57">
        <f t="shared" si="9"/>
        <v>0.99999999751175128</v>
      </c>
      <c r="I81" s="57">
        <f t="shared" si="10"/>
        <v>0.99999999747447688</v>
      </c>
      <c r="J81" s="36">
        <f t="shared" si="11"/>
        <v>0.99999999737197931</v>
      </c>
      <c r="K81" s="57"/>
      <c r="L81" s="57"/>
    </row>
    <row r="82" spans="1:12" x14ac:dyDescent="0.2">
      <c r="A82" s="3">
        <f t="shared" si="12"/>
        <v>152</v>
      </c>
      <c r="B82" s="3">
        <f t="shared" si="4"/>
        <v>158</v>
      </c>
      <c r="C82" s="55">
        <f t="shared" si="5"/>
        <v>2.2661437359143672E-20</v>
      </c>
      <c r="D82" s="56">
        <f t="shared" si="7"/>
        <v>-5.6172825401793983E-2</v>
      </c>
      <c r="E82" s="56"/>
      <c r="F82" s="55">
        <f t="shared" si="6"/>
        <v>0.99710018076513685</v>
      </c>
      <c r="G82" s="56">
        <f t="shared" si="8"/>
        <v>1</v>
      </c>
      <c r="H82" s="57">
        <f t="shared" si="9"/>
        <v>0.99999999751175128</v>
      </c>
      <c r="I82" s="57">
        <f t="shared" si="10"/>
        <v>0.99999999747447688</v>
      </c>
      <c r="J82" s="36">
        <f t="shared" si="11"/>
        <v>0.99999999737197931</v>
      </c>
      <c r="K82" s="57"/>
      <c r="L82" s="57"/>
    </row>
    <row r="83" spans="1:12" x14ac:dyDescent="0.2">
      <c r="A83" s="3">
        <f t="shared" si="12"/>
        <v>152</v>
      </c>
      <c r="B83" s="3">
        <f t="shared" si="4"/>
        <v>158</v>
      </c>
      <c r="C83" s="55">
        <f t="shared" si="5"/>
        <v>2.2661437359143672E-20</v>
      </c>
      <c r="D83" s="56">
        <f t="shared" si="7"/>
        <v>-5.6172825401793983E-2</v>
      </c>
      <c r="E83" s="56"/>
      <c r="F83" s="55">
        <f t="shared" si="6"/>
        <v>0.99710018076513685</v>
      </c>
      <c r="G83" s="56">
        <f t="shared" si="8"/>
        <v>1</v>
      </c>
      <c r="H83" s="57">
        <f t="shared" si="9"/>
        <v>0.99999999751175128</v>
      </c>
      <c r="I83" s="57">
        <f t="shared" si="10"/>
        <v>0.99999999747447688</v>
      </c>
      <c r="J83" s="36">
        <f t="shared" si="11"/>
        <v>0.99999999737197931</v>
      </c>
      <c r="K83" s="57"/>
      <c r="L83" s="57"/>
    </row>
    <row r="84" spans="1:12" x14ac:dyDescent="0.2">
      <c r="A84" s="3">
        <f t="shared" si="12"/>
        <v>152</v>
      </c>
      <c r="B84" s="3">
        <f t="shared" si="4"/>
        <v>158</v>
      </c>
      <c r="C84" s="55">
        <f t="shared" si="5"/>
        <v>2.2661437359143672E-20</v>
      </c>
      <c r="D84" s="56">
        <f t="shared" si="7"/>
        <v>-5.6172825401793983E-2</v>
      </c>
      <c r="E84" s="56"/>
      <c r="F84" s="55">
        <f t="shared" si="6"/>
        <v>0.99710018076513685</v>
      </c>
      <c r="G84" s="56">
        <f t="shared" si="8"/>
        <v>1</v>
      </c>
      <c r="H84" s="57">
        <f t="shared" si="9"/>
        <v>0.99999999751175128</v>
      </c>
      <c r="I84" s="57">
        <f t="shared" si="10"/>
        <v>0.99999999747447688</v>
      </c>
      <c r="J84" s="36">
        <f t="shared" si="11"/>
        <v>0.99999999737197931</v>
      </c>
      <c r="K84" s="57"/>
      <c r="L84" s="57"/>
    </row>
    <row r="85" spans="1:12" x14ac:dyDescent="0.2">
      <c r="A85" s="3">
        <f t="shared" si="12"/>
        <v>152</v>
      </c>
      <c r="B85" s="3">
        <f t="shared" si="4"/>
        <v>158</v>
      </c>
      <c r="C85" s="55">
        <f t="shared" si="5"/>
        <v>2.2661437359143672E-20</v>
      </c>
      <c r="D85" s="56">
        <f t="shared" si="7"/>
        <v>-5.6172825401793983E-2</v>
      </c>
      <c r="E85" s="56"/>
      <c r="F85" s="55">
        <f t="shared" si="6"/>
        <v>0.99710018076513685</v>
      </c>
      <c r="G85" s="56">
        <f t="shared" si="8"/>
        <v>1</v>
      </c>
      <c r="H85" s="57">
        <f t="shared" si="9"/>
        <v>0.99999999751175128</v>
      </c>
      <c r="I85" s="57">
        <f t="shared" si="10"/>
        <v>0.99999999747447688</v>
      </c>
      <c r="J85" s="36">
        <f t="shared" si="11"/>
        <v>0.99999999737197931</v>
      </c>
      <c r="K85" s="57"/>
      <c r="L85" s="57"/>
    </row>
    <row r="86" spans="1:12" x14ac:dyDescent="0.2">
      <c r="A86" s="3">
        <f t="shared" si="12"/>
        <v>152</v>
      </c>
      <c r="B86" s="3">
        <f t="shared" si="4"/>
        <v>158</v>
      </c>
      <c r="C86" s="55">
        <f t="shared" si="5"/>
        <v>2.2661437359143672E-20</v>
      </c>
      <c r="D86" s="56">
        <f t="shared" si="7"/>
        <v>-5.6172825401793983E-2</v>
      </c>
      <c r="E86" s="56"/>
      <c r="F86" s="55">
        <f t="shared" si="6"/>
        <v>0.99710018076513685</v>
      </c>
      <c r="G86" s="56">
        <f t="shared" si="8"/>
        <v>1</v>
      </c>
      <c r="H86" s="57">
        <f t="shared" si="9"/>
        <v>0.99999999751175128</v>
      </c>
      <c r="I86" s="57">
        <f t="shared" si="10"/>
        <v>0.99999999747447688</v>
      </c>
      <c r="J86" s="36">
        <f t="shared" si="11"/>
        <v>0.99999999737197931</v>
      </c>
      <c r="K86" s="57"/>
      <c r="L86" s="57"/>
    </row>
    <row r="87" spans="1:12" x14ac:dyDescent="0.2">
      <c r="A87" s="3">
        <f t="shared" si="12"/>
        <v>152</v>
      </c>
      <c r="B87" s="3">
        <f t="shared" si="4"/>
        <v>158</v>
      </c>
      <c r="C87" s="55">
        <f t="shared" si="5"/>
        <v>2.2661437359143672E-20</v>
      </c>
      <c r="D87" s="56">
        <f t="shared" si="7"/>
        <v>-5.6172825401793983E-2</v>
      </c>
      <c r="E87" s="56"/>
      <c r="F87" s="55">
        <f t="shared" si="6"/>
        <v>0.99710018076513685</v>
      </c>
      <c r="G87" s="56">
        <f t="shared" si="8"/>
        <v>1</v>
      </c>
      <c r="H87" s="57">
        <f t="shared" si="9"/>
        <v>0.99999999751175128</v>
      </c>
      <c r="I87" s="57">
        <f t="shared" si="10"/>
        <v>0.99999999747447688</v>
      </c>
      <c r="J87" s="36">
        <f t="shared" si="11"/>
        <v>0.99999999737197931</v>
      </c>
      <c r="K87" s="57"/>
      <c r="L87" s="57"/>
    </row>
    <row r="88" spans="1:12" x14ac:dyDescent="0.2">
      <c r="A88" s="3">
        <f t="shared" si="12"/>
        <v>152</v>
      </c>
      <c r="B88" s="3">
        <f t="shared" si="4"/>
        <v>158</v>
      </c>
      <c r="C88" s="55">
        <f t="shared" si="5"/>
        <v>2.2661437359143672E-20</v>
      </c>
      <c r="D88" s="56">
        <f t="shared" si="7"/>
        <v>-5.6172825401793983E-2</v>
      </c>
      <c r="E88" s="56"/>
      <c r="F88" s="55">
        <f t="shared" si="6"/>
        <v>0.99710018076513685</v>
      </c>
      <c r="G88" s="56">
        <f t="shared" si="8"/>
        <v>1</v>
      </c>
      <c r="H88" s="57">
        <f t="shared" si="9"/>
        <v>0.99999999751175128</v>
      </c>
      <c r="I88" s="57">
        <f t="shared" si="10"/>
        <v>0.99999999747447688</v>
      </c>
      <c r="J88" s="36">
        <f t="shared" si="11"/>
        <v>0.99999999737197931</v>
      </c>
      <c r="K88" s="57"/>
      <c r="L88" s="57"/>
    </row>
    <row r="89" spans="1:12" x14ac:dyDescent="0.2">
      <c r="A89" s="3">
        <f t="shared" si="12"/>
        <v>152</v>
      </c>
      <c r="B89" s="3">
        <f t="shared" si="4"/>
        <v>158</v>
      </c>
      <c r="C89" s="55">
        <f t="shared" si="5"/>
        <v>2.2661437359143672E-20</v>
      </c>
      <c r="D89" s="56">
        <f t="shared" si="7"/>
        <v>-5.6172825401793983E-2</v>
      </c>
      <c r="E89" s="56"/>
      <c r="F89" s="55">
        <f t="shared" si="6"/>
        <v>0.99710018076513685</v>
      </c>
      <c r="G89" s="56">
        <f t="shared" si="8"/>
        <v>1</v>
      </c>
      <c r="H89" s="57">
        <f t="shared" si="9"/>
        <v>0.99999999751175128</v>
      </c>
      <c r="I89" s="57">
        <f t="shared" si="10"/>
        <v>0.99999999747447688</v>
      </c>
      <c r="J89" s="36">
        <f t="shared" si="11"/>
        <v>0.99999999737197931</v>
      </c>
      <c r="K89" s="57"/>
      <c r="L89" s="57"/>
    </row>
    <row r="90" spans="1:12" x14ac:dyDescent="0.2">
      <c r="A90" s="3">
        <f t="shared" si="12"/>
        <v>152</v>
      </c>
      <c r="B90" s="3">
        <f t="shared" ref="B90:B151" si="13">A90+$C$16*$C$17</f>
        <v>158</v>
      </c>
      <c r="C90" s="55">
        <f t="shared" ref="C90:C150" si="14">EXP(-(($B90-$E$7)^2/$E$9))</f>
        <v>2.2661437359143672E-20</v>
      </c>
      <c r="D90" s="56">
        <f t="shared" si="7"/>
        <v>-5.6172825401793983E-2</v>
      </c>
      <c r="E90" s="56"/>
      <c r="F90" s="55">
        <f t="shared" ref="F90:F150" si="15">EXP(-(($B90-$E$8)^2/$E$10))</f>
        <v>0.99710018076513685</v>
      </c>
      <c r="G90" s="56">
        <f t="shared" si="8"/>
        <v>1</v>
      </c>
      <c r="H90" s="57">
        <f t="shared" si="9"/>
        <v>0.99999999751175128</v>
      </c>
      <c r="I90" s="57">
        <f t="shared" si="10"/>
        <v>0.99999999747447688</v>
      </c>
      <c r="J90" s="36">
        <f t="shared" si="11"/>
        <v>0.99999999737197931</v>
      </c>
      <c r="K90" s="57"/>
      <c r="L90" s="57"/>
    </row>
    <row r="91" spans="1:12" x14ac:dyDescent="0.2">
      <c r="A91" s="3">
        <f t="shared" si="12"/>
        <v>152</v>
      </c>
      <c r="B91" s="3">
        <f t="shared" si="13"/>
        <v>158</v>
      </c>
      <c r="C91" s="55">
        <f t="shared" si="14"/>
        <v>2.2661437359143672E-20</v>
      </c>
      <c r="D91" s="56">
        <f t="shared" ref="D91:D150" si="16">IF(C$11&gt;-999,($E$11+(1-$E$11)*(C91-$D$20)/($D$21-$D$20)),C91)</f>
        <v>-5.6172825401793983E-2</v>
      </c>
      <c r="E91" s="56"/>
      <c r="F91" s="55">
        <f t="shared" si="15"/>
        <v>0.99710018076513685</v>
      </c>
      <c r="G91" s="56">
        <f t="shared" ref="G91:G150" si="17">IF(C$12&gt;-999,(1+($E$12-1)*(F91-$G$22)/($G$23-$G$22)),F91)</f>
        <v>1</v>
      </c>
      <c r="H91" s="57">
        <f t="shared" ref="H91:H150" si="18">1/(1+EXP(-($H$24*($B91-$E$7)/(1+ABS($B91-$E$7)))))</f>
        <v>0.99999999751175128</v>
      </c>
      <c r="I91" s="57">
        <f t="shared" ref="I91:I150" si="19">1/(1+EXP(-($I$24*($B91-$E$8)/(1+ABS($B91-$E$8)))))</f>
        <v>0.99999999747447688</v>
      </c>
      <c r="J91" s="36">
        <f t="shared" ref="J91:J150" si="20">IF(A91&gt;$H$15,(D91*(1-H91)+H91*(1*(1-I91)+G91*I91)),0.000001)</f>
        <v>0.99999999737197931</v>
      </c>
      <c r="K91" s="57"/>
      <c r="L91" s="57"/>
    </row>
    <row r="92" spans="1:12" x14ac:dyDescent="0.2">
      <c r="A92" s="3">
        <f t="shared" ref="A92:A152" si="21">IF(A91&lt;$C$15-$C$16,A91+$C$16,$C$15)</f>
        <v>152</v>
      </c>
      <c r="B92" s="3">
        <f t="shared" si="13"/>
        <v>158</v>
      </c>
      <c r="C92" s="55">
        <f t="shared" si="14"/>
        <v>2.2661437359143672E-20</v>
      </c>
      <c r="D92" s="56">
        <f t="shared" si="16"/>
        <v>-5.6172825401793983E-2</v>
      </c>
      <c r="E92" s="56"/>
      <c r="F92" s="55">
        <f t="shared" si="15"/>
        <v>0.99710018076513685</v>
      </c>
      <c r="G92" s="56">
        <f t="shared" si="17"/>
        <v>1</v>
      </c>
      <c r="H92" s="57">
        <f t="shared" si="18"/>
        <v>0.99999999751175128</v>
      </c>
      <c r="I92" s="57">
        <f t="shared" si="19"/>
        <v>0.99999999747447688</v>
      </c>
      <c r="J92" s="36">
        <f t="shared" si="20"/>
        <v>0.99999999737197931</v>
      </c>
      <c r="K92" s="57"/>
      <c r="L92" s="57"/>
    </row>
    <row r="93" spans="1:12" x14ac:dyDescent="0.2">
      <c r="A93" s="3">
        <f t="shared" si="21"/>
        <v>152</v>
      </c>
      <c r="B93" s="3">
        <f t="shared" si="13"/>
        <v>158</v>
      </c>
      <c r="C93" s="55">
        <f t="shared" si="14"/>
        <v>2.2661437359143672E-20</v>
      </c>
      <c r="D93" s="56">
        <f t="shared" si="16"/>
        <v>-5.6172825401793983E-2</v>
      </c>
      <c r="E93" s="56"/>
      <c r="F93" s="55">
        <f t="shared" si="15"/>
        <v>0.99710018076513685</v>
      </c>
      <c r="G93" s="56">
        <f t="shared" si="17"/>
        <v>1</v>
      </c>
      <c r="H93" s="57">
        <f t="shared" si="18"/>
        <v>0.99999999751175128</v>
      </c>
      <c r="I93" s="57">
        <f t="shared" si="19"/>
        <v>0.99999999747447688</v>
      </c>
      <c r="J93" s="36">
        <f t="shared" si="20"/>
        <v>0.99999999737197931</v>
      </c>
      <c r="K93" s="57"/>
      <c r="L93" s="57"/>
    </row>
    <row r="94" spans="1:12" x14ac:dyDescent="0.2">
      <c r="A94" s="3">
        <f t="shared" si="21"/>
        <v>152</v>
      </c>
      <c r="B94" s="3">
        <f t="shared" si="13"/>
        <v>158</v>
      </c>
      <c r="C94" s="55">
        <f t="shared" si="14"/>
        <v>2.2661437359143672E-20</v>
      </c>
      <c r="D94" s="56">
        <f t="shared" si="16"/>
        <v>-5.6172825401793983E-2</v>
      </c>
      <c r="E94" s="56"/>
      <c r="F94" s="55">
        <f t="shared" si="15"/>
        <v>0.99710018076513685</v>
      </c>
      <c r="G94" s="56">
        <f t="shared" si="17"/>
        <v>1</v>
      </c>
      <c r="H94" s="57">
        <f t="shared" si="18"/>
        <v>0.99999999751175128</v>
      </c>
      <c r="I94" s="57">
        <f t="shared" si="19"/>
        <v>0.99999999747447688</v>
      </c>
      <c r="J94" s="36">
        <f t="shared" si="20"/>
        <v>0.99999999737197931</v>
      </c>
      <c r="K94" s="57"/>
      <c r="L94" s="57"/>
    </row>
    <row r="95" spans="1:12" x14ac:dyDescent="0.2">
      <c r="A95" s="3">
        <f t="shared" si="21"/>
        <v>152</v>
      </c>
      <c r="B95" s="3">
        <f t="shared" si="13"/>
        <v>158</v>
      </c>
      <c r="C95" s="55">
        <f t="shared" si="14"/>
        <v>2.2661437359143672E-20</v>
      </c>
      <c r="D95" s="56">
        <f t="shared" si="16"/>
        <v>-5.6172825401793983E-2</v>
      </c>
      <c r="E95" s="56"/>
      <c r="F95" s="55">
        <f t="shared" si="15"/>
        <v>0.99710018076513685</v>
      </c>
      <c r="G95" s="56">
        <f t="shared" si="17"/>
        <v>1</v>
      </c>
      <c r="H95" s="57">
        <f t="shared" si="18"/>
        <v>0.99999999751175128</v>
      </c>
      <c r="I95" s="57">
        <f t="shared" si="19"/>
        <v>0.99999999747447688</v>
      </c>
      <c r="J95" s="36">
        <f t="shared" si="20"/>
        <v>0.99999999737197931</v>
      </c>
      <c r="K95" s="57"/>
      <c r="L95" s="57"/>
    </row>
    <row r="96" spans="1:12" x14ac:dyDescent="0.2">
      <c r="A96" s="3">
        <f t="shared" si="21"/>
        <v>152</v>
      </c>
      <c r="B96" s="3">
        <f t="shared" si="13"/>
        <v>158</v>
      </c>
      <c r="C96" s="55">
        <f t="shared" si="14"/>
        <v>2.2661437359143672E-20</v>
      </c>
      <c r="D96" s="56">
        <f t="shared" si="16"/>
        <v>-5.6172825401793983E-2</v>
      </c>
      <c r="E96" s="56"/>
      <c r="F96" s="55">
        <f t="shared" si="15"/>
        <v>0.99710018076513685</v>
      </c>
      <c r="G96" s="56">
        <f t="shared" si="17"/>
        <v>1</v>
      </c>
      <c r="H96" s="57">
        <f t="shared" si="18"/>
        <v>0.99999999751175128</v>
      </c>
      <c r="I96" s="57">
        <f t="shared" si="19"/>
        <v>0.99999999747447688</v>
      </c>
      <c r="J96" s="36">
        <f t="shared" si="20"/>
        <v>0.99999999737197931</v>
      </c>
      <c r="K96" s="57"/>
      <c r="L96" s="57"/>
    </row>
    <row r="97" spans="1:22" x14ac:dyDescent="0.2">
      <c r="A97" s="3">
        <f t="shared" si="21"/>
        <v>152</v>
      </c>
      <c r="B97" s="3">
        <f t="shared" si="13"/>
        <v>158</v>
      </c>
      <c r="C97" s="55">
        <f t="shared" si="14"/>
        <v>2.2661437359143672E-20</v>
      </c>
      <c r="D97" s="56">
        <f t="shared" si="16"/>
        <v>-5.6172825401793983E-2</v>
      </c>
      <c r="E97" s="56"/>
      <c r="F97" s="55">
        <f t="shared" si="15"/>
        <v>0.99710018076513685</v>
      </c>
      <c r="G97" s="56">
        <f t="shared" si="17"/>
        <v>1</v>
      </c>
      <c r="H97" s="57">
        <f t="shared" si="18"/>
        <v>0.99999999751175128</v>
      </c>
      <c r="I97" s="57">
        <f t="shared" si="19"/>
        <v>0.99999999747447688</v>
      </c>
      <c r="J97" s="36">
        <f t="shared" si="20"/>
        <v>0.99999999737197931</v>
      </c>
      <c r="K97" s="57"/>
      <c r="L97" s="57"/>
    </row>
    <row r="98" spans="1:22" x14ac:dyDescent="0.2">
      <c r="A98" s="3">
        <f t="shared" si="21"/>
        <v>152</v>
      </c>
      <c r="B98" s="3">
        <f t="shared" si="13"/>
        <v>158</v>
      </c>
      <c r="C98" s="55">
        <f t="shared" si="14"/>
        <v>2.2661437359143672E-20</v>
      </c>
      <c r="D98" s="56">
        <f t="shared" si="16"/>
        <v>-5.6172825401793983E-2</v>
      </c>
      <c r="E98" s="56"/>
      <c r="F98" s="55">
        <f t="shared" si="15"/>
        <v>0.99710018076513685</v>
      </c>
      <c r="G98" s="56">
        <f t="shared" si="17"/>
        <v>1</v>
      </c>
      <c r="H98" s="57">
        <f t="shared" si="18"/>
        <v>0.99999999751175128</v>
      </c>
      <c r="I98" s="57">
        <f t="shared" si="19"/>
        <v>0.99999999747447688</v>
      </c>
      <c r="J98" s="36">
        <f t="shared" si="20"/>
        <v>0.99999999737197931</v>
      </c>
      <c r="K98" s="57"/>
      <c r="L98" s="57"/>
    </row>
    <row r="99" spans="1:22" x14ac:dyDescent="0.2">
      <c r="A99" s="3">
        <f t="shared" si="21"/>
        <v>152</v>
      </c>
      <c r="B99" s="3">
        <f t="shared" si="13"/>
        <v>158</v>
      </c>
      <c r="C99" s="55">
        <f t="shared" si="14"/>
        <v>2.2661437359143672E-20</v>
      </c>
      <c r="D99" s="56">
        <f t="shared" si="16"/>
        <v>-5.6172825401793983E-2</v>
      </c>
      <c r="E99" s="56"/>
      <c r="F99" s="55">
        <f t="shared" si="15"/>
        <v>0.99710018076513685</v>
      </c>
      <c r="G99" s="56">
        <f t="shared" si="17"/>
        <v>1</v>
      </c>
      <c r="H99" s="57">
        <f t="shared" si="18"/>
        <v>0.99999999751175128</v>
      </c>
      <c r="I99" s="57">
        <f t="shared" si="19"/>
        <v>0.99999999747447688</v>
      </c>
      <c r="J99" s="36">
        <f t="shared" si="20"/>
        <v>0.99999999737197931</v>
      </c>
      <c r="K99" s="57"/>
      <c r="L99" s="57"/>
    </row>
    <row r="100" spans="1:22" x14ac:dyDescent="0.2">
      <c r="A100" s="3">
        <f t="shared" si="21"/>
        <v>152</v>
      </c>
      <c r="B100" s="3">
        <f t="shared" si="13"/>
        <v>158</v>
      </c>
      <c r="C100" s="55">
        <f t="shared" si="14"/>
        <v>2.2661437359143672E-20</v>
      </c>
      <c r="D100" s="56">
        <f t="shared" si="16"/>
        <v>-5.6172825401793983E-2</v>
      </c>
      <c r="E100" s="56"/>
      <c r="F100" s="55">
        <f t="shared" si="15"/>
        <v>0.99710018076513685</v>
      </c>
      <c r="G100" s="56">
        <f t="shared" si="17"/>
        <v>1</v>
      </c>
      <c r="H100" s="57">
        <f t="shared" si="18"/>
        <v>0.99999999751175128</v>
      </c>
      <c r="I100" s="57">
        <f t="shared" si="19"/>
        <v>0.99999999747447688</v>
      </c>
      <c r="J100" s="36">
        <f t="shared" si="20"/>
        <v>0.99999999737197931</v>
      </c>
      <c r="K100" s="57"/>
      <c r="L100" s="57"/>
    </row>
    <row r="101" spans="1:22" x14ac:dyDescent="0.2">
      <c r="A101" s="3">
        <f t="shared" si="21"/>
        <v>152</v>
      </c>
      <c r="B101" s="3">
        <f t="shared" si="13"/>
        <v>158</v>
      </c>
      <c r="C101" s="55">
        <f t="shared" si="14"/>
        <v>2.2661437359143672E-20</v>
      </c>
      <c r="D101" s="56">
        <f t="shared" si="16"/>
        <v>-5.6172825401793983E-2</v>
      </c>
      <c r="E101" s="56"/>
      <c r="F101" s="55">
        <f t="shared" si="15"/>
        <v>0.99710018076513685</v>
      </c>
      <c r="G101" s="56">
        <f t="shared" si="17"/>
        <v>1</v>
      </c>
      <c r="H101" s="57">
        <f t="shared" si="18"/>
        <v>0.99999999751175128</v>
      </c>
      <c r="I101" s="57">
        <f t="shared" si="19"/>
        <v>0.99999999747447688</v>
      </c>
      <c r="J101" s="36">
        <f t="shared" si="20"/>
        <v>0.99999999737197931</v>
      </c>
      <c r="K101" s="57"/>
      <c r="L101" s="57"/>
    </row>
    <row r="102" spans="1:22" x14ac:dyDescent="0.2">
      <c r="A102" s="3">
        <f t="shared" si="21"/>
        <v>152</v>
      </c>
      <c r="B102" s="3">
        <f t="shared" si="13"/>
        <v>158</v>
      </c>
      <c r="C102" s="55">
        <f t="shared" si="14"/>
        <v>2.2661437359143672E-20</v>
      </c>
      <c r="D102" s="56">
        <f t="shared" si="16"/>
        <v>-5.6172825401793983E-2</v>
      </c>
      <c r="E102" s="56"/>
      <c r="F102" s="55">
        <f t="shared" si="15"/>
        <v>0.99710018076513685</v>
      </c>
      <c r="G102" s="56">
        <f t="shared" si="17"/>
        <v>1</v>
      </c>
      <c r="H102" s="57">
        <f t="shared" si="18"/>
        <v>0.99999999751175128</v>
      </c>
      <c r="I102" s="57">
        <f t="shared" si="19"/>
        <v>0.99999999747447688</v>
      </c>
      <c r="J102" s="36">
        <f t="shared" si="20"/>
        <v>0.99999999737197931</v>
      </c>
      <c r="K102" s="57"/>
      <c r="L102" s="57"/>
    </row>
    <row r="103" spans="1:22" x14ac:dyDescent="0.2">
      <c r="A103" s="3">
        <f t="shared" si="21"/>
        <v>152</v>
      </c>
      <c r="B103" s="3">
        <f t="shared" si="13"/>
        <v>158</v>
      </c>
      <c r="C103" s="55">
        <f t="shared" si="14"/>
        <v>2.2661437359143672E-20</v>
      </c>
      <c r="D103" s="56">
        <f t="shared" si="16"/>
        <v>-5.6172825401793983E-2</v>
      </c>
      <c r="E103" s="56"/>
      <c r="F103" s="55">
        <f t="shared" si="15"/>
        <v>0.99710018076513685</v>
      </c>
      <c r="G103" s="56">
        <f t="shared" si="17"/>
        <v>1</v>
      </c>
      <c r="H103" s="57">
        <f t="shared" si="18"/>
        <v>0.99999999751175128</v>
      </c>
      <c r="I103" s="57">
        <f t="shared" si="19"/>
        <v>0.99999999747447688</v>
      </c>
      <c r="J103" s="36">
        <f t="shared" si="20"/>
        <v>0.99999999737197931</v>
      </c>
      <c r="K103" s="57"/>
      <c r="L103" s="57"/>
    </row>
    <row r="104" spans="1:22" x14ac:dyDescent="0.2">
      <c r="A104" s="3">
        <f t="shared" si="21"/>
        <v>152</v>
      </c>
      <c r="B104" s="3">
        <f t="shared" si="13"/>
        <v>158</v>
      </c>
      <c r="C104" s="55">
        <f t="shared" si="14"/>
        <v>2.2661437359143672E-20</v>
      </c>
      <c r="D104" s="56">
        <f t="shared" si="16"/>
        <v>-5.6172825401793983E-2</v>
      </c>
      <c r="E104" s="56"/>
      <c r="F104" s="55">
        <f t="shared" si="15"/>
        <v>0.99710018076513685</v>
      </c>
      <c r="G104" s="56">
        <f t="shared" si="17"/>
        <v>1</v>
      </c>
      <c r="H104" s="57">
        <f t="shared" si="18"/>
        <v>0.99999999751175128</v>
      </c>
      <c r="I104" s="57">
        <f t="shared" si="19"/>
        <v>0.99999999747447688</v>
      </c>
      <c r="J104" s="36">
        <f t="shared" si="20"/>
        <v>0.99999999737197931</v>
      </c>
      <c r="K104" s="57"/>
      <c r="L104" s="57"/>
    </row>
    <row r="105" spans="1:22" x14ac:dyDescent="0.2">
      <c r="A105" s="3">
        <f t="shared" si="21"/>
        <v>152</v>
      </c>
      <c r="B105" s="3">
        <f t="shared" si="13"/>
        <v>158</v>
      </c>
      <c r="C105" s="55">
        <f t="shared" si="14"/>
        <v>2.2661437359143672E-20</v>
      </c>
      <c r="D105" s="56">
        <f t="shared" si="16"/>
        <v>-5.6172825401793983E-2</v>
      </c>
      <c r="E105" s="56"/>
      <c r="F105" s="55">
        <f t="shared" si="15"/>
        <v>0.99710018076513685</v>
      </c>
      <c r="G105" s="56">
        <f t="shared" si="17"/>
        <v>1</v>
      </c>
      <c r="H105" s="57">
        <f t="shared" si="18"/>
        <v>0.99999999751175128</v>
      </c>
      <c r="I105" s="57">
        <f t="shared" si="19"/>
        <v>0.99999999747447688</v>
      </c>
      <c r="J105" s="36">
        <f t="shared" si="20"/>
        <v>0.99999999737197931</v>
      </c>
      <c r="K105" s="57"/>
      <c r="L105" s="57"/>
    </row>
    <row r="106" spans="1:22" x14ac:dyDescent="0.2">
      <c r="A106" s="3">
        <f t="shared" si="21"/>
        <v>152</v>
      </c>
      <c r="B106" s="3">
        <f t="shared" si="13"/>
        <v>158</v>
      </c>
      <c r="C106" s="55">
        <f t="shared" si="14"/>
        <v>2.2661437359143672E-20</v>
      </c>
      <c r="D106" s="56">
        <f t="shared" si="16"/>
        <v>-5.6172825401793983E-2</v>
      </c>
      <c r="E106" s="56"/>
      <c r="F106" s="55">
        <f t="shared" si="15"/>
        <v>0.99710018076513685</v>
      </c>
      <c r="G106" s="56">
        <f t="shared" si="17"/>
        <v>1</v>
      </c>
      <c r="H106" s="57">
        <f t="shared" si="18"/>
        <v>0.99999999751175128</v>
      </c>
      <c r="I106" s="57">
        <f t="shared" si="19"/>
        <v>0.99999999747447688</v>
      </c>
      <c r="J106" s="36">
        <f t="shared" si="20"/>
        <v>0.99999999737197931</v>
      </c>
      <c r="K106" s="57"/>
      <c r="L106" s="57"/>
    </row>
    <row r="107" spans="1:22" x14ac:dyDescent="0.2">
      <c r="A107" s="3">
        <f t="shared" si="21"/>
        <v>152</v>
      </c>
      <c r="B107" s="3">
        <f t="shared" si="13"/>
        <v>158</v>
      </c>
      <c r="C107" s="55">
        <f t="shared" si="14"/>
        <v>2.2661437359143672E-20</v>
      </c>
      <c r="D107" s="56">
        <f t="shared" si="16"/>
        <v>-5.6172825401793983E-2</v>
      </c>
      <c r="E107" s="56"/>
      <c r="F107" s="55">
        <f t="shared" si="15"/>
        <v>0.99710018076513685</v>
      </c>
      <c r="G107" s="56">
        <f t="shared" si="17"/>
        <v>1</v>
      </c>
      <c r="H107" s="57">
        <f t="shared" si="18"/>
        <v>0.99999999751175128</v>
      </c>
      <c r="I107" s="57">
        <f t="shared" si="19"/>
        <v>0.99999999747447688</v>
      </c>
      <c r="J107" s="36">
        <f t="shared" si="20"/>
        <v>0.99999999737197931</v>
      </c>
      <c r="K107" s="57"/>
      <c r="L107" s="57"/>
    </row>
    <row r="108" spans="1:22" x14ac:dyDescent="0.2">
      <c r="A108" s="3">
        <f t="shared" si="21"/>
        <v>152</v>
      </c>
      <c r="B108" s="3">
        <f t="shared" si="13"/>
        <v>158</v>
      </c>
      <c r="C108" s="55">
        <f t="shared" si="14"/>
        <v>2.2661437359143672E-20</v>
      </c>
      <c r="D108" s="56">
        <f t="shared" si="16"/>
        <v>-5.6172825401793983E-2</v>
      </c>
      <c r="E108" s="56"/>
      <c r="F108" s="55">
        <f t="shared" si="15"/>
        <v>0.99710018076513685</v>
      </c>
      <c r="G108" s="56">
        <f t="shared" si="17"/>
        <v>1</v>
      </c>
      <c r="H108" s="57">
        <f t="shared" si="18"/>
        <v>0.99999999751175128</v>
      </c>
      <c r="I108" s="57">
        <f t="shared" si="19"/>
        <v>0.99999999747447688</v>
      </c>
      <c r="J108" s="36">
        <f t="shared" si="20"/>
        <v>0.99999999737197931</v>
      </c>
      <c r="K108" s="57"/>
      <c r="L108" s="57"/>
    </row>
    <row r="109" spans="1:22" x14ac:dyDescent="0.2">
      <c r="A109" s="3">
        <f t="shared" si="21"/>
        <v>152</v>
      </c>
      <c r="B109" s="3">
        <f t="shared" si="13"/>
        <v>158</v>
      </c>
      <c r="C109" s="55">
        <f t="shared" si="14"/>
        <v>2.2661437359143672E-20</v>
      </c>
      <c r="D109" s="56">
        <f t="shared" si="16"/>
        <v>-5.6172825401793983E-2</v>
      </c>
      <c r="E109" s="56"/>
      <c r="F109" s="55">
        <f t="shared" si="15"/>
        <v>0.99710018076513685</v>
      </c>
      <c r="G109" s="56">
        <f t="shared" si="17"/>
        <v>1</v>
      </c>
      <c r="H109" s="57">
        <f t="shared" si="18"/>
        <v>0.99999999751175128</v>
      </c>
      <c r="I109" s="57">
        <f t="shared" si="19"/>
        <v>0.99999999747447688</v>
      </c>
      <c r="J109" s="36">
        <f t="shared" si="20"/>
        <v>0.99999999737197931</v>
      </c>
      <c r="K109" s="57"/>
      <c r="L109" s="57"/>
    </row>
    <row r="110" spans="1:22" x14ac:dyDescent="0.2">
      <c r="A110" s="3">
        <f t="shared" si="21"/>
        <v>152</v>
      </c>
      <c r="B110" s="3">
        <f t="shared" si="13"/>
        <v>158</v>
      </c>
      <c r="C110" s="55">
        <f t="shared" si="14"/>
        <v>2.2661437359143672E-20</v>
      </c>
      <c r="D110" s="56">
        <f t="shared" si="16"/>
        <v>-5.6172825401793983E-2</v>
      </c>
      <c r="E110" s="56"/>
      <c r="F110" s="55">
        <f t="shared" si="15"/>
        <v>0.99710018076513685</v>
      </c>
      <c r="G110" s="56">
        <f t="shared" si="17"/>
        <v>1</v>
      </c>
      <c r="H110" s="57">
        <f t="shared" si="18"/>
        <v>0.99999999751175128</v>
      </c>
      <c r="I110" s="57">
        <f t="shared" si="19"/>
        <v>0.99999999747447688</v>
      </c>
      <c r="J110" s="36">
        <f t="shared" si="20"/>
        <v>0.99999999737197931</v>
      </c>
      <c r="K110" s="57"/>
      <c r="L110" s="57"/>
    </row>
    <row r="111" spans="1:22" x14ac:dyDescent="0.2">
      <c r="A111" s="3">
        <f t="shared" si="21"/>
        <v>152</v>
      </c>
      <c r="B111" s="3">
        <f t="shared" si="13"/>
        <v>158</v>
      </c>
      <c r="C111" s="55">
        <f t="shared" si="14"/>
        <v>2.2661437359143672E-20</v>
      </c>
      <c r="D111" s="56">
        <f t="shared" si="16"/>
        <v>-5.6172825401793983E-2</v>
      </c>
      <c r="E111" s="56"/>
      <c r="F111" s="55">
        <f t="shared" si="15"/>
        <v>0.99710018076513685</v>
      </c>
      <c r="G111" s="56">
        <f t="shared" si="17"/>
        <v>1</v>
      </c>
      <c r="H111" s="57">
        <f t="shared" si="18"/>
        <v>0.99999999751175128</v>
      </c>
      <c r="I111" s="57">
        <f t="shared" si="19"/>
        <v>0.99999999747447688</v>
      </c>
      <c r="J111" s="36">
        <f t="shared" si="20"/>
        <v>0.99999999737197931</v>
      </c>
      <c r="K111" s="57"/>
      <c r="L111" s="57"/>
    </row>
    <row r="112" spans="1:22" x14ac:dyDescent="0.2">
      <c r="A112" s="3">
        <f t="shared" si="21"/>
        <v>152</v>
      </c>
      <c r="B112" s="3">
        <f t="shared" si="13"/>
        <v>158</v>
      </c>
      <c r="C112" s="55">
        <f t="shared" si="14"/>
        <v>2.2661437359143672E-20</v>
      </c>
      <c r="D112" s="56">
        <f t="shared" si="16"/>
        <v>-5.6172825401793983E-2</v>
      </c>
      <c r="E112" s="56"/>
      <c r="F112" s="55">
        <f t="shared" si="15"/>
        <v>0.99710018076513685</v>
      </c>
      <c r="G112" s="56">
        <f t="shared" si="17"/>
        <v>1</v>
      </c>
      <c r="H112" s="57">
        <f t="shared" si="18"/>
        <v>0.99999999751175128</v>
      </c>
      <c r="I112" s="57">
        <f t="shared" si="19"/>
        <v>0.99999999747447688</v>
      </c>
      <c r="J112" s="36">
        <f t="shared" si="20"/>
        <v>0.99999999737197931</v>
      </c>
      <c r="K112" s="57"/>
      <c r="L112" s="57"/>
      <c r="S112" s="3" t="s">
        <v>44</v>
      </c>
      <c r="T112" s="3" t="s">
        <v>52</v>
      </c>
      <c r="U112" s="3" t="s">
        <v>53</v>
      </c>
      <c r="V112" s="3" t="s">
        <v>54</v>
      </c>
    </row>
    <row r="113" spans="1:22" x14ac:dyDescent="0.2">
      <c r="A113" s="3">
        <f t="shared" si="21"/>
        <v>152</v>
      </c>
      <c r="B113" s="3">
        <f t="shared" si="13"/>
        <v>158</v>
      </c>
      <c r="C113" s="55">
        <f t="shared" si="14"/>
        <v>2.2661437359143672E-20</v>
      </c>
      <c r="D113" s="56">
        <f t="shared" si="16"/>
        <v>-5.6172825401793983E-2</v>
      </c>
      <c r="E113" s="56"/>
      <c r="F113" s="55">
        <f t="shared" si="15"/>
        <v>0.99710018076513685</v>
      </c>
      <c r="G113" s="56">
        <f t="shared" si="17"/>
        <v>1</v>
      </c>
      <c r="H113" s="57">
        <f t="shared" si="18"/>
        <v>0.99999999751175128</v>
      </c>
      <c r="I113" s="57">
        <f t="shared" si="19"/>
        <v>0.99999999747447688</v>
      </c>
      <c r="J113" s="36">
        <f t="shared" si="20"/>
        <v>0.99999999737197931</v>
      </c>
      <c r="K113" s="57"/>
      <c r="L113" s="57"/>
      <c r="S113" s="3">
        <v>26</v>
      </c>
      <c r="T113" s="3">
        <v>3.1013494895656102E-7</v>
      </c>
      <c r="U113" s="3">
        <v>3.1013494895656102E-7</v>
      </c>
      <c r="V113" s="3">
        <v>3.1013494895656102E-7</v>
      </c>
    </row>
    <row r="114" spans="1:22" x14ac:dyDescent="0.2">
      <c r="A114" s="3">
        <f t="shared" si="21"/>
        <v>152</v>
      </c>
      <c r="B114" s="3">
        <f t="shared" si="13"/>
        <v>158</v>
      </c>
      <c r="C114" s="55">
        <f t="shared" si="14"/>
        <v>2.2661437359143672E-20</v>
      </c>
      <c r="D114" s="56">
        <f t="shared" si="16"/>
        <v>-5.6172825401793983E-2</v>
      </c>
      <c r="E114" s="56"/>
      <c r="F114" s="55">
        <f t="shared" si="15"/>
        <v>0.99710018076513685</v>
      </c>
      <c r="G114" s="56">
        <f t="shared" si="17"/>
        <v>1</v>
      </c>
      <c r="H114" s="57">
        <f t="shared" si="18"/>
        <v>0.99999999751175128</v>
      </c>
      <c r="I114" s="57">
        <f t="shared" si="19"/>
        <v>0.99999999747447688</v>
      </c>
      <c r="J114" s="36">
        <f t="shared" si="20"/>
        <v>0.99999999737197931</v>
      </c>
      <c r="K114" s="57"/>
      <c r="L114" s="57"/>
      <c r="S114" s="3">
        <v>29</v>
      </c>
      <c r="T114" s="3">
        <v>3.4773101519645381E-7</v>
      </c>
      <c r="U114" s="3">
        <v>1.5128556512963652E-3</v>
      </c>
      <c r="V114" s="3">
        <v>4.8272462606175473E-2</v>
      </c>
    </row>
    <row r="115" spans="1:22" x14ac:dyDescent="0.2">
      <c r="A115" s="3">
        <f t="shared" si="21"/>
        <v>152</v>
      </c>
      <c r="B115" s="3">
        <f t="shared" si="13"/>
        <v>158</v>
      </c>
      <c r="C115" s="55">
        <f t="shared" si="14"/>
        <v>2.2661437359143672E-20</v>
      </c>
      <c r="D115" s="56">
        <f t="shared" si="16"/>
        <v>-5.6172825401793983E-2</v>
      </c>
      <c r="E115" s="56"/>
      <c r="F115" s="55">
        <f t="shared" si="15"/>
        <v>0.99710018076513685</v>
      </c>
      <c r="G115" s="56">
        <f t="shared" si="17"/>
        <v>1</v>
      </c>
      <c r="H115" s="57">
        <f t="shared" si="18"/>
        <v>0.99999999751175128</v>
      </c>
      <c r="I115" s="57">
        <f t="shared" si="19"/>
        <v>0.99999999747447688</v>
      </c>
      <c r="J115" s="36">
        <f t="shared" si="20"/>
        <v>0.99999999737197931</v>
      </c>
      <c r="K115" s="57"/>
      <c r="L115" s="57"/>
      <c r="S115" s="3">
        <v>32</v>
      </c>
      <c r="T115" s="3">
        <v>2.4456433108688158E-6</v>
      </c>
      <c r="U115" s="3">
        <v>7.8607957066334343E-3</v>
      </c>
      <c r="V115" s="3">
        <v>0.12425417250421189</v>
      </c>
    </row>
    <row r="116" spans="1:22" x14ac:dyDescent="0.2">
      <c r="A116" s="3">
        <f t="shared" si="21"/>
        <v>152</v>
      </c>
      <c r="B116" s="3">
        <f t="shared" si="13"/>
        <v>158</v>
      </c>
      <c r="C116" s="55">
        <f t="shared" si="14"/>
        <v>2.2661437359143672E-20</v>
      </c>
      <c r="D116" s="56">
        <f t="shared" si="16"/>
        <v>-5.6172825401793983E-2</v>
      </c>
      <c r="E116" s="56"/>
      <c r="F116" s="55">
        <f t="shared" si="15"/>
        <v>0.99710018076513685</v>
      </c>
      <c r="G116" s="56">
        <f t="shared" si="17"/>
        <v>1</v>
      </c>
      <c r="H116" s="57">
        <f t="shared" si="18"/>
        <v>0.99999999751175128</v>
      </c>
      <c r="I116" s="57">
        <f t="shared" si="19"/>
        <v>0.99999999747447688</v>
      </c>
      <c r="J116" s="36">
        <f t="shared" si="20"/>
        <v>0.99999999737197931</v>
      </c>
      <c r="K116" s="57"/>
      <c r="L116" s="57"/>
      <c r="S116" s="3">
        <v>35</v>
      </c>
      <c r="T116" s="3">
        <v>7.0713399333006982E-5</v>
      </c>
      <c r="U116" s="3">
        <v>2.9342993385574979E-2</v>
      </c>
      <c r="V116" s="3">
        <v>0.23340591621599932</v>
      </c>
    </row>
    <row r="117" spans="1:22" x14ac:dyDescent="0.2">
      <c r="A117" s="3">
        <f t="shared" si="21"/>
        <v>152</v>
      </c>
      <c r="B117" s="3">
        <f t="shared" si="13"/>
        <v>158</v>
      </c>
      <c r="C117" s="55">
        <f t="shared" si="14"/>
        <v>2.2661437359143672E-20</v>
      </c>
      <c r="D117" s="56">
        <f t="shared" si="16"/>
        <v>-5.6172825401793983E-2</v>
      </c>
      <c r="E117" s="56"/>
      <c r="F117" s="55">
        <f t="shared" si="15"/>
        <v>0.99710018076513685</v>
      </c>
      <c r="G117" s="56">
        <f t="shared" si="17"/>
        <v>1</v>
      </c>
      <c r="H117" s="57">
        <f t="shared" si="18"/>
        <v>0.99999999751175128</v>
      </c>
      <c r="I117" s="57">
        <f t="shared" si="19"/>
        <v>0.99999999747447688</v>
      </c>
      <c r="J117" s="36">
        <f t="shared" si="20"/>
        <v>0.99999999737197931</v>
      </c>
      <c r="K117" s="57"/>
      <c r="L117" s="57"/>
      <c r="S117" s="3">
        <v>38</v>
      </c>
      <c r="T117" s="3">
        <v>1.3483937894830666E-3</v>
      </c>
      <c r="U117" s="3">
        <v>8.7605336484972138E-2</v>
      </c>
      <c r="V117" s="3">
        <v>0.37562883763116223</v>
      </c>
    </row>
    <row r="118" spans="1:22" x14ac:dyDescent="0.2">
      <c r="A118" s="3">
        <f t="shared" si="21"/>
        <v>152</v>
      </c>
      <c r="B118" s="3">
        <f t="shared" si="13"/>
        <v>158</v>
      </c>
      <c r="C118" s="55">
        <f t="shared" si="14"/>
        <v>2.2661437359143672E-20</v>
      </c>
      <c r="D118" s="56">
        <f t="shared" si="16"/>
        <v>-5.6172825401793983E-2</v>
      </c>
      <c r="E118" s="56"/>
      <c r="F118" s="55">
        <f t="shared" si="15"/>
        <v>0.99710018076513685</v>
      </c>
      <c r="G118" s="56">
        <f t="shared" si="17"/>
        <v>1</v>
      </c>
      <c r="H118" s="57">
        <f t="shared" si="18"/>
        <v>0.99999999751175128</v>
      </c>
      <c r="I118" s="57">
        <f t="shared" si="19"/>
        <v>0.99999999747447688</v>
      </c>
      <c r="J118" s="36">
        <f t="shared" si="20"/>
        <v>0.99999999737197931</v>
      </c>
      <c r="K118" s="57"/>
      <c r="L118" s="57"/>
      <c r="S118" s="3">
        <v>41</v>
      </c>
      <c r="T118" s="3">
        <v>1.4989758432687902E-2</v>
      </c>
      <c r="U118" s="3">
        <v>0.21298946801993576</v>
      </c>
      <c r="V118" s="3">
        <v>0.54203821582786138</v>
      </c>
    </row>
    <row r="119" spans="1:22" x14ac:dyDescent="0.2">
      <c r="A119" s="3">
        <f t="shared" si="21"/>
        <v>152</v>
      </c>
      <c r="B119" s="3">
        <f t="shared" si="13"/>
        <v>158</v>
      </c>
      <c r="C119" s="55">
        <f t="shared" si="14"/>
        <v>2.2661437359143672E-20</v>
      </c>
      <c r="D119" s="56">
        <f t="shared" si="16"/>
        <v>-5.6172825401793983E-2</v>
      </c>
      <c r="E119" s="56"/>
      <c r="F119" s="55">
        <f t="shared" si="15"/>
        <v>0.99710018076513685</v>
      </c>
      <c r="G119" s="56">
        <f t="shared" si="17"/>
        <v>1</v>
      </c>
      <c r="H119" s="57">
        <f t="shared" si="18"/>
        <v>0.99999999751175128</v>
      </c>
      <c r="I119" s="57">
        <f t="shared" si="19"/>
        <v>0.99999999747447688</v>
      </c>
      <c r="J119" s="36">
        <f t="shared" si="20"/>
        <v>0.99999999737197931</v>
      </c>
      <c r="K119" s="57"/>
      <c r="L119" s="57"/>
      <c r="S119" s="3">
        <v>44</v>
      </c>
      <c r="T119" s="3">
        <v>9.67819647960204E-2</v>
      </c>
      <c r="U119" s="3">
        <v>0.42334163010549292</v>
      </c>
      <c r="V119" s="3">
        <v>0.71380287231529715</v>
      </c>
    </row>
    <row r="120" spans="1:22" x14ac:dyDescent="0.2">
      <c r="A120" s="3">
        <f t="shared" si="21"/>
        <v>152</v>
      </c>
      <c r="B120" s="3">
        <f t="shared" si="13"/>
        <v>158</v>
      </c>
      <c r="C120" s="55">
        <f t="shared" si="14"/>
        <v>2.2661437359143672E-20</v>
      </c>
      <c r="D120" s="56">
        <f t="shared" si="16"/>
        <v>-5.6172825401793983E-2</v>
      </c>
      <c r="E120" s="56"/>
      <c r="F120" s="55">
        <f t="shared" si="15"/>
        <v>0.99710018076513685</v>
      </c>
      <c r="G120" s="56">
        <f t="shared" si="17"/>
        <v>1</v>
      </c>
      <c r="H120" s="57">
        <f t="shared" si="18"/>
        <v>0.99999999751175128</v>
      </c>
      <c r="I120" s="57">
        <f t="shared" si="19"/>
        <v>0.99999999747447688</v>
      </c>
      <c r="J120" s="36">
        <f t="shared" si="20"/>
        <v>0.99999999737197931</v>
      </c>
      <c r="K120" s="57"/>
      <c r="L120" s="57"/>
      <c r="S120" s="3">
        <v>47</v>
      </c>
      <c r="T120" s="3">
        <v>0.36285980828892139</v>
      </c>
      <c r="U120" s="3">
        <v>0.6886038235317663</v>
      </c>
      <c r="V120" s="3">
        <v>0.86459914644312852</v>
      </c>
    </row>
    <row r="121" spans="1:22" x14ac:dyDescent="0.2">
      <c r="A121" s="3">
        <f t="shared" si="21"/>
        <v>152</v>
      </c>
      <c r="B121" s="3">
        <f t="shared" si="13"/>
        <v>158</v>
      </c>
      <c r="C121" s="55">
        <f t="shared" si="14"/>
        <v>2.2661437359143672E-20</v>
      </c>
      <c r="D121" s="56">
        <f t="shared" si="16"/>
        <v>-5.6172825401793983E-2</v>
      </c>
      <c r="E121" s="56"/>
      <c r="F121" s="55">
        <f t="shared" si="15"/>
        <v>0.99710018076513685</v>
      </c>
      <c r="G121" s="56">
        <f t="shared" si="17"/>
        <v>1</v>
      </c>
      <c r="H121" s="57">
        <f t="shared" si="18"/>
        <v>0.99999999751175128</v>
      </c>
      <c r="I121" s="57">
        <f t="shared" si="19"/>
        <v>0.99999999747447688</v>
      </c>
      <c r="J121" s="36">
        <f t="shared" si="20"/>
        <v>0.99999999737197931</v>
      </c>
      <c r="K121" s="57"/>
      <c r="L121" s="57"/>
      <c r="S121" s="3">
        <v>50</v>
      </c>
      <c r="T121" s="3">
        <v>0.78999097854372002</v>
      </c>
      <c r="U121" s="3">
        <v>0.91690375690637138</v>
      </c>
      <c r="V121" s="3">
        <v>0.96683662580195406</v>
      </c>
    </row>
    <row r="122" spans="1:22" x14ac:dyDescent="0.2">
      <c r="A122" s="3">
        <f t="shared" si="21"/>
        <v>152</v>
      </c>
      <c r="B122" s="3">
        <f t="shared" si="13"/>
        <v>158</v>
      </c>
      <c r="C122" s="55">
        <f t="shared" si="14"/>
        <v>2.2661437359143672E-20</v>
      </c>
      <c r="D122" s="56">
        <f t="shared" si="16"/>
        <v>-5.6172825401793983E-2</v>
      </c>
      <c r="E122" s="56"/>
      <c r="F122" s="55">
        <f t="shared" si="15"/>
        <v>0.99710018076513685</v>
      </c>
      <c r="G122" s="56">
        <f t="shared" si="17"/>
        <v>1</v>
      </c>
      <c r="H122" s="57">
        <f t="shared" si="18"/>
        <v>0.99999999751175128</v>
      </c>
      <c r="I122" s="57">
        <f t="shared" si="19"/>
        <v>0.99999999747447688</v>
      </c>
      <c r="J122" s="36">
        <f t="shared" si="20"/>
        <v>0.99999999737197931</v>
      </c>
      <c r="K122" s="57"/>
      <c r="L122" s="57"/>
      <c r="S122" s="3">
        <v>53</v>
      </c>
      <c r="T122" s="3">
        <v>0.99995928683148949</v>
      </c>
      <c r="U122" s="3">
        <v>0.99998501124218531</v>
      </c>
      <c r="V122" s="3">
        <v>0.99999417733723794</v>
      </c>
    </row>
    <row r="123" spans="1:22" x14ac:dyDescent="0.2">
      <c r="A123" s="3">
        <f t="shared" si="21"/>
        <v>152</v>
      </c>
      <c r="B123" s="3">
        <f t="shared" si="13"/>
        <v>158</v>
      </c>
      <c r="C123" s="55">
        <f t="shared" si="14"/>
        <v>2.2661437359143672E-20</v>
      </c>
      <c r="D123" s="56">
        <f t="shared" si="16"/>
        <v>-5.6172825401793983E-2</v>
      </c>
      <c r="E123" s="56"/>
      <c r="F123" s="55">
        <f t="shared" si="15"/>
        <v>0.99710018076513685</v>
      </c>
      <c r="G123" s="56">
        <f t="shared" si="17"/>
        <v>1</v>
      </c>
      <c r="H123" s="57">
        <f t="shared" si="18"/>
        <v>0.99999999751175128</v>
      </c>
      <c r="I123" s="57">
        <f t="shared" si="19"/>
        <v>0.99999999747447688</v>
      </c>
      <c r="J123" s="36">
        <f t="shared" si="20"/>
        <v>0.99999999737197931</v>
      </c>
      <c r="K123" s="57"/>
      <c r="L123" s="57"/>
      <c r="S123" s="3">
        <v>56</v>
      </c>
      <c r="T123" s="3">
        <v>0.99999993610474958</v>
      </c>
      <c r="U123" s="3">
        <v>0.99999997415232478</v>
      </c>
      <c r="V123" s="3">
        <v>0.99999998959644065</v>
      </c>
    </row>
    <row r="124" spans="1:22" x14ac:dyDescent="0.2">
      <c r="A124" s="3">
        <f t="shared" si="21"/>
        <v>152</v>
      </c>
      <c r="B124" s="3">
        <f t="shared" si="13"/>
        <v>158</v>
      </c>
      <c r="C124" s="55">
        <f t="shared" si="14"/>
        <v>2.2661437359143672E-20</v>
      </c>
      <c r="D124" s="56">
        <f t="shared" si="16"/>
        <v>-5.6172825401793983E-2</v>
      </c>
      <c r="E124" s="56"/>
      <c r="F124" s="55">
        <f t="shared" si="15"/>
        <v>0.99710018076513685</v>
      </c>
      <c r="G124" s="56">
        <f t="shared" si="17"/>
        <v>1</v>
      </c>
      <c r="H124" s="57">
        <f t="shared" si="18"/>
        <v>0.99999999751175128</v>
      </c>
      <c r="I124" s="57">
        <f t="shared" si="19"/>
        <v>0.99999999747447688</v>
      </c>
      <c r="J124" s="36">
        <f t="shared" si="20"/>
        <v>0.99999999737197931</v>
      </c>
      <c r="K124" s="57"/>
      <c r="L124" s="57"/>
      <c r="S124" s="3">
        <v>59</v>
      </c>
      <c r="T124" s="3">
        <v>0.99999997726320866</v>
      </c>
      <c r="U124" s="3">
        <v>0.99999998848333638</v>
      </c>
      <c r="V124" s="3">
        <v>0.99999999491269675</v>
      </c>
    </row>
    <row r="125" spans="1:22" x14ac:dyDescent="0.2">
      <c r="A125" s="3">
        <f t="shared" si="21"/>
        <v>152</v>
      </c>
      <c r="B125" s="3">
        <f t="shared" si="13"/>
        <v>158</v>
      </c>
      <c r="C125" s="55">
        <f t="shared" si="14"/>
        <v>2.2661437359143672E-20</v>
      </c>
      <c r="D125" s="56">
        <f t="shared" si="16"/>
        <v>-5.6172825401793983E-2</v>
      </c>
      <c r="E125" s="56"/>
      <c r="F125" s="55">
        <f t="shared" si="15"/>
        <v>0.99710018076513685</v>
      </c>
      <c r="G125" s="56">
        <f t="shared" si="17"/>
        <v>1</v>
      </c>
      <c r="H125" s="57">
        <f t="shared" si="18"/>
        <v>0.99999999751175128</v>
      </c>
      <c r="I125" s="57">
        <f t="shared" si="19"/>
        <v>0.99999999747447688</v>
      </c>
      <c r="J125" s="36">
        <f t="shared" si="20"/>
        <v>0.99999999737197931</v>
      </c>
      <c r="K125" s="57"/>
      <c r="L125" s="57"/>
      <c r="S125" s="3">
        <v>62</v>
      </c>
      <c r="T125" s="3">
        <v>0.99999998650421718</v>
      </c>
      <c r="U125" s="3">
        <v>0.99999999107487492</v>
      </c>
      <c r="V125" s="3">
        <v>0.99999999547745111</v>
      </c>
    </row>
    <row r="126" spans="1:22" x14ac:dyDescent="0.2">
      <c r="A126" s="3">
        <f t="shared" si="21"/>
        <v>152</v>
      </c>
      <c r="B126" s="3">
        <f t="shared" si="13"/>
        <v>158</v>
      </c>
      <c r="C126" s="55">
        <f t="shared" si="14"/>
        <v>2.2661437359143672E-20</v>
      </c>
      <c r="D126" s="56">
        <f t="shared" si="16"/>
        <v>-5.6172825401793983E-2</v>
      </c>
      <c r="E126" s="56"/>
      <c r="F126" s="55">
        <f t="shared" si="15"/>
        <v>0.99710018076513685</v>
      </c>
      <c r="G126" s="56">
        <f t="shared" si="17"/>
        <v>1</v>
      </c>
      <c r="H126" s="57">
        <f t="shared" si="18"/>
        <v>0.99999999751175128</v>
      </c>
      <c r="I126" s="57">
        <f t="shared" si="19"/>
        <v>0.99999999747447688</v>
      </c>
      <c r="J126" s="36">
        <f t="shared" si="20"/>
        <v>0.99999999737197931</v>
      </c>
      <c r="K126" s="57"/>
      <c r="L126" s="57"/>
      <c r="S126" s="3">
        <v>65</v>
      </c>
      <c r="T126" s="3">
        <v>0.99999999073219792</v>
      </c>
      <c r="U126" s="3">
        <v>0.99999999241613025</v>
      </c>
      <c r="V126" s="3">
        <v>0.99999999548593166</v>
      </c>
    </row>
    <row r="127" spans="1:22" x14ac:dyDescent="0.2">
      <c r="A127" s="3">
        <f t="shared" si="21"/>
        <v>152</v>
      </c>
      <c r="B127" s="3">
        <f t="shared" si="13"/>
        <v>158</v>
      </c>
      <c r="C127" s="55">
        <f t="shared" si="14"/>
        <v>2.2661437359143672E-20</v>
      </c>
      <c r="D127" s="56">
        <f t="shared" si="16"/>
        <v>-5.6172825401793983E-2</v>
      </c>
      <c r="E127" s="56"/>
      <c r="F127" s="55">
        <f t="shared" si="15"/>
        <v>0.99710018076513685</v>
      </c>
      <c r="G127" s="56">
        <f t="shared" si="17"/>
        <v>1</v>
      </c>
      <c r="H127" s="57">
        <f t="shared" si="18"/>
        <v>0.99999999751175128</v>
      </c>
      <c r="I127" s="57">
        <f t="shared" si="19"/>
        <v>0.99999999747447688</v>
      </c>
      <c r="J127" s="36">
        <f t="shared" si="20"/>
        <v>0.99999999737197931</v>
      </c>
      <c r="K127" s="57"/>
      <c r="L127" s="57"/>
      <c r="S127" s="3">
        <v>68</v>
      </c>
      <c r="T127" s="3">
        <v>0.99999999292584663</v>
      </c>
      <c r="U127" s="3">
        <v>0.99999999345968549</v>
      </c>
      <c r="V127" s="3">
        <v>0.99999999542839313</v>
      </c>
    </row>
    <row r="128" spans="1:22" x14ac:dyDescent="0.2">
      <c r="A128" s="3">
        <f t="shared" si="21"/>
        <v>152</v>
      </c>
      <c r="B128" s="3">
        <f t="shared" si="13"/>
        <v>158</v>
      </c>
      <c r="C128" s="55">
        <f t="shared" si="14"/>
        <v>2.2661437359143672E-20</v>
      </c>
      <c r="D128" s="56">
        <f t="shared" si="16"/>
        <v>-5.6172825401793983E-2</v>
      </c>
      <c r="E128" s="56"/>
      <c r="F128" s="55">
        <f t="shared" si="15"/>
        <v>0.99710018076513685</v>
      </c>
      <c r="G128" s="56">
        <f t="shared" si="17"/>
        <v>1</v>
      </c>
      <c r="H128" s="57">
        <f t="shared" si="18"/>
        <v>0.99999999751175128</v>
      </c>
      <c r="I128" s="57">
        <f t="shared" si="19"/>
        <v>0.99999999747447688</v>
      </c>
      <c r="J128" s="36">
        <f t="shared" si="20"/>
        <v>0.99999999737197931</v>
      </c>
      <c r="K128" s="57"/>
      <c r="L128" s="57"/>
      <c r="S128" s="3">
        <v>71</v>
      </c>
      <c r="T128" s="3">
        <v>0.99999999416098695</v>
      </c>
      <c r="U128" s="3">
        <v>0.99999999430573094</v>
      </c>
      <c r="V128" s="3">
        <v>0.99999999542419316</v>
      </c>
    </row>
    <row r="129" spans="1:22" x14ac:dyDescent="0.2">
      <c r="A129" s="3">
        <f t="shared" si="21"/>
        <v>152</v>
      </c>
      <c r="B129" s="3">
        <f t="shared" si="13"/>
        <v>158</v>
      </c>
      <c r="C129" s="55">
        <f t="shared" si="14"/>
        <v>2.2661437359143672E-20</v>
      </c>
      <c r="D129" s="56">
        <f t="shared" si="16"/>
        <v>-5.6172825401793983E-2</v>
      </c>
      <c r="E129" s="56"/>
      <c r="F129" s="55">
        <f t="shared" si="15"/>
        <v>0.99710018076513685</v>
      </c>
      <c r="G129" s="56">
        <f t="shared" si="17"/>
        <v>1</v>
      </c>
      <c r="H129" s="57">
        <f t="shared" si="18"/>
        <v>0.99999999751175128</v>
      </c>
      <c r="I129" s="57">
        <f t="shared" si="19"/>
        <v>0.99999999747447688</v>
      </c>
      <c r="J129" s="36">
        <f t="shared" si="20"/>
        <v>0.99999999737197931</v>
      </c>
      <c r="K129" s="57"/>
      <c r="L129" s="57"/>
      <c r="S129" s="3">
        <v>74</v>
      </c>
      <c r="T129" s="3">
        <v>0.99999999492705394</v>
      </c>
      <c r="U129" s="3">
        <v>0.99999999495964464</v>
      </c>
      <c r="V129" s="3">
        <v>0.99999999549488972</v>
      </c>
    </row>
    <row r="130" spans="1:22" x14ac:dyDescent="0.2">
      <c r="A130" s="3">
        <f t="shared" si="21"/>
        <v>152</v>
      </c>
      <c r="B130" s="3">
        <f t="shared" si="13"/>
        <v>158</v>
      </c>
      <c r="C130" s="55">
        <f t="shared" si="14"/>
        <v>2.2661437359143672E-20</v>
      </c>
      <c r="D130" s="56">
        <f t="shared" si="16"/>
        <v>-5.6172825401793983E-2</v>
      </c>
      <c r="E130" s="56"/>
      <c r="F130" s="55">
        <f t="shared" si="15"/>
        <v>0.99710018076513685</v>
      </c>
      <c r="G130" s="56">
        <f t="shared" si="17"/>
        <v>1</v>
      </c>
      <c r="H130" s="57">
        <f t="shared" si="18"/>
        <v>0.99999999751175128</v>
      </c>
      <c r="I130" s="57">
        <f t="shared" si="19"/>
        <v>0.99999999747447688</v>
      </c>
      <c r="J130" s="36">
        <f t="shared" si="20"/>
        <v>0.99999999737197931</v>
      </c>
      <c r="K130" s="57"/>
      <c r="L130" s="57"/>
      <c r="S130" s="3">
        <v>77</v>
      </c>
      <c r="T130" s="3">
        <v>0.99999999544271334</v>
      </c>
      <c r="U130" s="3">
        <v>0.99999999544793772</v>
      </c>
      <c r="V130" s="3">
        <v>0.9999999956257476</v>
      </c>
    </row>
    <row r="131" spans="1:22" x14ac:dyDescent="0.2">
      <c r="A131" s="3">
        <f t="shared" si="21"/>
        <v>152</v>
      </c>
      <c r="B131" s="3">
        <f t="shared" si="13"/>
        <v>158</v>
      </c>
      <c r="C131" s="55">
        <f t="shared" si="14"/>
        <v>2.2661437359143672E-20</v>
      </c>
      <c r="D131" s="56">
        <f t="shared" si="16"/>
        <v>-5.6172825401793983E-2</v>
      </c>
      <c r="E131" s="56"/>
      <c r="F131" s="55">
        <f t="shared" si="15"/>
        <v>0.99710018076513685</v>
      </c>
      <c r="G131" s="56">
        <f t="shared" si="17"/>
        <v>1</v>
      </c>
      <c r="H131" s="57">
        <f t="shared" si="18"/>
        <v>0.99999999751175128</v>
      </c>
      <c r="I131" s="57">
        <f t="shared" si="19"/>
        <v>0.99999999747447688</v>
      </c>
      <c r="J131" s="36">
        <f t="shared" si="20"/>
        <v>0.99999999737197931</v>
      </c>
      <c r="K131" s="57"/>
      <c r="L131" s="57"/>
      <c r="S131" s="3">
        <v>80</v>
      </c>
      <c r="T131" s="3">
        <v>0.9999999958115342</v>
      </c>
      <c r="U131" s="3">
        <v>0.99999999581121868</v>
      </c>
      <c r="V131" s="3">
        <v>0.99999999579108567</v>
      </c>
    </row>
    <row r="132" spans="1:22" x14ac:dyDescent="0.2">
      <c r="A132" s="3">
        <f t="shared" si="21"/>
        <v>152</v>
      </c>
      <c r="B132" s="3">
        <f t="shared" si="13"/>
        <v>158</v>
      </c>
      <c r="C132" s="55">
        <f t="shared" si="14"/>
        <v>2.2661437359143672E-20</v>
      </c>
      <c r="D132" s="56">
        <f t="shared" si="16"/>
        <v>-5.6172825401793983E-2</v>
      </c>
      <c r="E132" s="56"/>
      <c r="F132" s="55">
        <f t="shared" si="15"/>
        <v>0.99710018076513685</v>
      </c>
      <c r="G132" s="56">
        <f t="shared" si="17"/>
        <v>1</v>
      </c>
      <c r="H132" s="57">
        <f t="shared" si="18"/>
        <v>0.99999999751175128</v>
      </c>
      <c r="I132" s="57">
        <f t="shared" si="19"/>
        <v>0.99999999747447688</v>
      </c>
      <c r="J132" s="36">
        <f t="shared" si="20"/>
        <v>0.99999999737197931</v>
      </c>
      <c r="K132" s="57"/>
      <c r="L132" s="57"/>
      <c r="S132" s="3">
        <v>83</v>
      </c>
      <c r="T132" s="3">
        <v>0.99999999608753376</v>
      </c>
      <c r="U132" s="3">
        <v>0.99999999608634316</v>
      </c>
      <c r="V132" s="3">
        <v>0.99999999596702338</v>
      </c>
    </row>
    <row r="133" spans="1:22" x14ac:dyDescent="0.2">
      <c r="A133" s="3">
        <f t="shared" si="21"/>
        <v>152</v>
      </c>
      <c r="B133" s="3">
        <f t="shared" si="13"/>
        <v>158</v>
      </c>
      <c r="C133" s="55">
        <f t="shared" si="14"/>
        <v>2.2661437359143672E-20</v>
      </c>
      <c r="D133" s="56">
        <f t="shared" si="16"/>
        <v>-5.6172825401793983E-2</v>
      </c>
      <c r="E133" s="56"/>
      <c r="F133" s="55">
        <f t="shared" si="15"/>
        <v>0.99710018076513685</v>
      </c>
      <c r="G133" s="56">
        <f t="shared" si="17"/>
        <v>1</v>
      </c>
      <c r="H133" s="57">
        <f t="shared" si="18"/>
        <v>0.99999999751175128</v>
      </c>
      <c r="I133" s="57">
        <f t="shared" si="19"/>
        <v>0.99999999747447688</v>
      </c>
      <c r="J133" s="36">
        <f t="shared" si="20"/>
        <v>0.99999999737197931</v>
      </c>
      <c r="K133" s="57"/>
      <c r="L133" s="57"/>
      <c r="S133" s="3">
        <v>86</v>
      </c>
      <c r="T133" s="3">
        <v>0.99999999630138547</v>
      </c>
      <c r="U133" s="3">
        <v>0.99999999630013103</v>
      </c>
      <c r="V133" s="3">
        <v>0.99999999613674906</v>
      </c>
    </row>
    <row r="134" spans="1:22" x14ac:dyDescent="0.2">
      <c r="A134" s="3">
        <f t="shared" si="21"/>
        <v>152</v>
      </c>
      <c r="B134" s="3">
        <f t="shared" si="13"/>
        <v>158</v>
      </c>
      <c r="C134" s="55">
        <f t="shared" si="14"/>
        <v>2.2661437359143672E-20</v>
      </c>
      <c r="D134" s="56">
        <f t="shared" si="16"/>
        <v>-5.6172825401793983E-2</v>
      </c>
      <c r="E134" s="56"/>
      <c r="F134" s="55">
        <f t="shared" si="15"/>
        <v>0.99710018076513685</v>
      </c>
      <c r="G134" s="56">
        <f t="shared" si="17"/>
        <v>1</v>
      </c>
      <c r="H134" s="57">
        <f t="shared" si="18"/>
        <v>0.99999999751175128</v>
      </c>
      <c r="I134" s="57">
        <f t="shared" si="19"/>
        <v>0.99999999747447688</v>
      </c>
      <c r="J134" s="36">
        <f t="shared" si="20"/>
        <v>0.99999999737197931</v>
      </c>
      <c r="K134" s="57"/>
      <c r="L134" s="57"/>
      <c r="S134" s="3">
        <v>89</v>
      </c>
      <c r="T134" s="3">
        <v>0.99999999647171034</v>
      </c>
      <c r="U134" s="3">
        <v>0.99999999647049842</v>
      </c>
      <c r="V134" s="3">
        <v>0.99999999629108138</v>
      </c>
    </row>
    <row r="135" spans="1:22" x14ac:dyDescent="0.2">
      <c r="A135" s="3">
        <f t="shared" si="21"/>
        <v>152</v>
      </c>
      <c r="B135" s="3">
        <f t="shared" si="13"/>
        <v>158</v>
      </c>
      <c r="C135" s="55">
        <f t="shared" si="14"/>
        <v>2.2661437359143672E-20</v>
      </c>
      <c r="D135" s="56">
        <f t="shared" si="16"/>
        <v>-5.6172825401793983E-2</v>
      </c>
      <c r="E135" s="56"/>
      <c r="F135" s="55">
        <f t="shared" si="15"/>
        <v>0.99710018076513685</v>
      </c>
      <c r="G135" s="56">
        <f t="shared" si="17"/>
        <v>1</v>
      </c>
      <c r="H135" s="57">
        <f t="shared" si="18"/>
        <v>0.99999999751175128</v>
      </c>
      <c r="I135" s="57">
        <f t="shared" si="19"/>
        <v>0.99999999747447688</v>
      </c>
      <c r="J135" s="36">
        <f t="shared" si="20"/>
        <v>0.99999999737197931</v>
      </c>
      <c r="K135" s="57"/>
      <c r="L135" s="57"/>
      <c r="S135" s="3">
        <v>92</v>
      </c>
      <c r="T135" s="3">
        <v>0.99999999661042771</v>
      </c>
      <c r="U135" s="3">
        <v>0.99999999660926198</v>
      </c>
      <c r="V135" s="3">
        <v>0.99999999642671933</v>
      </c>
    </row>
    <row r="136" spans="1:22" x14ac:dyDescent="0.2">
      <c r="A136" s="3">
        <f t="shared" si="21"/>
        <v>152</v>
      </c>
      <c r="B136" s="3">
        <f t="shared" si="13"/>
        <v>158</v>
      </c>
      <c r="C136" s="55">
        <f t="shared" si="14"/>
        <v>2.2661437359143672E-20</v>
      </c>
      <c r="D136" s="56">
        <f t="shared" si="16"/>
        <v>-5.6172825401793983E-2</v>
      </c>
      <c r="E136" s="56"/>
      <c r="F136" s="55">
        <f t="shared" si="15"/>
        <v>0.99710018076513685</v>
      </c>
      <c r="G136" s="56">
        <f t="shared" si="17"/>
        <v>1</v>
      </c>
      <c r="H136" s="57">
        <f t="shared" si="18"/>
        <v>0.99999999751175128</v>
      </c>
      <c r="I136" s="57">
        <f t="shared" si="19"/>
        <v>0.99999999747447688</v>
      </c>
      <c r="J136" s="36">
        <f t="shared" si="20"/>
        <v>0.99999999737197931</v>
      </c>
      <c r="K136" s="57"/>
      <c r="L136" s="57"/>
      <c r="S136" s="3">
        <v>95</v>
      </c>
      <c r="T136" s="3">
        <v>0.99999999672550322</v>
      </c>
      <c r="U136" s="3">
        <v>0.999999996724377</v>
      </c>
      <c r="V136" s="3">
        <v>0.999999996543948</v>
      </c>
    </row>
    <row r="137" spans="1:22" x14ac:dyDescent="0.2">
      <c r="A137" s="3">
        <f t="shared" si="21"/>
        <v>152</v>
      </c>
      <c r="B137" s="3">
        <f t="shared" si="13"/>
        <v>158</v>
      </c>
      <c r="C137" s="55">
        <f t="shared" si="14"/>
        <v>2.2661437359143672E-20</v>
      </c>
      <c r="D137" s="56">
        <f t="shared" si="16"/>
        <v>-5.6172825401793983E-2</v>
      </c>
      <c r="E137" s="56"/>
      <c r="F137" s="55">
        <f t="shared" si="15"/>
        <v>0.99710018076513685</v>
      </c>
      <c r="G137" s="56">
        <f t="shared" si="17"/>
        <v>1</v>
      </c>
      <c r="H137" s="57">
        <f t="shared" si="18"/>
        <v>0.99999999751175128</v>
      </c>
      <c r="I137" s="57">
        <f t="shared" si="19"/>
        <v>0.99999999747447688</v>
      </c>
      <c r="J137" s="36">
        <f t="shared" si="20"/>
        <v>0.99999999737197931</v>
      </c>
      <c r="K137" s="57"/>
      <c r="L137" s="57"/>
      <c r="S137" s="3">
        <v>98</v>
      </c>
      <c r="T137" s="3">
        <v>0.99999999682245233</v>
      </c>
      <c r="U137" s="3">
        <v>0.99999999682135943</v>
      </c>
      <c r="V137" s="3">
        <v>0.99999999664475148</v>
      </c>
    </row>
    <row r="138" spans="1:22" x14ac:dyDescent="0.2">
      <c r="A138" s="3">
        <f t="shared" si="21"/>
        <v>152</v>
      </c>
      <c r="B138" s="3">
        <f t="shared" si="13"/>
        <v>158</v>
      </c>
      <c r="C138" s="55">
        <f t="shared" si="14"/>
        <v>2.2661437359143672E-20</v>
      </c>
      <c r="D138" s="56">
        <f t="shared" si="16"/>
        <v>-5.6172825401793983E-2</v>
      </c>
      <c r="E138" s="56"/>
      <c r="F138" s="55">
        <f t="shared" si="15"/>
        <v>0.99710018076513685</v>
      </c>
      <c r="G138" s="56">
        <f t="shared" si="17"/>
        <v>1</v>
      </c>
      <c r="H138" s="57">
        <f t="shared" si="18"/>
        <v>0.99999999751175128</v>
      </c>
      <c r="I138" s="57">
        <f t="shared" si="19"/>
        <v>0.99999999747447688</v>
      </c>
      <c r="J138" s="36">
        <f t="shared" si="20"/>
        <v>0.99999999737197931</v>
      </c>
      <c r="K138" s="57"/>
      <c r="L138" s="57"/>
      <c r="S138" s="3">
        <v>101</v>
      </c>
      <c r="T138" s="3">
        <v>0.99999999690521013</v>
      </c>
      <c r="U138" s="3">
        <v>0.99999999690414565</v>
      </c>
      <c r="V138" s="3">
        <v>0.99999999673161144</v>
      </c>
    </row>
    <row r="139" spans="1:22" x14ac:dyDescent="0.2">
      <c r="A139" s="3">
        <f t="shared" si="21"/>
        <v>152</v>
      </c>
      <c r="B139" s="3">
        <f t="shared" si="13"/>
        <v>158</v>
      </c>
      <c r="C139" s="55">
        <f t="shared" si="14"/>
        <v>2.2661437359143672E-20</v>
      </c>
      <c r="D139" s="56">
        <f t="shared" si="16"/>
        <v>-5.6172825401793983E-2</v>
      </c>
      <c r="E139" s="56"/>
      <c r="F139" s="55">
        <f t="shared" si="15"/>
        <v>0.99710018076513685</v>
      </c>
      <c r="G139" s="56">
        <f t="shared" si="17"/>
        <v>1</v>
      </c>
      <c r="H139" s="57">
        <f t="shared" si="18"/>
        <v>0.99999999751175128</v>
      </c>
      <c r="I139" s="57">
        <f t="shared" si="19"/>
        <v>0.99999999747447688</v>
      </c>
      <c r="J139" s="36">
        <f t="shared" si="20"/>
        <v>0.99999999737197931</v>
      </c>
      <c r="K139" s="57"/>
      <c r="L139" s="57"/>
      <c r="S139" s="3">
        <v>104</v>
      </c>
      <c r="T139" s="3">
        <v>0.99999999697665665</v>
      </c>
      <c r="U139" s="3">
        <v>0.99999999697561681</v>
      </c>
      <c r="V139" s="3">
        <v>0.99999999680689688</v>
      </c>
    </row>
    <row r="140" spans="1:22" x14ac:dyDescent="0.2">
      <c r="A140" s="3">
        <f t="shared" si="21"/>
        <v>152</v>
      </c>
      <c r="B140" s="3">
        <f t="shared" si="13"/>
        <v>158</v>
      </c>
      <c r="C140" s="55">
        <f t="shared" si="14"/>
        <v>2.2661437359143672E-20</v>
      </c>
      <c r="D140" s="56">
        <f t="shared" si="16"/>
        <v>-5.6172825401793983E-2</v>
      </c>
      <c r="E140" s="56"/>
      <c r="F140" s="55">
        <f t="shared" si="15"/>
        <v>0.99710018076513685</v>
      </c>
      <c r="G140" s="56">
        <f t="shared" si="17"/>
        <v>1</v>
      </c>
      <c r="H140" s="57">
        <f t="shared" si="18"/>
        <v>0.99999999751175128</v>
      </c>
      <c r="I140" s="57">
        <f t="shared" si="19"/>
        <v>0.99999999747447688</v>
      </c>
      <c r="J140" s="36">
        <f t="shared" si="20"/>
        <v>0.99999999737197931</v>
      </c>
      <c r="K140" s="57"/>
      <c r="L140" s="57"/>
      <c r="S140" s="3">
        <v>107</v>
      </c>
      <c r="T140" s="3">
        <v>0.99999999703894682</v>
      </c>
      <c r="U140" s="3">
        <v>0.99999999703792841</v>
      </c>
      <c r="V140" s="3">
        <v>0.99999999687263419</v>
      </c>
    </row>
    <row r="141" spans="1:22" x14ac:dyDescent="0.2">
      <c r="A141" s="3">
        <f t="shared" si="21"/>
        <v>152</v>
      </c>
      <c r="B141" s="3">
        <f t="shared" si="13"/>
        <v>158</v>
      </c>
      <c r="C141" s="55">
        <f t="shared" si="14"/>
        <v>2.2661437359143672E-20</v>
      </c>
      <c r="D141" s="56">
        <f t="shared" si="16"/>
        <v>-5.6172825401793983E-2</v>
      </c>
      <c r="E141" s="56"/>
      <c r="F141" s="55">
        <f t="shared" si="15"/>
        <v>0.99710018076513685</v>
      </c>
      <c r="G141" s="56">
        <f t="shared" si="17"/>
        <v>1</v>
      </c>
      <c r="H141" s="57">
        <f t="shared" si="18"/>
        <v>0.99999999751175128</v>
      </c>
      <c r="I141" s="57">
        <f t="shared" si="19"/>
        <v>0.99999999747447688</v>
      </c>
      <c r="J141" s="36">
        <f t="shared" si="20"/>
        <v>0.99999999737197931</v>
      </c>
      <c r="K141" s="57"/>
      <c r="L141" s="57"/>
      <c r="S141" s="3">
        <v>110</v>
      </c>
      <c r="T141" s="3">
        <v>0.99999999709372345</v>
      </c>
      <c r="U141" s="3">
        <v>0.9999999970927238</v>
      </c>
      <c r="V141" s="3">
        <v>0.99999999693047348</v>
      </c>
    </row>
    <row r="142" spans="1:22" x14ac:dyDescent="0.2">
      <c r="A142" s="3">
        <f t="shared" si="21"/>
        <v>152</v>
      </c>
      <c r="B142" s="3">
        <f t="shared" si="13"/>
        <v>158</v>
      </c>
      <c r="C142" s="55">
        <f t="shared" si="14"/>
        <v>2.2661437359143672E-20</v>
      </c>
      <c r="D142" s="56">
        <f t="shared" si="16"/>
        <v>-5.6172825401793983E-2</v>
      </c>
      <c r="E142" s="56"/>
      <c r="F142" s="55">
        <f t="shared" si="15"/>
        <v>0.99710018076513685</v>
      </c>
      <c r="G142" s="56">
        <f t="shared" si="17"/>
        <v>1</v>
      </c>
      <c r="H142" s="57">
        <f t="shared" si="18"/>
        <v>0.99999999751175128</v>
      </c>
      <c r="I142" s="57">
        <f t="shared" si="19"/>
        <v>0.99999999747447688</v>
      </c>
      <c r="J142" s="36">
        <f t="shared" si="20"/>
        <v>0.99999999737197931</v>
      </c>
      <c r="K142" s="57"/>
      <c r="L142" s="57"/>
      <c r="S142" s="3">
        <v>113</v>
      </c>
      <c r="T142" s="3">
        <v>0.99999999714226062</v>
      </c>
      <c r="U142" s="3">
        <v>0.99999999714127763</v>
      </c>
      <c r="V142" s="3">
        <v>0.99999999698173347</v>
      </c>
    </row>
    <row r="143" spans="1:22" x14ac:dyDescent="0.2">
      <c r="A143" s="3">
        <f t="shared" si="21"/>
        <v>152</v>
      </c>
      <c r="B143" s="3">
        <f t="shared" si="13"/>
        <v>158</v>
      </c>
      <c r="C143" s="55">
        <f t="shared" si="14"/>
        <v>2.2661437359143672E-20</v>
      </c>
      <c r="D143" s="56">
        <f t="shared" si="16"/>
        <v>-5.6172825401793983E-2</v>
      </c>
      <c r="E143" s="56"/>
      <c r="F143" s="55">
        <f t="shared" si="15"/>
        <v>0.99710018076513685</v>
      </c>
      <c r="G143" s="56">
        <f t="shared" si="17"/>
        <v>1</v>
      </c>
      <c r="H143" s="57">
        <f t="shared" si="18"/>
        <v>0.99999999751175128</v>
      </c>
      <c r="I143" s="57">
        <f t="shared" si="19"/>
        <v>0.99999999747447688</v>
      </c>
      <c r="J143" s="36">
        <f t="shared" si="20"/>
        <v>0.99999999737197931</v>
      </c>
      <c r="K143" s="57"/>
      <c r="L143" s="57"/>
      <c r="S143" s="3">
        <v>116</v>
      </c>
      <c r="T143" s="3">
        <v>0.9999999971855611</v>
      </c>
      <c r="U143" s="3">
        <v>0.99999999718459309</v>
      </c>
      <c r="V143" s="3">
        <v>0.99999999702746545</v>
      </c>
    </row>
    <row r="144" spans="1:22" x14ac:dyDescent="0.2">
      <c r="A144" s="3">
        <f t="shared" si="21"/>
        <v>152</v>
      </c>
      <c r="B144" s="3">
        <f t="shared" si="13"/>
        <v>158</v>
      </c>
      <c r="C144" s="55">
        <f t="shared" si="14"/>
        <v>2.2661437359143672E-20</v>
      </c>
      <c r="D144" s="56">
        <f t="shared" si="16"/>
        <v>-5.6172825401793983E-2</v>
      </c>
      <c r="E144" s="56"/>
      <c r="F144" s="55">
        <f t="shared" si="15"/>
        <v>0.99710018076513685</v>
      </c>
      <c r="G144" s="56">
        <f t="shared" si="17"/>
        <v>1</v>
      </c>
      <c r="H144" s="57">
        <f t="shared" si="18"/>
        <v>0.99999999751175128</v>
      </c>
      <c r="I144" s="57">
        <f t="shared" si="19"/>
        <v>0.99999999747447688</v>
      </c>
      <c r="J144" s="36">
        <f t="shared" si="20"/>
        <v>0.99999999737197931</v>
      </c>
      <c r="K144" s="57"/>
      <c r="L144" s="57"/>
      <c r="S144" s="3">
        <v>119</v>
      </c>
      <c r="T144" s="3">
        <v>0.9999999972244249</v>
      </c>
      <c r="U144" s="3">
        <v>0.99999999722347022</v>
      </c>
      <c r="V144" s="3">
        <v>0.99999999706851206</v>
      </c>
    </row>
    <row r="145" spans="1:22" x14ac:dyDescent="0.2">
      <c r="A145" s="3">
        <f t="shared" si="21"/>
        <v>152</v>
      </c>
      <c r="B145" s="3">
        <f t="shared" si="13"/>
        <v>158</v>
      </c>
      <c r="C145" s="55">
        <f t="shared" si="14"/>
        <v>2.2661437359143672E-20</v>
      </c>
      <c r="D145" s="56">
        <f t="shared" si="16"/>
        <v>-5.6172825401793983E-2</v>
      </c>
      <c r="E145" s="56"/>
      <c r="F145" s="55">
        <f t="shared" si="15"/>
        <v>0.99710018076513685</v>
      </c>
      <c r="G145" s="56">
        <f t="shared" si="17"/>
        <v>1</v>
      </c>
      <c r="H145" s="57">
        <f t="shared" si="18"/>
        <v>0.99999999751175128</v>
      </c>
      <c r="I145" s="57">
        <f t="shared" si="19"/>
        <v>0.99999999747447688</v>
      </c>
      <c r="J145" s="36">
        <f t="shared" si="20"/>
        <v>0.99999999737197931</v>
      </c>
      <c r="K145" s="57"/>
      <c r="L145" s="57"/>
      <c r="S145" s="3">
        <v>122</v>
      </c>
      <c r="T145" s="3">
        <v>0.99999999725949706</v>
      </c>
      <c r="U145" s="3">
        <v>0.99999999725855437</v>
      </c>
      <c r="V145" s="3">
        <v>0.99999999710555432</v>
      </c>
    </row>
    <row r="146" spans="1:22" x14ac:dyDescent="0.2">
      <c r="A146" s="3">
        <f t="shared" si="21"/>
        <v>152</v>
      </c>
      <c r="B146" s="3">
        <f t="shared" si="13"/>
        <v>158</v>
      </c>
      <c r="C146" s="55">
        <f t="shared" si="14"/>
        <v>2.2661437359143672E-20</v>
      </c>
      <c r="D146" s="56">
        <f t="shared" si="16"/>
        <v>-5.6172825401793983E-2</v>
      </c>
      <c r="E146" s="56"/>
      <c r="F146" s="55">
        <f t="shared" si="15"/>
        <v>0.99710018076513685</v>
      </c>
      <c r="G146" s="56">
        <f t="shared" si="17"/>
        <v>1</v>
      </c>
      <c r="H146" s="57">
        <f t="shared" si="18"/>
        <v>0.99999999751175128</v>
      </c>
      <c r="I146" s="57">
        <f t="shared" si="19"/>
        <v>0.99999999747447688</v>
      </c>
      <c r="J146" s="36">
        <f t="shared" si="20"/>
        <v>0.99999999737197931</v>
      </c>
      <c r="K146" s="57"/>
      <c r="L146" s="57"/>
      <c r="S146" s="3">
        <v>125</v>
      </c>
      <c r="T146" s="3">
        <v>0.9999999972913044</v>
      </c>
      <c r="U146" s="3">
        <v>0.99999999729037281</v>
      </c>
      <c r="V146" s="3">
        <v>0.99999999713914844</v>
      </c>
    </row>
    <row r="147" spans="1:22" x14ac:dyDescent="0.2">
      <c r="A147" s="3">
        <f t="shared" si="21"/>
        <v>152</v>
      </c>
      <c r="B147" s="3">
        <f t="shared" si="13"/>
        <v>158</v>
      </c>
      <c r="C147" s="55">
        <f t="shared" si="14"/>
        <v>2.2661437359143672E-20</v>
      </c>
      <c r="D147" s="56">
        <f t="shared" si="16"/>
        <v>-5.6172825401793983E-2</v>
      </c>
      <c r="E147" s="56"/>
      <c r="F147" s="55">
        <f t="shared" si="15"/>
        <v>0.99710018076513685</v>
      </c>
      <c r="G147" s="56">
        <f t="shared" si="17"/>
        <v>1</v>
      </c>
      <c r="H147" s="57">
        <f t="shared" si="18"/>
        <v>0.99999999751175128</v>
      </c>
      <c r="I147" s="57">
        <f t="shared" si="19"/>
        <v>0.99999999747447688</v>
      </c>
      <c r="J147" s="36">
        <f t="shared" si="20"/>
        <v>0.99999999737197931</v>
      </c>
      <c r="K147" s="57"/>
      <c r="L147" s="57"/>
      <c r="S147" s="3">
        <v>128</v>
      </c>
      <c r="T147" s="3">
        <v>0.99999999732028055</v>
      </c>
      <c r="U147" s="3">
        <v>0.99999999731935896</v>
      </c>
      <c r="V147" s="3">
        <v>0.9999999971697523</v>
      </c>
    </row>
    <row r="148" spans="1:22" x14ac:dyDescent="0.2">
      <c r="A148" s="3">
        <f t="shared" si="21"/>
        <v>152</v>
      </c>
      <c r="B148" s="3">
        <f t="shared" si="13"/>
        <v>158</v>
      </c>
      <c r="C148" s="55">
        <f t="shared" si="14"/>
        <v>2.2661437359143672E-20</v>
      </c>
      <c r="D148" s="56">
        <f t="shared" si="16"/>
        <v>-5.6172825401793983E-2</v>
      </c>
      <c r="E148" s="56"/>
      <c r="F148" s="55">
        <f t="shared" si="15"/>
        <v>0.99710018076513685</v>
      </c>
      <c r="G148" s="56">
        <f t="shared" si="17"/>
        <v>1</v>
      </c>
      <c r="H148" s="57">
        <f t="shared" si="18"/>
        <v>0.99999999751175128</v>
      </c>
      <c r="I148" s="57">
        <f t="shared" si="19"/>
        <v>0.99999999747447688</v>
      </c>
      <c r="J148" s="36">
        <f t="shared" si="20"/>
        <v>0.99999999737197931</v>
      </c>
      <c r="K148" s="57"/>
      <c r="L148" s="57"/>
      <c r="S148" s="3">
        <v>131</v>
      </c>
      <c r="T148" s="3">
        <v>0.99999999734678624</v>
      </c>
      <c r="U148" s="3">
        <v>0.99999999734587375</v>
      </c>
      <c r="V148" s="3">
        <v>0.9999999971977469</v>
      </c>
    </row>
    <row r="149" spans="1:22" x14ac:dyDescent="0.2">
      <c r="A149" s="3">
        <f t="shared" si="21"/>
        <v>152</v>
      </c>
      <c r="B149" s="3">
        <f t="shared" si="13"/>
        <v>158</v>
      </c>
      <c r="C149" s="55">
        <f t="shared" si="14"/>
        <v>2.2661437359143672E-20</v>
      </c>
      <c r="D149" s="56">
        <f t="shared" si="16"/>
        <v>-5.6172825401793983E-2</v>
      </c>
      <c r="E149" s="56"/>
      <c r="F149" s="55">
        <f t="shared" si="15"/>
        <v>0.99710018076513685</v>
      </c>
      <c r="G149" s="56">
        <f t="shared" si="17"/>
        <v>1</v>
      </c>
      <c r="H149" s="57">
        <f t="shared" si="18"/>
        <v>0.99999999751175128</v>
      </c>
      <c r="I149" s="57">
        <f t="shared" si="19"/>
        <v>0.99999999747447688</v>
      </c>
      <c r="J149" s="36">
        <f t="shared" si="20"/>
        <v>0.99999999737197931</v>
      </c>
      <c r="K149" s="57"/>
      <c r="L149" s="57"/>
      <c r="S149" s="3">
        <v>134</v>
      </c>
      <c r="T149" s="3">
        <v>0.999999997371123</v>
      </c>
      <c r="U149" s="3">
        <v>0.99999999737021883</v>
      </c>
      <c r="V149" s="3">
        <v>0.99999999722345068</v>
      </c>
    </row>
    <row r="150" spans="1:22" x14ac:dyDescent="0.2">
      <c r="A150" s="3">
        <f t="shared" si="21"/>
        <v>152</v>
      </c>
      <c r="B150" s="3">
        <f t="shared" si="13"/>
        <v>158</v>
      </c>
      <c r="C150" s="55">
        <f t="shared" si="14"/>
        <v>2.2661437359143672E-20</v>
      </c>
      <c r="D150" s="56">
        <f t="shared" si="16"/>
        <v>-5.6172825401793983E-2</v>
      </c>
      <c r="E150" s="56"/>
      <c r="F150" s="55">
        <f t="shared" si="15"/>
        <v>0.99710018076513685</v>
      </c>
      <c r="G150" s="56">
        <f t="shared" si="17"/>
        <v>1</v>
      </c>
      <c r="H150" s="57">
        <f t="shared" si="18"/>
        <v>0.99999999751175128</v>
      </c>
      <c r="I150" s="57">
        <f t="shared" si="19"/>
        <v>0.99999999747447688</v>
      </c>
      <c r="J150" s="36">
        <f t="shared" si="20"/>
        <v>0.99999999737197931</v>
      </c>
      <c r="K150" s="57"/>
      <c r="L150" s="57"/>
      <c r="S150" s="3">
        <v>137</v>
      </c>
      <c r="T150" s="3">
        <v>0.99999999739354573</v>
      </c>
      <c r="U150" s="3">
        <v>0.99999999739264922</v>
      </c>
      <c r="V150" s="3">
        <v>0.99999999724713295</v>
      </c>
    </row>
    <row r="151" spans="1:22" x14ac:dyDescent="0.2">
      <c r="A151" s="3">
        <f t="shared" si="21"/>
        <v>152</v>
      </c>
      <c r="B151" s="3">
        <f t="shared" si="13"/>
        <v>158</v>
      </c>
      <c r="D151" s="56"/>
      <c r="E151" s="56"/>
      <c r="G151" s="56"/>
      <c r="H151" s="57"/>
      <c r="S151" s="3">
        <v>140</v>
      </c>
      <c r="T151" s="3">
        <v>0.99999999741427092</v>
      </c>
      <c r="U151" s="3">
        <v>0.99999999741338153</v>
      </c>
      <c r="V151" s="3">
        <v>0.99999999726902244</v>
      </c>
    </row>
    <row r="152" spans="1:22" x14ac:dyDescent="0.2">
      <c r="A152" s="3">
        <f t="shared" si="21"/>
        <v>152</v>
      </c>
      <c r="S152" s="3">
        <v>143</v>
      </c>
      <c r="T152" s="3">
        <v>0.999999997433484</v>
      </c>
      <c r="U152" s="3">
        <v>0.99999999743260126</v>
      </c>
      <c r="V152" s="3">
        <v>0.99999999728931477</v>
      </c>
    </row>
    <row r="153" spans="1:22" x14ac:dyDescent="0.2">
      <c r="S153" s="3">
        <v>146</v>
      </c>
      <c r="T153" s="3">
        <v>0.99999999745134371</v>
      </c>
      <c r="U153" s="3">
        <v>0.99999999745046708</v>
      </c>
      <c r="V153" s="3">
        <v>0.99999999730817768</v>
      </c>
    </row>
    <row r="154" spans="1:22" x14ac:dyDescent="0.2">
      <c r="S154" s="3">
        <v>149</v>
      </c>
      <c r="T154" s="3">
        <v>0.99999999746798818</v>
      </c>
      <c r="U154" s="3">
        <v>0.99999999746711732</v>
      </c>
      <c r="V154" s="3">
        <v>0.99999999732575706</v>
      </c>
    </row>
    <row r="155" spans="1:22" x14ac:dyDescent="0.2">
      <c r="S155" s="3">
        <v>152</v>
      </c>
      <c r="T155" s="3">
        <v>0.99999999748353685</v>
      </c>
      <c r="U155" s="3">
        <v>0.99999999748267132</v>
      </c>
      <c r="V155" s="3">
        <v>0.99999999734217915</v>
      </c>
    </row>
    <row r="156" spans="1:22" x14ac:dyDescent="0.2">
      <c r="S156" s="3">
        <v>155</v>
      </c>
      <c r="T156" s="3">
        <v>0.99999999749809432</v>
      </c>
      <c r="U156" s="3">
        <v>0.99999999749723378</v>
      </c>
      <c r="V156" s="3">
        <v>0.9999999973575544</v>
      </c>
    </row>
    <row r="157" spans="1:22" x14ac:dyDescent="0.2">
      <c r="S157" s="3">
        <v>158</v>
      </c>
      <c r="T157" s="3">
        <v>0.99999999751175206</v>
      </c>
      <c r="U157" s="3">
        <v>0.99999999751089619</v>
      </c>
      <c r="V157" s="3">
        <v>0.99999999737197931</v>
      </c>
    </row>
  </sheetData>
  <mergeCells count="2">
    <mergeCell ref="F5:G5"/>
    <mergeCell ref="K6:P6"/>
  </mergeCell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0" r:id="rId4" name="ScrollBar6">
          <controlPr defaultSize="0" autoLine="0" linkedCell="Q12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16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0" r:id="rId4" name="ScrollBar6"/>
      </mc:Fallback>
    </mc:AlternateContent>
    <mc:AlternateContent xmlns:mc="http://schemas.openxmlformats.org/markup-compatibility/2006">
      <mc:Choice Requires="x14">
        <control shapeId="1029" r:id="rId6" name="ScrollBar5">
          <controlPr defaultSize="0" autoLine="0" linkedCell="Q11" r:id="rId7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16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29" r:id="rId6" name="ScrollBar5"/>
      </mc:Fallback>
    </mc:AlternateContent>
    <mc:AlternateContent xmlns:mc="http://schemas.openxmlformats.org/markup-compatibility/2006">
      <mc:Choice Requires="x14">
        <control shapeId="1028" r:id="rId8" name="ScrollBar4">
          <controlPr defaultSize="0" autoLine="0" linkedCell="Q10" r:id="rId9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16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28" r:id="rId8" name="ScrollBar4"/>
      </mc:Fallback>
    </mc:AlternateContent>
    <mc:AlternateContent xmlns:mc="http://schemas.openxmlformats.org/markup-compatibility/2006">
      <mc:Choice Requires="x14">
        <control shapeId="1027" r:id="rId10" name="ScrollBar3">
          <controlPr defaultSize="0" autoLine="0" linkedCell="Q9" r:id="rId11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16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27" r:id="rId10" name="ScrollBar3"/>
      </mc:Fallback>
    </mc:AlternateContent>
    <mc:AlternateContent xmlns:mc="http://schemas.openxmlformats.org/markup-compatibility/2006">
      <mc:Choice Requires="x14">
        <control shapeId="1026" r:id="rId12" name="ScrollBar2">
          <controlPr defaultSize="0" autoLine="0" linkedCell="Q8" r:id="rId13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16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26" r:id="rId12" name="ScrollBar2"/>
      </mc:Fallback>
    </mc:AlternateContent>
    <mc:AlternateContent xmlns:mc="http://schemas.openxmlformats.org/markup-compatibility/2006">
      <mc:Choice Requires="x14">
        <control shapeId="1025" r:id="rId14" name="ScrollBar1">
          <controlPr defaultSize="0" autoLine="0" linkedCell="Q7" r:id="rId1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16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5" r:id="rId14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Selex_24</vt:lpstr>
      <vt:lpstr>Selex24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Kathryn.Doering</dc:creator>
  <cp:lastModifiedBy>Kathryn.Doering</cp:lastModifiedBy>
  <dcterms:created xsi:type="dcterms:W3CDTF">2020-08-10T20:12:05Z</dcterms:created>
  <dcterms:modified xsi:type="dcterms:W3CDTF">2020-08-12T18:55:59Z</dcterms:modified>
</cp:coreProperties>
</file>