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rnym\OneDrive\Asztali gép\"/>
    </mc:Choice>
  </mc:AlternateContent>
  <xr:revisionPtr revIDLastSave="0" documentId="13_ncr:1_{5C57FEE2-D45A-4A2A-A739-FDB9ED443EA2}" xr6:coauthVersionLast="47" xr6:coauthVersionMax="47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2020 TERV BEVÉTEL" sheetId="1" r:id="rId1"/>
    <sheet name="2020 TERV KIADÁS" sheetId="2" r:id="rId2"/>
    <sheet name="2020 TÉNY BEVÉTEL" sheetId="3" r:id="rId3"/>
    <sheet name="2020 TÉNY KIADÁS" sheetId="4" r:id="rId4"/>
    <sheet name="2021 KIADÁS" sheetId="5" r:id="rId5"/>
    <sheet name="2021 BEVÉTEL" sheetId="6" r:id="rId6"/>
    <sheet name="2022 BEVÉTEL" sheetId="10" r:id="rId7"/>
    <sheet name="2022 KIADÁS" sheetId="9" r:id="rId8"/>
    <sheet name="Eltérés" sheetId="7" state="hidden" r:id="rId9"/>
    <sheet name="PH Névszerinti" sheetId="8" state="hidden" r:id="rId10"/>
  </sheets>
  <definedNames>
    <definedName name="______________kst222" localSheetId="8">#REF!</definedName>
    <definedName name="______________kst222" localSheetId="9">#REF!</definedName>
    <definedName name="______________kst222">#REF!</definedName>
    <definedName name="______________kst333" localSheetId="8">#REF!</definedName>
    <definedName name="______________kst333" localSheetId="9">#REF!</definedName>
    <definedName name="______________kst333">#REF!</definedName>
    <definedName name="_____________kst222" localSheetId="8">#REF!</definedName>
    <definedName name="_____________kst222" localSheetId="9">#REF!</definedName>
    <definedName name="_____________kst222">#REF!</definedName>
    <definedName name="_____________kst333" localSheetId="8">#REF!</definedName>
    <definedName name="_____________kst333" localSheetId="9">#REF!</definedName>
    <definedName name="_____________kst333">#REF!</definedName>
    <definedName name="____________kst2" localSheetId="8">#REF!</definedName>
    <definedName name="____________kst2" localSheetId="9">#REF!</definedName>
    <definedName name="____________kst2">#REF!</definedName>
    <definedName name="____________kst222" localSheetId="8">#REF!</definedName>
    <definedName name="____________kst222" localSheetId="9">#REF!</definedName>
    <definedName name="____________kst222">#REF!</definedName>
    <definedName name="____________kst333" localSheetId="8">#REF!</definedName>
    <definedName name="____________kst333" localSheetId="9">#REF!</definedName>
    <definedName name="____________kst333">#REF!</definedName>
    <definedName name="___________kst2" localSheetId="8">#REF!</definedName>
    <definedName name="___________kst2" localSheetId="9">#REF!</definedName>
    <definedName name="___________kst2">#REF!</definedName>
    <definedName name="___________kst222" localSheetId="8">#REF!</definedName>
    <definedName name="___________kst222" localSheetId="9">#REF!</definedName>
    <definedName name="___________kst222">#REF!</definedName>
    <definedName name="___________kst333" localSheetId="8">#REF!</definedName>
    <definedName name="___________kst333" localSheetId="9">#REF!</definedName>
    <definedName name="___________kst333">#REF!</definedName>
    <definedName name="__________kst2" localSheetId="8">#REF!</definedName>
    <definedName name="__________kst2" localSheetId="9">#REF!</definedName>
    <definedName name="__________kst2">#REF!</definedName>
    <definedName name="_________kst2" localSheetId="8">#REF!</definedName>
    <definedName name="_________kst2" localSheetId="9">#REF!</definedName>
    <definedName name="_________kst2">#REF!</definedName>
    <definedName name="_________kst222" localSheetId="8">#REF!</definedName>
    <definedName name="_________kst222" localSheetId="9">#REF!</definedName>
    <definedName name="_________kst222">#REF!</definedName>
    <definedName name="_________kst333" localSheetId="8">#REF!</definedName>
    <definedName name="_________kst333" localSheetId="9">#REF!</definedName>
    <definedName name="_________kst333">#REF!</definedName>
    <definedName name="________kst2" localSheetId="8">#REF!</definedName>
    <definedName name="________kst2" localSheetId="9">#REF!</definedName>
    <definedName name="________kst2">#REF!</definedName>
    <definedName name="_______kst2" localSheetId="8">#REF!</definedName>
    <definedName name="_______kst2" localSheetId="9">#REF!</definedName>
    <definedName name="_______kst2">#REF!</definedName>
    <definedName name="_______kst222" localSheetId="8">#REF!</definedName>
    <definedName name="_______kst222" localSheetId="9">#REF!</definedName>
    <definedName name="_______kst222">#REF!</definedName>
    <definedName name="_______kst333" localSheetId="8">#REF!</definedName>
    <definedName name="_______kst333" localSheetId="9">#REF!</definedName>
    <definedName name="_______kst333">#REF!</definedName>
    <definedName name="______kst2" localSheetId="8">#REF!</definedName>
    <definedName name="______kst2" localSheetId="9">#REF!</definedName>
    <definedName name="______kst2">#REF!</definedName>
    <definedName name="______kst222" localSheetId="8">#REF!</definedName>
    <definedName name="______kst222" localSheetId="9">#REF!</definedName>
    <definedName name="______kst222">#REF!</definedName>
    <definedName name="______kst333" localSheetId="8">#REF!</definedName>
    <definedName name="______kst333" localSheetId="9">#REF!</definedName>
    <definedName name="______kst333">#REF!</definedName>
    <definedName name="_____kst2" localSheetId="8">#REF!</definedName>
    <definedName name="_____kst2" localSheetId="9">#REF!</definedName>
    <definedName name="_____kst2">#REF!</definedName>
    <definedName name="_____kst222" localSheetId="8">#REF!</definedName>
    <definedName name="_____kst222" localSheetId="9">#REF!</definedName>
    <definedName name="_____kst222">#REF!</definedName>
    <definedName name="_____kst333" localSheetId="8">#REF!</definedName>
    <definedName name="_____kst333" localSheetId="9">#REF!</definedName>
    <definedName name="_____kst333">#REF!</definedName>
    <definedName name="____kst2" localSheetId="8">#REF!</definedName>
    <definedName name="____kst2" localSheetId="9">#REF!</definedName>
    <definedName name="____kst2">#REF!</definedName>
    <definedName name="____kst222" localSheetId="8">#REF!</definedName>
    <definedName name="____kst222" localSheetId="9">#REF!</definedName>
    <definedName name="____kst222">#REF!</definedName>
    <definedName name="____kst333" localSheetId="8">#REF!</definedName>
    <definedName name="____kst333" localSheetId="9">#REF!</definedName>
    <definedName name="____kst333">#REF!</definedName>
    <definedName name="___kst2" localSheetId="8">#REF!</definedName>
    <definedName name="___kst2" localSheetId="9">#REF!</definedName>
    <definedName name="___kst2">#REF!</definedName>
    <definedName name="___kst222" localSheetId="8">#REF!</definedName>
    <definedName name="___kst222" localSheetId="9">#REF!</definedName>
    <definedName name="___kst222">#REF!</definedName>
    <definedName name="___kst333" localSheetId="8">#REF!</definedName>
    <definedName name="___kst333" localSheetId="9">#REF!</definedName>
    <definedName name="___kst333">#REF!</definedName>
    <definedName name="__kst2" localSheetId="8">#REF!</definedName>
    <definedName name="__kst2" localSheetId="9">#REF!</definedName>
    <definedName name="__kst2">#REF!</definedName>
    <definedName name="__kst222" localSheetId="8">#REF!</definedName>
    <definedName name="__kst222" localSheetId="9">#REF!</definedName>
    <definedName name="__kst222">#REF!</definedName>
    <definedName name="__kst333" localSheetId="8">#REF!</definedName>
    <definedName name="__kst333" localSheetId="9">#REF!</definedName>
    <definedName name="__kst333">#REF!</definedName>
    <definedName name="_xlnm._FilterDatabase" localSheetId="8" hidden="1">Eltérés!$A$1:$J$33</definedName>
    <definedName name="_xlnm._FilterDatabase" localSheetId="9" hidden="1">'PH Névszerinti'!$A$1:$AD$164</definedName>
    <definedName name="_kst2" localSheetId="8">#REF!</definedName>
    <definedName name="_kst2" localSheetId="9">#REF!</definedName>
    <definedName name="_kst2">#REF!</definedName>
    <definedName name="_kst222" localSheetId="8">#REF!</definedName>
    <definedName name="_kst222" localSheetId="9">#REF!</definedName>
    <definedName name="_kst222">#REF!</definedName>
    <definedName name="_kst333" localSheetId="8">#REF!</definedName>
    <definedName name="_kst333" localSheetId="9">#REF!</definedName>
    <definedName name="_kst333">#REF!</definedName>
    <definedName name="átcsop2városüzi" localSheetId="8">#REF!</definedName>
    <definedName name="átcsop2városüzi" localSheetId="9">#REF!</definedName>
    <definedName name="átcsop2városüzi">#REF!</definedName>
    <definedName name="kst" localSheetId="8">#REF!</definedName>
    <definedName name="kst" localSheetId="9">#REF!</definedName>
    <definedName name="kst">#REF!</definedName>
    <definedName name="OLE_LINK1" localSheetId="8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0" i="10" l="1"/>
  <c r="C277" i="9"/>
  <c r="C67" i="10" l="1"/>
  <c r="E68" i="10" l="1"/>
  <c r="W163" i="8"/>
  <c r="K163" i="8"/>
  <c r="P163" i="8" s="1"/>
  <c r="J162" i="8"/>
  <c r="W162" i="8" s="1"/>
  <c r="W161" i="8"/>
  <c r="P161" i="8"/>
  <c r="K161" i="8"/>
  <c r="P160" i="8"/>
  <c r="J160" i="8"/>
  <c r="W160" i="8" s="1"/>
  <c r="W159" i="8"/>
  <c r="K159" i="8"/>
  <c r="P159" i="8" s="1"/>
  <c r="W158" i="8"/>
  <c r="K158" i="8"/>
  <c r="P158" i="8" s="1"/>
  <c r="W157" i="8"/>
  <c r="K157" i="8"/>
  <c r="P157" i="8" s="1"/>
  <c r="W156" i="8"/>
  <c r="K156" i="8"/>
  <c r="P156" i="8" s="1"/>
  <c r="W155" i="8"/>
  <c r="K155" i="8"/>
  <c r="P155" i="8" s="1"/>
  <c r="W154" i="8"/>
  <c r="K154" i="8"/>
  <c r="P154" i="8" s="1"/>
  <c r="W153" i="8"/>
  <c r="K153" i="8"/>
  <c r="P153" i="8" s="1"/>
  <c r="W152" i="8"/>
  <c r="P152" i="8"/>
  <c r="K152" i="8"/>
  <c r="W151" i="8"/>
  <c r="M151" i="8"/>
  <c r="P151" i="8" s="1"/>
  <c r="K151" i="8"/>
  <c r="W150" i="8"/>
  <c r="M150" i="8"/>
  <c r="P150" i="8" s="1"/>
  <c r="K150" i="8"/>
  <c r="A150" i="8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W149" i="8"/>
  <c r="M149" i="8"/>
  <c r="K149" i="8"/>
  <c r="G149" i="8"/>
  <c r="H146" i="8"/>
  <c r="H147" i="8" s="1"/>
  <c r="P147" i="8" s="1"/>
  <c r="P145" i="8"/>
  <c r="P144" i="8"/>
  <c r="P143" i="8"/>
  <c r="P142" i="8"/>
  <c r="P141" i="8"/>
  <c r="P140" i="8"/>
  <c r="A140" i="8"/>
  <c r="A141" i="8" s="1"/>
  <c r="P139" i="8"/>
  <c r="O137" i="8"/>
  <c r="O138" i="8" s="1"/>
  <c r="N137" i="8"/>
  <c r="N138" i="8" s="1"/>
  <c r="I137" i="8"/>
  <c r="I138" i="8" s="1"/>
  <c r="H137" i="8"/>
  <c r="P136" i="8"/>
  <c r="J136" i="8"/>
  <c r="J135" i="8"/>
  <c r="P135" i="8" s="1"/>
  <c r="P134" i="8"/>
  <c r="J134" i="8"/>
  <c r="J133" i="8"/>
  <c r="P133" i="8" s="1"/>
  <c r="P132" i="8"/>
  <c r="J132" i="8"/>
  <c r="J131" i="8"/>
  <c r="W130" i="8"/>
  <c r="P130" i="8"/>
  <c r="J130" i="8"/>
  <c r="W129" i="8"/>
  <c r="P129" i="8"/>
  <c r="K129" i="8"/>
  <c r="J128" i="8"/>
  <c r="W128" i="8" s="1"/>
  <c r="P127" i="8"/>
  <c r="K127" i="8"/>
  <c r="J127" i="8"/>
  <c r="W127" i="8" s="1"/>
  <c r="W126" i="8"/>
  <c r="P126" i="8"/>
  <c r="K126" i="8"/>
  <c r="W125" i="8"/>
  <c r="K125" i="8"/>
  <c r="P125" i="8" s="1"/>
  <c r="W124" i="8"/>
  <c r="K124" i="8"/>
  <c r="P124" i="8" s="1"/>
  <c r="W123" i="8"/>
  <c r="J123" i="8"/>
  <c r="W122" i="8"/>
  <c r="P122" i="8"/>
  <c r="K122" i="8"/>
  <c r="W121" i="8"/>
  <c r="P121" i="8"/>
  <c r="K121" i="8"/>
  <c r="J120" i="8"/>
  <c r="W119" i="8"/>
  <c r="M119" i="8"/>
  <c r="K119" i="8"/>
  <c r="W118" i="8"/>
  <c r="K118" i="8"/>
  <c r="P118" i="8" s="1"/>
  <c r="W117" i="8"/>
  <c r="K117" i="8"/>
  <c r="P117" i="8" s="1"/>
  <c r="W116" i="8"/>
  <c r="P116" i="8"/>
  <c r="K116" i="8"/>
  <c r="W115" i="8"/>
  <c r="P115" i="8"/>
  <c r="M115" i="8"/>
  <c r="K115" i="8"/>
  <c r="W114" i="8"/>
  <c r="P114" i="8"/>
  <c r="M114" i="8"/>
  <c r="K114" i="8"/>
  <c r="J113" i="8"/>
  <c r="J112" i="8"/>
  <c r="J111" i="8"/>
  <c r="W110" i="8"/>
  <c r="K110" i="8"/>
  <c r="P110" i="8" s="1"/>
  <c r="W109" i="8"/>
  <c r="K109" i="8"/>
  <c r="P109" i="8" s="1"/>
  <c r="W108" i="8"/>
  <c r="K108" i="8"/>
  <c r="P108" i="8" s="1"/>
  <c r="W107" i="8"/>
  <c r="K107" i="8"/>
  <c r="P107" i="8" s="1"/>
  <c r="W106" i="8"/>
  <c r="M106" i="8"/>
  <c r="K106" i="8"/>
  <c r="P105" i="8"/>
  <c r="J104" i="8"/>
  <c r="W104" i="8" s="1"/>
  <c r="W103" i="8"/>
  <c r="K103" i="8"/>
  <c r="P103" i="8" s="1"/>
  <c r="W102" i="8"/>
  <c r="P102" i="8"/>
  <c r="J102" i="8"/>
  <c r="W101" i="8"/>
  <c r="P101" i="8"/>
  <c r="K101" i="8"/>
  <c r="J100" i="8"/>
  <c r="J99" i="8"/>
  <c r="J98" i="8"/>
  <c r="W97" i="8"/>
  <c r="K97" i="8"/>
  <c r="P97" i="8" s="1"/>
  <c r="J96" i="8"/>
  <c r="J95" i="8"/>
  <c r="J94" i="8"/>
  <c r="W93" i="8"/>
  <c r="K93" i="8"/>
  <c r="P93" i="8" s="1"/>
  <c r="J92" i="8"/>
  <c r="J91" i="8"/>
  <c r="W90" i="8"/>
  <c r="K90" i="8"/>
  <c r="P90" i="8" s="1"/>
  <c r="K89" i="8"/>
  <c r="J89" i="8"/>
  <c r="W89" i="8" s="1"/>
  <c r="J88" i="8"/>
  <c r="W88" i="8" s="1"/>
  <c r="W87" i="8"/>
  <c r="P87" i="8"/>
  <c r="K87" i="8"/>
  <c r="M86" i="8"/>
  <c r="P86" i="8" s="1"/>
  <c r="K86" i="8"/>
  <c r="J86" i="8"/>
  <c r="W86" i="8" s="1"/>
  <c r="W85" i="8"/>
  <c r="P85" i="8"/>
  <c r="K85" i="8"/>
  <c r="W84" i="8"/>
  <c r="K84" i="8"/>
  <c r="P84" i="8" s="1"/>
  <c r="W83" i="8"/>
  <c r="K83" i="8"/>
  <c r="P83" i="8" s="1"/>
  <c r="W82" i="8"/>
  <c r="P82" i="8"/>
  <c r="K82" i="8"/>
  <c r="W81" i="8"/>
  <c r="P81" i="8"/>
  <c r="K81" i="8"/>
  <c r="W80" i="8"/>
  <c r="K80" i="8"/>
  <c r="P80" i="8" s="1"/>
  <c r="W79" i="8"/>
  <c r="K79" i="8"/>
  <c r="P79" i="8" s="1"/>
  <c r="J78" i="8"/>
  <c r="J77" i="8"/>
  <c r="W77" i="8" s="1"/>
  <c r="J76" i="8"/>
  <c r="K76" i="8" s="1"/>
  <c r="P76" i="8" s="1"/>
  <c r="J75" i="8"/>
  <c r="W75" i="8" s="1"/>
  <c r="W74" i="8"/>
  <c r="P74" i="8"/>
  <c r="J74" i="8"/>
  <c r="J73" i="8"/>
  <c r="W72" i="8"/>
  <c r="K72" i="8"/>
  <c r="P72" i="8" s="1"/>
  <c r="W71" i="8"/>
  <c r="K71" i="8"/>
  <c r="P71" i="8" s="1"/>
  <c r="W70" i="8"/>
  <c r="K70" i="8"/>
  <c r="P70" i="8" s="1"/>
  <c r="W69" i="8"/>
  <c r="M69" i="8"/>
  <c r="K69" i="8"/>
  <c r="W68" i="8"/>
  <c r="M68" i="8"/>
  <c r="K68" i="8"/>
  <c r="P68" i="8" s="1"/>
  <c r="W67" i="8"/>
  <c r="K67" i="8"/>
  <c r="P67" i="8" s="1"/>
  <c r="W66" i="8"/>
  <c r="K66" i="8"/>
  <c r="P66" i="8" s="1"/>
  <c r="J66" i="8"/>
  <c r="W65" i="8"/>
  <c r="K65" i="8"/>
  <c r="P65" i="8" s="1"/>
  <c r="J64" i="8"/>
  <c r="W64" i="8" s="1"/>
  <c r="W63" i="8"/>
  <c r="P63" i="8"/>
  <c r="K63" i="8"/>
  <c r="W62" i="8"/>
  <c r="P62" i="8"/>
  <c r="K62" i="8"/>
  <c r="W61" i="8"/>
  <c r="K61" i="8"/>
  <c r="P61" i="8" s="1"/>
  <c r="W60" i="8"/>
  <c r="K60" i="8"/>
  <c r="P60" i="8" s="1"/>
  <c r="W59" i="8"/>
  <c r="P59" i="8"/>
  <c r="K59" i="8"/>
  <c r="W58" i="8"/>
  <c r="P58" i="8"/>
  <c r="K58" i="8"/>
  <c r="W57" i="8"/>
  <c r="K57" i="8"/>
  <c r="P57" i="8" s="1"/>
  <c r="W56" i="8"/>
  <c r="K56" i="8"/>
  <c r="P56" i="8" s="1"/>
  <c r="J55" i="8"/>
  <c r="W54" i="8"/>
  <c r="K54" i="8"/>
  <c r="P54" i="8" s="1"/>
  <c r="J53" i="8"/>
  <c r="W52" i="8"/>
  <c r="K52" i="8"/>
  <c r="P52" i="8" s="1"/>
  <c r="J51" i="8"/>
  <c r="W51" i="8" s="1"/>
  <c r="J50" i="8"/>
  <c r="K50" i="8" s="1"/>
  <c r="P50" i="8" s="1"/>
  <c r="J49" i="8"/>
  <c r="W48" i="8"/>
  <c r="K48" i="8"/>
  <c r="P48" i="8" s="1"/>
  <c r="P47" i="8"/>
  <c r="J47" i="8"/>
  <c r="W47" i="8" s="1"/>
  <c r="W46" i="8"/>
  <c r="K46" i="8"/>
  <c r="P46" i="8" s="1"/>
  <c r="J45" i="8"/>
  <c r="W44" i="8"/>
  <c r="K44" i="8"/>
  <c r="P44" i="8" s="1"/>
  <c r="W43" i="8"/>
  <c r="K43" i="8"/>
  <c r="J43" i="8"/>
  <c r="J42" i="8"/>
  <c r="W42" i="8" s="1"/>
  <c r="W41" i="8"/>
  <c r="K41" i="8"/>
  <c r="P41" i="8" s="1"/>
  <c r="P40" i="8"/>
  <c r="J40" i="8"/>
  <c r="W40" i="8" s="1"/>
  <c r="W39" i="8"/>
  <c r="K39" i="8"/>
  <c r="P39" i="8" s="1"/>
  <c r="W38" i="8"/>
  <c r="K38" i="8"/>
  <c r="P38" i="8" s="1"/>
  <c r="W37" i="8"/>
  <c r="P37" i="8"/>
  <c r="K37" i="8"/>
  <c r="J36" i="8"/>
  <c r="W36" i="8" s="1"/>
  <c r="W35" i="8"/>
  <c r="M35" i="8"/>
  <c r="K35" i="8"/>
  <c r="P35" i="8" s="1"/>
  <c r="W34" i="8"/>
  <c r="M34" i="8"/>
  <c r="K34" i="8"/>
  <c r="W33" i="8"/>
  <c r="P33" i="8"/>
  <c r="K33" i="8"/>
  <c r="W32" i="8"/>
  <c r="P32" i="8"/>
  <c r="J32" i="8"/>
  <c r="J31" i="8"/>
  <c r="W30" i="8"/>
  <c r="K30" i="8"/>
  <c r="P30" i="8" s="1"/>
  <c r="J29" i="8"/>
  <c r="K28" i="8"/>
  <c r="J28" i="8"/>
  <c r="W27" i="8"/>
  <c r="K27" i="8"/>
  <c r="P27" i="8" s="1"/>
  <c r="W26" i="8"/>
  <c r="K26" i="8"/>
  <c r="P26" i="8" s="1"/>
  <c r="W25" i="8"/>
  <c r="P25" i="8"/>
  <c r="K25" i="8"/>
  <c r="W24" i="8"/>
  <c r="M24" i="8"/>
  <c r="K24" i="8"/>
  <c r="G24" i="8"/>
  <c r="J23" i="8"/>
  <c r="G23" i="8"/>
  <c r="K22" i="8"/>
  <c r="L22" i="8" s="1"/>
  <c r="J22" i="8"/>
  <c r="W22" i="8" s="1"/>
  <c r="J21" i="8"/>
  <c r="G21" i="8"/>
  <c r="P20" i="8"/>
  <c r="W20" i="8" s="1"/>
  <c r="J20" i="8"/>
  <c r="G20" i="8"/>
  <c r="J19" i="8"/>
  <c r="P19" i="8" s="1"/>
  <c r="W19" i="8" s="1"/>
  <c r="G19" i="8"/>
  <c r="J18" i="8"/>
  <c r="P18" i="8" s="1"/>
  <c r="W18" i="8" s="1"/>
  <c r="J17" i="8"/>
  <c r="J16" i="8"/>
  <c r="W16" i="8" s="1"/>
  <c r="P15" i="8"/>
  <c r="W15" i="8" s="1"/>
  <c r="J15" i="8"/>
  <c r="G15" i="8"/>
  <c r="J14" i="8"/>
  <c r="P14" i="8" s="1"/>
  <c r="W14" i="8" s="1"/>
  <c r="G14" i="8"/>
  <c r="W13" i="8"/>
  <c r="K13" i="8"/>
  <c r="P13" i="8" s="1"/>
  <c r="G13" i="8"/>
  <c r="J12" i="8"/>
  <c r="P12" i="8" s="1"/>
  <c r="W11" i="8"/>
  <c r="K11" i="8"/>
  <c r="P11" i="8" s="1"/>
  <c r="J10" i="8"/>
  <c r="P10" i="8" s="1"/>
  <c r="W9" i="8"/>
  <c r="J9" i="8"/>
  <c r="P9" i="8" s="1"/>
  <c r="J8" i="8"/>
  <c r="P8" i="8" s="1"/>
  <c r="W7" i="8"/>
  <c r="J7" i="8"/>
  <c r="W6" i="8"/>
  <c r="P6" i="8"/>
  <c r="J6" i="8"/>
  <c r="W5" i="8"/>
  <c r="P5" i="8"/>
  <c r="J5" i="8"/>
  <c r="J4" i="8"/>
  <c r="P4" i="8" s="1"/>
  <c r="W4" i="8" s="1"/>
  <c r="J3" i="8"/>
  <c r="P3" i="8" s="1"/>
  <c r="W3" i="8" s="1"/>
  <c r="G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W2" i="8"/>
  <c r="M2" i="8"/>
  <c r="K2" i="8"/>
  <c r="P2" i="8" s="1"/>
  <c r="G2" i="8"/>
  <c r="H130" i="7"/>
  <c r="G130" i="7"/>
  <c r="F130" i="7"/>
  <c r="G128" i="7"/>
  <c r="G129" i="7" s="1"/>
  <c r="F128" i="7"/>
  <c r="F129" i="7" s="1"/>
  <c r="H124" i="7"/>
  <c r="H123" i="7"/>
  <c r="H122" i="7"/>
  <c r="H121" i="7"/>
  <c r="H120" i="7"/>
  <c r="H119" i="7"/>
  <c r="H118" i="7"/>
  <c r="H117" i="7"/>
  <c r="H116" i="7"/>
  <c r="H115" i="7"/>
  <c r="H114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84" i="6"/>
  <c r="C75" i="6"/>
  <c r="C27" i="6"/>
  <c r="C123" i="5"/>
  <c r="C87" i="5"/>
  <c r="C22" i="1"/>
  <c r="C85" i="10" l="1"/>
  <c r="K162" i="8"/>
  <c r="P162" i="8" s="1"/>
  <c r="P164" i="8" s="1"/>
  <c r="P36" i="8"/>
  <c r="K51" i="8"/>
  <c r="P51" i="8" s="1"/>
  <c r="P104" i="8"/>
  <c r="P146" i="8"/>
  <c r="F131" i="7"/>
  <c r="K7" i="8"/>
  <c r="P7" i="8" s="1"/>
  <c r="K16" i="8"/>
  <c r="K29" i="8"/>
  <c r="P29" i="8" s="1"/>
  <c r="P34" i="8"/>
  <c r="W49" i="8"/>
  <c r="P64" i="8"/>
  <c r="K75" i="8"/>
  <c r="P75" i="8" s="1"/>
  <c r="K77" i="8"/>
  <c r="P88" i="8"/>
  <c r="K123" i="8"/>
  <c r="P123" i="8" s="1"/>
  <c r="K128" i="8"/>
  <c r="L128" i="8" s="1"/>
  <c r="P42" i="8"/>
  <c r="K49" i="8"/>
  <c r="P49" i="8" s="1"/>
  <c r="L137" i="8"/>
  <c r="L138" i="8" s="1"/>
  <c r="P24" i="8"/>
  <c r="P28" i="8"/>
  <c r="W29" i="8"/>
  <c r="P149" i="8"/>
  <c r="W100" i="8"/>
  <c r="P100" i="8"/>
  <c r="K100" i="8"/>
  <c r="H128" i="7"/>
  <c r="G131" i="7"/>
  <c r="M137" i="8"/>
  <c r="M138" i="8" s="1"/>
  <c r="J137" i="8"/>
  <c r="J138" i="8" s="1"/>
  <c r="P22" i="8"/>
  <c r="W31" i="8"/>
  <c r="K31" i="8"/>
  <c r="P31" i="8" s="1"/>
  <c r="P43" i="8"/>
  <c r="W53" i="8"/>
  <c r="P53" i="8"/>
  <c r="W91" i="8"/>
  <c r="P91" i="8"/>
  <c r="W94" i="8"/>
  <c r="P94" i="8"/>
  <c r="W23" i="8"/>
  <c r="K23" i="8"/>
  <c r="P23" i="8" s="1"/>
  <c r="W73" i="8"/>
  <c r="K73" i="8"/>
  <c r="P73" i="8" s="1"/>
  <c r="W113" i="8"/>
  <c r="K113" i="8"/>
  <c r="P113" i="8" s="1"/>
  <c r="W8" i="8"/>
  <c r="W10" i="8"/>
  <c r="W12" i="8"/>
  <c r="W17" i="8"/>
  <c r="K17" i="8"/>
  <c r="W45" i="8"/>
  <c r="K45" i="8"/>
  <c r="P45" i="8" s="1"/>
  <c r="W78" i="8"/>
  <c r="K78" i="8"/>
  <c r="P78" i="8" s="1"/>
  <c r="W92" i="8"/>
  <c r="P92" i="8"/>
  <c r="W95" i="8"/>
  <c r="P95" i="8"/>
  <c r="W98" i="8"/>
  <c r="P98" i="8"/>
  <c r="W111" i="8"/>
  <c r="P111" i="8"/>
  <c r="W120" i="8"/>
  <c r="K120" i="8"/>
  <c r="P120" i="8" s="1"/>
  <c r="K131" i="8"/>
  <c r="P131" i="8" s="1"/>
  <c r="W21" i="8"/>
  <c r="K21" i="8"/>
  <c r="P21" i="8" s="1"/>
  <c r="W55" i="8"/>
  <c r="P55" i="8"/>
  <c r="K55" i="8"/>
  <c r="P16" i="8"/>
  <c r="P17" i="8"/>
  <c r="P69" i="8"/>
  <c r="P77" i="8"/>
  <c r="W96" i="8"/>
  <c r="P96" i="8"/>
  <c r="W99" i="8"/>
  <c r="P99" i="8"/>
  <c r="P106" i="8"/>
  <c r="W112" i="8"/>
  <c r="P112" i="8"/>
  <c r="P119" i="8"/>
  <c r="W50" i="8"/>
  <c r="W76" i="8"/>
  <c r="P89" i="8"/>
  <c r="P128" i="8"/>
  <c r="P137" i="8" l="1"/>
  <c r="P138" i="8" s="1"/>
  <c r="K137" i="8"/>
  <c r="K138" i="8" s="1"/>
  <c r="H129" i="7"/>
  <c r="H131" i="7"/>
</calcChain>
</file>

<file path=xl/sharedStrings.xml><?xml version="1.0" encoding="utf-8"?>
<sst xmlns="http://schemas.openxmlformats.org/spreadsheetml/2006/main" count="2862" uniqueCount="1333">
  <si>
    <t>02 - B1-B7. Költségvetési bevételek</t>
  </si>
  <si>
    <t>#</t>
  </si>
  <si>
    <t>Megnevezés</t>
  </si>
  <si>
    <t>Eredeti előirányzat</t>
  </si>
  <si>
    <t>Helyi önkormányzatok működésének általános támogatása (B111)</t>
  </si>
  <si>
    <t>Települési önkormányzatok egyes köznevelési feladatainak támogatása (B112)</t>
  </si>
  <si>
    <t>Települési önkormányzatok egyes szociális és gyermekjóléti feladatainak támogatása (B1131)</t>
  </si>
  <si>
    <t>Települési önkormányzatok gyermekétkeztetési feladatainak támogatása (B1132)</t>
  </si>
  <si>
    <t>Települési önkormányzatok szociális gyermekjóléti és gyermekétkeztetési feladatainak támogatása (B113)</t>
  </si>
  <si>
    <t>Települési önkormányzatok kulturális feladatainak támogatása (B114)</t>
  </si>
  <si>
    <t>Működési célú költségvetési támogatások és kiegészítő támogatások (B115)</t>
  </si>
  <si>
    <t>Önkormányzatok működési támogatásai (B11)</t>
  </si>
  <si>
    <t>NEAK-támogatás (B160101)</t>
  </si>
  <si>
    <t>Közfoglalkoztatás támogatása (B160102)</t>
  </si>
  <si>
    <t>Mezőőri szolgálat működés támogatása (B160103)</t>
  </si>
  <si>
    <t>Fejlesztő foglalkoztatás támogatása (B160104)</t>
  </si>
  <si>
    <t>Társulási koordinátor és pü.ügyintéző személyi juttatás megtérítése (Többcélú Társulás) (B160105)</t>
  </si>
  <si>
    <t>Társulási koordinátor és pü.ügyintéző személyi juttatás megtérítése (Ny-Hevesi Reg. Hull.gazd. Önk. Társulás) (B160106)</t>
  </si>
  <si>
    <t>Szociális ágazati összevont pótlék (B160107)</t>
  </si>
  <si>
    <t>Kulturális illetménypótlék (B160108)</t>
  </si>
  <si>
    <t>Nyári napközis tábor, nyári diákmunka, autómentes nap (B160109)</t>
  </si>
  <si>
    <t>Utcai szociális munka támogatása (B160110)</t>
  </si>
  <si>
    <t>Egyéb működési célú támogatások (B1601)</t>
  </si>
  <si>
    <t>Kulturális és közösségi terek infrastrukturális fejlesztése (B160201)</t>
  </si>
  <si>
    <t>Célzott prevenciós programok a szenvedélybetegségek megelőzése érdekében (B160202)</t>
  </si>
  <si>
    <t>Szennyvízelvezetés fejlesztése projektből lehívható ÁFA támogatás (B160203)</t>
  </si>
  <si>
    <t>Projektek működési célú támogatása (B1602)</t>
  </si>
  <si>
    <t>Egyéb működési célú támogatások bevételei államháztartáson belülről (B16)</t>
  </si>
  <si>
    <t>🔒 Működési támogatások államháztartáson belülről (B1)</t>
  </si>
  <si>
    <t>Szennyvízelvezetésének és tisztításának fejlesztése önerő (B21)</t>
  </si>
  <si>
    <t>Szennyvízelvezetésének és tisztításának fejlesztése ((B22)</t>
  </si>
  <si>
    <t>Ingyenes WIFI pontok kialakítása (WIFI4EU pályázat) (B23)</t>
  </si>
  <si>
    <t>Új ipari terület kialakítása (B24)</t>
  </si>
  <si>
    <t>Célzott prevenciós programok a szenvedélybetegségek megelőzése érdekében (B25)</t>
  </si>
  <si>
    <t>Az erdei ökoszisztémák térítésmentes közjóléti funkcióinak fejlesztése (B26)</t>
  </si>
  <si>
    <t>Felhalmozási támogatások államháztartáson belülről (B2)</t>
  </si>
  <si>
    <t>Építményadó (B341)</t>
  </si>
  <si>
    <t>Magánszemélyek kommunális adója (B342)</t>
  </si>
  <si>
    <t>Vagyoni tipusú adók (B34)</t>
  </si>
  <si>
    <t>Helyi iparűzési adó (B351)</t>
  </si>
  <si>
    <t>Gépjárműadók (B354)</t>
  </si>
  <si>
    <t>Idegenforgalmi adó (B355)</t>
  </si>
  <si>
    <t>Termékek és szolgáltatások adói (B35)</t>
  </si>
  <si>
    <t>Talajterhelési díj (B361)</t>
  </si>
  <si>
    <t>Adópótlék, adóbírság (B362)</t>
  </si>
  <si>
    <t>Közösségellenes bírság (B363)</t>
  </si>
  <si>
    <t>Egyéb közhatalmi bevételek (B36)</t>
  </si>
  <si>
    <t>Közhatalmi bevételek (B3)</t>
  </si>
  <si>
    <t>Készletértékesítés ellenértéke	(B401)</t>
  </si>
  <si>
    <t>Szolgáltatások ellenértéke (B402)</t>
  </si>
  <si>
    <t>Közvetített szolgáltatások ellenértéke (B403)</t>
  </si>
  <si>
    <t>Tulajdonosi bevételek (B404)</t>
  </si>
  <si>
    <t>Ellátási díjak (B405)</t>
  </si>
  <si>
    <t>Kiszámlázott általános forgalmi adó (B406)</t>
  </si>
  <si>
    <t>Általános forgalmi adó visszatérítése (B407)</t>
  </si>
  <si>
    <t>Befektetett pénzügyi eszközökből származó bevételek (B4081)</t>
  </si>
  <si>
    <t>Egyéb kapott (járó) kamatok és kamatjellegű bevételek (B4082)</t>
  </si>
  <si>
    <t>Kamatbevételek és más nyereségjellegű bevételek (B408)</t>
  </si>
  <si>
    <t>Egyéb működési bevételek (B411)</t>
  </si>
  <si>
    <t>Működési bevételek (B4)</t>
  </si>
  <si>
    <t>Ingatlanok értékesítése (B52)</t>
  </si>
  <si>
    <t>Egyéb tárgyi eszközök értékesítése (B53)</t>
  </si>
  <si>
    <t>Felhalmozási bevételek (B5)</t>
  </si>
  <si>
    <t>Tagi kölcsön megtérülése (B601)</t>
  </si>
  <si>
    <t>Új Nap Egyesület átmeneti finanszírozás visszafizetése (B602)</t>
  </si>
  <si>
    <t>Gyöngyösi Kulturális NKft. átmeneti finanszírozás visszafizetése (B603)</t>
  </si>
  <si>
    <t>Gyöngyösi Úszó Alapítvány átmeneti finanszírozás visszafizetése (B604)</t>
  </si>
  <si>
    <t>Gyöngyösi Amatőr Színjátszásért Khe. átmeneti finanszírozás visszafizetése (B605)</t>
  </si>
  <si>
    <t>Meseházikó Alapítvány átmeneti finanszírozás visszafizetése (B606)</t>
  </si>
  <si>
    <t>Hozzájárulás mezőőri szolgálathoz (B607)</t>
  </si>
  <si>
    <t>Közérdekű felajánlások koronavírus elleni védekezéshez (B608)</t>
  </si>
  <si>
    <t>Volánbusz támogatás túlfizetés (B609)</t>
  </si>
  <si>
    <t>GYAK női szakosztály működtetésére adott kölcsön visszafizetése (B610)</t>
  </si>
  <si>
    <t>Működési célú átvett pénzeszközök (B6)</t>
  </si>
  <si>
    <t>Lakáshoz jutók helyi támogatás megtérülése (B741)</t>
  </si>
  <si>
    <t>Dolgozók lakásép. támogatás megtérülése (B742)</t>
  </si>
  <si>
    <t>Gyöngyösi Kézilabda Klub finanszírozás visszafizetése (B743)</t>
  </si>
  <si>
    <t>Mátrai Hegyközségek Nonprofit Kft. finanszírozás visszafizetése (B744)</t>
  </si>
  <si>
    <t>Felhalmozási célú visszatérítendő támogatások, kölcsönök visszatérülése államháztartáson kívülről (B74)</t>
  </si>
  <si>
    <t>Gáz-, Zsellérköz csatorna csatlakozási díj (B751)</t>
  </si>
  <si>
    <t>MMSZSZ hozzájárulása Károly Róbert Középiskola felújításához (2019) (B752)</t>
  </si>
  <si>
    <t>MMSZSZ hozzájárulása Károly Róbert Középiskola felújításához (2020) (B753)</t>
  </si>
  <si>
    <t>Egyéb felhalmozási célú átvett pénzeszközök (B75)</t>
  </si>
  <si>
    <t>Felhalmozási célú átvett pénzeszközök (B7)</t>
  </si>
  <si>
    <t>Költségvetési bevételek (B1-B7)</t>
  </si>
  <si>
    <t>Hosszú lejáratú hitelek, kölcsönök felvétele pénzügyi vállalkozástól (B8111)</t>
  </si>
  <si>
    <t>Hitel-, kölcsönfelvétel pénzügyi vállalkozástól (=01+02+03) (B811)</t>
  </si>
  <si>
    <t>Befektetési célú belföldi értékpapírok beváltása, értékesítése (B8123)</t>
  </si>
  <si>
    <t>Belföldi értékpapírok bevételei (=05+..+08) (B812)</t>
  </si>
  <si>
    <t>Előző év költségvetési maradványának igénybevétele (B8131)</t>
  </si>
  <si>
    <t>Maradvány igénybevétele (=10+11) (B813)</t>
  </si>
  <si>
    <t>Államháztartáson belüli megelőlegezések (B814)</t>
  </si>
  <si>
    <t>Belföldi finanszírozás bevételei (B81)</t>
  </si>
  <si>
    <t>Finanszírozási bevételek (B8)</t>
  </si>
  <si>
    <t>Finanszírozási többlet (FT)</t>
  </si>
  <si>
    <t>Fejlesztési hitel, értékpapírok eladása (FT2)</t>
  </si>
  <si>
    <t>Áthúzódó projektek, szabad maradvány, elszámolások (FT1)</t>
  </si>
  <si>
    <r>
      <rPr>
        <sz val="10"/>
        <color rgb="FFFF0000"/>
        <rFont val="Arial"/>
      </rPr>
      <t>❌</t>
    </r>
    <r>
      <rPr>
        <sz val="10"/>
        <color rgb="FF000000"/>
        <rFont val="Arial"/>
      </rPr>
      <t xml:space="preserve"> Irányítószervi támogatás (IB1)</t>
    </r>
  </si>
  <si>
    <t>Köztisztviselők, kormánytisztviselők (K110101)</t>
  </si>
  <si>
    <t>503,129,962</t>
  </si>
  <si>
    <t>Közalkalmazottak (K110102)</t>
  </si>
  <si>
    <t>893,117,006</t>
  </si>
  <si>
    <t>Felsőfokú végzettségű (nem vezető) (K11010301)</t>
  </si>
  <si>
    <t>7,212,552</t>
  </si>
  <si>
    <t>Fizikai alkalmazott (K11010302)</t>
  </si>
  <si>
    <t>41,401,200</t>
  </si>
  <si>
    <t>Közfoglalkoztatott (K11010303)</t>
  </si>
  <si>
    <t>20,243,258</t>
  </si>
  <si>
    <t>Egyéb bérrendszer (K110103)</t>
  </si>
  <si>
    <t>68,857,010</t>
  </si>
  <si>
    <t>Törvény szerinti illetmények, munkabérek (K1101)</t>
  </si>
  <si>
    <t>1,465,103,978</t>
  </si>
  <si>
    <t>Köztisztviselők, kormánytisztviselők (K110201)</t>
  </si>
  <si>
    <t>11,835,600</t>
  </si>
  <si>
    <t>Közalkalmazottak (K110202)</t>
  </si>
  <si>
    <t>9,063,324</t>
  </si>
  <si>
    <t>Normatív jutalmak, céljuttatás, projektprémium (K1102)</t>
  </si>
  <si>
    <t>20,898,924</t>
  </si>
  <si>
    <t>Köztisztviselők, kormánytisztviselők (K110401)</t>
  </si>
  <si>
    <t>2,697,725</t>
  </si>
  <si>
    <t>Egyéb bérrendszer (fizikai alkalmazottak) (K110402)</t>
  </si>
  <si>
    <t>Készenléti, ügyeleti, helyettesítési díj, túlóra, túlszolgálat (K1104)</t>
  </si>
  <si>
    <t>3,189,016</t>
  </si>
  <si>
    <t>Végkielégítés (K1105)</t>
  </si>
  <si>
    <t>1,870,800</t>
  </si>
  <si>
    <t>Jubileumi jutalom (K1106)</t>
  </si>
  <si>
    <t>14,618,346</t>
  </si>
  <si>
    <t>Köztisztviselők, kormánytisztviselők (K110701)</t>
  </si>
  <si>
    <t>19,457,714</t>
  </si>
  <si>
    <t>Közalkalmazottak (K110702)</t>
  </si>
  <si>
    <t>32,415,458</t>
  </si>
  <si>
    <t>Egyéb bérrendszer (K110703)</t>
  </si>
  <si>
    <t>2,730,907</t>
  </si>
  <si>
    <t>Béren kívüli juttatások (K1107)</t>
  </si>
  <si>
    <t>54,604,079</t>
  </si>
  <si>
    <t>Közlekedési költségtérítés (K1109)</t>
  </si>
  <si>
    <t>10,337,113</t>
  </si>
  <si>
    <t>Egyéb költségtérítések (K1110)</t>
  </si>
  <si>
    <t>4,671,110</t>
  </si>
  <si>
    <t>Szociális támogatások (K1112)</t>
  </si>
  <si>
    <t>Köztisztviselők, kormánytisztviselők (K111301)</t>
  </si>
  <si>
    <t>4,500,000</t>
  </si>
  <si>
    <t>Közalkalmazottak (K111302)</t>
  </si>
  <si>
    <t>16,539,270</t>
  </si>
  <si>
    <t>Foglalkoztatottak egyéb személyi juttatásai (K1113)</t>
  </si>
  <si>
    <t>21,039,270</t>
  </si>
  <si>
    <t>Foglalkoztatottak személyi juttatásai (K11)</t>
  </si>
  <si>
    <t>1,597,032,636</t>
  </si>
  <si>
    <t>polgármester, főpolgármester (K120101)</t>
  </si>
  <si>
    <t>10,909,203</t>
  </si>
  <si>
    <t>helyi önkormányzati képviselő-testület tagja (K120102)</t>
  </si>
  <si>
    <t>56,721,200</t>
  </si>
  <si>
    <t>alpolgármester (K120103)</t>
  </si>
  <si>
    <t>19,796,959</t>
  </si>
  <si>
    <t>Választott tisztségviselők juttatásai (K1201)</t>
  </si>
  <si>
    <t>87,427,362</t>
  </si>
  <si>
    <t>Munkavégzésre irányuló egyéb jogviszonyban nem saját foglalkoztatottnak fizetett juttatások (K1202)</t>
  </si>
  <si>
    <t>49,238,187</t>
  </si>
  <si>
    <t>Egyéb külső személyi juttatások (K1203)</t>
  </si>
  <si>
    <t>43,400,058</t>
  </si>
  <si>
    <t>Külső személyi juttatások (=15+16+17) (K12)</t>
  </si>
  <si>
    <t>180,065,607</t>
  </si>
  <si>
    <t>Személyi juttatások (=14+18) (K1)</t>
  </si>
  <si>
    <t>1,777,098,243</t>
  </si>
  <si>
    <t>Munkaadókat terhelő járulékok és szociális hozzájárulási adó (K2)</t>
  </si>
  <si>
    <t>315,538,396</t>
  </si>
  <si>
    <t>Polgármesteri Hivatal dologi kiadásai (K301)</t>
  </si>
  <si>
    <t>Gyöngyösi Közös Önkormányzati Hivatal dologi kiadásai (K302)</t>
  </si>
  <si>
    <t>61,581,387</t>
  </si>
  <si>
    <t>Visonta úti Bölcsőde és Családi Napközi dologi kiadásai (K304)</t>
  </si>
  <si>
    <t>28,994,008</t>
  </si>
  <si>
    <t>Dobó úti Bölcsőde dologi kiadásai (K305)</t>
  </si>
  <si>
    <t>50,907,669</t>
  </si>
  <si>
    <t>Gyöngyös Város Óvodáinak dologi kiadásai (K306)</t>
  </si>
  <si>
    <t>161,709,908</t>
  </si>
  <si>
    <t>Vachott Sándor Városi Könyvtár dologi kiadásai (K307)</t>
  </si>
  <si>
    <t>15,360,438</t>
  </si>
  <si>
    <t>Önkormányzat működtetés dologi kiadásai (K30801)</t>
  </si>
  <si>
    <t>122,874,326</t>
  </si>
  <si>
    <t>Közétkeztetéssel kapcsolatos feladatok (K30802)</t>
  </si>
  <si>
    <t>222,097,549</t>
  </si>
  <si>
    <t>Közszolgáltatási Csoport feladatai (K308030101)</t>
  </si>
  <si>
    <t>26,647,500</t>
  </si>
  <si>
    <t>Külföldi kiküldetés, kiadványok, rendezvények dologi kiadásai (K308030102)</t>
  </si>
  <si>
    <t>7,900,000</t>
  </si>
  <si>
    <t>Városmarketing feladatok (K308030103)</t>
  </si>
  <si>
    <t>6,000,000</t>
  </si>
  <si>
    <t>Honlapfejlesztés, applikációfejlesztés kapcsolódó szervezetfejlesztéssel, marketinggel (K308030104)</t>
  </si>
  <si>
    <t>5,000,000</t>
  </si>
  <si>
    <t>Takarítási szolgáltatás (intézmények) (K308030105)</t>
  </si>
  <si>
    <t>28,788,004</t>
  </si>
  <si>
    <t>Közfoglalkoztatás dologi kiadásai (K308030106)</t>
  </si>
  <si>
    <t>Biztosítási díjak és önrész (K308030107)</t>
  </si>
  <si>
    <t>12,244,026</t>
  </si>
  <si>
    <t>Képviselői keret (K308030108)</t>
  </si>
  <si>
    <t>7,000,000</t>
  </si>
  <si>
    <t>ÁFA-fizetési kötelezettség (K308030109)</t>
  </si>
  <si>
    <t>40,000,000</t>
  </si>
  <si>
    <t>Intézmények karbantartása (K308030110)</t>
  </si>
  <si>
    <t>15,368,300</t>
  </si>
  <si>
    <t>Egyéb dologi kiadások (K3080301)</t>
  </si>
  <si>
    <t>148,995,730</t>
  </si>
  <si>
    <t>Környezetvédelmi Alap kiadásai (K308030201)</t>
  </si>
  <si>
    <t>4,798,784</t>
  </si>
  <si>
    <t>Lakáscélú dologi kiadások (K308030202)</t>
  </si>
  <si>
    <t>9,000,000</t>
  </si>
  <si>
    <t>Rotavírus elleni védőoltás (K308030203)</t>
  </si>
  <si>
    <t>7,500,000</t>
  </si>
  <si>
    <t>HPV elleni védőoltás (K308030204)</t>
  </si>
  <si>
    <t>6,200,000</t>
  </si>
  <si>
    <t>Koronavírus elleni védekezéssel kapcsolatos kiadások (K308030205)</t>
  </si>
  <si>
    <t>Tüzelőanyag támogatás (K308030206)</t>
  </si>
  <si>
    <t>Intézmények GDPR feladatai (K308030207)</t>
  </si>
  <si>
    <t>Drogstratégia megvalósítása (K308030208)</t>
  </si>
  <si>
    <t>Éghajlatváltozási Stratégia felülvizsgálata (K308030209)</t>
  </si>
  <si>
    <t>Egyéb dologi kiadások (K308030210)</t>
  </si>
  <si>
    <t>26,660,284</t>
  </si>
  <si>
    <t>Programok, stratégiák kiadásai (K3080302)</t>
  </si>
  <si>
    <t>54,159,068</t>
  </si>
  <si>
    <t>Egyéb dologi kiadások (K30803)</t>
  </si>
  <si>
    <t>203,154,798</t>
  </si>
  <si>
    <t>Új ipari terület kialakítása (K3080401)</t>
  </si>
  <si>
    <t>15,930,535</t>
  </si>
  <si>
    <t>Kulturális és aktív turizmus fejlesztése (K3080402)</t>
  </si>
  <si>
    <t>13,059,836</t>
  </si>
  <si>
    <t>Jeruzsálem Úti Bölcsőde és Óvoda fejlesztése (K3080403)</t>
  </si>
  <si>
    <t>2,431,510</t>
  </si>
  <si>
    <t>Aktív Ház sport- és szabadidőközpont kialakítása (K3080404)</t>
  </si>
  <si>
    <t>44,713,420</t>
  </si>
  <si>
    <t>MMK energetikai korszerűsítése (K3080405)</t>
  </si>
  <si>
    <t>Észak-nyugati városrész rehabilitációja (K3080406)</t>
  </si>
  <si>
    <t>16,756,936</t>
  </si>
  <si>
    <t>A társadalmi együttműködés erősítését szolgáló komplex program (K3080407)</t>
  </si>
  <si>
    <t>16,418,294</t>
  </si>
  <si>
    <t>Kulturális és közösségi terek infrastrukturális fejlesztése (K3080408)</t>
  </si>
  <si>
    <t>3,702,745</t>
  </si>
  <si>
    <t>MMK kulturális fejlesztése (K3080409)</t>
  </si>
  <si>
    <t>Célzott prevenciós programok a szenvedélybetegségek megelőzésére (K3080410)</t>
  </si>
  <si>
    <t>22,475,490</t>
  </si>
  <si>
    <t>Gyöngyös és térsége szennyvízelvezetésének és tisztításának fejlesztése (K3080411)</t>
  </si>
  <si>
    <t>421,339,061</t>
  </si>
  <si>
    <t>Az erdei ökoszisztémák térítésmentesen nyújtott közjóléti funkcióinak fejlesztése (K3080412)</t>
  </si>
  <si>
    <t>5,359,980</t>
  </si>
  <si>
    <t>Projektek dologi kiadásai össszesen (K30804)</t>
  </si>
  <si>
    <t>562,363,698</t>
  </si>
  <si>
    <t>Lakások üzemeltetése (K3080501)</t>
  </si>
  <si>
    <t>128,833,000</t>
  </si>
  <si>
    <t>Nem lakás célú helyiségek üzemeltetése (VG Zrt.) (K3080502)</t>
  </si>
  <si>
    <t>7,784,000</t>
  </si>
  <si>
    <t>Nem lakás célú helyiségek üzemeltetése (Várostérség Fejlesztő Kft.) (K3080503)</t>
  </si>
  <si>
    <t>54,541,096</t>
  </si>
  <si>
    <t>Temetők üzemeltetése (K3080504)</t>
  </si>
  <si>
    <t>42,598,000</t>
  </si>
  <si>
    <t>Parkolók üzemeltetése (K3080505)</t>
  </si>
  <si>
    <t>50,000,000</t>
  </si>
  <si>
    <t>Sástó turisztikai létesítmények üzemeltetése (K3080506)</t>
  </si>
  <si>
    <t>14,001,000</t>
  </si>
  <si>
    <t>Üzemeltetésre átadott vagyon dologi kiadásai (K30805)</t>
  </si>
  <si>
    <t>297,757,096</t>
  </si>
  <si>
    <t>Park fenntartás GYÖNGYÖS (K308060101)</t>
  </si>
  <si>
    <t>120,000,000</t>
  </si>
  <si>
    <t>Park fenntartás MÁTRAFÜRED (K308060102)</t>
  </si>
  <si>
    <t>12,609,718</t>
  </si>
  <si>
    <t>Közterületi játszóeszközök éves karbantartása (K308060103)</t>
  </si>
  <si>
    <t>Intézményi játszóeszközök éves karbantartása (K308060104)</t>
  </si>
  <si>
    <t>2,000,000</t>
  </si>
  <si>
    <t>Faültetés és pótlás (K308060105)</t>
  </si>
  <si>
    <t>4,000,000</t>
  </si>
  <si>
    <t>Kisegítő mg-i szolgáltatásokkal kapcs. egyéb feladatok (K308060106)</t>
  </si>
  <si>
    <t>34,500,000</t>
  </si>
  <si>
    <t>Gépek helyének kialakítása az Aranysas-Fecske fitnesz parkban (2019) (K308060107)</t>
  </si>
  <si>
    <t>Kisegítő mezőgazdasági szolgáltatások (K3080601)</t>
  </si>
  <si>
    <t>178,109,718</t>
  </si>
  <si>
    <t>Útkarbantartás, kátyúzás, táblázás, festés GYÖNGYÖS (K308060201)</t>
  </si>
  <si>
    <t>25,404,411</t>
  </si>
  <si>
    <t>Útkarbantartás, kátyúzás, táblázás, festés MÁTRAFÜRED (K308060202)</t>
  </si>
  <si>
    <t>2,500,000</t>
  </si>
  <si>
    <t>Járdajavítási fel nem osztható keret (K308060203)</t>
  </si>
  <si>
    <t>3,000,000</t>
  </si>
  <si>
    <t>Közutakkal kapcsolatos egyéb feladatok (K308060204)</t>
  </si>
  <si>
    <t>15,100,545</t>
  </si>
  <si>
    <t>Közutak üzemeltetése (K3080602)</t>
  </si>
  <si>
    <t>46,004,956</t>
  </si>
  <si>
    <t>Közvilágítás dologi kiadásai GYÖNGYÖS (K308060301)</t>
  </si>
  <si>
    <t>48,000,000</t>
  </si>
  <si>
    <t>Közvilágítás dologi kiadásai MÁTRAFÜRED (K308060302)</t>
  </si>
  <si>
    <t>3,200,000</t>
  </si>
  <si>
    <t>Energiagazdálkodással kapcsolatos egyéb feladatok (K308060303)</t>
  </si>
  <si>
    <t>18,604,900</t>
  </si>
  <si>
    <t>Közvilágítás üzemeltetése, energiagazdálkodás (K3080603)</t>
  </si>
  <si>
    <t>69,804,900</t>
  </si>
  <si>
    <t>Engedélyek, tervek kiadásai (K308060401)</t>
  </si>
  <si>
    <t>23,680,000</t>
  </si>
  <si>
    <t>Műszaki ellenőri feladatok (K308060402)</t>
  </si>
  <si>
    <t>8,787,000</t>
  </si>
  <si>
    <t>Parki, intézményi, közterületi év közbeni munkák (K308060403)</t>
  </si>
  <si>
    <t>5,651,080</t>
  </si>
  <si>
    <t>Városgazdai feladatok ellátásának kiadásai (K308060404)</t>
  </si>
  <si>
    <t>12,000,000</t>
  </si>
  <si>
    <t>Ingatlanrendezéssel és közbeszerzéssel kapcsolatos kiadások (K308060405)</t>
  </si>
  <si>
    <t>Településrendezési eszközök készítése (K308060406)</t>
  </si>
  <si>
    <t>28,545,800</t>
  </si>
  <si>
    <t>Területrendezések (K308060407)</t>
  </si>
  <si>
    <t>Termőföld belterületbe vonása (DK-i iparterület)) (K308060408)</t>
  </si>
  <si>
    <t>284,948,400</t>
  </si>
  <si>
    <t>Város- és községgazdálkodással kapcsolatos egyéb feladatok (K308060409)</t>
  </si>
  <si>
    <t>19,491,312</t>
  </si>
  <si>
    <t>Önkormányzati tulajdonú ingatlanok bontása (K308060410)</t>
  </si>
  <si>
    <t>Város- és községgazdálkodás (K3080604)</t>
  </si>
  <si>
    <t>401,103,592</t>
  </si>
  <si>
    <t>Gyepmesteri feladatok dologi kiadásai (K308060501)</t>
  </si>
  <si>
    <t>12,361,700</t>
  </si>
  <si>
    <t>Galambállomány ritkítása (K308060502)</t>
  </si>
  <si>
    <t>Rágcsáló mentesítés (K308060503)</t>
  </si>
  <si>
    <t>Szúnyog gyérítés (K308060504)</t>
  </si>
  <si>
    <t>1,000,000</t>
  </si>
  <si>
    <t>Állategészségügyi feladatok összesen (K3080605)</t>
  </si>
  <si>
    <t>19,861,700</t>
  </si>
  <si>
    <t>Csapadékvíz elvezető rendszerek karbantartása GYÖNGYÖS (K308060601)</t>
  </si>
  <si>
    <t>Csapadékvíz elvezető rendszerek karbantartása MÁTRAFÜRED (K308060602)</t>
  </si>
  <si>
    <t>1,500,000</t>
  </si>
  <si>
    <t>Csapadékvíz elvezetéssel, köztéri berendezések üzemeltetésével kapcsolatos egyéb feladatok (K308060603)</t>
  </si>
  <si>
    <t>15,597,000</t>
  </si>
  <si>
    <t>Aknafedelek cseréje a szennyvíz hálózaton (K308060604)</t>
  </si>
  <si>
    <t>Csapadékvíz-elvezetés, köztéri berendezések díjai (K3080606)</t>
  </si>
  <si>
    <t>23,097,000</t>
  </si>
  <si>
    <t>Közterület takarítás, kézi szemetes ürítés, locsolás, síkosságmentesítés GYÖNGYÖS (K308060701)</t>
  </si>
  <si>
    <t>123,010,000</t>
  </si>
  <si>
    <t>Közterület takarítás, kézi szemetes ürítés, locsolás, síkosságmentesítés MÁTRAFÜRED (K308060702)</t>
  </si>
  <si>
    <t>15,473,000</t>
  </si>
  <si>
    <t>Illegális hulladék begyűjtése, elszállítása (K308060703)</t>
  </si>
  <si>
    <t>10,000,000</t>
  </si>
  <si>
    <t>Inert hulladék ledarálása és elszállítása (K308060704)</t>
  </si>
  <si>
    <t>Köztisztasági tevékenységgel kapcsolatos egyéb feladatok (K308060705)</t>
  </si>
  <si>
    <t>4,300,000</t>
  </si>
  <si>
    <t>Települési hulladék, köztisztasági tevékenység (K3080607)</t>
  </si>
  <si>
    <t>162,783,000</t>
  </si>
  <si>
    <t>Önk. tulajdonban lévő mátrai létesítmények fenntartása (K308060801)</t>
  </si>
  <si>
    <t>6,010,001</t>
  </si>
  <si>
    <t>Mátrai kézi szemétgyűjtők ürítése (VG Zrt.) (K308060802)</t>
  </si>
  <si>
    <t>2,055,000</t>
  </si>
  <si>
    <t>Mátrai létesítmények fenntartása (K3080608)</t>
  </si>
  <si>
    <t>8,065,001</t>
  </si>
  <si>
    <t>Kommunális feladatok (K30806)</t>
  </si>
  <si>
    <t>908,829,867</t>
  </si>
  <si>
    <t>Önkormányzati feladatok dologi kiadásai (K308)</t>
  </si>
  <si>
    <t>2,317,077,334</t>
  </si>
  <si>
    <t>Dologi kiadások (K3)</t>
  </si>
  <si>
    <t>2,635,710,754</t>
  </si>
  <si>
    <t>Önkormányzati ösztöndíj rendszer (K40702)</t>
  </si>
  <si>
    <t>4,560,000</t>
  </si>
  <si>
    <t>Intézményi ellátottak pénzbeli juttatásai (K407)</t>
  </si>
  <si>
    <t>4,860,000</t>
  </si>
  <si>
    <t>Egyéb nem intézményi ellátások (K408)</t>
  </si>
  <si>
    <t>51,664,000</t>
  </si>
  <si>
    <t>Ellátottak pénzbeli juttatásai (=46+...+53) (K4)</t>
  </si>
  <si>
    <t>56,524,000</t>
  </si>
  <si>
    <t>A helyi önkormányzatok előző évi elszámolásából származó kiadások (K50201)</t>
  </si>
  <si>
    <t>8,200,000</t>
  </si>
  <si>
    <t>Szolidaritási hozzájárulás (K5020201)</t>
  </si>
  <si>
    <t>141,331,631</t>
  </si>
  <si>
    <t>A helyi önkormányzatok törvényi előíráson alapuló befizetései (K50202)</t>
  </si>
  <si>
    <t>Elvonások és befizetések (=56+57+58) (K502)</t>
  </si>
  <si>
    <t>149,531,631</t>
  </si>
  <si>
    <t>Közművelődési, oktatási és kultúrális feladatok, támogatások (K50301)</t>
  </si>
  <si>
    <t>15,350,000</t>
  </si>
  <si>
    <t>Sporttevékenység támogatása (K50302)</t>
  </si>
  <si>
    <t>107,321,000</t>
  </si>
  <si>
    <t>Sportfólió Kft. Támogatása (K50303)</t>
  </si>
  <si>
    <t>230,000,000</t>
  </si>
  <si>
    <t>Városi Televízió Kft. Támogatása (K50304)</t>
  </si>
  <si>
    <t>57,500,000</t>
  </si>
  <si>
    <t>Gyöngyösi Kulturális Nonprofit Kft. Támogatása (K50305)</t>
  </si>
  <si>
    <t>191,075,599</t>
  </si>
  <si>
    <t>Egyéb támogatások (K50306)</t>
  </si>
  <si>
    <t>94,099,580</t>
  </si>
  <si>
    <t>Alapítványi támogatások (K50307)</t>
  </si>
  <si>
    <t>17,800,000</t>
  </si>
  <si>
    <t>Céljellegű támogatás működésre (K503)</t>
  </si>
  <si>
    <t>713,146,179</t>
  </si>
  <si>
    <t>Átadások GYKK Többcélú Társulás részére (K50401)</t>
  </si>
  <si>
    <t>539,380,999</t>
  </si>
  <si>
    <t>Önkormányzati hozzájárulás Ny-Hevesi Reg. Hull.gazd. Önk. Társulásnak (K50402)</t>
  </si>
  <si>
    <t>Roma Nemzetiségi Önkormányzat általános támogatása (K50403)</t>
  </si>
  <si>
    <t>Ruszin Nemzetiségi Önkormányzat általános támogatása (K50404)</t>
  </si>
  <si>
    <t>Helyi közösségi közlekedéshez hozzájárulás (K50405)</t>
  </si>
  <si>
    <t>80,000,000</t>
  </si>
  <si>
    <t>Sportfejlesztési koncepció Cselekvési Terv megvalósítása (K50406)</t>
  </si>
  <si>
    <t>Kulturális Koncepció Cselekvési Terv megvalósítása (K50407)</t>
  </si>
  <si>
    <t>Ifjúsági Koncepció Cselekvési Terv megvalósítása (K50408)</t>
  </si>
  <si>
    <t>Drogstratégia megvalósítása (K50409)</t>
  </si>
  <si>
    <t>Egyéb működési célú támogatások (K504)</t>
  </si>
  <si>
    <t>635,580,999</t>
  </si>
  <si>
    <t>Általános tartalék (K50501)</t>
  </si>
  <si>
    <t>20,630,937</t>
  </si>
  <si>
    <t>Köt. terh. Maradvány (K50502)</t>
  </si>
  <si>
    <t>24,474,091</t>
  </si>
  <si>
    <t>Céltartalékok (K50503)</t>
  </si>
  <si>
    <t>270,852,395</t>
  </si>
  <si>
    <t>Tartalékok (K505)</t>
  </si>
  <si>
    <t>315,957,423</t>
  </si>
  <si>
    <t>Egyéb működési célú kiadások (=55+59+…+70) (K5)</t>
  </si>
  <si>
    <t>1,814,216,232</t>
  </si>
  <si>
    <t>Vízgazdálkodás (K60101)</t>
  </si>
  <si>
    <t>214,347,106</t>
  </si>
  <si>
    <t>Szállítás, közlekedés (K60102)</t>
  </si>
  <si>
    <t>7,498,600</t>
  </si>
  <si>
    <t>Energia, közvilágítás (K60103)</t>
  </si>
  <si>
    <t>7,879,000</t>
  </si>
  <si>
    <t>Parkok (K60104)</t>
  </si>
  <si>
    <t>5,152,400</t>
  </si>
  <si>
    <t>Egyéb (fejlesztési keretek, gépek, eszközök) (K60105)</t>
  </si>
  <si>
    <t>108,701,816</t>
  </si>
  <si>
    <t>Önkormányzat beruházási feladai (K601)</t>
  </si>
  <si>
    <t>343,578,922</t>
  </si>
  <si>
    <t>Szennyvízelvezetés és tisztítás fejlesztése</t>
  </si>
  <si>
    <t>1,500,948,274</t>
  </si>
  <si>
    <t>Új ipari terület kialakítása (K60202)</t>
  </si>
  <si>
    <t>527,650,282</t>
  </si>
  <si>
    <t>Jeruzsálem Úti Bölcsőde és Óvoda fejlesztése (K60203)</t>
  </si>
  <si>
    <t>40,447,099</t>
  </si>
  <si>
    <t>Aktív Ház sport- és szabadidőközpont kialakítása (K60204)</t>
  </si>
  <si>
    <t>244,030,754</t>
  </si>
  <si>
    <t>Észak-nyugati városrész rehabilitációja (K60205)</t>
  </si>
  <si>
    <t>466,134,552</t>
  </si>
  <si>
    <t>Célzott prevenciós programok a szenvedélybetegségek megelőzése érdekében (K60206)</t>
  </si>
  <si>
    <t>5,563,433</t>
  </si>
  <si>
    <t>MMK kulturális fejlesztése (K60207)</t>
  </si>
  <si>
    <t>134,000,000</t>
  </si>
  <si>
    <t>Az erdei ökoszisztémák térítésmentes közjóléti funkcióinak fejlesztése (K60208)</t>
  </si>
  <si>
    <t>77,589,666</t>
  </si>
  <si>
    <t>Ingyenes WIFI pontok kialakítása (WIFI4EU pályázat) (K60209)</t>
  </si>
  <si>
    <t>6,474,000</t>
  </si>
  <si>
    <t>Pályázatok beruházási kiadásai (K602)</t>
  </si>
  <si>
    <t>3,002,838,060</t>
  </si>
  <si>
    <t>Lakáscélú beruházási kiadások (K603)</t>
  </si>
  <si>
    <t>10,186,000</t>
  </si>
  <si>
    <t>Közös Önkormányzati Hivatal és intézmények beruházásai (K604)</t>
  </si>
  <si>
    <t>39,711,082</t>
  </si>
  <si>
    <t>Beruházások (K6)</t>
  </si>
  <si>
    <t>3,396,314,064</t>
  </si>
  <si>
    <t>Vízgazdálkodás (K70101)</t>
  </si>
  <si>
    <t>185,631,560</t>
  </si>
  <si>
    <t>Szállítás, közlekedés (K70102)</t>
  </si>
  <si>
    <t>58,110,011</t>
  </si>
  <si>
    <t>Közvilágítás korszerűsítése (fejlesztési hitel) (K70103)</t>
  </si>
  <si>
    <t>285,007,235</t>
  </si>
  <si>
    <t>Intézményfelújítási keret (K7010401)</t>
  </si>
  <si>
    <t>16,195,261</t>
  </si>
  <si>
    <t>Mátra Honvéd Kaszinó tetőfelújítás (2019) (K7010402)</t>
  </si>
  <si>
    <t>1,183,442</t>
  </si>
  <si>
    <t>Károly Róbert Középiskola homlokzat felújítás (K7010403)</t>
  </si>
  <si>
    <t>52,077,563</t>
  </si>
  <si>
    <t>Farkasmály, pincesor felett leomlott támfal helyreállítása (K7010404)</t>
  </si>
  <si>
    <t>Tündérkert Tagóvoda és Visonta Úti Bölcsőde wc, udvar (2019) (K7010405)</t>
  </si>
  <si>
    <t>2,722,494</t>
  </si>
  <si>
    <t>Dobó Úti Óvoda és Bölcsőde tetőfelújítás 2. ütem (K7010406)</t>
  </si>
  <si>
    <t>20,020,925</t>
  </si>
  <si>
    <t>Fiók könyvtár felújítás folytatása, WC, előtér, bejárati lépcső felújítása, rámpa kialakítása (K7010407)</t>
  </si>
  <si>
    <t>Felsővárosi Általános Iskola tetőfelújítás (K7010408)</t>
  </si>
  <si>
    <t>Sástói kilátó felújítása (K7010409)</t>
  </si>
  <si>
    <t>Egyéb felújítások (K70104)</t>
  </si>
  <si>
    <t>101,699,685</t>
  </si>
  <si>
    <t>Önkormányzat felújítási feladatai (K701)</t>
  </si>
  <si>
    <t>630,448,491</t>
  </si>
  <si>
    <t>Kulturális és aktív turizmus fejlesztése (K70201)</t>
  </si>
  <si>
    <t>8,917,261</t>
  </si>
  <si>
    <t>Jeruzsálem Úti Bölcsőde és Óvoda fejlesztése (K70202)</t>
  </si>
  <si>
    <t>186,999,734</t>
  </si>
  <si>
    <t>Aktív Ház sport- és szabadidőközpont kialakítása (K70203)</t>
  </si>
  <si>
    <t>339,991,700</t>
  </si>
  <si>
    <t>MMK energetikai korszerűsítése (K70204)</t>
  </si>
  <si>
    <t>13,641,064</t>
  </si>
  <si>
    <t>Pályázatok felújítási kiadásai (K702)</t>
  </si>
  <si>
    <t>549,549,759</t>
  </si>
  <si>
    <t>Vachott Sándor Városi Könyvtár felújítás (K703)</t>
  </si>
  <si>
    <t>Felújítások (K7)</t>
  </si>
  <si>
    <t>1,180,298,250</t>
  </si>
  <si>
    <t>Sportfólió Kft. Támogatása (felhalm.) (K80101)</t>
  </si>
  <si>
    <t>3,500,000</t>
  </si>
  <si>
    <t>Városi Televízió Kft. Támogatása (felhalm.) (K80102)</t>
  </si>
  <si>
    <t>6,500,000</t>
  </si>
  <si>
    <t>Barátok Temploma toronyfelújítás támogatása (K80103)</t>
  </si>
  <si>
    <t>Gyöngyösi Rendőrkapitányság támogatása (K80104)</t>
  </si>
  <si>
    <t>Helyi védelem alá helyezett értékek fenntartása, homlokzat-felújítási alap és műemléki védettségű ingatlanok támogatása (K80105)</t>
  </si>
  <si>
    <t>15,000,000</t>
  </si>
  <si>
    <t>Akadálymentesítés támogatása (K80106)</t>
  </si>
  <si>
    <t>Céljellegű támogatás fejlesztésre (nem kötelező feladat) (K801)</t>
  </si>
  <si>
    <t>37,500,000</t>
  </si>
  <si>
    <t>Gyöngyös-Strand Kft. (pótbefizetés) (K802)</t>
  </si>
  <si>
    <t>71,127,000</t>
  </si>
  <si>
    <t>Gyöngyös-Sportcsarnok Kft. (pótbefizetés) (K803)</t>
  </si>
  <si>
    <t>88,101,000</t>
  </si>
  <si>
    <t>Lakáshoz jutók helyi támogatása (K804)</t>
  </si>
  <si>
    <t>20,000,000</t>
  </si>
  <si>
    <t>Munkáltatói kölcsön (K805)</t>
  </si>
  <si>
    <t>Pénzeszköz átadás Vak Bottyán J. Katolikus Középiskolának vizes blokkok felújításához (K806)</t>
  </si>
  <si>
    <t>Műfüves pályához önerő (Energia SC) (K807)</t>
  </si>
  <si>
    <t>15,581,564</t>
  </si>
  <si>
    <t>Egressy Béni Á.I.-ban kisméretű műfüves sportpálya megépítéséhez önerő Energia SC-nek (K808)</t>
  </si>
  <si>
    <t>2,104,085</t>
  </si>
  <si>
    <t>Egyéb felhalmozási célú kiadások (K8)</t>
  </si>
  <si>
    <t>240,413,649</t>
  </si>
  <si>
    <t>Költségvetési kiadások (K1-K8)</t>
  </si>
  <si>
    <t>11,416,113,588</t>
  </si>
  <si>
    <t>Hosszú lejáratú hitelek, kölcsönök törlesztése pénzügyi vállalkozásnak (K9111)</t>
  </si>
  <si>
    <t>72,794,116</t>
  </si>
  <si>
    <t>Hitel-, kölcsöntörlesztés államháztartáson kívülre (=01+02+03) (K911)</t>
  </si>
  <si>
    <t>Belföldi értékpapírok kiadásai (K912)</t>
  </si>
  <si>
    <t>Államháztartáson belüli megelőlegezések visszafizetése (K914)</t>
  </si>
  <si>
    <t>57,721,398</t>
  </si>
  <si>
    <t>Belföldi finanszírozás kiadásai (=04+11+…+17+20) (K91)</t>
  </si>
  <si>
    <t>130,515,514</t>
  </si>
  <si>
    <t>Finanszírozási kiadások (=21+27+28+29) (K9)</t>
  </si>
  <si>
    <t>Hiteltörlesztés, értékpapírvásárlás, visszafizetések (FH)</t>
  </si>
  <si>
    <r>
      <rPr>
        <sz val="10"/>
        <color rgb="FFFF0000"/>
        <rFont val="Arial"/>
      </rPr>
      <t>❌</t>
    </r>
    <r>
      <rPr>
        <sz val="10"/>
        <color rgb="FF000000"/>
        <rFont val="Arial"/>
      </rPr>
      <t xml:space="preserve"> Irányítószervi támogatás (IK1)</t>
    </r>
  </si>
  <si>
    <t>Bevételek</t>
  </si>
  <si>
    <t>x</t>
  </si>
  <si>
    <t>011130 Önkormányzatok és önkormányzati hivatalok jogalkotó és általános igazgatási tevékenysége</t>
  </si>
  <si>
    <t>013320 Köztemető-fenntartás és -működtetés</t>
  </si>
  <si>
    <t>013350 Az önkormányzati vagyonnal való gazdálkodással kapcsolatos feladatok</t>
  </si>
  <si>
    <t>018010 Önkormányzatok elszámolásai a központi költségvetéssel</t>
  </si>
  <si>
    <t>018030 Támogatási célú finanszírozási műveletek (irányítószervi támogatás nélkül)</t>
  </si>
  <si>
    <t>031030 Közterület rendjének fenntartása</t>
  </si>
  <si>
    <t>041110 Általános gazdasági és kereskedelmi ügyek igazgatása</t>
  </si>
  <si>
    <t>041233 Hosszabb időtartamú közfoglalkoztatás</t>
  </si>
  <si>
    <t>045140 Városi és elővárosi közúti személyszállítás</t>
  </si>
  <si>
    <t>045170 Parkoló, garázs üzemeltetése, fenntartása</t>
  </si>
  <si>
    <t>047320 Turizmusfejlesztési támogatások és tevékenységek</t>
  </si>
  <si>
    <t>052080 Szennyvízcsatorna építése, fenntartása, üzemeltetése</t>
  </si>
  <si>
    <t>056010 Komplex környezetvédelmi programok támogatása</t>
  </si>
  <si>
    <t>061030 Lakáshoz jutást segítő támogatások</t>
  </si>
  <si>
    <t>062020 Településfejlesztési projektek és támogatásuk</t>
  </si>
  <si>
    <t>066020 Város-, községgazdálkodási egyéb szolgáltatások</t>
  </si>
  <si>
    <t>072111 Háziorvosi alapellátás</t>
  </si>
  <si>
    <t>072312 Fogorvosi ügyeleti ellátás</t>
  </si>
  <si>
    <t>072313 Fogorvosi szakellátás</t>
  </si>
  <si>
    <t>074031 Család és nővédelmi egészségügyi gondozás</t>
  </si>
  <si>
    <t>074032 Ifjúság-egészségügyi gondozás</t>
  </si>
  <si>
    <t>074040 Fertőző megbetegedések megelőzése, járványügyi ellátás</t>
  </si>
  <si>
    <t>074052 Kábítószer-megelőzés programjai, tevékenységei</t>
  </si>
  <si>
    <t>081030 Sportlétesítmények, edzőtáborok működtetése és fejlesztése</t>
  </si>
  <si>
    <t>082044 Könyvtári szolgáltatások</t>
  </si>
  <si>
    <t>082061 Múzeumi gyűjteményi tevékenység</t>
  </si>
  <si>
    <t>082063 Múzeumi kiállítási tevékenység</t>
  </si>
  <si>
    <t>091110 Óvodai nevelés, ellátás szakmai feladatai</t>
  </si>
  <si>
    <t>091140 Óvodai nevelés, ellátás működtetési feladatai</t>
  </si>
  <si>
    <t>095030 Szakképzési és felnőttképzési támogatások</t>
  </si>
  <si>
    <t>096015 Gyermekétkeztetés köznevelési intézményben</t>
  </si>
  <si>
    <t>096025 Munkahelyi étkeztetés köznevelési intézményben</t>
  </si>
  <si>
    <t>104030 Gyermekek napközbeni ellátása családi bölcsőde, munkahelyi bölcsőde, napközbeni gyermekfelügyelet vagy alternatív napközbeni ellátás útján</t>
  </si>
  <si>
    <t>104031 Gyermekek bölcsődében és mini bölcsődében történő ellátása</t>
  </si>
  <si>
    <t>104035 Gyermekétkeztetés bölcsődében, fogyatékosok nappali intézményében</t>
  </si>
  <si>
    <t>104036 Munkahelyi étkeztetés gyermekek napközbeni ellátását biztosító intézményben</t>
  </si>
  <si>
    <t>107060 Egyéb szociális pénzbeli és természetbeni ellátások, támogatások</t>
  </si>
  <si>
    <t>900020 Önkormányzatok funkcióra nem sorolható bevételei államháztartáson kívülről</t>
  </si>
  <si>
    <t>900060 Forgatási és befektetési célú finanszírozási műveletek (folyószámlahitel-lehívás nélkül)</t>
  </si>
  <si>
    <t>Idegenforgami adó kiesés ellentételezése (B11501)</t>
  </si>
  <si>
    <t>Társulási koordinátor és pü.ügyintéző személyi juttatás megtérítése (B160105)</t>
  </si>
  <si>
    <t>Köztemetés (B160107)</t>
  </si>
  <si>
    <t>Területalapú támogatás (B160108)</t>
  </si>
  <si>
    <t>Nem normatív működési célú támogatások (B1601)</t>
  </si>
  <si>
    <t>Egyéb működési célú támogatás (intézmények) (B1603)</t>
  </si>
  <si>
    <t>Szennyvízelvezetés és tisztítás fejlesztése önerő (B201)</t>
  </si>
  <si>
    <t>Szennyvízelvezetés és tisztítás fejlesztése (B202)</t>
  </si>
  <si>
    <t>Ingyenes WIFI pontok kialakítása (WIFI4EU pályázat) (B203)</t>
  </si>
  <si>
    <t>Új ipari terület kialakítása (B204)</t>
  </si>
  <si>
    <t>Célzott prevenciós programok a szenvedélybetegségek megelőzése érdekében (B205)</t>
  </si>
  <si>
    <t>Az erdei ökoszisztémák térítésmentes közjóléti funkcióinak fejlesztése (B206)</t>
  </si>
  <si>
    <t>Lőtérfelújítás támogatása BMSK (B207)</t>
  </si>
  <si>
    <t>Kubinyi-program (B208)</t>
  </si>
  <si>
    <t>Vachott Sándor Városi Könyvtár felhalmozási célú támogatása (B209)</t>
  </si>
  <si>
    <t>Közművelődési érdekeltségnövelő támogatás (B210)</t>
  </si>
  <si>
    <t>Parkolási engedély (B364)</t>
  </si>
  <si>
    <t>Részesedések megszűnéséhez kapcsolódó bevételek (VG Zrt.) (B55)</t>
  </si>
  <si>
    <t>Közös önkormányzati hivatal felhalmozási bevételei (B54)</t>
  </si>
  <si>
    <t>Tagi kölcsön megtérülése, Alapítvány felszámolása miatt átvett pénz, egyéb (B601)</t>
  </si>
  <si>
    <t>Egyéb működési célú átvett pénz (B605)</t>
  </si>
  <si>
    <t>Gyöngyös Sebészeti Ellátásának Fejlõdéséért Alapítvány felszámolása miatt átvett pénz (B610)</t>
  </si>
  <si>
    <t>Rákóczi u. Társasház tetőfelújítás visszatérítendő tám. Visszafizetése (B754)</t>
  </si>
  <si>
    <t>❌ Irányítószervi támogatás (IB1)</t>
  </si>
  <si>
    <t>❌ Folyószámlahitel lehívás (IB2)</t>
  </si>
  <si>
    <t>Bevételek összesen (282+314) (B1-B8)</t>
  </si>
  <si>
    <t>Kiadások</t>
  </si>
  <si>
    <t>016080 Kiemelt állami és önkormányzati rendezvények</t>
  </si>
  <si>
    <t>018020 Központi költségvetési befizetések</t>
  </si>
  <si>
    <t>025090 Egyéb védelmi ügyek</t>
  </si>
  <si>
    <t>045120 Út, autópálya építése</t>
  </si>
  <si>
    <t>045160 Közutak, hidak, alagutak üzemeltetése, fenntartása</t>
  </si>
  <si>
    <t>045161 Kerékpárutak üzemeltetése, fenntartása</t>
  </si>
  <si>
    <t>047310 Turizmus igazgatása és támogatása</t>
  </si>
  <si>
    <t>047450 Szektorhoz nem köthető komplex gazdaságfejlesztési projektek támogatása</t>
  </si>
  <si>
    <t>052020 Szennyvíz gyűjtése, tisztítása, elhelyezése</t>
  </si>
  <si>
    <t>063080 Vízellátással kapcsolatos közmű építése, fenntartása, üzemeltetése</t>
  </si>
  <si>
    <t>064010 Közvilágítás</t>
  </si>
  <si>
    <t>066010 Zöldterület-kezelés</t>
  </si>
  <si>
    <t>072112 Háziorvosi ügyeleti ellátás</t>
  </si>
  <si>
    <t>072311 Fogorvosi alapellátás</t>
  </si>
  <si>
    <t>074054 Komplex egészségfejlesztő, prevenciós programok</t>
  </si>
  <si>
    <t>081041 Versenysport- és utánpótlás-nevelési tevékenység és támogatása</t>
  </si>
  <si>
    <t>081042 Fogyatékossággal élők versenysport tevékenysége és támogatása</t>
  </si>
  <si>
    <t>081045 Szabadidősport- (rekreációs sport-) tevékenység és támogatása</t>
  </si>
  <si>
    <t>082042 Könyvtári állomány gyarapítása, nyilvántartása</t>
  </si>
  <si>
    <t>082043 Könyvtári állomány feltárása, megőrzése, védelme</t>
  </si>
  <si>
    <t>082091 Közművelődés - közösségi és társadalmi részvétel fejlesztése</t>
  </si>
  <si>
    <t>082092 Közművelődés - hagyományos közösségi kulturális értékek gondozása</t>
  </si>
  <si>
    <t>083040 Rádióműsor szolgáltatása és támogatása</t>
  </si>
  <si>
    <t>083050 Televízió-műsor szolgáltatása és támogatása</t>
  </si>
  <si>
    <t>084020 Nemzetiségi közfeladatok ellátása és támogatása</t>
  </si>
  <si>
    <t>084031 Civil szervezetek működési támogatása</t>
  </si>
  <si>
    <t>084032 Civil szervezetek programtámogatása</t>
  </si>
  <si>
    <t>084040 Egyházak közösségi és hitéleti tevékenységének támogatása</t>
  </si>
  <si>
    <t>086090 Egyéb szabadidős szolgáltatás</t>
  </si>
  <si>
    <t>091220 Köznevelési intézmény 1-4. évfolyamán tanulók nevelésével, oktatásával összefüggő működtetési feladatok</t>
  </si>
  <si>
    <t>092120 Köznevelési intézmény 5-8. évfolyamán tanulók nevelésével, oktatásával összefüggő működtetési feladatok</t>
  </si>
  <si>
    <t>092260 Gimnázium és szakképző iskola tanulóinak közismereti és szakmai elméleti oktatásával összefüggő működtetési feladatok</t>
  </si>
  <si>
    <t>096040 Köznevelési intézményben tanulók kollégiumi, externátusi nevelése</t>
  </si>
  <si>
    <t>104037 Intézményen kívüli gyermekétkeztetés</t>
  </si>
  <si>
    <t>104051 Gyermekvédelmi pénzbeli és természetbeni ellátások</t>
  </si>
  <si>
    <t>104060 A gyermekek, fiatalok és családok életminőségét javító programok</t>
  </si>
  <si>
    <t>109010 Szociális szolgáltatások igazgatása</t>
  </si>
  <si>
    <t>900060 Forgatási és befektetési célú finanszírozási műveletek</t>
  </si>
  <si>
    <t>Foglalkoztatottak személyi juttatásai (=01+…+13) (K11)</t>
  </si>
  <si>
    <t>Önkormányzati működtetés dologi kiadásai (K301)</t>
  </si>
  <si>
    <t>Közszolgáltatási Csoport feladatai  (K308030101)</t>
  </si>
  <si>
    <t>Képviselői keret, polgármesteri keret (K308030108)</t>
  </si>
  <si>
    <t>Környezetvédelmi Alap kiadásai  (K308030201)</t>
  </si>
  <si>
    <t>Lakáscélú dologi kiadások  (K308030202)</t>
  </si>
  <si>
    <t>Rotavírus elleni védőoltás  (K308030203)</t>
  </si>
  <si>
    <t>HPV elleni védőoltás  (K308030204)</t>
  </si>
  <si>
    <t>Koronavírus elleni védekezéssel kapcsolatos kiadások  (K308030205)</t>
  </si>
  <si>
    <t>Tüzelőanyag támogatás  (K308030206)</t>
  </si>
  <si>
    <t>Intézmények GDPR feladatai  (K308030207)</t>
  </si>
  <si>
    <t>Drogstratégia megvalósítása  (K308030208)</t>
  </si>
  <si>
    <t>Éghajlatváltozási Stratégia felülvizsgálata  (K308030209)</t>
  </si>
  <si>
    <t>Egyéb dologi kiadások (projekt) (K308030210)</t>
  </si>
  <si>
    <t xml:space="preserve">Új ipari terület kialakítása (K3080401) </t>
  </si>
  <si>
    <t>Közvilágítás dologi kiadásai GYÖNGYÖS  (K308060301)</t>
  </si>
  <si>
    <t>Mátrafüred szabadtéri színpad áram ellátása (K2080603099</t>
  </si>
  <si>
    <t>Sástói közvil. hálózat leválasztása (K3080603049</t>
  </si>
  <si>
    <t>Kálváriaparti épületegyüttes felmérési terv (K308060402)</t>
  </si>
  <si>
    <t>Műszaki ellenőri feladatok (K308060403)</t>
  </si>
  <si>
    <t>Parki, intézményi, közterületi év közbeni munkák (K308060404)</t>
  </si>
  <si>
    <t>Városgazdai feladatok ellátásának kiadásai (K308060405)</t>
  </si>
  <si>
    <t>Ingatlanrendezéssel és közbeszerzéssel kapcsolatos kiadások (K308060406)</t>
  </si>
  <si>
    <t>Településrendezési eszközök készítése (K308060407)</t>
  </si>
  <si>
    <t>Területrendezések (K308060408)</t>
  </si>
  <si>
    <t>Termőföld belterületbe vonása (DK-i iparterület)) (K308060409)</t>
  </si>
  <si>
    <t>Város- és községgazdálkodással kapcsolatos egyéb feladatok (K308060410)</t>
  </si>
  <si>
    <t>Fejlesztésekkel kapcsolatos dologi kiadások (K308060411)</t>
  </si>
  <si>
    <t>Egyéb város- és községgazdálkodási feladatok (K308060412)</t>
  </si>
  <si>
    <t>Arany János Tehetséggondozó Program (K40701)</t>
  </si>
  <si>
    <t>Ellátottak pénzbeli juttatásai (K4)</t>
  </si>
  <si>
    <t>Elvonások és befizetések (K502)</t>
  </si>
  <si>
    <t>Közművelődési, oktatási és kulturális feladatok, támogatások (K50301)</t>
  </si>
  <si>
    <t>ebből: önkormányzati hozzájárulás (K5040101)</t>
  </si>
  <si>
    <t>ebből: normatív állami hozzájárulás (K5040102)</t>
  </si>
  <si>
    <t>ebből: fejlesztő foglalkoztatás támogatása (K5040103)</t>
  </si>
  <si>
    <t>ebből: utcai szociális munka támogatása (K5040104)</t>
  </si>
  <si>
    <t>ebből: hajléktalanok gondozóháza (K5040105)</t>
  </si>
  <si>
    <t>ebből: szoc.ellátások mélt.tám. és kult.keret (K5040106)</t>
  </si>
  <si>
    <t>ebből: bérkompenzáció (K5040107)</t>
  </si>
  <si>
    <t>ebből: szociális ágazati pótlék (K5040108)</t>
  </si>
  <si>
    <t>ebből: 2019. évi normatíva többlet (K5040109)</t>
  </si>
  <si>
    <t>Ruszin Nemzetiségi Önkormányzat  általános támogatása (K50404)</t>
  </si>
  <si>
    <t>GYIP vételár kedvezmény elszámolás  (K5041001)</t>
  </si>
  <si>
    <t>Tőkerendezés Várostérség Fejlesztő Kft.  (K5041002)</t>
  </si>
  <si>
    <t>Tőkerendezés Orvosi Ügyelet Mikrotérségi Társulás (Medicina Kft.)  (K5041003)</t>
  </si>
  <si>
    <t>Mezőőri elszámolás miatti visszafizetési köt.  (K5041004)</t>
  </si>
  <si>
    <t>Közfoglalkoztatás elszámolás miatti visszafizetési köt.  (K5041005)</t>
  </si>
  <si>
    <t>Pályaorientációs munka támogatása (HKIK)  (K5041006)</t>
  </si>
  <si>
    <t>Normatíva rendezés a Hatvan Városi Önkormányzattal (K5041007)</t>
  </si>
  <si>
    <t>Önkormányzati hozzájárulás az Orvosi Ügyelet Mikrotérségi Társulásnak  (K5041008)</t>
  </si>
  <si>
    <t>Normatíva elszámolásból eredő kötelezettség (K5041009)</t>
  </si>
  <si>
    <t>Év közbeni kötelezettségek, elszámolások (K50410)</t>
  </si>
  <si>
    <t>Itt elszámolt egyéb tételek (K505)</t>
  </si>
  <si>
    <t>Általános tartalék (K50601)</t>
  </si>
  <si>
    <t>Köt. terh. Maradvány (K50602)</t>
  </si>
  <si>
    <t>Céltartalékok (K50603)</t>
  </si>
  <si>
    <t>Tartalékok (K506)</t>
  </si>
  <si>
    <t>Egyéb működési célú kiadások (K5)</t>
  </si>
  <si>
    <t>Szennyvízelvezetés és tisztítás fejlesztése (K60201)</t>
  </si>
  <si>
    <t>Törzstőke Kulturális Nonprofit Kft. (K605)</t>
  </si>
  <si>
    <t>Intézményfelújítási és fejlesztési keretek (K7010401)</t>
  </si>
  <si>
    <t>Mátra Honvéd Kaszinó tetőfelújítás (2019)  (K7010402)</t>
  </si>
  <si>
    <t>Károly Róbert Középiskola homlokzat felújítás  (K7010403)</t>
  </si>
  <si>
    <t>Tündérkert Tagóvoda és Visonta Úti Bölcsőde wc, udvar (2019)  (K7010405)</t>
  </si>
  <si>
    <t>Dobó Úti Óvoda és Bölcsőde tetőfelújítás 2. ütem  (K7010406)</t>
  </si>
  <si>
    <t>Fiók könyvtár felújítás folytatása, WC, előtér, bejárati lépcső felújítása, rámpa kialakítása  (K7010407)</t>
  </si>
  <si>
    <t>Felsővárosi Általános Iskola tetőfelújítás  (K7010408)</t>
  </si>
  <si>
    <t>Sástói kilátó felújítása  (K7010409)</t>
  </si>
  <si>
    <t xml:space="preserve">Aktív Ház sport- és szabadidőközpont kialakítása (K70203) </t>
  </si>
  <si>
    <t>MMK kulturális fejlesztése (K70205)</t>
  </si>
  <si>
    <t>Almássy kúria felújítása INTERREG pályázat keretében (K70206)</t>
  </si>
  <si>
    <t>Lakáscélú felújítási kiadások (K704)</t>
  </si>
  <si>
    <t>Helyi védelem alá helyezett értékek fenntartása, homlokzat-felújítási alap és műemléki védettségű  ingatlanok támogatása  (K80105)</t>
  </si>
  <si>
    <t>Gyöngyösi Kulturális NKft. Felhalm. támogatása (K80107)</t>
  </si>
  <si>
    <t>Rákóczi u. Társasház tetőfelújítás (K802)</t>
  </si>
  <si>
    <t>Közművelődési érdekletségnövelő támogatás átadás a Kulturális Kft.-nek (K803)</t>
  </si>
  <si>
    <t>Aktív ház tervdokumentációk többlet forrás a Várostérség Fejlesztőnek (K809)</t>
  </si>
  <si>
    <t>Egyéb felhalmozási célú támogatás (K810)</t>
  </si>
  <si>
    <t>Hiteltörlesztés, értékpapírvásárlás, visszafizetések (FH1)</t>
  </si>
  <si>
    <t>➡️ Finanszírozási többlet (FH2)</t>
  </si>
  <si>
    <t>❌ Irányítószervi támogatás (IK1)</t>
  </si>
  <si>
    <t>❌ Folyószámlahitel törlesztés (IK2)</t>
  </si>
  <si>
    <t>Kiadások összesen (=267+307) (K1-K9)</t>
  </si>
  <si>
    <t>Módosított előirányzat</t>
  </si>
  <si>
    <t>Céljuttatás, projektprémium (K1103)</t>
  </si>
  <si>
    <t>Választott tisztségviselők juttatásai (K121)</t>
  </si>
  <si>
    <t>Munkavégzésre irányuló egyéb jogviszonyban nem saját foglalkoztatottnak fizetett juttatások (K122)</t>
  </si>
  <si>
    <t>Egyéb külső személyi juttatások (K123)</t>
  </si>
  <si>
    <t>Külső személyi juttatások (K12)</t>
  </si>
  <si>
    <t>Személyi juttatások (K1)</t>
  </si>
  <si>
    <t>Lakáscélú dologi kiadások (bontás) (K308030202)</t>
  </si>
  <si>
    <t>Részvételi költségvetés előkészítése (K308030204)</t>
  </si>
  <si>
    <t>Projektek dologi kiadásai összesen (K30804)</t>
  </si>
  <si>
    <t>Lakások üzemeltetése (VG Zrt.) (K3080501)</t>
  </si>
  <si>
    <t>Lakások karbantartása, bérbeszámítás, felújítási alap (K3080507)</t>
  </si>
  <si>
    <t>Faápolási munkák temetőkben (K308060108)</t>
  </si>
  <si>
    <t>Földutak karbantartása (K308060204)</t>
  </si>
  <si>
    <t>Fejlesztési keret 7.körzet - parkoló felfestés Kócsag u. 37. (2020)  (K308060205)</t>
  </si>
  <si>
    <t>Közutakkal kapcsolatos egyéb feladatok (K308060206)</t>
  </si>
  <si>
    <t>Ipari terület hulladékmentesítés, árok (2020) (K308060408)</t>
  </si>
  <si>
    <t>Fejlesztésekkel kapcsolatos dologi kiadások (K308060410)</t>
  </si>
  <si>
    <t>Egyéb nem intézményi ellátások (szociális feladatok) (K408)</t>
  </si>
  <si>
    <t>Várostérség Fejlesztő Kft. Támogatása (K50308)</t>
  </si>
  <si>
    <t>Esélyegyenlőségi Program Cselekvési Terv megvalósítása (K5041006)</t>
  </si>
  <si>
    <t>GYAK kölcsön női szakosztály működtetésére  (K5041007)</t>
  </si>
  <si>
    <t>Egyéb év közbeni kötelezettségek, elszámolások (K50410)</t>
  </si>
  <si>
    <t>Egyéb működési célú támogatások (Polgármesteri Hivatal) (K505)</t>
  </si>
  <si>
    <t>Energia, közvilágítás (K70103)</t>
  </si>
  <si>
    <t>Közös Hivatal régi épületén udvar felőli tetőszakasz palaburkolat  cseréje (K7010406)</t>
  </si>
  <si>
    <t>Mátrafüredi Tagóvoda megsüllyedt padló stabilizálása (K7010410)</t>
  </si>
  <si>
    <t>Parkfelújítás (K70105)</t>
  </si>
  <si>
    <t>Lakáscélú felújítási kiadások (K70204)</t>
  </si>
  <si>
    <t>Almássy kúria felújítása INTERREG pályázat keretében</t>
  </si>
  <si>
    <t>Verseny u. 8. számú Társasház felújításának támogatása (K806)</t>
  </si>
  <si>
    <r>
      <rPr>
        <sz val="10"/>
        <color rgb="FFFF0000"/>
        <rFont val="Arial"/>
      </rPr>
      <t>❌</t>
    </r>
    <r>
      <rPr>
        <sz val="10"/>
        <color rgb="FF800080"/>
        <rFont val="Arial"/>
      </rPr>
      <t xml:space="preserve"> Irányítószervi támogatás (IK1)</t>
    </r>
  </si>
  <si>
    <r>
      <rPr>
        <sz val="10"/>
        <color rgb="FFFF0000"/>
        <rFont val="Arial"/>
      </rPr>
      <t xml:space="preserve">❌ </t>
    </r>
    <r>
      <rPr>
        <sz val="10"/>
        <color rgb="FF800080"/>
        <rFont val="Arial"/>
      </rPr>
      <t>Folyószámlahitel törlesztés (IK2)</t>
    </r>
  </si>
  <si>
    <t>Szennyvízelvezetés és tisztítás fejlesztése önerő (B21)</t>
  </si>
  <si>
    <t>Szennyvízelvezetés és tisztítás fejlesztése (B22)</t>
  </si>
  <si>
    <t>Készletértékesítés ellenértéke (B401)</t>
  </si>
  <si>
    <t>Biztosító által fizetett kártérítés (B409)</t>
  </si>
  <si>
    <t>Egyéb működési bevételek (B410)</t>
  </si>
  <si>
    <t>Tagi kölcsön megtérülése, Alapítvány felszámolása miatt átvett pénz (B601)</t>
  </si>
  <si>
    <t>Rákóczi út 23. Társasház (B752)</t>
  </si>
  <si>
    <t>Közérdekű felajánlások Verseny u. gázrobbanás (B753)</t>
  </si>
  <si>
    <r>
      <rPr>
        <sz val="10"/>
        <color rgb="FFFF0000"/>
        <rFont val="Arial"/>
      </rPr>
      <t>❌</t>
    </r>
    <r>
      <rPr>
        <sz val="10"/>
        <color rgb="FF000000"/>
        <rFont val="Arial"/>
      </rPr>
      <t xml:space="preserve"> Irányítószervi támogatás (IB1)</t>
    </r>
  </si>
  <si>
    <t xml:space="preserve">Hivatkozás </t>
  </si>
  <si>
    <t>Sor száma</t>
  </si>
  <si>
    <t>Sor neve</t>
  </si>
  <si>
    <t>Összeg Ft</t>
  </si>
  <si>
    <t>Hiányra gyakorolt hatása EFt 
(-) csökken (+) nő</t>
  </si>
  <si>
    <t>Pont</t>
  </si>
  <si>
    <t>Int.fentart érintő</t>
  </si>
  <si>
    <t>működés</t>
  </si>
  <si>
    <t>felhalmozás</t>
  </si>
  <si>
    <t>összesen</t>
  </si>
  <si>
    <t>HIÁNY ÖSSZEGE</t>
  </si>
  <si>
    <t>MÓDOSÍTÓ INDÍTVÁNYOK</t>
  </si>
  <si>
    <t>1.1</t>
  </si>
  <si>
    <t>1.2</t>
  </si>
  <si>
    <t>1.3</t>
  </si>
  <si>
    <t>1.4</t>
  </si>
  <si>
    <t>1.5</t>
  </si>
  <si>
    <t>1.6</t>
  </si>
  <si>
    <t>1.7</t>
  </si>
  <si>
    <t>1.8</t>
  </si>
  <si>
    <t>EGYÉB</t>
  </si>
  <si>
    <t>2.2</t>
  </si>
  <si>
    <t>2.3</t>
  </si>
  <si>
    <t>2.4</t>
  </si>
  <si>
    <t>2.5</t>
  </si>
  <si>
    <t>Városüzi</t>
  </si>
  <si>
    <t>3.1</t>
  </si>
  <si>
    <t>3.2</t>
  </si>
  <si>
    <t>3.3</t>
  </si>
  <si>
    <t>3.4</t>
  </si>
  <si>
    <t>3.5</t>
  </si>
  <si>
    <t>4.</t>
  </si>
  <si>
    <t>5.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</si>
  <si>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</si>
  <si>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</si>
  <si>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</si>
  <si>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</si>
  <si>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</si>
  <si>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</si>
  <si>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</si>
  <si>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</si>
  <si>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</si>
  <si>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Átcsoportosítások</t>
  </si>
  <si>
    <t>4.1</t>
  </si>
  <si>
    <t>4.2</t>
  </si>
  <si>
    <t>4.3</t>
  </si>
  <si>
    <t>4.4</t>
  </si>
  <si>
    <t>Az ülésen elfogadott módosító indítványok</t>
  </si>
  <si>
    <t>MÓDOSÍTÁS ÖSSZESEN</t>
  </si>
  <si>
    <t>HIÁNY ÖSSZEGE MÓDOSÍTÁS UTÁN</t>
  </si>
  <si>
    <t>MÉRLEG ELTÉRÉS</t>
  </si>
  <si>
    <t>Eltérés módosítás után</t>
  </si>
  <si>
    <t>Sorsz.</t>
  </si>
  <si>
    <t>Név</t>
  </si>
  <si>
    <t>kulcsszám</t>
  </si>
  <si>
    <t>besorolás</t>
  </si>
  <si>
    <t>foglalk. módja</t>
  </si>
  <si>
    <t>Vezetői megbízatás</t>
  </si>
  <si>
    <t>Besor.</t>
  </si>
  <si>
    <t xml:space="preserve">Illetmény alap </t>
  </si>
  <si>
    <t>Szorzó</t>
  </si>
  <si>
    <t>K11001 Alap-illetmény köztisztviselők</t>
  </si>
  <si>
    <t>K 11018 Illetm. kieg.</t>
  </si>
  <si>
    <t>K 1101 Garantált bérmin.-ra kiegészítés</t>
  </si>
  <si>
    <t>K 1101 Vez. pótlék</t>
  </si>
  <si>
    <t>K 1101 Gépj.vez. pótlék</t>
  </si>
  <si>
    <t>K 1101 Nyelv pótlék</t>
  </si>
  <si>
    <t>K 1101 Illetm. összesen</t>
  </si>
  <si>
    <t>K 1103 céljutalom</t>
  </si>
  <si>
    <t>Heti munkaidő (óra)</t>
  </si>
  <si>
    <t>Szervezet-1</t>
  </si>
  <si>
    <t>Szervezet-2</t>
  </si>
  <si>
    <t>Egyéb megjegyzés (helyettesítés, szerv.egys.)</t>
  </si>
  <si>
    <t>bér beállás %</t>
  </si>
  <si>
    <t>Bérbeállás szerint</t>
  </si>
  <si>
    <t>Személyi</t>
  </si>
  <si>
    <t>Felső fokú</t>
  </si>
  <si>
    <t>Középfokú</t>
  </si>
  <si>
    <t>Ügykez.</t>
  </si>
  <si>
    <t>Mt-s</t>
  </si>
  <si>
    <t>Végz.</t>
  </si>
  <si>
    <t>lét-szám</t>
  </si>
  <si>
    <t>Kozma Katalin dr.</t>
  </si>
  <si>
    <t>Címz.vez.-főtan.</t>
  </si>
  <si>
    <t>vezető</t>
  </si>
  <si>
    <t>jegyző (ktt)</t>
  </si>
  <si>
    <t>Jegyzői Iroda</t>
  </si>
  <si>
    <t>F</t>
  </si>
  <si>
    <t>Rédei Rita dr.</t>
  </si>
  <si>
    <t>aljegyző</t>
  </si>
  <si>
    <t>***</t>
  </si>
  <si>
    <t>SZ</t>
  </si>
  <si>
    <t>Bendiák István</t>
  </si>
  <si>
    <t>Mt</t>
  </si>
  <si>
    <t>Gondnokság</t>
  </si>
  <si>
    <t>Oroszi Attila László</t>
  </si>
  <si>
    <t>K</t>
  </si>
  <si>
    <t>Csupek Andrej</t>
  </si>
  <si>
    <t>Ágó Róbert</t>
  </si>
  <si>
    <t>I Tanácsos (7)</t>
  </si>
  <si>
    <t>Informatikai és ügyiratkezelési csopoprt</t>
  </si>
  <si>
    <t>Bárkányiné Nemes Katalin</t>
  </si>
  <si>
    <t>III közsz.ügykezelő</t>
  </si>
  <si>
    <t>Ü</t>
  </si>
  <si>
    <t>Tóth Bernadett</t>
  </si>
  <si>
    <t>Juhász Heléna</t>
  </si>
  <si>
    <t>Molnár József (inf)</t>
  </si>
  <si>
    <t>I Vez-főtan. (15)</t>
  </si>
  <si>
    <t>Tóth Éva</t>
  </si>
  <si>
    <t>Benedek Gabriella Barbara</t>
  </si>
  <si>
    <t>I Vez-főtan. (14)</t>
  </si>
  <si>
    <t>Bezzeg Enikő</t>
  </si>
  <si>
    <t>I Főtanácsos (11)</t>
  </si>
  <si>
    <t>Határozott idő vége 2019.10.31</t>
  </si>
  <si>
    <t>Bíró Ildikó Judit dr.</t>
  </si>
  <si>
    <t>Juhász Marianna</t>
  </si>
  <si>
    <t>I Vez-tan. (9)</t>
  </si>
  <si>
    <t>Üres (Lakatos Rozália dr.)</t>
  </si>
  <si>
    <t>Mikó Dalma</t>
  </si>
  <si>
    <t>I Tanácsos (6)</t>
  </si>
  <si>
    <t>Nagy Noémi</t>
  </si>
  <si>
    <t>I Vez-tan</t>
  </si>
  <si>
    <t>Pifkó Tamás</t>
  </si>
  <si>
    <t>I Vez-tan. (7)</t>
  </si>
  <si>
    <t>Pintérné Tóth Edit</t>
  </si>
  <si>
    <t>I Vez-főtan. (17)</t>
  </si>
  <si>
    <t>Szikszai Anikó</t>
  </si>
  <si>
    <t>II Előadó (4)</t>
  </si>
  <si>
    <t>Tornay Tamás</t>
  </si>
  <si>
    <t>I Főtanácsos (13)</t>
  </si>
  <si>
    <t>Veresné Kocsis Rozália Natália</t>
  </si>
  <si>
    <t>ig.helyettes</t>
  </si>
  <si>
    <t>Garics Melinda</t>
  </si>
  <si>
    <t>II Főmunk. (14)</t>
  </si>
  <si>
    <t>Testületi csoport</t>
  </si>
  <si>
    <t>Gyurka Zoltánné</t>
  </si>
  <si>
    <t>II Főmunk. (17)</t>
  </si>
  <si>
    <t>Jávorszkyné Gubancsik Gréta</t>
  </si>
  <si>
    <t>Üres álláshely (aljegyző hely.)</t>
  </si>
  <si>
    <t>I Vez-tan. (8)</t>
  </si>
  <si>
    <t>üres (dr Hetzmann)</t>
  </si>
  <si>
    <t>Birizdó Éva dr.</t>
  </si>
  <si>
    <t>Címz.főtan.(r.tan)</t>
  </si>
  <si>
    <t>Vagyonkezelő csoport</t>
  </si>
  <si>
    <t>Földháziné Majláth Ilona</t>
  </si>
  <si>
    <t>Horváthné Ambruzs Anikó</t>
  </si>
  <si>
    <t>Lakatosné Szöllõsi Andrea</t>
  </si>
  <si>
    <t>I Főtanácsos (12)</t>
  </si>
  <si>
    <t>Horváth Gábor dr.</t>
  </si>
  <si>
    <t>igazgató</t>
  </si>
  <si>
    <t>Közigazgatási és Intézményirányítási Igazgatóság</t>
  </si>
  <si>
    <t>Árvai Gergely dr.</t>
  </si>
  <si>
    <t>Szekrényes Gyöngyi</t>
  </si>
  <si>
    <t>Alföldi Éva</t>
  </si>
  <si>
    <t>I Vez-főtan. (16)</t>
  </si>
  <si>
    <t>Közigazgatási Igazgatóság</t>
  </si>
  <si>
    <t>Igazgatási Csoport</t>
  </si>
  <si>
    <t>Csépányné Kovács Emese</t>
  </si>
  <si>
    <t>Csukáné Durkó Hajnalka</t>
  </si>
  <si>
    <t>Deli Bernadett</t>
  </si>
  <si>
    <t>Dérné Jakosits Ildikó</t>
  </si>
  <si>
    <t>Takács Tímea</t>
  </si>
  <si>
    <t>Safranka Sándor Zsolt</t>
  </si>
  <si>
    <t>Vadász György</t>
  </si>
  <si>
    <t>Baloghné Juhász Anita</t>
  </si>
  <si>
    <t>Intézményi Ellátások Csoportja</t>
  </si>
  <si>
    <t>Erdélyiné Gáspár Katalin</t>
  </si>
  <si>
    <t>Horváth Anita</t>
  </si>
  <si>
    <t>Nagyné Szakál Mária</t>
  </si>
  <si>
    <t>Szentirmay Judit</t>
  </si>
  <si>
    <t xml:space="preserve">I Vez-tan. </t>
  </si>
  <si>
    <t xml:space="preserve">Berta Mónika </t>
  </si>
  <si>
    <t>I Főtanácsos (14)</t>
  </si>
  <si>
    <t>Szociális és Gyámügyi Csoport</t>
  </si>
  <si>
    <t>Erdeiné dr. Albert Anikó</t>
  </si>
  <si>
    <t>II Főmunk. (16)</t>
  </si>
  <si>
    <t>Molnár Eszter</t>
  </si>
  <si>
    <t>Szerdahelyi Ákos</t>
  </si>
  <si>
    <t>Szögedi Melinda</t>
  </si>
  <si>
    <t>Vasasné Kormos Anikó</t>
  </si>
  <si>
    <t>Csupekné Bedõ Éva</t>
  </si>
  <si>
    <t>Pénzügyi Igazgatóság</t>
  </si>
  <si>
    <t>Adócsoport</t>
  </si>
  <si>
    <t>Bodó Edit</t>
  </si>
  <si>
    <t>Fisterné Ördög Ildikó</t>
  </si>
  <si>
    <t>Fricz Andrea Zsuzsanna</t>
  </si>
  <si>
    <t>Frikk Henriett</t>
  </si>
  <si>
    <t>Gálné Kiss Beatrix</t>
  </si>
  <si>
    <t>I Tanácsos (8)</t>
  </si>
  <si>
    <t>Joóné Wachtler Zsuzsa</t>
  </si>
  <si>
    <t>Kurcsinka Tamásné</t>
  </si>
  <si>
    <t>Mártonné Szalai Szilvia</t>
  </si>
  <si>
    <t>Nagy Judit</t>
  </si>
  <si>
    <t>Imre Éva</t>
  </si>
  <si>
    <t>Vernyik Tamásné</t>
  </si>
  <si>
    <t>Kovács Róbert</t>
  </si>
  <si>
    <t>Nagy Gáborné</t>
  </si>
  <si>
    <t>Pintér Ágnes</t>
  </si>
  <si>
    <t>Snakóczki Andrea</t>
  </si>
  <si>
    <t>Becsaj Judit</t>
  </si>
  <si>
    <t>Költségvetési és Kincstári Csoport</t>
  </si>
  <si>
    <t>Dovrtel Anita</t>
  </si>
  <si>
    <t>Czivinger Gáborné</t>
  </si>
  <si>
    <t>II Főelőadó (9)</t>
  </si>
  <si>
    <t>Bunkóczy Judit</t>
  </si>
  <si>
    <t>Gurúz Mária</t>
  </si>
  <si>
    <t>Lakatos Georgina</t>
  </si>
  <si>
    <t>Valiskó Janka</t>
  </si>
  <si>
    <t>Herperger Csilla</t>
  </si>
  <si>
    <t>Jobbágyné Túry Krisztina</t>
  </si>
  <si>
    <t>Karnok Mónika</t>
  </si>
  <si>
    <t>Lukovszki Edina</t>
  </si>
  <si>
    <t>Sütő Beáta</t>
  </si>
  <si>
    <t>Tanácsos</t>
  </si>
  <si>
    <t>Határozott idő vége 2018.07.31</t>
  </si>
  <si>
    <t>Szabó Ildikó Ilona</t>
  </si>
  <si>
    <t>Várady Réka</t>
  </si>
  <si>
    <t>Nyíri László</t>
  </si>
  <si>
    <t>Igazgató</t>
  </si>
  <si>
    <t>Városrendészet</t>
  </si>
  <si>
    <t>Török János</t>
  </si>
  <si>
    <t>II Főmunk. (15)</t>
  </si>
  <si>
    <t>Barta János</t>
  </si>
  <si>
    <t>Mt. 6 órás</t>
  </si>
  <si>
    <t>Benedek István</t>
  </si>
  <si>
    <t>Binder László</t>
  </si>
  <si>
    <t>Fehér István</t>
  </si>
  <si>
    <t>Ferenczy Dániel</t>
  </si>
  <si>
    <t>II Előadó (5)</t>
  </si>
  <si>
    <t>SZH</t>
  </si>
  <si>
    <t>Hatalyák Péter László</t>
  </si>
  <si>
    <t>Jarabek Anna</t>
  </si>
  <si>
    <t>Kissné Szőke Ildikó</t>
  </si>
  <si>
    <t>II Főelőadó (8)</t>
  </si>
  <si>
    <t>Kovács Krisztián</t>
  </si>
  <si>
    <t>II Főelőadó (7)</t>
  </si>
  <si>
    <t>Nádudvari Károly</t>
  </si>
  <si>
    <t>Péntek Ildikó</t>
  </si>
  <si>
    <t>Soltész Balázs</t>
  </si>
  <si>
    <t>II Előadó (2)</t>
  </si>
  <si>
    <t>Soltész Sándor</t>
  </si>
  <si>
    <t>Szoó Gyula</t>
  </si>
  <si>
    <t>Szűcsi Levente</t>
  </si>
  <si>
    <t>Tóth Árpád</t>
  </si>
  <si>
    <t>Tresó Gábor</t>
  </si>
  <si>
    <t>II Előadó (3)</t>
  </si>
  <si>
    <t>Üres (ifj. Kása János)</t>
  </si>
  <si>
    <t>Csepreghi Zita Mária</t>
  </si>
  <si>
    <t>Városüzemeltetési Igazg</t>
  </si>
  <si>
    <t>Építéshatósági Iroda</t>
  </si>
  <si>
    <t>Dely Gábor</t>
  </si>
  <si>
    <t>I Vez-tan.</t>
  </si>
  <si>
    <t>Hasznos Mihály</t>
  </si>
  <si>
    <t>Kökény Gyula</t>
  </si>
  <si>
    <t>Németi Lia</t>
  </si>
  <si>
    <t>I Vez.-Tan. (9)</t>
  </si>
  <si>
    <t>Tóth Csilla</t>
  </si>
  <si>
    <t>Tuza Gábor Mihályné</t>
  </si>
  <si>
    <t>Harmat Sándor László (Hársy)</t>
  </si>
  <si>
    <t>Fejlesztési és Kommunális csoport</t>
  </si>
  <si>
    <t>Juhász Katalin</t>
  </si>
  <si>
    <t>Kiss Ágnes</t>
  </si>
  <si>
    <t>Kovalcsik József</t>
  </si>
  <si>
    <t>I Vez-főtan. (18)</t>
  </si>
  <si>
    <t>Majdán László (Polonkai)</t>
  </si>
  <si>
    <t>Molnár József (vüi)</t>
  </si>
  <si>
    <t>Németi László</t>
  </si>
  <si>
    <t>Simon Gábor (Szépvölgyi)</t>
  </si>
  <si>
    <t>Szemes Paula dr.</t>
  </si>
  <si>
    <t>Szilágyi Attila</t>
  </si>
  <si>
    <t>Bondor Györgyi</t>
  </si>
  <si>
    <t>Vojtek Nikoletta</t>
  </si>
  <si>
    <t>Boros Vince István</t>
  </si>
  <si>
    <t>II Főmunkatárs (17)</t>
  </si>
  <si>
    <t>Deák Éva</t>
  </si>
  <si>
    <t>II Főmunkatárs (15)</t>
  </si>
  <si>
    <t>Deme József</t>
  </si>
  <si>
    <t>Hlavács Viktória</t>
  </si>
  <si>
    <t>II Előadó (6)</t>
  </si>
  <si>
    <t>Nékám Nelli Krisztina</t>
  </si>
  <si>
    <t>I Vez-tan. (11)</t>
  </si>
  <si>
    <t>Szopkó Csapó Endre László</t>
  </si>
  <si>
    <t>Gáber János</t>
  </si>
  <si>
    <t>részm</t>
  </si>
  <si>
    <t>Gonda István</t>
  </si>
  <si>
    <t>Pongrácz József</t>
  </si>
  <si>
    <t>Turnai János</t>
  </si>
  <si>
    <t>Túry Tamás</t>
  </si>
  <si>
    <t>Varga Zsolt</t>
  </si>
  <si>
    <t>ÖSSZESEN  /hó</t>
  </si>
  <si>
    <t>ÖSSZESEN  /év</t>
  </si>
  <si>
    <t>Baksáné Berecz Katalin</t>
  </si>
  <si>
    <t>rehab</t>
  </si>
  <si>
    <t>Erdei József (6 órás)</t>
  </si>
  <si>
    <t>Kiss Gyuláné (8 órás)</t>
  </si>
  <si>
    <t>Kovácsné Tokár Ágnes</t>
  </si>
  <si>
    <t>Közig</t>
  </si>
  <si>
    <t>Matiny Jánosné</t>
  </si>
  <si>
    <t>Sárándi Magdolna</t>
  </si>
  <si>
    <t>Pénzügy</t>
  </si>
  <si>
    <t>Rehabos  /hó</t>
  </si>
  <si>
    <t>Rehabos  /év</t>
  </si>
  <si>
    <t>Adóügyi érdekeltségi rendszer</t>
  </si>
  <si>
    <t>Előirányzat</t>
  </si>
  <si>
    <t>Állami támogatás önkormányzati feladatokra (B11)</t>
  </si>
  <si>
    <t>Állami támogatás társulási szociális, gyermekjóléti feladatokra (B12)</t>
  </si>
  <si>
    <t>Állami normatíva többlet elszámolás alapján (B13)</t>
  </si>
  <si>
    <t>TOP Plusz 1. Fenntartható városfejlesztés (B160201)</t>
  </si>
  <si>
    <t>Utcai szociális munka támogatása (B160108)</t>
  </si>
  <si>
    <t>Kistérség  / 2021. évi normatíva elszámolás (B160109)</t>
  </si>
  <si>
    <t>Vachot Sándor Könyvtár saját működési bevételei (B14)</t>
  </si>
  <si>
    <t>Aktiv ház sport- és szabadidőközpont (B21)</t>
  </si>
  <si>
    <t>MMK energetikai korszerűsítése (B23)</t>
  </si>
  <si>
    <t>Az erdei ökoszisztémák térítésmentes közjóléti funkcióinak fejlesztése (B25)</t>
  </si>
  <si>
    <t>TOP Plusz 1. Fenntartható városfejlesztés (B26)</t>
  </si>
  <si>
    <t>TOP Plusz 3. Fenntartható humán infrastruktúra (B27)</t>
  </si>
  <si>
    <t>0!</t>
  </si>
  <si>
    <t>Közterület-használat bevételei (B364)</t>
  </si>
  <si>
    <t>Lakások üzemeltetése (VG Zrt.) (B401)</t>
  </si>
  <si>
    <t>Nem lakás célú helyiségek üzemeltetése (B402)</t>
  </si>
  <si>
    <t>Temetőfenntartás (B403)</t>
  </si>
  <si>
    <t>Parkolók üzemeltetése (B404)</t>
  </si>
  <si>
    <t>Sástó turisztikai létesítmények üzemeltetése (B405)</t>
  </si>
  <si>
    <t>Üzemeltetésre átadott vagyontárgyak bevételei (B406)</t>
  </si>
  <si>
    <t>Szennyvízvagyon hasznosítása (B40601)</t>
  </si>
  <si>
    <t>Ivóvízvagyon hasznosítása (B40602)</t>
  </si>
  <si>
    <t>Köznevelési intézmények élelmezési bevételei (B40603)</t>
  </si>
  <si>
    <t>Aktív ház projekt bevételéből megtérülő ÁFA (B40604)</t>
  </si>
  <si>
    <t>Osztalékból származó bevétel (Terra-Vita) (B40605)</t>
  </si>
  <si>
    <t>Tárgyi eszközök, immateriális javak értékesítése (B501)</t>
  </si>
  <si>
    <t>Lakások értékesítése (törlesztés) (B502)</t>
  </si>
  <si>
    <t>Mátra Média Egyesület átmeneti finanszírozás visszafizetése (B605)</t>
  </si>
  <si>
    <t>Dolgozók lakásép. támogatás megtérülése (B72)</t>
  </si>
  <si>
    <t>Lakáshoz jutók helyi támogatás megtérülése (B71)</t>
  </si>
  <si>
    <t>Gyöngyösi Kézilabda Klub finanszírozás visszafizetése (B73)</t>
  </si>
  <si>
    <t>Mátrai Hegyközségek Nonprofit Kft. finanszírozás visszafizetése (B74)</t>
  </si>
  <si>
    <t>TDM átmeneti finanszírozás visszafizetése (B75)</t>
  </si>
  <si>
    <t>Gyöngyösi III. számú Lakásfenntartó Szövetkezet törlesztés (B76)</t>
  </si>
  <si>
    <t>Intézmények saját működési bevételei (B407)</t>
  </si>
  <si>
    <t>Visonta úti Bölcsőde és Családi Napközi működési bevételei (B40702)</t>
  </si>
  <si>
    <t>Gyöngyös Közös Önkormányzati Hivatal működési bevételei (B40701)</t>
  </si>
  <si>
    <t>Dobó Úti Bölcsőde működési bevételei (B40703)</t>
  </si>
  <si>
    <t>Jeruzsálem Úti Bölcsőde működési bevételei (B40704)</t>
  </si>
  <si>
    <t>Gyöngyös Város Óvodáinak működési bevételei (B40705)</t>
  </si>
  <si>
    <t>Vachott Sándor Városi Könyvtár működési bevételei (B40706)</t>
  </si>
  <si>
    <t>Belföldi értékpapírok bevételei (B82)</t>
  </si>
  <si>
    <t>Államháztartáson belüli megelőlegezések bevételei (B84)</t>
  </si>
  <si>
    <t>Maradványok igénybevétele (B83)</t>
  </si>
  <si>
    <t>Gyöngyösi Közös Önkormányzati Hivatal személyi juttatásai (K101)</t>
  </si>
  <si>
    <t>Visonta Úti Bölcsőde és Családi Napközi személyi juttatásai (K102)</t>
  </si>
  <si>
    <t>Dobó Úti Bölcsőde személyi juttatásai (K103)</t>
  </si>
  <si>
    <t>Jeruzsálem Úti Bölcsőde személyi juttatásai (K104)</t>
  </si>
  <si>
    <t>Gyöngyös Város Óvodáinak személyi juttatásai (K105)</t>
  </si>
  <si>
    <t>Vachott Sándor Városi Könyvtár személyi juttatásai (K106)</t>
  </si>
  <si>
    <t>Közszolgáltatási Csoport személyi juttatásai (K10701)</t>
  </si>
  <si>
    <t>Önkormányzati személyi jellegű juttatásai személyi juttatásai (K10702)</t>
  </si>
  <si>
    <t>Kitüntetésekhez kapcsolódó személyi juttatások személyi juttatásai (K10703)</t>
  </si>
  <si>
    <t>Közfoglalkoztatás kiadásai személyi juttatásai (K10704)</t>
  </si>
  <si>
    <t>Külföldi kiküldetés, kiadványok, rendezvények személyi kiadásai személyi juttatásai (K10705)</t>
  </si>
  <si>
    <t>TOP-5.2.1 A társadalmi együttműködés erősítését szolgáló komplex program  személyi juttatásai (K10706)</t>
  </si>
  <si>
    <t>Kulturális és közösségi terek infrastrukturális fejlesztése TOP-7.1.1-16-2016-00038 személyi juttatásai (K10707)</t>
  </si>
  <si>
    <t>Egyéb személyi juttatások (K107)</t>
  </si>
  <si>
    <t>Gyöngyösi Közös Önkormányzati Hivatal járulékok, szocho (K201)</t>
  </si>
  <si>
    <t>Visonta Úti Bölcsőde és Családi Napközi járulékok, szocho (K202)</t>
  </si>
  <si>
    <t>Dobó Úti Bölcsőde járulékok, szocho (K203)</t>
  </si>
  <si>
    <t>Jeruzsálem Úti Bölcsőde járulékok, szocho (K204)</t>
  </si>
  <si>
    <t>Gyöngyös Város Óvodái járulékok, szocho (K205)</t>
  </si>
  <si>
    <t>Vachott Sándor Városi Könyvtár járulékok, szocho (K206)</t>
  </si>
  <si>
    <t>Közszolgáltatási Csoport feladatainak járulékai (K20701)</t>
  </si>
  <si>
    <t>Önkormányzati személyi juttatások járulékai (K20702)</t>
  </si>
  <si>
    <t>Kitüntetésekhez kapcsolódó járulékok (K20703)</t>
  </si>
  <si>
    <t>Külföldi kiküldetés, kiadványok, rendezvények személyi jellegű kiadásainak járulékai (K20704)</t>
  </si>
  <si>
    <t>Közfoglalkoztatás személyi jellegű kiadásainak járulékai (K20705)</t>
  </si>
  <si>
    <t>Projektek munkaadókat terhelő járulékai és szoc.ho (K20706)</t>
  </si>
  <si>
    <t>Intézmények dologi kiadásai (K301)</t>
  </si>
  <si>
    <t>Vachott Sándor Városi Könyvtár dologi kiadásai (K30106)</t>
  </si>
  <si>
    <t>Gyöngyösi Közös Önkormányzati Hivatal dologi kiadásai (K30101)</t>
  </si>
  <si>
    <t>Visonta úti Bölcsőde és Családi Napközi dologi kiadásai (K30102)</t>
  </si>
  <si>
    <t>Dobó úti Bölcsőde dologi kiadásai (K30103)</t>
  </si>
  <si>
    <t>Jeruzsálem úti Bölcsőde dologi kiadásai (K30104)</t>
  </si>
  <si>
    <t>Gyöngyös Város Óvodáinak dologi kiadásai (K30105)</t>
  </si>
  <si>
    <t>Közétkeztetéssel kapcsolatos feladatok (K302)</t>
  </si>
  <si>
    <t>Közszolgáltatási Csoport feladatai (K30301)</t>
  </si>
  <si>
    <t>Egyéb dologi kiadások (K303)</t>
  </si>
  <si>
    <t>Külföldi kiküldetés, kiadványok, rendezvények dologi kiadásai (K30302)</t>
  </si>
  <si>
    <t>Városmarketing feladatok (K30303)</t>
  </si>
  <si>
    <t>Biztosítási díjak és önrész (K30304)</t>
  </si>
  <si>
    <t>Képviselői keret (K30305)</t>
  </si>
  <si>
    <t>ÁFA-fizetési kötelezettség (K30306)</t>
  </si>
  <si>
    <t>Intézmények karbantartása (K30307)</t>
  </si>
  <si>
    <t>Projektek dologi kiadásai összesen (K304)</t>
  </si>
  <si>
    <t>Új ipari terület kialakítása (K30401)</t>
  </si>
  <si>
    <t>Projektekhez kapcsolódó és egyéb dologi kiadások (K30308)</t>
  </si>
  <si>
    <t>Környezetvédelmi Alap kiadásai (K3030801)</t>
  </si>
  <si>
    <t>Lakáscélú dologi kiadások (K3030802)</t>
  </si>
  <si>
    <t>Rotavírus elleni védőoltás (K3030803)</t>
  </si>
  <si>
    <t>Koronavírus elleni védekezéssel kapcsolatos kiadások (K3030804)</t>
  </si>
  <si>
    <t>Egyéb dologi kiadások (K3030805)</t>
  </si>
  <si>
    <t>Gyöngyös - Gy.halász közti területcserék kiadásai (K3030806)</t>
  </si>
  <si>
    <t>Városrendészet költözésének kiadásai (2021) (K3030807)</t>
  </si>
  <si>
    <t>Olimpia úti orvosi rendelő felújításához kapcsolódó dologi kiadások (K3030808)</t>
  </si>
  <si>
    <t>TOP Plusz 1. Fenntartható városfejlesztés (K30402)</t>
  </si>
  <si>
    <t>Aktív Ház sport- és szabadidőközpont kialakítása (K30403)</t>
  </si>
  <si>
    <t>Öreg Mátra Kincsei - geotermikus innováció Gyöngyösön és Veresegyházán (K30404)</t>
  </si>
  <si>
    <t>Észak-nyugati városrész rehabilitációja (K30405)</t>
  </si>
  <si>
    <t>A társadalmi együttműködés erősítését szolgáló komplex program (K30406)</t>
  </si>
  <si>
    <t>Kulturális és közösségi terek infrastrukturális fejlesztése (K30407)</t>
  </si>
  <si>
    <t>Célzott prevenciós programok a szenvedélybetegségek megelőzésére (K30408)</t>
  </si>
  <si>
    <t>Gyöngyös és térsége szennyvízelvezetésének és tisztításának fejlesztése (K30409)</t>
  </si>
  <si>
    <t>Az erdei ökoszisztémák térítésmentesen nyújtott közjóléti funkcióinak fejlesztése (K30410)</t>
  </si>
  <si>
    <t>Üzemeltetésre átadott vagyon dologi kiadásai (K305)</t>
  </si>
  <si>
    <t>Lakások üzemeltetése (VG Zrt.) (K30501)</t>
  </si>
  <si>
    <t>Nem lakás célú helyiségek üzemeltetése (VG Zrt.) (K30502)</t>
  </si>
  <si>
    <t>Nem lakás célú helyiségek üzemeltetése (Várostérség Fejlesztő Kft.) (K30503)</t>
  </si>
  <si>
    <t>Temetők üzemeltetése (K30504)</t>
  </si>
  <si>
    <t>Parkolók üzemeltetése (K30505)</t>
  </si>
  <si>
    <t>Lakások karbantartása, bérbeszámítás, felújítási alap (K30506)</t>
  </si>
  <si>
    <t>Önkormányzat működtetés dologi kiadásai (K307)</t>
  </si>
  <si>
    <t>Kommunális feladatok (K306)</t>
  </si>
  <si>
    <t>Park fenntartás MÁTRAFÜRED (K3060102)</t>
  </si>
  <si>
    <t>Közterületi játszóeszközök éves karbantartása (K3060103)</t>
  </si>
  <si>
    <t>Intézményi játszóeszközök éves karbantartása (K3060104)</t>
  </si>
  <si>
    <t>Kisegítő mezőgazdasági szolgáltatások (K30601)</t>
  </si>
  <si>
    <t>Park fenntartás GYÖNGYÖS  (K3060101)</t>
  </si>
  <si>
    <t>Faültetés és pótlás Gyöngyös (K3060105)</t>
  </si>
  <si>
    <t>Faültetés és pótlás Mátrafüred (K3060106)</t>
  </si>
  <si>
    <t>Kisegítő mg-i szolgáltatásokkal kapcs. egyéb feladatok (K3060107)</t>
  </si>
  <si>
    <t>Faápolási munkák a temetőkben (K3060108)</t>
  </si>
  <si>
    <t>Fakivágások a Kőkút úton 1. ütem (K3060109)</t>
  </si>
  <si>
    <t>Közutak üzemeltetése (K30602)</t>
  </si>
  <si>
    <t>Út karbantartás, kátyúzás, táblázás, festés GYÖNGYÖS (2021) (K3060201)</t>
  </si>
  <si>
    <t>Út karbantartás, kátyúzás, táblázás, festés GYÖNGYÖS (K3060202)</t>
  </si>
  <si>
    <t>Út karbantartás,  kátyúzás, táblázás, festés MÁTRAFÜRED (K3060203)</t>
  </si>
  <si>
    <t>Járdajavítási fel nem osztható keret (2021) (K3060204)</t>
  </si>
  <si>
    <t>Járdajavítási fel nem osztható keret (K3060205)</t>
  </si>
  <si>
    <t>Földutak karbantartása (K3060206)</t>
  </si>
  <si>
    <t>Járdajavítások 4. körzet (2021) (K3060207)</t>
  </si>
  <si>
    <t>Közutakkal kapcsolatos egyéb feladatok (K3060208)</t>
  </si>
  <si>
    <t>Közvilágítás üzemeltetése, energiagazdálkodás (K30603)</t>
  </si>
  <si>
    <t>Közvilágítás GYÖNGYÖS (K3060301)</t>
  </si>
  <si>
    <t>Közvilágítás MÁTRAFÜRED (K3060302)</t>
  </si>
  <si>
    <t>Energiagazdálkodással kapcsolatos egyéb feladatok (K3060303)</t>
  </si>
  <si>
    <t>Engedélyek, tervek kiadásai (K3060401)</t>
  </si>
  <si>
    <t>Műszaki ellenőri feladatok (K3060402)</t>
  </si>
  <si>
    <t>Parki, intézményi, közterületi év közbeni munkák  (K3060403)</t>
  </si>
  <si>
    <t>Városgazdai feladatok kiadásai (K3060404)</t>
  </si>
  <si>
    <t>Sástói táborhely rendezése (telekhatárrendezés, erdő igénybevétel) (K3060405)</t>
  </si>
  <si>
    <t>Jeruzsálem úti gyermekintézmény telekhatárrendezés, társasházi alapító okirat módosítás költsége (K3060406)</t>
  </si>
  <si>
    <t>Ingatlanrendezéssel és közbeszerzéssel kapcsolatos kiadások (K3060407)</t>
  </si>
  <si>
    <t>Településrendezési eszközök készítése, módosítása, karbantartása (K3060408)</t>
  </si>
  <si>
    <t>Területrendezések (K3060409)</t>
  </si>
  <si>
    <t>Ingatlanhasznosítás előkészítésével kapcsolatos kiadások (K3060410)</t>
  </si>
  <si>
    <t>Város- és községgazdálkodással kapcsolatos egyéb feladatok (K3060411)</t>
  </si>
  <si>
    <t>Kócsag u. gyalogátkelőhely tervezése (2021) (K3060412)</t>
  </si>
  <si>
    <t>Inert hulladék aprítása és elszállítása (K3060413)</t>
  </si>
  <si>
    <t>Kisegítő mezőgazdasági szolgáltatások (K30604)</t>
  </si>
  <si>
    <t>Állategészségügyi feladatok (K30605)</t>
  </si>
  <si>
    <t>Galambállomány ritkítása (K3060504)</t>
  </si>
  <si>
    <t>Gyepmesteri feladatok (K3060501)</t>
  </si>
  <si>
    <t>Rágcsáló mentesítés (K3060502)</t>
  </si>
  <si>
    <t>Szúnyog gyérítés (K3060503)</t>
  </si>
  <si>
    <t>Csapadékvíz-elvezetés, köztéri berendezések üzemeltetési és közüzemi díjai (K30606)</t>
  </si>
  <si>
    <t>Csapadékvíz elvezető rendszerek karbantartása GYÖNGYÖS (K3060601)</t>
  </si>
  <si>
    <t>Csapadékvíz elvezető rendszerek karbantartása MÁTRAFÜRED (K3060602)</t>
  </si>
  <si>
    <t>Csapadékvíz elvezetéssel, köztéri berendezések üzemeltetésével kapcsolatos egyéb feladatok (K3060603)</t>
  </si>
  <si>
    <t>Mátrai úti vízelvezető javítása a Festék bolttól a Kovács utcáig (K3060604)</t>
  </si>
  <si>
    <t>Települési hulladék, köztisztasági tevékenység (K30607)</t>
  </si>
  <si>
    <t>Közterület takarítás, kézi szemetes ürítés, locsolás, síkosságmentesítés GYÖNGYÖS (K3060701)</t>
  </si>
  <si>
    <t>Közterület takarítás, kézi szemetes ürítés, locsolás, síkosságmentesítés MÁTRAFÜRED (K3060702)</t>
  </si>
  <si>
    <t>Illegális hulladék begyűjtése, elszállítása (K3060703)</t>
  </si>
  <si>
    <t>Köztisztasági tevékenységgel kapcsolatos egyéb feladatok (K3060704)</t>
  </si>
  <si>
    <t>Önk. tulajdonban lévő mátrai létesítmények fenntartása (K3060801)</t>
  </si>
  <si>
    <t>Mátrai kézi szemétgyűjtők ürítése (VG Zrt.) (K3060802)</t>
  </si>
  <si>
    <t>Mátrai létesítmények fenntartása (K30608)</t>
  </si>
  <si>
    <t>Szociális feladatok (K401)</t>
  </si>
  <si>
    <t>Arany János Tehetséggondozó Program (K402)</t>
  </si>
  <si>
    <t>Önkormányzati ösztöndíj rendszer (K403)</t>
  </si>
  <si>
    <t>Önkormányzati hozzájárulás az Orvosi Ügyelet Mikrotérségi Társulásnak  (K50410)</t>
  </si>
  <si>
    <t>Esélyegyenlőségi Program Cselekvési Terv megvalósítása (K50411)</t>
  </si>
  <si>
    <t>Normatíva elszámolásból eredő kötelezettség (K50412)</t>
  </si>
  <si>
    <t>Általános támogatások, koncepciók támogatása, elszámolások (K504)</t>
  </si>
  <si>
    <t>Szolidaritási hozzájárulás (K50101)</t>
  </si>
  <si>
    <t>A helyi önkormányzatok törvényi előíráson alapuló befizetései (K501)</t>
  </si>
  <si>
    <t>Céljellegű támogatások működésre (K502)</t>
  </si>
  <si>
    <t>Közművelődési, oktatási és kulturális feladatok, támogatások (K50201)</t>
  </si>
  <si>
    <t>Mátra Honvéd Kaszinó Kulturális Egyesület (közművelődés + Civil Ház) (K5020101)</t>
  </si>
  <si>
    <t>Gyöngyösi Amatőr Színjátszásért Közhasznú Egyesület támogatása (K5020102)</t>
  </si>
  <si>
    <t xml:space="preserve">Oktatási és nevelési célú támogatások (OKB keret) (K5020103) </t>
  </si>
  <si>
    <t>Kulturális célú támogatások (OKB keret) (K5020104)</t>
  </si>
  <si>
    <t>Sporttevékenység támogatása (K50202)</t>
  </si>
  <si>
    <t>TAO-s támogatásban részesült sportegyesületek támogatása (K5020201)</t>
  </si>
  <si>
    <t>Gyöngyösi Atlétikai Klub (K5020202)</t>
  </si>
  <si>
    <t>GYAK felnőtt labdarúgócsapat támogatása (K5020203)</t>
  </si>
  <si>
    <t>Gyöngyösi Kézilabda Klub (K5020204)</t>
  </si>
  <si>
    <t>Gyöngysport Kézilabda Nonprofit Kft támogatása (K5020205)</t>
  </si>
  <si>
    <t>Energia Sport Egyesület (K5020206)</t>
  </si>
  <si>
    <t>Gyöngyösi Röplabda  Egyesület támogatása (K5020207)</t>
  </si>
  <si>
    <t>Bölcsődék és óvodák sporttevékenységének támogatása (K5020208)</t>
  </si>
  <si>
    <t>Közösségeknek adott elismerések (K5020209)</t>
  </si>
  <si>
    <t>Vízhez szoktatás támogatása (K5020210)</t>
  </si>
  <si>
    <t>Merjünk Sérülten Mozogni Egyesület támogatása (K5020211)</t>
  </si>
  <si>
    <t>Sport célú támogatások (TISB keret)  (K5020212)</t>
  </si>
  <si>
    <t>Sportfólió Kft. támogatása (K50203)</t>
  </si>
  <si>
    <t>Gyöngyösi Médiaközpont Kft. támogatása (K50204)</t>
  </si>
  <si>
    <t>Kulturális Kft. támogatása (K50205)</t>
  </si>
  <si>
    <t>Várostérség Fejlesztő Kft. Támogatása (K50206)</t>
  </si>
  <si>
    <t>Egyéb támogatások (K50207)</t>
  </si>
  <si>
    <t>Alapítványi támogatások (K50208)</t>
  </si>
  <si>
    <t>Egyéb támogatások - keretek, szociális, egészségügyi (K5020701)</t>
  </si>
  <si>
    <t>Polgármesteri keret (K502070101)</t>
  </si>
  <si>
    <t>Alpolgármesteri keretek (K502070102)</t>
  </si>
  <si>
    <t>Központi Orvosi Ügyelet támogatása (K502070103)</t>
  </si>
  <si>
    <t>Egészségügyi tevékenység támogatása (ESZLB keret) (K502070104)</t>
  </si>
  <si>
    <t>Szociális tevékenység támogatása (ESZLB keret) (K502070105)</t>
  </si>
  <si>
    <t>Magyar Máltai Szeretszolg. tev. támogatása (idősek otthona) (K502070106)</t>
  </si>
  <si>
    <t>Polgárőrségek támogatása (K502070107)</t>
  </si>
  <si>
    <t>Bursa Hungarica Felsőokt. Önk. Ösztöndíj Pályázat (K502070108)</t>
  </si>
  <si>
    <t>Fogorvosok támogatása (K502070109)</t>
  </si>
  <si>
    <t>Egyéb támogatások - közösség, kultúra (K5020702)</t>
  </si>
  <si>
    <t>Közgyűjtemények támogatása (K502070201)</t>
  </si>
  <si>
    <t>Gyöngyös-Mátra Turisztikai Deszt. általános támogatás (K502070202)</t>
  </si>
  <si>
    <t>Nyugdíjasokat tömörítő szervezetek támogatása (K502070203)</t>
  </si>
  <si>
    <t>Üdvhadsereg Reménység Centrum működtetés támogatása (K502070204)</t>
  </si>
  <si>
    <t>XIX. századi piac (K502070205)</t>
  </si>
  <si>
    <t>Tour de Hongrie támogatása (K502070206)</t>
  </si>
  <si>
    <t>MaxiRádió támogatása (K502070207)</t>
  </si>
  <si>
    <t>Új Nap Egyesület támogatása (gyepmesteri feladatok) (K502070208)</t>
  </si>
  <si>
    <t>Városi Könyvtár könyvkiadás és Fülöp Lajos Emlékterem kialakítás támogatása (K502070209)</t>
  </si>
  <si>
    <t>GYÖNGY Nemz. Néptáncfesztivál Alapítvány támogatása (K5020801)</t>
  </si>
  <si>
    <t>Gyöngyösi Úszó Alapítvány támogatása (K5020802)</t>
  </si>
  <si>
    <t>Autista Alapítvány támogatása (K5020803)</t>
  </si>
  <si>
    <t>Muzsikál az Erdő Alapítvány (K5020804)</t>
  </si>
  <si>
    <t>Vidróczki Alapítvány támogatása (K5020805)</t>
  </si>
  <si>
    <t>Vidróczki Alapítvány támogatása (60 éves évforduló) (K5020806)</t>
  </si>
  <si>
    <t>Ördögszekér Alapítvány támogatása (K5020807)</t>
  </si>
  <si>
    <t>MOZAIK Alapítvány támogatása (K5020808)</t>
  </si>
  <si>
    <t>Meseházikó Alapítvány támogatása (K5020809)</t>
  </si>
  <si>
    <t>Cantus Corvinus Alapítvány támogatása (K5020810)</t>
  </si>
  <si>
    <t>Pro Musica Alapítvány támogatása (K5020811)</t>
  </si>
  <si>
    <t>Musica Mansueta Alapítvány támogatása (K5020812)</t>
  </si>
  <si>
    <t>Közös Önkormányzati Hivatal beruházásai (K604)</t>
  </si>
  <si>
    <t>Intézmények beruházásai (K605)</t>
  </si>
  <si>
    <t>Licenc díjak (K60401)</t>
  </si>
  <si>
    <t>Gép- és bútorbeszerzésk (K60402)</t>
  </si>
  <si>
    <t>Informatikai fejlesztésekk (K60403)</t>
  </si>
  <si>
    <t>Városrendészet KÖZREND rendszer bevezetések (K60404)</t>
  </si>
  <si>
    <t>Közös Hivatal klimatizálásak (K60405)</t>
  </si>
  <si>
    <t>Visonta Úti Bölcsőde és Családi Napközi beruházásai  (K60501)</t>
  </si>
  <si>
    <t>Jeruzsálem Úti Bölcsőde beruházásai (K60503)</t>
  </si>
  <si>
    <t>Dobó Úti Bölcsőde beruházásai (K60502)</t>
  </si>
  <si>
    <t>Gyöngyös Város Óvodáinak beruházásai (K60504)</t>
  </si>
  <si>
    <t>Vachott Sándor Városi Könyvtár beruházásai (K60505)</t>
  </si>
  <si>
    <t>Szállítás (út- és járdafelújítások) (K70102)</t>
  </si>
  <si>
    <t>Energia (közvilágítás korszerűsítése) (K70103)</t>
  </si>
  <si>
    <t>Parkfejlesztések (K70104)</t>
  </si>
  <si>
    <t>Egyéb felújítások (K70105)</t>
  </si>
  <si>
    <t>Intézmények felújítási kiadásai (K703)</t>
  </si>
  <si>
    <t>Önkormányzati hivatal felújítási kiadásai (K702)</t>
  </si>
  <si>
    <t>Pályázatok felújítási kiadásai (K704)</t>
  </si>
  <si>
    <t>Lakáscélú felújítási kiadások (K705)</t>
  </si>
  <si>
    <t>Jeruzsálem Úti Bölcsőde és Óvoda fejlesztése (K70401)</t>
  </si>
  <si>
    <t>Aktív Ház sport- és szabadidőközpont kialakítása (K70402)</t>
  </si>
  <si>
    <t>Az északnyugati városrész rehabilitációja (K70403)</t>
  </si>
  <si>
    <t>MMK kulturális fejlesztése (K70404)</t>
  </si>
  <si>
    <t>Erőss-Bíró kúria felújítása INTERREG pályázat keretében (K70405)</t>
  </si>
  <si>
    <t>Céljellegű támogatások fejlesztésre (K801)</t>
  </si>
  <si>
    <t>Püspöki úti templomkert és környéke régészeti kutatása (K806)</t>
  </si>
  <si>
    <t>Sportfólió Kft. fejlesztési támogatása (K80101)</t>
  </si>
  <si>
    <t>Gyöngyösi Médiaközpont Kft. fejlesztési támogatása  (K80102)</t>
  </si>
  <si>
    <t>Városi Könyvtár könyvkiadás és Fülöp Lajos Emlékterem kialakítás támogatása (K80103)</t>
  </si>
  <si>
    <t>Helyi védelem alá helyezett értékek fenntartása, homlokzat-felújítási alap és műemléki védettségű ingatlanok, akadálymentesítés támogatása  (K80104)</t>
  </si>
  <si>
    <t>Egyéb működési kiadások, tartalékok (K5)</t>
  </si>
  <si>
    <t>Áthúzódó, kötelezettségvállalással terhelt maradványok (K50502)</t>
  </si>
  <si>
    <t>Pályázati tartalék (K5050301)</t>
  </si>
  <si>
    <t>Mátra Honvéd Kaszinó felújítása (K5050302)</t>
  </si>
  <si>
    <t>TOP Plusz 1. Fenntartható városfejlesztés (K5050303)</t>
  </si>
  <si>
    <t>TOP Plusz 3. Fenntartható humán infrastruktúra (K5050304)</t>
  </si>
  <si>
    <t>Egyéb céltartalékok (K5050305)</t>
  </si>
  <si>
    <t>Hosszú lejáratú hitelek, kölcsönök törlesztése (K901)</t>
  </si>
  <si>
    <t>Belföldi értékpapírok kiadásai (K902)</t>
  </si>
  <si>
    <t>Finanszírozási kiadások (K9)</t>
  </si>
  <si>
    <t>Lízing szerződéssel összefüggő kiadások (K903)</t>
  </si>
  <si>
    <t>Államháztartáson belüli megelőlegezések visszafizetése (K904)</t>
  </si>
  <si>
    <t xml:space="preserve"> </t>
  </si>
  <si>
    <t>Egyéb járulékok, szocho (K207)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</si>
</sst>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76" x14ac:knownFonts="1">
    <font>
      <sz val="10"/>
      <color rgb="FF000000"/>
      <name val="Arial"/>
    </font>
    <font>
      <sz val="12"/>
      <color rgb="FF000000"/>
      <name val="Arial"/>
    </font>
    <font>
      <sz val="10"/>
      <name val="Arial"/>
    </font>
    <font>
      <sz val="10"/>
      <color rgb="FF80008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Calibri"/>
    </font>
    <font>
      <sz val="10"/>
      <color rgb="FFFF0000"/>
      <name val="Arial"/>
    </font>
    <font>
      <sz val="10"/>
      <color rgb="FF800080"/>
      <name val="Arial"/>
    </font>
    <font>
      <sz val="10"/>
      <color rgb="FF000000"/>
      <name val="Calibri"/>
    </font>
    <font>
      <b/>
      <sz val="10"/>
      <color rgb="FF000000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0"/>
      <name val="Arial"/>
    </font>
    <font>
      <sz val="10"/>
      <color theme="1"/>
      <name val="Arial"/>
    </font>
    <font>
      <sz val="11"/>
      <name val="Arial"/>
    </font>
    <font>
      <b/>
      <sz val="10"/>
      <name val="Arial"/>
    </font>
    <font>
      <i/>
      <sz val="11"/>
      <name val="Arial"/>
    </font>
    <font>
      <b/>
      <sz val="11"/>
      <name val="Arial"/>
    </font>
    <font>
      <b/>
      <sz val="10"/>
      <color theme="1"/>
      <name val="Arial"/>
    </font>
    <font>
      <sz val="10"/>
      <name val="Arial"/>
    </font>
    <font>
      <sz val="10"/>
      <color rgb="FF222222"/>
      <name val="Arial"/>
    </font>
    <font>
      <u/>
      <sz val="10"/>
      <color rgb="FF222222"/>
      <name val="Arial"/>
    </font>
    <font>
      <u/>
      <sz val="10"/>
      <color rgb="FF222222"/>
      <name val="Arial"/>
    </font>
    <font>
      <sz val="9"/>
      <color rgb="FF000000"/>
      <name val="Arial"/>
    </font>
    <font>
      <sz val="9"/>
      <name val="Arial"/>
    </font>
    <font>
      <b/>
      <i/>
      <sz val="10"/>
      <color rgb="FF000000"/>
      <name val="Arial"/>
    </font>
    <font>
      <i/>
      <sz val="10"/>
      <color rgb="FF000000"/>
      <name val="Arial"/>
    </font>
    <font>
      <sz val="12"/>
      <name val="Arial"/>
    </font>
    <font>
      <b/>
      <sz val="12"/>
      <name val="Arial"/>
    </font>
    <font>
      <i/>
      <sz val="10"/>
      <color rgb="FFFF0000"/>
      <name val="Arial"/>
    </font>
    <font>
      <i/>
      <sz val="12"/>
      <name val="Arial"/>
    </font>
    <font>
      <b/>
      <sz val="13"/>
      <name val="Arial"/>
    </font>
    <font>
      <sz val="13"/>
      <name val="Arial"/>
    </font>
    <font>
      <b/>
      <i/>
      <sz val="10"/>
      <name val="Arial"/>
    </font>
    <font>
      <u/>
      <sz val="10"/>
      <color rgb="FF222222"/>
      <name val="Arial"/>
    </font>
    <font>
      <sz val="11"/>
      <color rgb="FF000000"/>
      <name val="Inconsolata"/>
    </font>
    <font>
      <sz val="10"/>
      <color theme="1"/>
      <name val="Calibri"/>
    </font>
    <font>
      <b/>
      <sz val="11"/>
      <color theme="1"/>
      <name val="Arial"/>
    </font>
    <font>
      <i/>
      <sz val="11"/>
      <color theme="1"/>
      <name val="Arial"/>
    </font>
    <font>
      <b/>
      <sz val="13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0"/>
      <color rgb="FF800080"/>
      <name val="Arial"/>
    </font>
    <font>
      <sz val="13"/>
      <color theme="1"/>
      <name val="Arial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sz val="14"/>
      <color rgb="FFFF0000"/>
      <name val="Times New Roman"/>
    </font>
    <font>
      <b/>
      <sz val="14"/>
      <color rgb="FFFF0000"/>
      <name val="Times New Roman"/>
    </font>
    <font>
      <b/>
      <sz val="9"/>
      <color rgb="FF000000"/>
      <name val="Arial ce"/>
    </font>
    <font>
      <b/>
      <sz val="10"/>
      <color rgb="FF000000"/>
      <name val="Arial ce"/>
    </font>
    <font>
      <sz val="10"/>
      <color rgb="FF000000"/>
      <name val="Arial ce"/>
    </font>
    <font>
      <sz val="10"/>
      <color rgb="FFFF0000"/>
      <name val="Arial ce"/>
    </font>
    <font>
      <sz val="10"/>
      <color rgb="FF7030A0"/>
      <name val="Arial ce"/>
    </font>
    <font>
      <sz val="10"/>
      <color rgb="FF800080"/>
      <name val="Arial ce"/>
    </font>
    <font>
      <sz val="10"/>
      <color theme="1"/>
      <name val="Arial"/>
      <family val="2"/>
      <charset val="238"/>
    </font>
    <font>
      <sz val="12"/>
      <name val="Times New Roman CE"/>
      <family val="1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2"/>
      <color rgb="FF000000"/>
      <name val="Arial"/>
      <family val="2"/>
      <charset val="238"/>
    </font>
    <font>
      <sz val="11"/>
      <name val="Arial"/>
      <family val="2"/>
      <charset val="238"/>
    </font>
    <font>
      <i/>
      <sz val="11"/>
      <name val="Arial"/>
      <family val="2"/>
      <charset val="238"/>
    </font>
    <font>
      <sz val="10"/>
      <name val="Arial CE"/>
      <charset val="238"/>
    </font>
    <font>
      <sz val="10"/>
      <color rgb="FF000000"/>
      <name val="Arial"/>
      <family val="2"/>
      <charset val="238"/>
    </font>
    <font>
      <sz val="12"/>
      <name val="Arial"/>
      <family val="2"/>
      <charset val="238"/>
    </font>
    <font>
      <sz val="10"/>
      <color rgb="FF800080"/>
      <name val="Arial"/>
      <family val="2"/>
      <charset val="238"/>
    </font>
  </fonts>
  <fills count="2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theme="9"/>
        <bgColor theme="9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9CC00"/>
        <bgColor rgb="FF99CC00"/>
      </patternFill>
    </fill>
    <fill>
      <patternFill patternType="solid">
        <fgColor rgb="FFCCCCFF"/>
        <bgColor rgb="FFCCCCFF"/>
      </patternFill>
    </fill>
    <fill>
      <patternFill patternType="solid">
        <fgColor rgb="FF969696"/>
        <bgColor rgb="FF969696"/>
      </patternFill>
    </fill>
    <fill>
      <patternFill patternType="solid">
        <fgColor rgb="FF99CCFF"/>
        <bgColor rgb="FF99CC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ED7D31"/>
        <bgColor rgb="FFED7D31"/>
      </patternFill>
    </fill>
    <fill>
      <patternFill patternType="solid">
        <fgColor rgb="FFC8C8C8"/>
        <bgColor rgb="FFC8C8C8"/>
      </patternFill>
    </fill>
    <fill>
      <patternFill patternType="solid">
        <fgColor rgb="FFBF9000"/>
        <bgColor rgb="FFBF9000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3" fillId="0" borderId="9">
      <alignment vertical="center"/>
    </xf>
    <xf numFmtId="0" fontId="65" fillId="0" borderId="9"/>
    <xf numFmtId="0" fontId="72" fillId="0" borderId="9"/>
    <xf numFmtId="3" fontId="63" fillId="0" borderId="9">
      <alignment vertical="center"/>
    </xf>
    <xf numFmtId="0" fontId="65" fillId="0" borderId="9"/>
  </cellStyleXfs>
  <cellXfs count="484">
    <xf numFmtId="0" fontId="0" fillId="0" borderId="0" xfId="0" applyFont="1" applyAlignment="1"/>
    <xf numFmtId="0" fontId="1" fillId="2" borderId="4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vertical="top" wrapText="1"/>
    </xf>
    <xf numFmtId="3" fontId="4" fillId="3" borderId="4" xfId="0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vertical="top" wrapText="1"/>
    </xf>
    <xf numFmtId="3" fontId="4" fillId="0" borderId="0" xfId="0" applyNumberFormat="1" applyFont="1" applyAlignment="1">
      <alignment horizontal="right" vertical="top" wrapText="1"/>
    </xf>
    <xf numFmtId="3" fontId="4" fillId="0" borderId="4" xfId="0" applyNumberFormat="1" applyFont="1" applyBorder="1" applyAlignment="1">
      <alignment horizontal="right" vertical="top" wrapText="1"/>
    </xf>
    <xf numFmtId="0" fontId="5" fillId="0" borderId="0" xfId="0" applyFont="1" applyAlignment="1">
      <alignment vertical="top" wrapText="1"/>
    </xf>
    <xf numFmtId="3" fontId="5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horizontal="right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3" fontId="8" fillId="0" borderId="0" xfId="0" applyNumberFormat="1" applyFont="1" applyAlignment="1">
      <alignment horizontal="right" vertical="top" wrapText="1"/>
    </xf>
    <xf numFmtId="0" fontId="9" fillId="0" borderId="0" xfId="0" applyFont="1" applyAlignment="1"/>
    <xf numFmtId="3" fontId="9" fillId="0" borderId="0" xfId="0" applyNumberFormat="1" applyFont="1" applyAlignment="1"/>
    <xf numFmtId="3" fontId="7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4" xfId="0" applyFont="1" applyBorder="1" applyAlignment="1">
      <alignment horizontal="right"/>
    </xf>
    <xf numFmtId="0" fontId="9" fillId="0" borderId="4" xfId="0" applyFont="1" applyBorder="1" applyAlignment="1"/>
    <xf numFmtId="3" fontId="9" fillId="0" borderId="4" xfId="0" applyNumberFormat="1" applyFont="1" applyBorder="1" applyAlignment="1"/>
    <xf numFmtId="0" fontId="3" fillId="4" borderId="4" xfId="0" applyFont="1" applyFill="1" applyBorder="1" applyAlignment="1">
      <alignment horizontal="right"/>
    </xf>
    <xf numFmtId="0" fontId="10" fillId="4" borderId="4" xfId="0" applyFont="1" applyFill="1" applyBorder="1" applyAlignment="1"/>
    <xf numFmtId="3" fontId="7" fillId="4" borderId="4" xfId="0" applyNumberFormat="1" applyFont="1" applyFill="1" applyBorder="1" applyAlignment="1">
      <alignment horizontal="right"/>
    </xf>
    <xf numFmtId="0" fontId="11" fillId="0" borderId="5" xfId="0" applyFont="1" applyBorder="1" applyAlignment="1">
      <alignment horizontal="right" wrapText="1"/>
    </xf>
    <xf numFmtId="0" fontId="12" fillId="0" borderId="5" xfId="0" applyFont="1" applyBorder="1" applyAlignment="1">
      <alignment wrapText="1"/>
    </xf>
    <xf numFmtId="0" fontId="0" fillId="0" borderId="5" xfId="0" applyFont="1" applyBorder="1" applyAlignment="1">
      <alignment horizontal="right" vertical="top" wrapText="1"/>
    </xf>
    <xf numFmtId="0" fontId="13" fillId="0" borderId="5" xfId="0" applyFont="1" applyBorder="1" applyAlignment="1">
      <alignment wrapText="1"/>
    </xf>
    <xf numFmtId="0" fontId="0" fillId="0" borderId="5" xfId="0" applyFont="1" applyBorder="1" applyAlignment="1">
      <alignment horizontal="right" wrapText="1"/>
    </xf>
    <xf numFmtId="0" fontId="14" fillId="3" borderId="5" xfId="0" applyFont="1" applyFill="1" applyBorder="1" applyAlignment="1">
      <alignment vertical="top" wrapText="1"/>
    </xf>
    <xf numFmtId="0" fontId="14" fillId="3" borderId="5" xfId="0" applyFont="1" applyFill="1" applyBorder="1" applyAlignment="1">
      <alignment horizontal="right" vertical="top" wrapText="1"/>
    </xf>
    <xf numFmtId="0" fontId="0" fillId="3" borderId="5" xfId="0" applyFont="1" applyFill="1" applyBorder="1" applyAlignment="1">
      <alignment vertical="top" wrapText="1"/>
    </xf>
    <xf numFmtId="0" fontId="0" fillId="3" borderId="5" xfId="0" applyFont="1" applyFill="1" applyBorder="1" applyAlignment="1">
      <alignment horizontal="right" vertical="top" wrapText="1"/>
    </xf>
    <xf numFmtId="0" fontId="13" fillId="3" borderId="5" xfId="0" applyFont="1" applyFill="1" applyBorder="1" applyAlignment="1">
      <alignment vertical="top" wrapText="1"/>
    </xf>
    <xf numFmtId="0" fontId="13" fillId="3" borderId="5" xfId="0" applyFont="1" applyFill="1" applyBorder="1" applyAlignment="1">
      <alignment horizontal="right" vertical="top" wrapText="1"/>
    </xf>
    <xf numFmtId="0" fontId="15" fillId="3" borderId="5" xfId="0" applyFont="1" applyFill="1" applyBorder="1" applyAlignment="1">
      <alignment vertical="top" wrapText="1"/>
    </xf>
    <xf numFmtId="0" fontId="15" fillId="3" borderId="5" xfId="0" applyFont="1" applyFill="1" applyBorder="1" applyAlignment="1">
      <alignment horizontal="right" vertical="top" wrapText="1"/>
    </xf>
    <xf numFmtId="0" fontId="14" fillId="3" borderId="5" xfId="0" applyFont="1" applyFill="1" applyBorder="1" applyAlignment="1">
      <alignment wrapText="1"/>
    </xf>
    <xf numFmtId="0" fontId="15" fillId="3" borderId="5" xfId="0" applyFont="1" applyFill="1" applyBorder="1" applyAlignment="1">
      <alignment wrapText="1"/>
    </xf>
    <xf numFmtId="0" fontId="12" fillId="0" borderId="5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3" fillId="0" borderId="5" xfId="0" applyFont="1" applyBorder="1" applyAlignment="1">
      <alignment horizontal="right" vertical="top" wrapText="1"/>
    </xf>
    <xf numFmtId="0" fontId="11" fillId="4" borderId="5" xfId="0" applyFont="1" applyFill="1" applyBorder="1" applyAlignment="1">
      <alignment horizontal="right" wrapText="1"/>
    </xf>
    <xf numFmtId="0" fontId="14" fillId="4" borderId="5" xfId="0" applyFont="1" applyFill="1" applyBorder="1" applyAlignment="1">
      <alignment wrapText="1"/>
    </xf>
    <xf numFmtId="0" fontId="0" fillId="4" borderId="5" xfId="0" applyFont="1" applyFill="1" applyBorder="1" applyAlignment="1">
      <alignment horizontal="right" vertical="top" wrapText="1"/>
    </xf>
    <xf numFmtId="0" fontId="12" fillId="2" borderId="5" xfId="0" applyFont="1" applyFill="1" applyBorder="1" applyAlignment="1">
      <alignment vertical="top" wrapText="1"/>
    </xf>
    <xf numFmtId="0" fontId="3" fillId="4" borderId="9" xfId="0" applyFont="1" applyFill="1" applyBorder="1" applyAlignment="1">
      <alignment horizontal="right"/>
    </xf>
    <xf numFmtId="0" fontId="10" fillId="4" borderId="4" xfId="0" applyFont="1" applyFill="1" applyBorder="1" applyAlignment="1"/>
    <xf numFmtId="3" fontId="7" fillId="4" borderId="4" xfId="0" applyNumberFormat="1" applyFont="1" applyFill="1" applyBorder="1" applyAlignment="1">
      <alignment horizontal="right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6" fillId="5" borderId="9" xfId="0" applyFont="1" applyFill="1" applyBorder="1" applyAlignment="1">
      <alignment horizontal="center" vertical="top" wrapText="1"/>
    </xf>
    <xf numFmtId="0" fontId="16" fillId="5" borderId="9" xfId="0" applyFont="1" applyFill="1" applyBorder="1" applyAlignment="1">
      <alignment horizontal="center" vertical="top" wrapText="1"/>
    </xf>
    <xf numFmtId="0" fontId="11" fillId="0" borderId="0" xfId="0" applyFont="1"/>
    <xf numFmtId="0" fontId="17" fillId="3" borderId="0" xfId="0" applyFont="1" applyFill="1" applyAlignment="1">
      <alignment horizontal="left" vertical="top" wrapText="1"/>
    </xf>
    <xf numFmtId="3" fontId="16" fillId="3" borderId="9" xfId="0" applyNumberFormat="1" applyFont="1" applyFill="1" applyBorder="1" applyAlignment="1">
      <alignment horizontal="right" vertical="top" wrapText="1"/>
    </xf>
    <xf numFmtId="0" fontId="11" fillId="6" borderId="9" xfId="0" applyFont="1" applyFill="1" applyBorder="1"/>
    <xf numFmtId="0" fontId="17" fillId="3" borderId="9" xfId="0" applyFont="1" applyFill="1" applyBorder="1" applyAlignment="1">
      <alignment horizontal="left" vertical="top" wrapText="1"/>
    </xf>
    <xf numFmtId="0" fontId="14" fillId="3" borderId="0" xfId="0" applyFont="1" applyFill="1" applyAlignment="1">
      <alignment horizontal="left" vertical="top" wrapText="1"/>
    </xf>
    <xf numFmtId="3" fontId="18" fillId="3" borderId="10" xfId="0" applyNumberFormat="1" applyFont="1" applyFill="1" applyBorder="1" applyAlignment="1">
      <alignment vertical="center" wrapText="1"/>
    </xf>
    <xf numFmtId="3" fontId="18" fillId="3" borderId="11" xfId="0" applyNumberFormat="1" applyFont="1" applyFill="1" applyBorder="1" applyAlignment="1">
      <alignment vertical="center" wrapText="1"/>
    </xf>
    <xf numFmtId="3" fontId="0" fillId="3" borderId="9" xfId="0" applyNumberFormat="1" applyFont="1" applyFill="1" applyBorder="1"/>
    <xf numFmtId="3" fontId="19" fillId="3" borderId="9" xfId="0" applyNumberFormat="1" applyFont="1" applyFill="1" applyBorder="1" applyAlignment="1">
      <alignment horizontal="right" vertical="top" wrapText="1"/>
    </xf>
    <xf numFmtId="3" fontId="20" fillId="3" borderId="11" xfId="0" applyNumberFormat="1" applyFont="1" applyFill="1" applyBorder="1" applyAlignment="1">
      <alignment vertical="center" wrapText="1"/>
    </xf>
    <xf numFmtId="3" fontId="6" fillId="3" borderId="10" xfId="0" applyNumberFormat="1" applyFont="1" applyFill="1" applyBorder="1" applyAlignment="1">
      <alignment vertical="center" wrapText="1"/>
    </xf>
    <xf numFmtId="3" fontId="21" fillId="0" borderId="12" xfId="0" applyNumberFormat="1" applyFont="1" applyBorder="1" applyAlignment="1">
      <alignment vertical="center" wrapText="1"/>
    </xf>
    <xf numFmtId="3" fontId="0" fillId="0" borderId="0" xfId="0" applyNumberFormat="1" applyFont="1"/>
    <xf numFmtId="0" fontId="22" fillId="3" borderId="0" xfId="0" applyFont="1" applyFill="1" applyAlignment="1">
      <alignment horizontal="left" vertical="top" wrapText="1"/>
    </xf>
    <xf numFmtId="3" fontId="16" fillId="0" borderId="4" xfId="0" applyNumberFormat="1" applyFont="1" applyBorder="1" applyAlignment="1">
      <alignment vertical="center"/>
    </xf>
    <xf numFmtId="3" fontId="18" fillId="3" borderId="13" xfId="0" applyNumberFormat="1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3" fontId="18" fillId="3" borderId="15" xfId="0" applyNumberFormat="1" applyFont="1" applyFill="1" applyBorder="1" applyAlignment="1">
      <alignment vertical="center" wrapText="1"/>
    </xf>
    <xf numFmtId="0" fontId="22" fillId="3" borderId="9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  <xf numFmtId="3" fontId="16" fillId="0" borderId="0" xfId="0" applyNumberFormat="1" applyFont="1" applyAlignment="1">
      <alignment horizontal="right" vertical="top" wrapText="1"/>
    </xf>
    <xf numFmtId="0" fontId="13" fillId="3" borderId="9" xfId="0" applyFont="1" applyFill="1" applyBorder="1" applyAlignment="1">
      <alignment horizontal="left" vertical="top" wrapText="1"/>
    </xf>
    <xf numFmtId="3" fontId="10" fillId="4" borderId="4" xfId="0" applyNumberFormat="1" applyFont="1" applyFill="1" applyBorder="1" applyAlignment="1">
      <alignment horizontal="right"/>
    </xf>
    <xf numFmtId="3" fontId="10" fillId="3" borderId="4" xfId="0" applyNumberFormat="1" applyFont="1" applyFill="1" applyBorder="1" applyAlignment="1">
      <alignment horizontal="right"/>
    </xf>
    <xf numFmtId="3" fontId="18" fillId="0" borderId="16" xfId="0" applyNumberFormat="1" applyFont="1" applyBorder="1" applyAlignment="1">
      <alignment horizontal="right"/>
    </xf>
    <xf numFmtId="0" fontId="0" fillId="3" borderId="9" xfId="0" applyFont="1" applyFill="1" applyBorder="1" applyAlignment="1">
      <alignment horizontal="left" vertical="top" wrapText="1"/>
    </xf>
    <xf numFmtId="0" fontId="0" fillId="3" borderId="0" xfId="0" applyFont="1" applyFill="1" applyAlignment="1">
      <alignment horizontal="left" vertical="top" wrapText="1"/>
    </xf>
    <xf numFmtId="3" fontId="18" fillId="3" borderId="16" xfId="0" applyNumberFormat="1" applyFont="1" applyFill="1" applyBorder="1" applyAlignment="1">
      <alignment vertical="center" wrapText="1"/>
    </xf>
    <xf numFmtId="3" fontId="18" fillId="3" borderId="17" xfId="0" applyNumberFormat="1" applyFont="1" applyFill="1" applyBorder="1" applyAlignment="1">
      <alignment vertical="center" wrapText="1"/>
    </xf>
    <xf numFmtId="3" fontId="18" fillId="3" borderId="12" xfId="0" applyNumberFormat="1" applyFont="1" applyFill="1" applyBorder="1" applyAlignment="1">
      <alignment vertical="center" wrapText="1"/>
    </xf>
    <xf numFmtId="0" fontId="18" fillId="3" borderId="14" xfId="0" applyFont="1" applyFill="1" applyBorder="1" applyAlignment="1">
      <alignment vertical="center" wrapText="1"/>
    </xf>
    <xf numFmtId="0" fontId="13" fillId="3" borderId="0" xfId="0" applyFont="1" applyFill="1" applyAlignment="1">
      <alignment horizontal="left" vertical="top" wrapText="1"/>
    </xf>
    <xf numFmtId="3" fontId="19" fillId="3" borderId="0" xfId="0" applyNumberFormat="1" applyFont="1" applyFill="1" applyAlignment="1">
      <alignment horizontal="right" vertical="top" wrapText="1"/>
    </xf>
    <xf numFmtId="3" fontId="0" fillId="3" borderId="0" xfId="0" applyNumberFormat="1" applyFont="1" applyFill="1" applyAlignment="1">
      <alignment horizontal="right" vertical="top" wrapText="1"/>
    </xf>
    <xf numFmtId="0" fontId="6" fillId="3" borderId="4" xfId="0" applyFont="1" applyFill="1" applyBorder="1" applyAlignment="1">
      <alignment vertical="center" wrapText="1"/>
    </xf>
    <xf numFmtId="0" fontId="23" fillId="0" borderId="18" xfId="0" applyFont="1" applyBorder="1" applyAlignment="1">
      <alignment horizontal="center"/>
    </xf>
    <xf numFmtId="3" fontId="13" fillId="3" borderId="0" xfId="0" applyNumberFormat="1" applyFont="1" applyFill="1" applyAlignment="1">
      <alignment horizontal="right" vertical="top" wrapText="1"/>
    </xf>
    <xf numFmtId="3" fontId="16" fillId="3" borderId="0" xfId="0" applyNumberFormat="1" applyFont="1" applyFill="1" applyAlignment="1">
      <alignment horizontal="right" vertical="top" wrapText="1"/>
    </xf>
    <xf numFmtId="3" fontId="13" fillId="3" borderId="9" xfId="0" applyNumberFormat="1" applyFont="1" applyFill="1" applyBorder="1" applyAlignment="1">
      <alignment horizontal="right" vertical="top" wrapText="1"/>
    </xf>
    <xf numFmtId="3" fontId="13" fillId="7" borderId="9" xfId="0" applyNumberFormat="1" applyFont="1" applyFill="1" applyBorder="1" applyAlignment="1">
      <alignment horizontal="right" vertical="top" wrapText="1"/>
    </xf>
    <xf numFmtId="0" fontId="2" fillId="3" borderId="0" xfId="0" applyFont="1" applyFill="1"/>
    <xf numFmtId="3" fontId="0" fillId="8" borderId="9" xfId="0" applyNumberFormat="1" applyFont="1" applyFill="1" applyBorder="1" applyAlignment="1">
      <alignment vertical="top"/>
    </xf>
    <xf numFmtId="3" fontId="24" fillId="3" borderId="0" xfId="0" applyNumberFormat="1" applyFont="1" applyFill="1" applyAlignment="1"/>
    <xf numFmtId="0" fontId="24" fillId="3" borderId="0" xfId="0" applyFont="1" applyFill="1" applyAlignment="1"/>
    <xf numFmtId="0" fontId="11" fillId="3" borderId="9" xfId="0" applyFont="1" applyFill="1" applyBorder="1"/>
    <xf numFmtId="0" fontId="0" fillId="3" borderId="9" xfId="0" applyFont="1" applyFill="1" applyBorder="1"/>
    <xf numFmtId="0" fontId="19" fillId="3" borderId="0" xfId="0" applyFont="1" applyFill="1" applyAlignment="1">
      <alignment horizontal="left" vertical="top" wrapText="1"/>
    </xf>
    <xf numFmtId="3" fontId="19" fillId="0" borderId="0" xfId="0" applyNumberFormat="1" applyFont="1" applyAlignment="1">
      <alignment horizontal="right" vertical="top" wrapText="1"/>
    </xf>
    <xf numFmtId="3" fontId="19" fillId="4" borderId="0" xfId="0" applyNumberFormat="1" applyFont="1" applyFill="1" applyAlignment="1">
      <alignment horizontal="right" vertical="top" wrapText="1"/>
    </xf>
    <xf numFmtId="0" fontId="25" fillId="3" borderId="0" xfId="0" applyFont="1" applyFill="1"/>
    <xf numFmtId="3" fontId="26" fillId="3" borderId="0" xfId="0" applyNumberFormat="1" applyFont="1" applyFill="1"/>
    <xf numFmtId="3" fontId="0" fillId="3" borderId="0" xfId="0" applyNumberFormat="1" applyFont="1" applyFill="1"/>
    <xf numFmtId="0" fontId="27" fillId="8" borderId="9" xfId="0" applyFont="1" applyFill="1" applyBorder="1" applyAlignment="1">
      <alignment horizontal="center" vertical="top" wrapText="1"/>
    </xf>
    <xf numFmtId="0" fontId="28" fillId="5" borderId="9" xfId="0" applyFont="1" applyFill="1" applyBorder="1" applyAlignment="1">
      <alignment horizontal="center" vertical="top" wrapText="1"/>
    </xf>
    <xf numFmtId="0" fontId="28" fillId="5" borderId="9" xfId="0" applyFont="1" applyFill="1" applyBorder="1" applyAlignment="1">
      <alignment horizontal="center" vertical="top" wrapText="1"/>
    </xf>
    <xf numFmtId="0" fontId="11" fillId="8" borderId="9" xfId="0" applyFont="1" applyFill="1" applyBorder="1"/>
    <xf numFmtId="0" fontId="0" fillId="8" borderId="9" xfId="0" applyFont="1" applyFill="1" applyBorder="1" applyAlignment="1">
      <alignment horizontal="left" vertical="top" wrapText="1"/>
    </xf>
    <xf numFmtId="0" fontId="13" fillId="8" borderId="9" xfId="0" applyFont="1" applyFill="1" applyBorder="1" applyAlignment="1">
      <alignment horizontal="left" vertical="top" wrapText="1"/>
    </xf>
    <xf numFmtId="0" fontId="11" fillId="4" borderId="9" xfId="0" applyFont="1" applyFill="1" applyBorder="1"/>
    <xf numFmtId="0" fontId="13" fillId="4" borderId="9" xfId="0" applyFont="1" applyFill="1" applyBorder="1" applyAlignment="1">
      <alignment horizontal="left" vertical="top" wrapText="1"/>
    </xf>
    <xf numFmtId="0" fontId="23" fillId="0" borderId="4" xfId="0" applyFont="1" applyBorder="1" applyAlignment="1">
      <alignment horizontal="right"/>
    </xf>
    <xf numFmtId="0" fontId="13" fillId="8" borderId="9" xfId="0" applyFont="1" applyFill="1" applyBorder="1"/>
    <xf numFmtId="3" fontId="18" fillId="0" borderId="16" xfId="0" applyNumberFormat="1" applyFont="1" applyBorder="1" applyAlignment="1">
      <alignment vertical="center"/>
    </xf>
    <xf numFmtId="3" fontId="18" fillId="0" borderId="4" xfId="0" applyNumberFormat="1" applyFont="1" applyBorder="1" applyAlignment="1">
      <alignment vertical="center"/>
    </xf>
    <xf numFmtId="3" fontId="18" fillId="0" borderId="19" xfId="0" applyNumberFormat="1" applyFont="1" applyBorder="1" applyAlignment="1">
      <alignment vertical="center"/>
    </xf>
    <xf numFmtId="3" fontId="18" fillId="0" borderId="12" xfId="0" applyNumberFormat="1" applyFont="1" applyBorder="1" applyAlignment="1">
      <alignment vertical="center"/>
    </xf>
    <xf numFmtId="0" fontId="29" fillId="8" borderId="9" xfId="0" applyFont="1" applyFill="1" applyBorder="1"/>
    <xf numFmtId="0" fontId="30" fillId="8" borderId="9" xfId="0" applyFont="1" applyFill="1" applyBorder="1"/>
    <xf numFmtId="3" fontId="18" fillId="8" borderId="17" xfId="0" applyNumberFormat="1" applyFont="1" applyFill="1" applyBorder="1" applyAlignment="1">
      <alignment vertical="center"/>
    </xf>
    <xf numFmtId="3" fontId="16" fillId="8" borderId="9" xfId="0" applyNumberFormat="1" applyFont="1" applyFill="1" applyBorder="1" applyAlignment="1">
      <alignment horizontal="right" vertical="top" wrapText="1"/>
    </xf>
    <xf numFmtId="0" fontId="0" fillId="8" borderId="9" xfId="0" applyFont="1" applyFill="1" applyBorder="1"/>
    <xf numFmtId="3" fontId="20" fillId="0" borderId="16" xfId="0" applyNumberFormat="1" applyFont="1" applyBorder="1" applyAlignment="1">
      <alignment vertical="center"/>
    </xf>
    <xf numFmtId="3" fontId="31" fillId="0" borderId="16" xfId="0" applyNumberFormat="1" applyFont="1" applyBorder="1" applyAlignment="1">
      <alignment vertical="center"/>
    </xf>
    <xf numFmtId="3" fontId="31" fillId="0" borderId="12" xfId="0" applyNumberFormat="1" applyFont="1" applyBorder="1" applyAlignment="1">
      <alignment vertical="center"/>
    </xf>
    <xf numFmtId="3" fontId="31" fillId="0" borderId="4" xfId="0" applyNumberFormat="1" applyFont="1" applyBorder="1" applyAlignment="1">
      <alignment vertical="center"/>
    </xf>
    <xf numFmtId="3" fontId="32" fillId="0" borderId="20" xfId="0" applyNumberFormat="1" applyFont="1" applyBorder="1" applyAlignment="1">
      <alignment vertical="center"/>
    </xf>
    <xf numFmtId="3" fontId="31" fillId="0" borderId="21" xfId="0" applyNumberFormat="1" applyFont="1" applyBorder="1" applyAlignment="1">
      <alignment vertical="center" wrapText="1"/>
    </xf>
    <xf numFmtId="3" fontId="31" fillId="0" borderId="22" xfId="0" applyNumberFormat="1" applyFont="1" applyBorder="1" applyAlignment="1">
      <alignment horizontal="left" vertical="center" wrapText="1"/>
    </xf>
    <xf numFmtId="3" fontId="31" fillId="0" borderId="0" xfId="0" applyNumberFormat="1" applyFont="1" applyAlignment="1">
      <alignment vertical="center"/>
    </xf>
    <xf numFmtId="3" fontId="31" fillId="0" borderId="14" xfId="0" applyNumberFormat="1" applyFont="1" applyBorder="1" applyAlignment="1">
      <alignment horizontal="right" vertical="center"/>
    </xf>
    <xf numFmtId="3" fontId="32" fillId="0" borderId="23" xfId="0" applyNumberFormat="1" applyFont="1" applyBorder="1" applyAlignment="1">
      <alignment horizontal="right" vertical="center"/>
    </xf>
    <xf numFmtId="3" fontId="32" fillId="0" borderId="24" xfId="0" applyNumberFormat="1" applyFont="1" applyBorder="1" applyAlignment="1">
      <alignment vertical="center"/>
    </xf>
    <xf numFmtId="3" fontId="31" fillId="0" borderId="14" xfId="0" applyNumberFormat="1" applyFont="1" applyBorder="1" applyAlignment="1">
      <alignment vertical="center"/>
    </xf>
    <xf numFmtId="3" fontId="32" fillId="0" borderId="23" xfId="0" applyNumberFormat="1" applyFont="1" applyBorder="1" applyAlignment="1">
      <alignment vertical="center"/>
    </xf>
    <xf numFmtId="3" fontId="18" fillId="6" borderId="11" xfId="0" applyNumberFormat="1" applyFont="1" applyFill="1" applyBorder="1" applyAlignment="1">
      <alignment vertical="center"/>
    </xf>
    <xf numFmtId="0" fontId="14" fillId="8" borderId="9" xfId="0" applyFont="1" applyFill="1" applyBorder="1" applyAlignment="1">
      <alignment horizontal="left" vertical="top" wrapText="1"/>
    </xf>
    <xf numFmtId="0" fontId="15" fillId="8" borderId="9" xfId="0" applyFont="1" applyFill="1" applyBorder="1" applyAlignment="1">
      <alignment horizontal="left" vertical="top" wrapText="1"/>
    </xf>
    <xf numFmtId="0" fontId="33" fillId="8" borderId="9" xfId="0" applyFont="1" applyFill="1" applyBorder="1" applyAlignment="1">
      <alignment horizontal="left" vertical="top" wrapText="1"/>
    </xf>
    <xf numFmtId="0" fontId="15" fillId="8" borderId="9" xfId="0" applyFont="1" applyFill="1" applyBorder="1" applyAlignment="1">
      <alignment horizontal="left" vertical="top" wrapText="1"/>
    </xf>
    <xf numFmtId="0" fontId="14" fillId="4" borderId="9" xfId="0" applyFont="1" applyFill="1" applyBorder="1"/>
    <xf numFmtId="3" fontId="16" fillId="4" borderId="0" xfId="0" applyNumberFormat="1" applyFont="1" applyFill="1" applyAlignment="1">
      <alignment horizontal="right" vertical="top" wrapText="1"/>
    </xf>
    <xf numFmtId="0" fontId="15" fillId="4" borderId="9" xfId="0" applyFont="1" applyFill="1" applyBorder="1"/>
    <xf numFmtId="3" fontId="20" fillId="4" borderId="16" xfId="0" applyNumberFormat="1" applyFont="1" applyFill="1" applyBorder="1" applyAlignment="1">
      <alignment vertical="center"/>
    </xf>
    <xf numFmtId="3" fontId="18" fillId="4" borderId="16" xfId="0" applyNumberFormat="1" applyFont="1" applyFill="1" applyBorder="1" applyAlignment="1">
      <alignment vertical="center"/>
    </xf>
    <xf numFmtId="3" fontId="14" fillId="4" borderId="9" xfId="0" applyNumberFormat="1" applyFont="1" applyFill="1" applyBorder="1" applyAlignment="1">
      <alignment horizontal="right" vertical="top" wrapText="1"/>
    </xf>
    <xf numFmtId="3" fontId="32" fillId="4" borderId="25" xfId="0" applyNumberFormat="1" applyFont="1" applyFill="1" applyBorder="1" applyAlignment="1">
      <alignment vertical="center"/>
    </xf>
    <xf numFmtId="0" fontId="17" fillId="4" borderId="26" xfId="0" applyFont="1" applyFill="1" applyBorder="1" applyAlignment="1">
      <alignment vertical="center"/>
    </xf>
    <xf numFmtId="3" fontId="16" fillId="4" borderId="4" xfId="0" applyNumberFormat="1" applyFont="1" applyFill="1" applyBorder="1" applyAlignment="1">
      <alignment vertical="center"/>
    </xf>
    <xf numFmtId="0" fontId="15" fillId="8" borderId="9" xfId="0" applyFont="1" applyFill="1" applyBorder="1"/>
    <xf numFmtId="3" fontId="32" fillId="0" borderId="19" xfId="0" applyNumberFormat="1" applyFont="1" applyBorder="1" applyAlignment="1">
      <alignment horizontal="right" vertical="center"/>
    </xf>
    <xf numFmtId="0" fontId="14" fillId="8" borderId="9" xfId="0" applyFont="1" applyFill="1" applyBorder="1"/>
    <xf numFmtId="3" fontId="34" fillId="0" borderId="0" xfId="0" applyNumberFormat="1" applyFont="1" applyAlignment="1">
      <alignment vertical="center"/>
    </xf>
    <xf numFmtId="3" fontId="31" fillId="8" borderId="27" xfId="0" applyNumberFormat="1" applyFont="1" applyFill="1" applyBorder="1" applyAlignment="1">
      <alignment vertical="center"/>
    </xf>
    <xf numFmtId="3" fontId="14" fillId="8" borderId="9" xfId="0" applyNumberFormat="1" applyFont="1" applyFill="1" applyBorder="1" applyAlignment="1">
      <alignment horizontal="right" vertical="top" wrapText="1"/>
    </xf>
    <xf numFmtId="3" fontId="18" fillId="6" borderId="4" xfId="0" applyNumberFormat="1" applyFont="1" applyFill="1" applyBorder="1" applyAlignment="1">
      <alignment vertical="center"/>
    </xf>
    <xf numFmtId="0" fontId="15" fillId="8" borderId="9" xfId="0" applyFont="1" applyFill="1" applyBorder="1" applyAlignment="1">
      <alignment vertical="top"/>
    </xf>
    <xf numFmtId="3" fontId="35" fillId="0" borderId="28" xfId="0" applyNumberFormat="1" applyFont="1" applyBorder="1" applyAlignment="1">
      <alignment vertical="center"/>
    </xf>
    <xf numFmtId="3" fontId="36" fillId="0" borderId="29" xfId="0" applyNumberFormat="1" applyFont="1" applyBorder="1" applyAlignment="1">
      <alignment vertical="center"/>
    </xf>
    <xf numFmtId="3" fontId="36" fillId="0" borderId="18" xfId="0" applyNumberFormat="1" applyFont="1" applyBorder="1" applyAlignment="1">
      <alignment vertical="center"/>
    </xf>
    <xf numFmtId="3" fontId="35" fillId="0" borderId="30" xfId="0" applyNumberFormat="1" applyFont="1" applyBorder="1" applyAlignment="1">
      <alignment vertical="center"/>
    </xf>
    <xf numFmtId="0" fontId="16" fillId="0" borderId="31" xfId="0" applyFont="1" applyBorder="1" applyAlignment="1">
      <alignment vertical="center" wrapText="1"/>
    </xf>
    <xf numFmtId="0" fontId="17" fillId="8" borderId="26" xfId="0" applyFont="1" applyFill="1" applyBorder="1" applyAlignment="1">
      <alignment vertical="center" wrapText="1"/>
    </xf>
    <xf numFmtId="3" fontId="22" fillId="8" borderId="9" xfId="0" applyNumberFormat="1" applyFont="1" applyFill="1" applyBorder="1" applyAlignment="1">
      <alignment horizontal="right" vertical="top" wrapText="1"/>
    </xf>
    <xf numFmtId="0" fontId="17" fillId="8" borderId="9" xfId="0" applyFont="1" applyFill="1" applyBorder="1" applyAlignment="1">
      <alignment horizontal="left" vertical="top" wrapText="1"/>
    </xf>
    <xf numFmtId="0" fontId="11" fillId="4" borderId="9" xfId="0" applyFont="1" applyFill="1" applyBorder="1" applyAlignment="1"/>
    <xf numFmtId="0" fontId="13" fillId="4" borderId="9" xfId="0" applyFont="1" applyFill="1" applyBorder="1" applyAlignment="1">
      <alignment horizontal="left" vertical="top" wrapText="1"/>
    </xf>
    <xf numFmtId="3" fontId="0" fillId="4" borderId="9" xfId="0" applyNumberFormat="1" applyFont="1" applyFill="1" applyBorder="1" applyAlignment="1">
      <alignment vertical="top"/>
    </xf>
    <xf numFmtId="0" fontId="19" fillId="0" borderId="0" xfId="0" applyFont="1" applyAlignment="1">
      <alignment horizontal="left" vertical="top" wrapText="1"/>
    </xf>
    <xf numFmtId="3" fontId="37" fillId="0" borderId="0" xfId="0" applyNumberFormat="1" applyFont="1" applyAlignment="1">
      <alignment horizontal="right" vertical="top" wrapText="1"/>
    </xf>
    <xf numFmtId="3" fontId="22" fillId="3" borderId="32" xfId="0" applyNumberFormat="1" applyFont="1" applyFill="1" applyBorder="1" applyAlignment="1">
      <alignment vertical="center"/>
    </xf>
    <xf numFmtId="0" fontId="24" fillId="3" borderId="0" xfId="0" applyFont="1" applyFill="1"/>
    <xf numFmtId="0" fontId="38" fillId="3" borderId="0" xfId="0" applyFont="1" applyFill="1" applyAlignment="1"/>
    <xf numFmtId="0" fontId="39" fillId="3" borderId="0" xfId="0" applyFont="1" applyFill="1" applyAlignment="1"/>
    <xf numFmtId="0" fontId="17" fillId="6" borderId="9" xfId="0" applyFont="1" applyFill="1" applyBorder="1" applyAlignment="1">
      <alignment horizontal="left" vertical="top" wrapText="1"/>
    </xf>
    <xf numFmtId="3" fontId="17" fillId="6" borderId="9" xfId="0" applyNumberFormat="1" applyFont="1" applyFill="1" applyBorder="1" applyAlignment="1">
      <alignment horizontal="right" vertical="top" wrapText="1"/>
    </xf>
    <xf numFmtId="0" fontId="22" fillId="6" borderId="9" xfId="0" applyFont="1" applyFill="1" applyBorder="1" applyAlignment="1">
      <alignment horizontal="left" vertical="top" wrapText="1"/>
    </xf>
    <xf numFmtId="3" fontId="22" fillId="6" borderId="9" xfId="0" applyNumberFormat="1" applyFont="1" applyFill="1" applyBorder="1" applyAlignment="1">
      <alignment horizontal="right" vertical="top" wrapText="1"/>
    </xf>
    <xf numFmtId="0" fontId="17" fillId="0" borderId="0" xfId="0" applyFont="1" applyAlignment="1">
      <alignment horizontal="left" vertical="top" wrapText="1"/>
    </xf>
    <xf numFmtId="3" fontId="17" fillId="0" borderId="0" xfId="0" applyNumberFormat="1" applyFont="1" applyAlignment="1">
      <alignment horizontal="right" vertical="top" wrapText="1"/>
    </xf>
    <xf numFmtId="0" fontId="40" fillId="0" borderId="0" xfId="0" applyFont="1"/>
    <xf numFmtId="0" fontId="13" fillId="0" borderId="0" xfId="0" applyFont="1"/>
    <xf numFmtId="3" fontId="41" fillId="0" borderId="33" xfId="0" applyNumberFormat="1" applyFont="1" applyBorder="1" applyAlignment="1">
      <alignment vertical="center"/>
    </xf>
    <xf numFmtId="0" fontId="0" fillId="0" borderId="0" xfId="0" applyFont="1"/>
    <xf numFmtId="3" fontId="42" fillId="0" borderId="33" xfId="0" applyNumberFormat="1" applyFont="1" applyBorder="1" applyAlignment="1">
      <alignment vertical="center"/>
    </xf>
    <xf numFmtId="0" fontId="0" fillId="6" borderId="9" xfId="0" applyFont="1" applyFill="1" applyBorder="1"/>
    <xf numFmtId="3" fontId="0" fillId="8" borderId="9" xfId="0" applyNumberFormat="1" applyFont="1" applyFill="1" applyBorder="1"/>
    <xf numFmtId="0" fontId="13" fillId="6" borderId="9" xfId="0" applyFont="1" applyFill="1" applyBorder="1"/>
    <xf numFmtId="3" fontId="41" fillId="8" borderId="17" xfId="0" applyNumberFormat="1" applyFont="1" applyFill="1" applyBorder="1" applyAlignment="1">
      <alignment vertical="center"/>
    </xf>
    <xf numFmtId="0" fontId="14" fillId="6" borderId="9" xfId="0" applyFont="1" applyFill="1" applyBorder="1" applyAlignment="1">
      <alignment horizontal="left" vertical="top" wrapText="1"/>
    </xf>
    <xf numFmtId="0" fontId="0" fillId="6" borderId="9" xfId="0" applyFont="1" applyFill="1" applyBorder="1" applyAlignment="1">
      <alignment horizontal="left" vertical="top" wrapText="1"/>
    </xf>
    <xf numFmtId="0" fontId="13" fillId="6" borderId="9" xfId="0" applyFont="1" applyFill="1" applyBorder="1" applyAlignment="1">
      <alignment horizontal="left" vertical="top" wrapText="1"/>
    </xf>
    <xf numFmtId="3" fontId="6" fillId="6" borderId="17" xfId="0" applyNumberFormat="1" applyFont="1" applyFill="1" applyBorder="1" applyAlignment="1">
      <alignment vertical="center"/>
    </xf>
    <xf numFmtId="0" fontId="14" fillId="3" borderId="9" xfId="0" applyFont="1" applyFill="1" applyBorder="1" applyAlignment="1">
      <alignment horizontal="left" vertical="top" wrapText="1"/>
    </xf>
    <xf numFmtId="3" fontId="43" fillId="0" borderId="34" xfId="0" applyNumberFormat="1" applyFont="1" applyBorder="1" applyAlignment="1">
      <alignment vertical="center"/>
    </xf>
    <xf numFmtId="3" fontId="43" fillId="0" borderId="35" xfId="0" applyNumberFormat="1" applyFont="1" applyBorder="1" applyAlignment="1">
      <alignment vertical="center"/>
    </xf>
    <xf numFmtId="3" fontId="43" fillId="0" borderId="36" xfId="0" applyNumberFormat="1" applyFont="1" applyBorder="1" applyAlignment="1">
      <alignment vertical="center"/>
    </xf>
    <xf numFmtId="3" fontId="43" fillId="0" borderId="37" xfId="0" applyNumberFormat="1" applyFont="1" applyBorder="1" applyAlignment="1">
      <alignment vertical="center"/>
    </xf>
    <xf numFmtId="3" fontId="43" fillId="0" borderId="38" xfId="0" applyNumberFormat="1" applyFont="1" applyBorder="1" applyAlignment="1">
      <alignment vertical="center"/>
    </xf>
    <xf numFmtId="3" fontId="43" fillId="0" borderId="39" xfId="0" applyNumberFormat="1" applyFont="1" applyBorder="1" applyAlignment="1">
      <alignment vertical="center"/>
    </xf>
    <xf numFmtId="0" fontId="15" fillId="3" borderId="9" xfId="0" applyFont="1" applyFill="1" applyBorder="1" applyAlignment="1">
      <alignment horizontal="left" vertical="top" wrapText="1"/>
    </xf>
    <xf numFmtId="3" fontId="43" fillId="0" borderId="40" xfId="0" applyNumberFormat="1" applyFont="1" applyBorder="1" applyAlignment="1">
      <alignment horizontal="right" vertical="center"/>
    </xf>
    <xf numFmtId="0" fontId="33" fillId="3" borderId="9" xfId="0" applyFont="1" applyFill="1" applyBorder="1" applyAlignment="1">
      <alignment horizontal="left" vertical="top" wrapText="1"/>
    </xf>
    <xf numFmtId="3" fontId="6" fillId="0" borderId="33" xfId="0" applyNumberFormat="1" applyFont="1" applyBorder="1" applyAlignment="1">
      <alignment vertical="center"/>
    </xf>
    <xf numFmtId="3" fontId="33" fillId="3" borderId="9" xfId="0" applyNumberFormat="1" applyFont="1" applyFill="1" applyBorder="1" applyAlignment="1">
      <alignment horizontal="right" vertical="top" wrapText="1"/>
    </xf>
    <xf numFmtId="3" fontId="14" fillId="3" borderId="9" xfId="0" applyNumberFormat="1" applyFont="1" applyFill="1" applyBorder="1" applyAlignment="1">
      <alignment horizontal="right" vertical="top" wrapText="1"/>
    </xf>
    <xf numFmtId="0" fontId="17" fillId="0" borderId="4" xfId="0" applyFont="1" applyBorder="1" applyAlignment="1">
      <alignment vertical="center"/>
    </xf>
    <xf numFmtId="3" fontId="0" fillId="3" borderId="9" xfId="0" applyNumberFormat="1" applyFont="1" applyFill="1" applyBorder="1" applyAlignment="1">
      <alignment vertical="top"/>
    </xf>
    <xf numFmtId="3" fontId="44" fillId="0" borderId="27" xfId="0" applyNumberFormat="1" applyFont="1" applyBorder="1" applyAlignment="1">
      <alignment vertical="center"/>
    </xf>
    <xf numFmtId="0" fontId="14" fillId="3" borderId="9" xfId="0" applyFont="1" applyFill="1" applyBorder="1"/>
    <xf numFmtId="0" fontId="14" fillId="0" borderId="0" xfId="0" applyFont="1"/>
    <xf numFmtId="0" fontId="15" fillId="0" borderId="0" xfId="0" applyFont="1"/>
    <xf numFmtId="3" fontId="45" fillId="0" borderId="41" xfId="0" applyNumberFormat="1" applyFont="1" applyBorder="1" applyAlignment="1">
      <alignment vertical="center"/>
    </xf>
    <xf numFmtId="0" fontId="15" fillId="3" borderId="9" xfId="0" applyFont="1" applyFill="1" applyBorder="1"/>
    <xf numFmtId="0" fontId="17" fillId="0" borderId="31" xfId="0" applyFont="1" applyBorder="1" applyAlignment="1">
      <alignment vertical="center"/>
    </xf>
    <xf numFmtId="0" fontId="46" fillId="0" borderId="0" xfId="0" applyFont="1"/>
    <xf numFmtId="0" fontId="15" fillId="3" borderId="9" xfId="0" applyFont="1" applyFill="1" applyBorder="1" applyAlignment="1">
      <alignment vertical="top"/>
    </xf>
    <xf numFmtId="3" fontId="45" fillId="0" borderId="27" xfId="0" applyNumberFormat="1" applyFont="1" applyBorder="1" applyAlignment="1">
      <alignment vertical="center"/>
    </xf>
    <xf numFmtId="3" fontId="13" fillId="0" borderId="0" xfId="0" applyNumberFormat="1" applyFont="1"/>
    <xf numFmtId="3" fontId="47" fillId="0" borderId="18" xfId="0" applyNumberFormat="1" applyFont="1" applyBorder="1" applyAlignment="1">
      <alignment vertical="center"/>
    </xf>
    <xf numFmtId="0" fontId="17" fillId="0" borderId="31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3" fontId="22" fillId="0" borderId="0" xfId="0" applyNumberFormat="1" applyFont="1" applyAlignment="1">
      <alignment horizontal="righ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3" fontId="0" fillId="0" borderId="0" xfId="0" applyNumberFormat="1" applyFont="1" applyAlignment="1">
      <alignment vertical="top"/>
    </xf>
    <xf numFmtId="0" fontId="1" fillId="6" borderId="9" xfId="0" applyFont="1" applyFill="1" applyBorder="1" applyAlignment="1">
      <alignment horizontal="center" vertical="top" wrapText="1"/>
    </xf>
    <xf numFmtId="3" fontId="6" fillId="6" borderId="13" xfId="0" applyNumberFormat="1" applyFont="1" applyFill="1" applyBorder="1" applyAlignment="1">
      <alignment vertical="center" wrapText="1"/>
    </xf>
    <xf numFmtId="3" fontId="6" fillId="6" borderId="17" xfId="0" applyNumberFormat="1" applyFont="1" applyFill="1" applyBorder="1" applyAlignment="1">
      <alignment vertical="center" wrapText="1"/>
    </xf>
    <xf numFmtId="3" fontId="0" fillId="6" borderId="9" xfId="0" applyNumberFormat="1" applyFont="1" applyFill="1" applyBorder="1"/>
    <xf numFmtId="3" fontId="42" fillId="6" borderId="17" xfId="0" applyNumberFormat="1" applyFont="1" applyFill="1" applyBorder="1" applyAlignment="1">
      <alignment vertical="center" wrapText="1"/>
    </xf>
    <xf numFmtId="3" fontId="6" fillId="6" borderId="42" xfId="0" applyNumberFormat="1" applyFont="1" applyFill="1" applyBorder="1" applyAlignment="1">
      <alignment vertical="center" wrapText="1"/>
    </xf>
    <xf numFmtId="3" fontId="41" fillId="6" borderId="13" xfId="0" applyNumberFormat="1" applyFont="1" applyFill="1" applyBorder="1" applyAlignment="1">
      <alignment vertical="center" wrapText="1"/>
    </xf>
    <xf numFmtId="3" fontId="41" fillId="6" borderId="43" xfId="0" applyNumberFormat="1" applyFont="1" applyFill="1" applyBorder="1" applyAlignment="1">
      <alignment vertical="center" wrapText="1"/>
    </xf>
    <xf numFmtId="3" fontId="0" fillId="6" borderId="9" xfId="0" applyNumberFormat="1" applyFont="1" applyFill="1" applyBorder="1" applyAlignment="1">
      <alignment horizontal="right" vertical="top" wrapText="1"/>
    </xf>
    <xf numFmtId="0" fontId="6" fillId="6" borderId="44" xfId="0" applyFont="1" applyFill="1" applyBorder="1" applyAlignment="1">
      <alignment vertical="center" wrapText="1"/>
    </xf>
    <xf numFmtId="3" fontId="13" fillId="6" borderId="9" xfId="0" applyNumberFormat="1" applyFont="1" applyFill="1" applyBorder="1" applyAlignment="1">
      <alignment horizontal="right" vertical="top" wrapText="1"/>
    </xf>
    <xf numFmtId="3" fontId="0" fillId="0" borderId="9" xfId="0" applyNumberFormat="1" applyFont="1" applyBorder="1" applyAlignment="1">
      <alignment vertical="top"/>
    </xf>
    <xf numFmtId="3" fontId="48" fillId="2" borderId="4" xfId="0" applyNumberFormat="1" applyFont="1" applyFill="1" applyBorder="1" applyAlignment="1">
      <alignment horizontal="center" vertical="center"/>
    </xf>
    <xf numFmtId="3" fontId="48" fillId="2" borderId="4" xfId="0" applyNumberFormat="1" applyFont="1" applyFill="1" applyBorder="1" applyAlignment="1">
      <alignment horizontal="center" vertical="center" wrapText="1"/>
    </xf>
    <xf numFmtId="3" fontId="48" fillId="2" borderId="45" xfId="0" applyNumberFormat="1" applyFont="1" applyFill="1" applyBorder="1" applyAlignment="1">
      <alignment horizontal="center" vertical="center" wrapText="1"/>
    </xf>
    <xf numFmtId="3" fontId="48" fillId="2" borderId="45" xfId="0" applyNumberFormat="1" applyFont="1" applyFill="1" applyBorder="1" applyAlignment="1">
      <alignment horizontal="center" vertical="center" textRotation="90" wrapText="1"/>
    </xf>
    <xf numFmtId="49" fontId="49" fillId="0" borderId="0" xfId="0" applyNumberFormat="1" applyFont="1" applyAlignment="1">
      <alignment horizontal="center" vertical="center"/>
    </xf>
    <xf numFmtId="3" fontId="49" fillId="0" borderId="0" xfId="0" applyNumberFormat="1" applyFont="1" applyAlignment="1">
      <alignment vertical="center"/>
    </xf>
    <xf numFmtId="3" fontId="48" fillId="2" borderId="44" xfId="0" applyNumberFormat="1" applyFont="1" applyFill="1" applyBorder="1" applyAlignment="1">
      <alignment horizontal="center" vertical="center" wrapText="1"/>
    </xf>
    <xf numFmtId="3" fontId="48" fillId="2" borderId="44" xfId="0" applyNumberFormat="1" applyFont="1" applyFill="1" applyBorder="1" applyAlignment="1">
      <alignment horizontal="center" vertical="center" textRotation="90" wrapText="1"/>
    </xf>
    <xf numFmtId="3" fontId="48" fillId="9" borderId="47" xfId="0" applyNumberFormat="1" applyFont="1" applyFill="1" applyBorder="1" applyAlignment="1">
      <alignment vertical="center"/>
    </xf>
    <xf numFmtId="3" fontId="50" fillId="9" borderId="47" xfId="0" applyNumberFormat="1" applyFont="1" applyFill="1" applyBorder="1" applyAlignment="1">
      <alignment vertical="center"/>
    </xf>
    <xf numFmtId="3" fontId="48" fillId="2" borderId="47" xfId="0" applyNumberFormat="1" applyFont="1" applyFill="1" applyBorder="1" applyAlignment="1">
      <alignment vertical="center"/>
    </xf>
    <xf numFmtId="49" fontId="48" fillId="0" borderId="0" xfId="0" applyNumberFormat="1" applyFont="1" applyAlignment="1">
      <alignment horizontal="center" vertical="center"/>
    </xf>
    <xf numFmtId="3" fontId="48" fillId="0" borderId="0" xfId="0" applyNumberFormat="1" applyFont="1" applyAlignment="1">
      <alignment vertical="center"/>
    </xf>
    <xf numFmtId="3" fontId="50" fillId="10" borderId="44" xfId="0" applyNumberFormat="1" applyFont="1" applyFill="1" applyBorder="1" applyAlignment="1">
      <alignment vertical="center"/>
    </xf>
    <xf numFmtId="3" fontId="50" fillId="10" borderId="44" xfId="0" applyNumberFormat="1" applyFont="1" applyFill="1" applyBorder="1" applyAlignment="1">
      <alignment vertical="center" wrapText="1"/>
    </xf>
    <xf numFmtId="3" fontId="51" fillId="10" borderId="44" xfId="0" applyNumberFormat="1" applyFont="1" applyFill="1" applyBorder="1" applyAlignment="1">
      <alignment vertical="center" wrapText="1"/>
    </xf>
    <xf numFmtId="3" fontId="51" fillId="10" borderId="4" xfId="0" applyNumberFormat="1" applyFont="1" applyFill="1" applyBorder="1" applyAlignment="1">
      <alignment vertical="center" wrapText="1"/>
    </xf>
    <xf numFmtId="49" fontId="49" fillId="10" borderId="4" xfId="0" applyNumberFormat="1" applyFont="1" applyFill="1" applyBorder="1" applyAlignment="1">
      <alignment horizontal="center" vertical="center" wrapText="1"/>
    </xf>
    <xf numFmtId="3" fontId="51" fillId="10" borderId="45" xfId="0" applyNumberFormat="1" applyFont="1" applyFill="1" applyBorder="1" applyAlignment="1">
      <alignment vertical="center" wrapText="1"/>
    </xf>
    <xf numFmtId="49" fontId="49" fillId="0" borderId="0" xfId="0" applyNumberFormat="1" applyFont="1" applyAlignment="1">
      <alignment horizontal="center" vertical="center" wrapText="1"/>
    </xf>
    <xf numFmtId="3" fontId="49" fillId="0" borderId="0" xfId="0" applyNumberFormat="1" applyFont="1" applyAlignment="1">
      <alignment vertical="center" wrapText="1"/>
    </xf>
    <xf numFmtId="3" fontId="51" fillId="10" borderId="45" xfId="0" applyNumberFormat="1" applyFont="1" applyFill="1" applyBorder="1" applyAlignment="1">
      <alignment horizontal="center" vertical="center"/>
    </xf>
    <xf numFmtId="3" fontId="51" fillId="10" borderId="45" xfId="0" applyNumberFormat="1" applyFont="1" applyFill="1" applyBorder="1" applyAlignment="1">
      <alignment horizontal="center" vertical="center" wrapText="1"/>
    </xf>
    <xf numFmtId="49" fontId="49" fillId="10" borderId="45" xfId="0" applyNumberFormat="1" applyFont="1" applyFill="1" applyBorder="1" applyAlignment="1">
      <alignment horizontal="center" vertical="center" wrapText="1"/>
    </xf>
    <xf numFmtId="3" fontId="51" fillId="10" borderId="44" xfId="0" applyNumberFormat="1" applyFont="1" applyFill="1" applyBorder="1" applyAlignment="1">
      <alignment horizontal="center" vertical="center"/>
    </xf>
    <xf numFmtId="3" fontId="51" fillId="10" borderId="44" xfId="0" applyNumberFormat="1" applyFont="1" applyFill="1" applyBorder="1" applyAlignment="1">
      <alignment horizontal="center" vertical="center" wrapText="1"/>
    </xf>
    <xf numFmtId="49" fontId="49" fillId="10" borderId="44" xfId="0" applyNumberFormat="1" applyFont="1" applyFill="1" applyBorder="1" applyAlignment="1">
      <alignment horizontal="center" vertical="center" wrapText="1"/>
    </xf>
    <xf numFmtId="3" fontId="51" fillId="10" borderId="48" xfId="0" applyNumberFormat="1" applyFont="1" applyFill="1" applyBorder="1" applyAlignment="1">
      <alignment horizontal="center" vertical="center"/>
    </xf>
    <xf numFmtId="3" fontId="51" fillId="10" borderId="48" xfId="0" applyNumberFormat="1" applyFont="1" applyFill="1" applyBorder="1" applyAlignment="1">
      <alignment horizontal="center" vertical="center" wrapText="1"/>
    </xf>
    <xf numFmtId="49" fontId="49" fillId="10" borderId="48" xfId="0" applyNumberFormat="1" applyFont="1" applyFill="1" applyBorder="1" applyAlignment="1">
      <alignment horizontal="center" vertical="center" wrapText="1"/>
    </xf>
    <xf numFmtId="3" fontId="51" fillId="4" borderId="4" xfId="0" applyNumberFormat="1" applyFont="1" applyFill="1" applyBorder="1" applyAlignment="1">
      <alignment vertical="center"/>
    </xf>
    <xf numFmtId="3" fontId="50" fillId="4" borderId="44" xfId="0" applyNumberFormat="1" applyFont="1" applyFill="1" applyBorder="1" applyAlignment="1">
      <alignment vertical="center" wrapText="1"/>
    </xf>
    <xf numFmtId="3" fontId="51" fillId="4" borderId="44" xfId="0" applyNumberFormat="1" applyFont="1" applyFill="1" applyBorder="1" applyAlignment="1">
      <alignment vertical="center" wrapText="1"/>
    </xf>
    <xf numFmtId="3" fontId="49" fillId="4" borderId="44" xfId="0" applyNumberFormat="1" applyFont="1" applyFill="1" applyBorder="1" applyAlignment="1">
      <alignment vertical="center"/>
    </xf>
    <xf numFmtId="3" fontId="49" fillId="4" borderId="45" xfId="0" applyNumberFormat="1" applyFont="1" applyFill="1" applyBorder="1" applyAlignment="1">
      <alignment vertical="center"/>
    </xf>
    <xf numFmtId="3" fontId="51" fillId="11" borderId="4" xfId="0" applyNumberFormat="1" applyFont="1" applyFill="1" applyBorder="1" applyAlignment="1">
      <alignment vertical="center" wrapText="1"/>
    </xf>
    <xf numFmtId="3" fontId="51" fillId="11" borderId="44" xfId="0" applyNumberFormat="1" applyFont="1" applyFill="1" applyBorder="1" applyAlignment="1">
      <alignment vertical="center" wrapText="1"/>
    </xf>
    <xf numFmtId="3" fontId="49" fillId="11" borderId="44" xfId="0" applyNumberFormat="1" applyFont="1" applyFill="1" applyBorder="1" applyAlignment="1">
      <alignment vertical="center"/>
    </xf>
    <xf numFmtId="3" fontId="51" fillId="4" borderId="4" xfId="0" applyNumberFormat="1" applyFont="1" applyFill="1" applyBorder="1" applyAlignment="1">
      <alignment vertical="center" wrapText="1"/>
    </xf>
    <xf numFmtId="3" fontId="49" fillId="4" borderId="4" xfId="0" applyNumberFormat="1" applyFont="1" applyFill="1" applyBorder="1" applyAlignment="1">
      <alignment vertical="center" wrapText="1"/>
    </xf>
    <xf numFmtId="3" fontId="49" fillId="4" borderId="44" xfId="0" applyNumberFormat="1" applyFont="1" applyFill="1" applyBorder="1" applyAlignment="1">
      <alignment vertical="center" wrapText="1"/>
    </xf>
    <xf numFmtId="49" fontId="49" fillId="4" borderId="48" xfId="0" applyNumberFormat="1" applyFont="1" applyFill="1" applyBorder="1" applyAlignment="1">
      <alignment horizontal="center" vertical="center" wrapText="1"/>
    </xf>
    <xf numFmtId="3" fontId="51" fillId="4" borderId="44" xfId="0" applyNumberFormat="1" applyFont="1" applyFill="1" applyBorder="1" applyAlignment="1">
      <alignment horizontal="center" vertical="center" wrapText="1"/>
    </xf>
    <xf numFmtId="49" fontId="49" fillId="4" borderId="48" xfId="0" applyNumberFormat="1" applyFont="1" applyFill="1" applyBorder="1" applyAlignment="1">
      <alignment vertical="center"/>
    </xf>
    <xf numFmtId="3" fontId="51" fillId="11" borderId="4" xfId="0" applyNumberFormat="1" applyFont="1" applyFill="1" applyBorder="1" applyAlignment="1">
      <alignment vertical="center"/>
    </xf>
    <xf numFmtId="3" fontId="51" fillId="11" borderId="45" xfId="0" applyNumberFormat="1" applyFont="1" applyFill="1" applyBorder="1" applyAlignment="1">
      <alignment vertical="center" wrapText="1"/>
    </xf>
    <xf numFmtId="3" fontId="49" fillId="11" borderId="4" xfId="0" applyNumberFormat="1" applyFont="1" applyFill="1" applyBorder="1" applyAlignment="1">
      <alignment vertical="center" wrapText="1"/>
    </xf>
    <xf numFmtId="3" fontId="49" fillId="11" borderId="44" xfId="0" applyNumberFormat="1" applyFont="1" applyFill="1" applyBorder="1" applyAlignment="1">
      <alignment vertical="center" wrapText="1"/>
    </xf>
    <xf numFmtId="3" fontId="49" fillId="11" borderId="45" xfId="0" applyNumberFormat="1" applyFont="1" applyFill="1" applyBorder="1" applyAlignment="1">
      <alignment vertical="center"/>
    </xf>
    <xf numFmtId="3" fontId="51" fillId="12" borderId="4" xfId="0" applyNumberFormat="1" applyFont="1" applyFill="1" applyBorder="1" applyAlignment="1">
      <alignment vertical="center"/>
    </xf>
    <xf numFmtId="3" fontId="51" fillId="12" borderId="4" xfId="0" applyNumberFormat="1" applyFont="1" applyFill="1" applyBorder="1" applyAlignment="1">
      <alignment vertical="center" wrapText="1"/>
    </xf>
    <xf numFmtId="3" fontId="49" fillId="12" borderId="45" xfId="0" applyNumberFormat="1" applyFont="1" applyFill="1" applyBorder="1" applyAlignment="1">
      <alignment vertical="center"/>
    </xf>
    <xf numFmtId="49" fontId="49" fillId="4" borderId="9" xfId="0" applyNumberFormat="1" applyFont="1" applyFill="1" applyBorder="1" applyAlignment="1">
      <alignment horizontal="center" vertical="center" wrapText="1"/>
    </xf>
    <xf numFmtId="3" fontId="49" fillId="4" borderId="9" xfId="0" applyNumberFormat="1" applyFont="1" applyFill="1" applyBorder="1" applyAlignment="1">
      <alignment vertical="center" wrapText="1"/>
    </xf>
    <xf numFmtId="3" fontId="49" fillId="12" borderId="4" xfId="0" applyNumberFormat="1" applyFont="1" applyFill="1" applyBorder="1" applyAlignment="1">
      <alignment vertical="center" wrapText="1"/>
    </xf>
    <xf numFmtId="3" fontId="49" fillId="12" borderId="44" xfId="0" applyNumberFormat="1" applyFont="1" applyFill="1" applyBorder="1" applyAlignment="1">
      <alignment vertical="center" wrapText="1"/>
    </xf>
    <xf numFmtId="3" fontId="48" fillId="13" borderId="4" xfId="0" applyNumberFormat="1" applyFont="1" applyFill="1" applyBorder="1" applyAlignment="1">
      <alignment vertical="center"/>
    </xf>
    <xf numFmtId="3" fontId="48" fillId="13" borderId="4" xfId="0" applyNumberFormat="1" applyFont="1" applyFill="1" applyBorder="1" applyAlignment="1">
      <alignment vertical="center" wrapText="1"/>
    </xf>
    <xf numFmtId="3" fontId="51" fillId="13" borderId="4" xfId="0" applyNumberFormat="1" applyFont="1" applyFill="1" applyBorder="1" applyAlignment="1">
      <alignment horizontal="left" vertical="center" wrapText="1"/>
    </xf>
    <xf numFmtId="3" fontId="49" fillId="13" borderId="4" xfId="0" applyNumberFormat="1" applyFont="1" applyFill="1" applyBorder="1" applyAlignment="1">
      <alignment horizontal="right" vertical="center" wrapText="1"/>
    </xf>
    <xf numFmtId="3" fontId="49" fillId="13" borderId="44" xfId="0" applyNumberFormat="1" applyFont="1" applyFill="1" applyBorder="1" applyAlignment="1">
      <alignment vertical="center" wrapText="1"/>
    </xf>
    <xf numFmtId="49" fontId="49" fillId="13" borderId="4" xfId="0" applyNumberFormat="1" applyFont="1" applyFill="1" applyBorder="1" applyAlignment="1">
      <alignment horizontal="center" vertical="center" wrapText="1"/>
    </xf>
    <xf numFmtId="3" fontId="51" fillId="13" borderId="4" xfId="0" applyNumberFormat="1" applyFont="1" applyFill="1" applyBorder="1" applyAlignment="1">
      <alignment vertical="center"/>
    </xf>
    <xf numFmtId="3" fontId="51" fillId="13" borderId="4" xfId="0" applyNumberFormat="1" applyFont="1" applyFill="1" applyBorder="1" applyAlignment="1">
      <alignment vertical="center" wrapText="1"/>
    </xf>
    <xf numFmtId="3" fontId="51" fillId="13" borderId="45" xfId="0" applyNumberFormat="1" applyFont="1" applyFill="1" applyBorder="1" applyAlignment="1">
      <alignment vertical="center"/>
    </xf>
    <xf numFmtId="3" fontId="51" fillId="13" borderId="44" xfId="0" applyNumberFormat="1" applyFont="1" applyFill="1" applyBorder="1" applyAlignment="1">
      <alignment vertical="center"/>
    </xf>
    <xf numFmtId="3" fontId="48" fillId="10" borderId="4" xfId="0" applyNumberFormat="1" applyFont="1" applyFill="1" applyBorder="1" applyAlignment="1">
      <alignment vertical="center"/>
    </xf>
    <xf numFmtId="3" fontId="48" fillId="10" borderId="4" xfId="0" applyNumberFormat="1" applyFont="1" applyFill="1" applyBorder="1" applyAlignment="1">
      <alignment vertical="center" wrapText="1"/>
    </xf>
    <xf numFmtId="3" fontId="51" fillId="10" borderId="4" xfId="0" applyNumberFormat="1" applyFont="1" applyFill="1" applyBorder="1" applyAlignment="1">
      <alignment horizontal="left" vertical="center" wrapText="1"/>
    </xf>
    <xf numFmtId="3" fontId="49" fillId="10" borderId="4" xfId="0" applyNumberFormat="1" applyFont="1" applyFill="1" applyBorder="1" applyAlignment="1">
      <alignment vertical="center" wrapText="1"/>
    </xf>
    <xf numFmtId="3" fontId="49" fillId="10" borderId="44" xfId="0" applyNumberFormat="1" applyFont="1" applyFill="1" applyBorder="1" applyAlignment="1">
      <alignment vertical="center" wrapText="1"/>
    </xf>
    <xf numFmtId="3" fontId="52" fillId="9" borderId="4" xfId="0" applyNumberFormat="1" applyFont="1" applyFill="1" applyBorder="1" applyAlignment="1">
      <alignment vertical="center"/>
    </xf>
    <xf numFmtId="3" fontId="52" fillId="9" borderId="4" xfId="0" applyNumberFormat="1" applyFont="1" applyFill="1" applyBorder="1" applyAlignment="1">
      <alignment horizontal="center" vertical="center"/>
    </xf>
    <xf numFmtId="49" fontId="52" fillId="2" borderId="4" xfId="0" applyNumberFormat="1" applyFont="1" applyFill="1" applyBorder="1" applyAlignment="1">
      <alignment vertical="center"/>
    </xf>
    <xf numFmtId="49" fontId="53" fillId="0" borderId="0" xfId="0" applyNumberFormat="1" applyFont="1" applyAlignment="1">
      <alignment horizontal="center" vertical="center" wrapText="1"/>
    </xf>
    <xf numFmtId="3" fontId="53" fillId="0" borderId="0" xfId="0" applyNumberFormat="1" applyFont="1" applyAlignment="1">
      <alignment vertical="center" wrapText="1"/>
    </xf>
    <xf numFmtId="3" fontId="54" fillId="4" borderId="9" xfId="0" applyNumberFormat="1" applyFont="1" applyFill="1" applyBorder="1" applyAlignment="1">
      <alignment horizontal="right" vertical="center"/>
    </xf>
    <xf numFmtId="49" fontId="55" fillId="4" borderId="9" xfId="0" applyNumberFormat="1" applyFont="1" applyFill="1" applyBorder="1" applyAlignment="1">
      <alignment vertical="center"/>
    </xf>
    <xf numFmtId="3" fontId="55" fillId="4" borderId="9" xfId="0" applyNumberFormat="1" applyFont="1" applyFill="1" applyBorder="1" applyAlignment="1">
      <alignment horizontal="right" vertical="center"/>
    </xf>
    <xf numFmtId="3" fontId="55" fillId="4" borderId="9" xfId="0" applyNumberFormat="1" applyFont="1" applyFill="1" applyBorder="1" applyAlignment="1">
      <alignment vertical="center"/>
    </xf>
    <xf numFmtId="49" fontId="48" fillId="4" borderId="9" xfId="0" applyNumberFormat="1" applyFont="1" applyFill="1" applyBorder="1" applyAlignment="1">
      <alignment vertical="center"/>
    </xf>
    <xf numFmtId="49" fontId="48" fillId="0" borderId="0" xfId="0" applyNumberFormat="1" applyFont="1" applyAlignment="1">
      <alignment vertical="center"/>
    </xf>
    <xf numFmtId="49" fontId="52" fillId="0" borderId="0" xfId="0" applyNumberFormat="1" applyFont="1" applyAlignment="1">
      <alignment horizontal="center" vertical="center"/>
    </xf>
    <xf numFmtId="3" fontId="52" fillId="0" borderId="0" xfId="0" applyNumberFormat="1" applyFont="1" applyAlignment="1">
      <alignment vertical="center"/>
    </xf>
    <xf numFmtId="0" fontId="56" fillId="2" borderId="4" xfId="0" applyFont="1" applyFill="1" applyBorder="1" applyAlignment="1">
      <alignment horizontal="center" vertical="center" wrapText="1"/>
    </xf>
    <xf numFmtId="3" fontId="56" fillId="2" borderId="4" xfId="0" applyNumberFormat="1" applyFont="1" applyFill="1" applyBorder="1" applyAlignment="1">
      <alignment horizontal="center" vertical="center" wrapText="1"/>
    </xf>
    <xf numFmtId="164" fontId="56" fillId="2" borderId="4" xfId="0" applyNumberFormat="1" applyFont="1" applyFill="1" applyBorder="1" applyAlignment="1">
      <alignment horizontal="center" vertical="center" wrapText="1"/>
    </xf>
    <xf numFmtId="0" fontId="57" fillId="0" borderId="0" xfId="0" applyFont="1" applyAlignment="1">
      <alignment vertical="center"/>
    </xf>
    <xf numFmtId="0" fontId="58" fillId="7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vertical="center" wrapText="1"/>
    </xf>
    <xf numFmtId="0" fontId="58" fillId="14" borderId="4" xfId="0" applyFont="1" applyFill="1" applyBorder="1" applyAlignment="1">
      <alignment horizontal="center" vertical="center" wrapText="1"/>
    </xf>
    <xf numFmtId="3" fontId="58" fillId="0" borderId="4" xfId="0" applyNumberFormat="1" applyFont="1" applyBorder="1" applyAlignment="1">
      <alignment horizontal="center" vertical="center"/>
    </xf>
    <xf numFmtId="3" fontId="58" fillId="0" borderId="4" xfId="0" applyNumberFormat="1" applyFont="1" applyBorder="1" applyAlignment="1">
      <alignment vertical="center" wrapText="1"/>
    </xf>
    <xf numFmtId="164" fontId="58" fillId="0" borderId="4" xfId="0" applyNumberFormat="1" applyFont="1" applyBorder="1" applyAlignment="1">
      <alignment vertical="center" wrapText="1"/>
    </xf>
    <xf numFmtId="3" fontId="58" fillId="0" borderId="4" xfId="0" applyNumberFormat="1" applyFont="1" applyBorder="1" applyAlignment="1">
      <alignment vertical="center"/>
    </xf>
    <xf numFmtId="3" fontId="58" fillId="4" borderId="4" xfId="0" applyNumberFormat="1" applyFont="1" applyFill="1" applyBorder="1" applyAlignment="1">
      <alignment vertical="center"/>
    </xf>
    <xf numFmtId="3" fontId="58" fillId="4" borderId="4" xfId="0" applyNumberFormat="1" applyFont="1" applyFill="1" applyBorder="1" applyAlignment="1">
      <alignment horizontal="center" vertical="center"/>
    </xf>
    <xf numFmtId="0" fontId="58" fillId="0" borderId="4" xfId="0" applyFont="1" applyBorder="1" applyAlignment="1">
      <alignment horizontal="center" vertical="center"/>
    </xf>
    <xf numFmtId="0" fontId="58" fillId="4" borderId="4" xfId="0" applyFont="1" applyFill="1" applyBorder="1" applyAlignment="1">
      <alignment horizontal="center" vertical="center"/>
    </xf>
    <xf numFmtId="3" fontId="58" fillId="0" borderId="0" xfId="0" applyNumberFormat="1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0" fontId="58" fillId="11" borderId="4" xfId="0" applyFont="1" applyFill="1" applyBorder="1" applyAlignment="1">
      <alignment vertical="center" wrapText="1"/>
    </xf>
    <xf numFmtId="0" fontId="58" fillId="11" borderId="4" xfId="0" applyFont="1" applyFill="1" applyBorder="1" applyAlignment="1">
      <alignment horizontal="center" vertical="center" wrapText="1"/>
    </xf>
    <xf numFmtId="0" fontId="58" fillId="4" borderId="4" xfId="0" applyFont="1" applyFill="1" applyBorder="1" applyAlignment="1">
      <alignment vertical="center" wrapText="1"/>
    </xf>
    <xf numFmtId="165" fontId="58" fillId="0" borderId="4" xfId="0" applyNumberFormat="1" applyFont="1" applyBorder="1" applyAlignment="1">
      <alignment vertical="center" wrapText="1"/>
    </xf>
    <xf numFmtId="0" fontId="58" fillId="4" borderId="4" xfId="0" applyFont="1" applyFill="1" applyBorder="1" applyAlignment="1">
      <alignment horizontal="center" vertical="center" wrapText="1"/>
    </xf>
    <xf numFmtId="3" fontId="59" fillId="0" borderId="4" xfId="0" applyNumberFormat="1" applyFont="1" applyBorder="1" applyAlignment="1">
      <alignment vertical="center"/>
    </xf>
    <xf numFmtId="0" fontId="60" fillId="11" borderId="4" xfId="0" applyFont="1" applyFill="1" applyBorder="1" applyAlignment="1">
      <alignment vertical="center" wrapText="1"/>
    </xf>
    <xf numFmtId="0" fontId="58" fillId="2" borderId="4" xfId="0" applyFont="1" applyFill="1" applyBorder="1" applyAlignment="1">
      <alignment vertical="center" wrapText="1"/>
    </xf>
    <xf numFmtId="0" fontId="58" fillId="2" borderId="4" xfId="0" applyFont="1" applyFill="1" applyBorder="1" applyAlignment="1">
      <alignment horizontal="center" vertical="center" wrapText="1"/>
    </xf>
    <xf numFmtId="0" fontId="61" fillId="2" borderId="4" xfId="0" applyFont="1" applyFill="1" applyBorder="1" applyAlignment="1">
      <alignment vertical="center" wrapText="1"/>
    </xf>
    <xf numFmtId="0" fontId="58" fillId="15" borderId="4" xfId="0" applyFont="1" applyFill="1" applyBorder="1" applyAlignment="1">
      <alignment vertical="center" wrapText="1"/>
    </xf>
    <xf numFmtId="0" fontId="58" fillId="15" borderId="4" xfId="0" applyFont="1" applyFill="1" applyBorder="1" applyAlignment="1">
      <alignment horizontal="center" vertical="center" wrapText="1"/>
    </xf>
    <xf numFmtId="0" fontId="60" fillId="15" borderId="4" xfId="0" applyFont="1" applyFill="1" applyBorder="1" applyAlignment="1">
      <alignment vertical="center" wrapText="1"/>
    </xf>
    <xf numFmtId="0" fontId="60" fillId="2" borderId="4" xfId="0" applyFont="1" applyFill="1" applyBorder="1" applyAlignment="1">
      <alignment vertical="center" wrapText="1"/>
    </xf>
    <xf numFmtId="0" fontId="58" fillId="5" borderId="4" xfId="0" applyFont="1" applyFill="1" applyBorder="1" applyAlignment="1">
      <alignment vertical="center" wrapText="1"/>
    </xf>
    <xf numFmtId="0" fontId="58" fillId="5" borderId="4" xfId="0" applyFont="1" applyFill="1" applyBorder="1" applyAlignment="1">
      <alignment horizontal="center" vertical="center" wrapText="1"/>
    </xf>
    <xf numFmtId="0" fontId="60" fillId="5" borderId="4" xfId="0" applyFont="1" applyFill="1" applyBorder="1" applyAlignment="1">
      <alignment vertical="center" wrapText="1"/>
    </xf>
    <xf numFmtId="0" fontId="58" fillId="16" borderId="4" xfId="0" applyFont="1" applyFill="1" applyBorder="1" applyAlignment="1">
      <alignment vertical="center" wrapText="1"/>
    </xf>
    <xf numFmtId="0" fontId="58" fillId="16" borderId="4" xfId="0" applyFont="1" applyFill="1" applyBorder="1" applyAlignment="1">
      <alignment horizontal="center" vertical="center" wrapText="1"/>
    </xf>
    <xf numFmtId="2" fontId="58" fillId="0" borderId="4" xfId="0" applyNumberFormat="1" applyFont="1" applyBorder="1" applyAlignment="1">
      <alignment vertical="center" wrapText="1"/>
    </xf>
    <xf numFmtId="0" fontId="58" fillId="17" borderId="4" xfId="0" applyFont="1" applyFill="1" applyBorder="1" applyAlignment="1">
      <alignment vertical="center" wrapText="1"/>
    </xf>
    <xf numFmtId="0" fontId="58" fillId="17" borderId="4" xfId="0" applyFont="1" applyFill="1" applyBorder="1" applyAlignment="1">
      <alignment horizontal="center" vertical="center" wrapText="1"/>
    </xf>
    <xf numFmtId="0" fontId="58" fillId="18" borderId="4" xfId="0" applyFont="1" applyFill="1" applyBorder="1" applyAlignment="1">
      <alignment horizontal="center" vertical="center" wrapText="1"/>
    </xf>
    <xf numFmtId="0" fontId="58" fillId="18" borderId="4" xfId="0" applyFont="1" applyFill="1" applyBorder="1" applyAlignment="1">
      <alignment vertical="center" wrapText="1"/>
    </xf>
    <xf numFmtId="0" fontId="60" fillId="17" borderId="4" xfId="0" applyFont="1" applyFill="1" applyBorder="1" applyAlignment="1">
      <alignment vertical="center" wrapText="1"/>
    </xf>
    <xf numFmtId="0" fontId="58" fillId="19" borderId="4" xfId="0" applyFont="1" applyFill="1" applyBorder="1" applyAlignment="1">
      <alignment vertical="center" wrapText="1"/>
    </xf>
    <xf numFmtId="0" fontId="58" fillId="19" borderId="4" xfId="0" applyFont="1" applyFill="1" applyBorder="1" applyAlignment="1">
      <alignment horizontal="center" vertical="center" wrapText="1"/>
    </xf>
    <xf numFmtId="0" fontId="58" fillId="20" borderId="4" xfId="0" applyFont="1" applyFill="1" applyBorder="1" applyAlignment="1">
      <alignment vertical="center" wrapText="1"/>
    </xf>
    <xf numFmtId="0" fontId="60" fillId="19" borderId="4" xfId="0" applyFont="1" applyFill="1" applyBorder="1" applyAlignment="1">
      <alignment vertical="center" wrapText="1"/>
    </xf>
    <xf numFmtId="0" fontId="58" fillId="21" borderId="4" xfId="0" applyFont="1" applyFill="1" applyBorder="1" applyAlignment="1">
      <alignment vertical="center" wrapText="1"/>
    </xf>
    <xf numFmtId="0" fontId="57" fillId="0" borderId="0" xfId="0" applyFont="1" applyAlignment="1">
      <alignment horizontal="center" vertical="center"/>
    </xf>
    <xf numFmtId="0" fontId="57" fillId="0" borderId="18" xfId="0" applyFont="1" applyBorder="1" applyAlignment="1">
      <alignment vertical="center"/>
    </xf>
    <xf numFmtId="0" fontId="57" fillId="0" borderId="0" xfId="0" applyFont="1" applyAlignment="1">
      <alignment vertical="center" wrapText="1"/>
    </xf>
    <xf numFmtId="3" fontId="57" fillId="0" borderId="0" xfId="0" applyNumberFormat="1" applyFont="1" applyAlignment="1">
      <alignment vertical="center" wrapText="1"/>
    </xf>
    <xf numFmtId="0" fontId="58" fillId="0" borderId="0" xfId="0" applyFont="1" applyAlignment="1">
      <alignment vertical="center" wrapText="1"/>
    </xf>
    <xf numFmtId="3" fontId="58" fillId="0" borderId="0" xfId="0" applyNumberFormat="1" applyFont="1" applyAlignment="1">
      <alignment vertical="center" wrapText="1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 wrapText="1"/>
    </xf>
    <xf numFmtId="0" fontId="59" fillId="0" borderId="0" xfId="0" applyFont="1" applyAlignment="1">
      <alignment vertical="center" wrapText="1"/>
    </xf>
    <xf numFmtId="3" fontId="59" fillId="0" borderId="0" xfId="0" applyNumberFormat="1" applyFont="1" applyAlignment="1">
      <alignment vertical="center"/>
    </xf>
    <xf numFmtId="3" fontId="57" fillId="0" borderId="0" xfId="0" applyNumberFormat="1" applyFont="1" applyAlignment="1">
      <alignment vertical="center"/>
    </xf>
    <xf numFmtId="164" fontId="58" fillId="0" borderId="0" xfId="0" applyNumberFormat="1" applyFont="1" applyAlignment="1">
      <alignment vertical="center"/>
    </xf>
    <xf numFmtId="0" fontId="17" fillId="0" borderId="9" xfId="0" applyFont="1" applyFill="1" applyBorder="1" applyAlignment="1">
      <alignment horizontal="left" vertical="top" wrapText="1"/>
    </xf>
    <xf numFmtId="0" fontId="0" fillId="0" borderId="9" xfId="0" applyFont="1" applyFill="1" applyBorder="1"/>
    <xf numFmtId="0" fontId="67" fillId="0" borderId="9" xfId="0" applyFont="1" applyFill="1" applyBorder="1" applyAlignment="1">
      <alignment horizontal="left" vertical="top" wrapText="1"/>
    </xf>
    <xf numFmtId="0" fontId="69" fillId="6" borderId="9" xfId="0" applyFont="1" applyFill="1" applyBorder="1" applyAlignment="1">
      <alignment horizontal="center" vertical="top" wrapText="1"/>
    </xf>
    <xf numFmtId="0" fontId="62" fillId="6" borderId="9" xfId="0" applyFont="1" applyFill="1" applyBorder="1" applyAlignment="1">
      <alignment horizontal="left" vertical="top" wrapText="1"/>
    </xf>
    <xf numFmtId="3" fontId="64" fillId="0" borderId="9" xfId="1" applyNumberFormat="1" applyFont="1" applyBorder="1">
      <alignment vertical="center"/>
    </xf>
    <xf numFmtId="3" fontId="65" fillId="0" borderId="52" xfId="3" applyNumberFormat="1" applyFont="1" applyBorder="1" applyAlignment="1">
      <alignment vertical="center"/>
    </xf>
    <xf numFmtId="3" fontId="17" fillId="0" borderId="9" xfId="0" applyNumberFormat="1" applyFont="1" applyFill="1" applyBorder="1" applyAlignment="1">
      <alignment horizontal="left" vertical="top" wrapText="1"/>
    </xf>
    <xf numFmtId="0" fontId="11" fillId="0" borderId="9" xfId="0" applyFont="1" applyFill="1" applyBorder="1"/>
    <xf numFmtId="0" fontId="0" fillId="0" borderId="9" xfId="0" applyFont="1" applyFill="1" applyBorder="1" applyAlignment="1">
      <alignment horizontal="left" vertical="top" wrapText="1"/>
    </xf>
    <xf numFmtId="0" fontId="13" fillId="0" borderId="9" xfId="0" applyFont="1" applyFill="1" applyBorder="1" applyAlignment="1">
      <alignment horizontal="left" vertical="top" wrapText="1"/>
    </xf>
    <xf numFmtId="3" fontId="13" fillId="0" borderId="9" xfId="0" applyNumberFormat="1" applyFont="1" applyFill="1" applyBorder="1" applyAlignment="1">
      <alignment horizontal="right" vertical="top" wrapText="1"/>
    </xf>
    <xf numFmtId="0" fontId="62" fillId="0" borderId="9" xfId="0" applyFont="1" applyFill="1" applyBorder="1" applyAlignment="1">
      <alignment horizontal="right" vertical="top" wrapText="1"/>
    </xf>
    <xf numFmtId="0" fontId="17" fillId="22" borderId="9" xfId="0" applyFont="1" applyFill="1" applyBorder="1" applyAlignment="1">
      <alignment horizontal="left" vertical="top" wrapText="1"/>
    </xf>
    <xf numFmtId="0" fontId="62" fillId="22" borderId="9" xfId="0" applyFont="1" applyFill="1" applyBorder="1" applyAlignment="1">
      <alignment horizontal="left" vertical="top" wrapText="1"/>
    </xf>
    <xf numFmtId="0" fontId="22" fillId="22" borderId="9" xfId="0" applyFont="1" applyFill="1" applyBorder="1" applyAlignment="1">
      <alignment horizontal="left" vertical="top" wrapText="1"/>
    </xf>
    <xf numFmtId="0" fontId="11" fillId="22" borderId="9" xfId="0" applyFont="1" applyFill="1" applyBorder="1"/>
    <xf numFmtId="0" fontId="0" fillId="22" borderId="9" xfId="0" applyFont="1" applyFill="1" applyBorder="1" applyAlignment="1">
      <alignment horizontal="left" vertical="top" wrapText="1"/>
    </xf>
    <xf numFmtId="0" fontId="13" fillId="22" borderId="9" xfId="0" applyFont="1" applyFill="1" applyBorder="1" applyAlignment="1">
      <alignment horizontal="left" vertical="top" wrapText="1"/>
    </xf>
    <xf numFmtId="0" fontId="73" fillId="0" borderId="9" xfId="0" applyFont="1" applyFill="1" applyBorder="1" applyAlignment="1">
      <alignment horizontal="left" vertical="top" wrapText="1"/>
    </xf>
    <xf numFmtId="0" fontId="73" fillId="22" borderId="9" xfId="0" applyFont="1" applyFill="1" applyBorder="1" applyAlignment="1">
      <alignment horizontal="left" vertical="top" wrapText="1"/>
    </xf>
    <xf numFmtId="0" fontId="68" fillId="0" borderId="9" xfId="0" applyFont="1" applyFill="1" applyBorder="1" applyAlignment="1">
      <alignment horizontal="left" vertical="top" wrapText="1"/>
    </xf>
    <xf numFmtId="0" fontId="17" fillId="0" borderId="9" xfId="0" applyFont="1" applyFill="1" applyBorder="1" applyAlignment="1">
      <alignment horizontal="right" vertical="top" wrapText="1"/>
    </xf>
    <xf numFmtId="0" fontId="4" fillId="0" borderId="9" xfId="0" applyFont="1" applyFill="1" applyBorder="1" applyAlignment="1">
      <alignment horizontal="left" vertical="top" wrapText="1"/>
    </xf>
    <xf numFmtId="3" fontId="65" fillId="0" borderId="56" xfId="3" applyNumberFormat="1" applyFont="1" applyBorder="1" applyAlignment="1">
      <alignment vertical="center"/>
    </xf>
    <xf numFmtId="3" fontId="70" fillId="0" borderId="54" xfId="5" applyNumberFormat="1" applyFont="1" applyBorder="1" applyAlignment="1">
      <alignment vertical="center"/>
    </xf>
    <xf numFmtId="0" fontId="65" fillId="0" borderId="57" xfId="5" applyBorder="1" applyAlignment="1">
      <alignment vertical="center" wrapText="1"/>
    </xf>
    <xf numFmtId="0" fontId="65" fillId="0" borderId="57" xfId="5" applyBorder="1" applyAlignment="1">
      <alignment vertical="center"/>
    </xf>
    <xf numFmtId="3" fontId="70" fillId="0" borderId="53" xfId="5" applyNumberFormat="1" applyFont="1" applyBorder="1" applyAlignment="1">
      <alignment vertical="center"/>
    </xf>
    <xf numFmtId="3" fontId="70" fillId="0" borderId="55" xfId="5" applyNumberFormat="1" applyFont="1" applyBorder="1" applyAlignment="1">
      <alignment vertical="center"/>
    </xf>
    <xf numFmtId="0" fontId="64" fillId="0" borderId="57" xfId="5" applyFont="1" applyBorder="1" applyAlignment="1">
      <alignment vertical="center"/>
    </xf>
    <xf numFmtId="0" fontId="68" fillId="0" borderId="0" xfId="0" applyFont="1" applyAlignment="1"/>
    <xf numFmtId="0" fontId="64" fillId="23" borderId="57" xfId="5" applyFont="1" applyFill="1" applyBorder="1" applyAlignment="1">
      <alignment vertical="center"/>
    </xf>
    <xf numFmtId="3" fontId="70" fillId="0" borderId="58" xfId="5" applyNumberFormat="1" applyFont="1" applyBorder="1" applyAlignment="1">
      <alignment vertical="center"/>
    </xf>
    <xf numFmtId="3" fontId="65" fillId="0" borderId="57" xfId="4" applyFont="1" applyBorder="1" applyAlignment="1">
      <alignment vertical="center" wrapText="1"/>
    </xf>
    <xf numFmtId="0" fontId="68" fillId="22" borderId="9" xfId="0" applyFont="1" applyFill="1" applyBorder="1" applyAlignment="1">
      <alignment horizontal="left" vertical="top" wrapText="1"/>
    </xf>
    <xf numFmtId="0" fontId="65" fillId="0" borderId="57" xfId="5" applyFont="1" applyBorder="1" applyAlignment="1">
      <alignment vertical="center"/>
    </xf>
    <xf numFmtId="3" fontId="74" fillId="0" borderId="59" xfId="4" applyFont="1" applyBorder="1" applyAlignment="1">
      <alignment horizontal="left" vertical="center" wrapText="1"/>
    </xf>
    <xf numFmtId="3" fontId="74" fillId="0" borderId="59" xfId="4" applyFont="1" applyBorder="1" applyAlignment="1">
      <alignment vertical="center" wrapText="1"/>
    </xf>
    <xf numFmtId="0" fontId="65" fillId="23" borderId="57" xfId="5" applyFont="1" applyFill="1" applyBorder="1" applyAlignment="1">
      <alignment vertical="center"/>
    </xf>
    <xf numFmtId="0" fontId="73" fillId="0" borderId="0" xfId="0" applyFont="1" applyAlignment="1"/>
    <xf numFmtId="3" fontId="64" fillId="0" borderId="56" xfId="3" applyNumberFormat="1" applyFont="1" applyBorder="1" applyAlignment="1">
      <alignment vertical="center"/>
    </xf>
    <xf numFmtId="0" fontId="68" fillId="0" borderId="0" xfId="0" applyFont="1"/>
    <xf numFmtId="0" fontId="65" fillId="0" borderId="52" xfId="5" applyFont="1" applyBorder="1" applyAlignment="1">
      <alignment vertical="center"/>
    </xf>
    <xf numFmtId="0" fontId="69" fillId="2" borderId="9" xfId="0" applyFont="1" applyFill="1" applyBorder="1" applyAlignment="1">
      <alignment horizontal="center" vertical="top" wrapText="1"/>
    </xf>
    <xf numFmtId="0" fontId="65" fillId="0" borderId="57" xfId="5" applyFont="1" applyBorder="1" applyAlignment="1">
      <alignment vertical="center" wrapText="1"/>
    </xf>
    <xf numFmtId="3" fontId="65" fillId="0" borderId="57" xfId="5" applyNumberFormat="1" applyFont="1" applyFill="1" applyBorder="1" applyAlignment="1">
      <alignment vertical="center"/>
    </xf>
    <xf numFmtId="3" fontId="65" fillId="0" borderId="9" xfId="5" applyNumberFormat="1" applyFont="1" applyAlignment="1">
      <alignment vertical="center"/>
    </xf>
    <xf numFmtId="3" fontId="65" fillId="0" borderId="57" xfId="5" applyNumberFormat="1" applyFont="1" applyBorder="1" applyAlignment="1">
      <alignment vertical="center"/>
    </xf>
    <xf numFmtId="0" fontId="65" fillId="0" borderId="58" xfId="5" applyBorder="1" applyAlignment="1">
      <alignment vertical="center"/>
    </xf>
    <xf numFmtId="3" fontId="64" fillId="0" borderId="57" xfId="5" applyNumberFormat="1" applyFont="1" applyBorder="1" applyAlignment="1">
      <alignment vertical="center"/>
    </xf>
    <xf numFmtId="0" fontId="75" fillId="4" borderId="9" xfId="0" applyFont="1" applyFill="1" applyBorder="1"/>
    <xf numFmtId="0" fontId="65" fillId="0" borderId="52" xfId="3" applyFont="1" applyBorder="1" applyAlignment="1">
      <alignment vertical="center" wrapText="1"/>
    </xf>
    <xf numFmtId="3" fontId="65" fillId="0" borderId="57" xfId="5" applyNumberFormat="1" applyBorder="1" applyAlignment="1">
      <alignment vertical="center"/>
    </xf>
    <xf numFmtId="0" fontId="0" fillId="0" borderId="9" xfId="0" applyFont="1" applyFill="1" applyBorder="1" applyAlignment="1"/>
    <xf numFmtId="3" fontId="70" fillId="0" borderId="9" xfId="2" applyNumberFormat="1" applyFont="1" applyBorder="1" applyAlignment="1">
      <alignment vertical="center" wrapText="1"/>
    </xf>
    <xf numFmtId="0" fontId="68" fillId="0" borderId="9" xfId="0" applyFont="1" applyFill="1" applyBorder="1" applyAlignment="1"/>
    <xf numFmtId="3" fontId="71" fillId="0" borderId="9" xfId="2" applyNumberFormat="1" applyFont="1" applyBorder="1" applyAlignment="1">
      <alignment vertical="center" wrapText="1"/>
    </xf>
    <xf numFmtId="3" fontId="65" fillId="0" borderId="9" xfId="3" applyNumberFormat="1" applyFont="1" applyBorder="1" applyAlignment="1">
      <alignment vertical="center"/>
    </xf>
    <xf numFmtId="3" fontId="66" fillId="0" borderId="9" xfId="2" applyNumberFormat="1" applyFont="1" applyBorder="1" applyAlignment="1">
      <alignment vertical="center" wrapText="1"/>
    </xf>
    <xf numFmtId="3" fontId="0" fillId="0" borderId="9" xfId="0" applyNumberFormat="1" applyFont="1" applyFill="1" applyBorder="1" applyAlignment="1"/>
    <xf numFmtId="3" fontId="65" fillId="0" borderId="9" xfId="5" applyNumberFormat="1" applyBorder="1" applyAlignment="1">
      <alignment vertical="center"/>
    </xf>
    <xf numFmtId="0" fontId="3" fillId="0" borderId="9" xfId="0" applyFont="1" applyFill="1" applyBorder="1"/>
    <xf numFmtId="3" fontId="0" fillId="0" borderId="0" xfId="0" applyNumberFormat="1" applyFont="1" applyAlignment="1"/>
    <xf numFmtId="0" fontId="1" fillId="2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2" fillId="2" borderId="6" xfId="0" applyFont="1" applyFill="1" applyBorder="1" applyAlignment="1">
      <alignment vertical="top" wrapText="1"/>
    </xf>
    <xf numFmtId="0" fontId="2" fillId="0" borderId="7" xfId="0" applyFont="1" applyBorder="1"/>
    <xf numFmtId="0" fontId="2" fillId="0" borderId="8" xfId="0" applyFont="1" applyBorder="1"/>
    <xf numFmtId="0" fontId="1" fillId="8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9" xfId="0" applyFont="1" applyFill="1" applyBorder="1" applyAlignment="1">
      <alignment horizontal="center" vertical="top" wrapText="1"/>
    </xf>
    <xf numFmtId="0" fontId="2" fillId="0" borderId="9" xfId="0" applyFont="1" applyBorder="1"/>
    <xf numFmtId="0" fontId="69" fillId="2" borderId="1" xfId="0" applyFont="1" applyFill="1" applyBorder="1" applyAlignment="1">
      <alignment horizontal="center" vertical="top" wrapText="1"/>
    </xf>
    <xf numFmtId="0" fontId="65" fillId="0" borderId="2" xfId="0" applyFont="1" applyBorder="1"/>
    <xf numFmtId="0" fontId="65" fillId="0" borderId="9" xfId="0" applyFont="1" applyBorder="1"/>
    <xf numFmtId="49" fontId="49" fillId="13" borderId="49" xfId="0" applyNumberFormat="1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51" xfId="0" applyFont="1" applyBorder="1"/>
    <xf numFmtId="49" fontId="49" fillId="12" borderId="49" xfId="0" applyNumberFormat="1" applyFont="1" applyFill="1" applyBorder="1" applyAlignment="1">
      <alignment horizontal="center" vertical="center"/>
    </xf>
    <xf numFmtId="3" fontId="48" fillId="2" borderId="31" xfId="0" applyNumberFormat="1" applyFont="1" applyFill="1" applyBorder="1" applyAlignment="1">
      <alignment horizontal="center" vertical="center" wrapText="1"/>
    </xf>
    <xf numFmtId="0" fontId="2" fillId="0" borderId="46" xfId="0" applyFont="1" applyBorder="1"/>
    <xf numFmtId="0" fontId="2" fillId="0" borderId="16" xfId="0" applyFont="1" applyBorder="1"/>
    <xf numFmtId="3" fontId="51" fillId="10" borderId="49" xfId="0" applyNumberFormat="1" applyFont="1" applyFill="1" applyBorder="1" applyAlignment="1">
      <alignment horizontal="center" vertical="center"/>
    </xf>
    <xf numFmtId="3" fontId="51" fillId="10" borderId="49" xfId="0" applyNumberFormat="1" applyFont="1" applyFill="1" applyBorder="1" applyAlignment="1">
      <alignment horizontal="center" vertical="center" wrapText="1"/>
    </xf>
    <xf numFmtId="49" fontId="49" fillId="10" borderId="50" xfId="0" applyNumberFormat="1" applyFont="1" applyFill="1" applyBorder="1" applyAlignment="1">
      <alignment horizontal="center" vertical="center" wrapText="1"/>
    </xf>
    <xf numFmtId="3" fontId="51" fillId="11" borderId="49" xfId="0" applyNumberFormat="1" applyFont="1" applyFill="1" applyBorder="1" applyAlignment="1">
      <alignment horizontal="center" vertical="center" wrapText="1"/>
    </xf>
    <xf numFmtId="49" fontId="49" fillId="11" borderId="49" xfId="0" applyNumberFormat="1" applyFont="1" applyFill="1" applyBorder="1" applyAlignment="1">
      <alignment horizontal="center" vertical="center"/>
    </xf>
    <xf numFmtId="3" fontId="51" fillId="4" borderId="49" xfId="0" applyNumberFormat="1" applyFont="1" applyFill="1" applyBorder="1" applyAlignment="1">
      <alignment horizontal="center" vertical="center" wrapText="1"/>
    </xf>
    <xf numFmtId="3" fontId="51" fillId="11" borderId="49" xfId="0" applyNumberFormat="1" applyFont="1" applyFill="1" applyBorder="1" applyAlignment="1">
      <alignment vertical="center" wrapText="1"/>
    </xf>
    <xf numFmtId="3" fontId="51" fillId="4" borderId="49" xfId="0" applyNumberFormat="1" applyFont="1" applyFill="1" applyBorder="1" applyAlignment="1">
      <alignment vertical="center" wrapText="1"/>
    </xf>
    <xf numFmtId="49" fontId="49" fillId="4" borderId="49" xfId="0" applyNumberFormat="1" applyFont="1" applyFill="1" applyBorder="1" applyAlignment="1">
      <alignment horizontal="center" vertical="center" wrapText="1"/>
    </xf>
    <xf numFmtId="3" fontId="51" fillId="12" borderId="49" xfId="0" applyNumberFormat="1" applyFont="1" applyFill="1" applyBorder="1" applyAlignment="1">
      <alignment horizontal="center" vertical="center" wrapText="1"/>
    </xf>
    <xf numFmtId="3" fontId="51" fillId="13" borderId="49" xfId="0" applyNumberFormat="1" applyFont="1" applyFill="1" applyBorder="1" applyAlignment="1">
      <alignment vertical="center" wrapText="1"/>
    </xf>
  </cellXfs>
  <cellStyles count="6">
    <cellStyle name="ktsgv" xfId="4" xr:uid="{2D32748E-63D4-4883-AA64-EF1D488A2C63}"/>
    <cellStyle name="Normál" xfId="0" builtinId="0"/>
    <cellStyle name="Normál 2" xfId="3" xr:uid="{4C07D48A-C913-4845-B1F7-C67CA3866EAE}"/>
    <cellStyle name="Normál 3" xfId="2" xr:uid="{3696E0CC-CE8E-4355-8ADD-4697524D3C8C}"/>
    <cellStyle name="Normál 3 2" xfId="5" xr:uid="{853078DC-BC0A-4678-A699-B68830401587}"/>
    <cellStyle name="Normál_2012 évi normatíva intézményenként" xfId="1" xr:uid="{59C3CBD4-95B2-4F25-AD8F-4AF20006AA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C1000"/>
  <sheetViews>
    <sheetView workbookViewId="0">
      <selection sqref="A1:C1"/>
    </sheetView>
  </sheetViews>
  <sheetFormatPr defaultColWidth="14.44140625" defaultRowHeight="15" customHeight="1" x14ac:dyDescent="0.25"/>
  <cols>
    <col min="1" max="1" width="4.109375" customWidth="1"/>
    <col min="2" max="26" width="38.44140625" customWidth="1"/>
  </cols>
  <sheetData>
    <row r="1" spans="1:3" ht="27.75" customHeight="1" x14ac:dyDescent="0.25">
      <c r="A1" s="453" t="s">
        <v>0</v>
      </c>
      <c r="B1" s="454"/>
      <c r="C1" s="455"/>
    </row>
    <row r="2" spans="1:3" ht="27.75" customHeight="1" x14ac:dyDescent="0.25">
      <c r="A2" s="1" t="s">
        <v>1</v>
      </c>
      <c r="B2" s="1" t="s">
        <v>2</v>
      </c>
      <c r="C2" s="1" t="s">
        <v>3</v>
      </c>
    </row>
    <row r="3" spans="1:3" ht="27.75" customHeight="1" x14ac:dyDescent="0.25">
      <c r="A3" s="1">
        <v>2</v>
      </c>
      <c r="B3" s="1">
        <v>3</v>
      </c>
      <c r="C3" s="1">
        <v>4</v>
      </c>
    </row>
    <row r="4" spans="1:3" ht="27.75" customHeight="1" x14ac:dyDescent="0.25">
      <c r="A4" s="2">
        <v>99</v>
      </c>
      <c r="B4" s="3" t="s">
        <v>4</v>
      </c>
      <c r="C4" s="4">
        <v>0</v>
      </c>
    </row>
    <row r="5" spans="1:3" ht="27.75" customHeight="1" x14ac:dyDescent="0.25">
      <c r="A5" s="2">
        <v>99</v>
      </c>
      <c r="B5" s="5" t="s">
        <v>5</v>
      </c>
      <c r="C5" s="6">
        <v>624576000</v>
      </c>
    </row>
    <row r="6" spans="1:3" ht="27.75" customHeight="1" x14ac:dyDescent="0.25">
      <c r="A6" s="2">
        <v>99</v>
      </c>
      <c r="B6" s="5" t="s">
        <v>6</v>
      </c>
      <c r="C6" s="6">
        <v>595487494</v>
      </c>
    </row>
    <row r="7" spans="1:3" ht="27.75" customHeight="1" x14ac:dyDescent="0.25">
      <c r="A7" s="2">
        <v>99</v>
      </c>
      <c r="B7" s="5" t="s">
        <v>7</v>
      </c>
      <c r="C7" s="6">
        <v>186647416</v>
      </c>
    </row>
    <row r="8" spans="1:3" ht="27.75" customHeight="1" x14ac:dyDescent="0.25">
      <c r="A8" s="2">
        <v>99</v>
      </c>
      <c r="B8" s="5" t="s">
        <v>8</v>
      </c>
      <c r="C8" s="6">
        <v>782134910</v>
      </c>
    </row>
    <row r="9" spans="1:3" ht="27.75" customHeight="1" x14ac:dyDescent="0.25">
      <c r="A9" s="2">
        <v>99</v>
      </c>
      <c r="B9" s="5" t="s">
        <v>9</v>
      </c>
      <c r="C9" s="7">
        <v>36324036</v>
      </c>
    </row>
    <row r="10" spans="1:3" ht="27.75" customHeight="1" x14ac:dyDescent="0.25">
      <c r="A10" s="2">
        <v>99</v>
      </c>
      <c r="B10" s="3" t="s">
        <v>10</v>
      </c>
      <c r="C10" s="4">
        <v>0</v>
      </c>
    </row>
    <row r="11" spans="1:3" ht="27.75" customHeight="1" x14ac:dyDescent="0.25">
      <c r="A11" s="2">
        <v>99</v>
      </c>
      <c r="B11" s="5" t="s">
        <v>11</v>
      </c>
      <c r="C11" s="6">
        <v>1443034946</v>
      </c>
    </row>
    <row r="12" spans="1:3" ht="27.75" customHeight="1" x14ac:dyDescent="0.25">
      <c r="A12" s="2">
        <v>99</v>
      </c>
      <c r="B12" s="5" t="s">
        <v>12</v>
      </c>
      <c r="C12" s="6">
        <v>124554035</v>
      </c>
    </row>
    <row r="13" spans="1:3" ht="27.75" customHeight="1" x14ac:dyDescent="0.25">
      <c r="A13" s="2">
        <v>99</v>
      </c>
      <c r="B13" s="5" t="s">
        <v>13</v>
      </c>
      <c r="C13" s="6">
        <v>6675557</v>
      </c>
    </row>
    <row r="14" spans="1:3" ht="27.75" customHeight="1" x14ac:dyDescent="0.25">
      <c r="A14" s="2">
        <v>99</v>
      </c>
      <c r="B14" s="5" t="s">
        <v>14</v>
      </c>
      <c r="C14" s="6">
        <v>6210000</v>
      </c>
    </row>
    <row r="15" spans="1:3" ht="27.75" customHeight="1" x14ac:dyDescent="0.25">
      <c r="A15" s="2">
        <v>99</v>
      </c>
      <c r="B15" s="5" t="s">
        <v>15</v>
      </c>
      <c r="C15" s="6">
        <v>10704720</v>
      </c>
    </row>
    <row r="16" spans="1:3" ht="27.75" customHeight="1" x14ac:dyDescent="0.25">
      <c r="A16" s="2">
        <v>99</v>
      </c>
      <c r="B16" s="5" t="s">
        <v>16</v>
      </c>
      <c r="C16" s="6">
        <v>6325656</v>
      </c>
    </row>
    <row r="17" spans="1:3" ht="27.75" customHeight="1" x14ac:dyDescent="0.25">
      <c r="A17" s="2">
        <v>99</v>
      </c>
      <c r="B17" s="5" t="s">
        <v>17</v>
      </c>
      <c r="C17" s="6">
        <v>840954</v>
      </c>
    </row>
    <row r="18" spans="1:3" ht="27.75" customHeight="1" x14ac:dyDescent="0.25">
      <c r="A18" s="2">
        <v>99</v>
      </c>
      <c r="B18" s="5" t="s">
        <v>18</v>
      </c>
      <c r="C18" s="6">
        <v>6401492</v>
      </c>
    </row>
    <row r="19" spans="1:3" ht="27.75" customHeight="1" x14ac:dyDescent="0.25">
      <c r="A19" s="2">
        <v>99</v>
      </c>
      <c r="B19" s="5" t="s">
        <v>19</v>
      </c>
      <c r="C19" s="6">
        <v>4041200</v>
      </c>
    </row>
    <row r="20" spans="1:3" ht="27.75" customHeight="1" x14ac:dyDescent="0.25">
      <c r="A20" s="2">
        <v>99</v>
      </c>
      <c r="B20" s="5" t="s">
        <v>20</v>
      </c>
      <c r="C20" s="6">
        <v>350000</v>
      </c>
    </row>
    <row r="21" spans="1:3" ht="27.75" customHeight="1" x14ac:dyDescent="0.25">
      <c r="A21" s="2">
        <v>99</v>
      </c>
      <c r="B21" s="5" t="s">
        <v>21</v>
      </c>
      <c r="C21" s="6">
        <v>7747000</v>
      </c>
    </row>
    <row r="22" spans="1:3" ht="27.75" customHeight="1" x14ac:dyDescent="0.25">
      <c r="A22" s="2">
        <v>99</v>
      </c>
      <c r="B22" s="5" t="s">
        <v>22</v>
      </c>
      <c r="C22" s="6">
        <f>SUM(C12:C21)</f>
        <v>173850614</v>
      </c>
    </row>
    <row r="23" spans="1:3" ht="27.75" customHeight="1" x14ac:dyDescent="0.25">
      <c r="A23" s="2">
        <v>99</v>
      </c>
      <c r="B23" s="5" t="s">
        <v>23</v>
      </c>
      <c r="C23" s="6">
        <v>21288361</v>
      </c>
    </row>
    <row r="24" spans="1:3" ht="27.75" customHeight="1" x14ac:dyDescent="0.25">
      <c r="A24" s="2">
        <v>99</v>
      </c>
      <c r="B24" s="5" t="s">
        <v>24</v>
      </c>
      <c r="C24" s="6">
        <v>33888970</v>
      </c>
    </row>
    <row r="25" spans="1:3" ht="27.75" customHeight="1" x14ac:dyDescent="0.25">
      <c r="A25" s="2">
        <v>99</v>
      </c>
      <c r="B25" s="5" t="s">
        <v>25</v>
      </c>
      <c r="C25" s="6">
        <v>471266556</v>
      </c>
    </row>
    <row r="26" spans="1:3" ht="27.75" customHeight="1" x14ac:dyDescent="0.25">
      <c r="A26" s="2">
        <v>99</v>
      </c>
      <c r="B26" s="5" t="s">
        <v>26</v>
      </c>
      <c r="C26" s="6">
        <v>526443887</v>
      </c>
    </row>
    <row r="27" spans="1:3" ht="27.75" customHeight="1" x14ac:dyDescent="0.25">
      <c r="A27" s="2">
        <v>99</v>
      </c>
      <c r="B27" s="5" t="s">
        <v>27</v>
      </c>
      <c r="C27" s="6">
        <v>700294501</v>
      </c>
    </row>
    <row r="28" spans="1:3" ht="27.75" customHeight="1" x14ac:dyDescent="0.25">
      <c r="A28" s="2">
        <v>99</v>
      </c>
      <c r="B28" s="8" t="s">
        <v>28</v>
      </c>
      <c r="C28" s="9">
        <v>2143329447</v>
      </c>
    </row>
    <row r="29" spans="1:3" ht="27.75" customHeight="1" x14ac:dyDescent="0.25">
      <c r="A29" s="2">
        <v>99</v>
      </c>
      <c r="B29" s="5" t="s">
        <v>29</v>
      </c>
      <c r="C29" s="6">
        <v>239361896</v>
      </c>
    </row>
    <row r="30" spans="1:3" ht="27.75" customHeight="1" x14ac:dyDescent="0.25">
      <c r="A30" s="2">
        <v>99</v>
      </c>
      <c r="B30" s="5" t="s">
        <v>30</v>
      </c>
      <c r="C30" s="6">
        <v>56987063</v>
      </c>
    </row>
    <row r="31" spans="1:3" ht="27.75" customHeight="1" x14ac:dyDescent="0.25">
      <c r="A31" s="2">
        <v>99</v>
      </c>
      <c r="B31" s="5" t="s">
        <v>31</v>
      </c>
      <c r="C31" s="6">
        <v>4950000</v>
      </c>
    </row>
    <row r="32" spans="1:3" ht="27.75" customHeight="1" x14ac:dyDescent="0.25">
      <c r="A32" s="2">
        <v>99</v>
      </c>
      <c r="B32" s="5" t="s">
        <v>32</v>
      </c>
      <c r="C32" s="6">
        <v>390633245</v>
      </c>
    </row>
    <row r="33" spans="1:3" ht="27.75" customHeight="1" x14ac:dyDescent="0.25">
      <c r="A33" s="2">
        <v>99</v>
      </c>
      <c r="B33" s="5" t="s">
        <v>33</v>
      </c>
      <c r="C33" s="6">
        <v>6148329</v>
      </c>
    </row>
    <row r="34" spans="1:3" ht="27.75" customHeight="1" x14ac:dyDescent="0.25">
      <c r="A34" s="2">
        <v>99</v>
      </c>
      <c r="B34" s="5" t="s">
        <v>34</v>
      </c>
      <c r="C34" s="6">
        <v>66781497</v>
      </c>
    </row>
    <row r="35" spans="1:3" ht="27.75" customHeight="1" x14ac:dyDescent="0.25">
      <c r="A35" s="2">
        <v>99</v>
      </c>
      <c r="B35" s="8" t="s">
        <v>35</v>
      </c>
      <c r="C35" s="9">
        <v>764862030</v>
      </c>
    </row>
    <row r="36" spans="1:3" ht="27.75" customHeight="1" x14ac:dyDescent="0.25">
      <c r="A36" s="2">
        <v>99</v>
      </c>
      <c r="B36" s="5" t="s">
        <v>36</v>
      </c>
      <c r="C36" s="10">
        <v>471000000</v>
      </c>
    </row>
    <row r="37" spans="1:3" ht="27.75" customHeight="1" x14ac:dyDescent="0.25">
      <c r="A37" s="2">
        <v>99</v>
      </c>
      <c r="B37" s="5" t="s">
        <v>37</v>
      </c>
      <c r="C37" s="10">
        <v>115000000</v>
      </c>
    </row>
    <row r="38" spans="1:3" ht="27.75" customHeight="1" x14ac:dyDescent="0.25">
      <c r="A38" s="2">
        <v>99</v>
      </c>
      <c r="B38" s="5" t="s">
        <v>38</v>
      </c>
      <c r="C38" s="6">
        <v>586000000</v>
      </c>
    </row>
    <row r="39" spans="1:3" ht="27.75" customHeight="1" x14ac:dyDescent="0.25">
      <c r="A39" s="2">
        <v>99</v>
      </c>
      <c r="B39" s="5" t="s">
        <v>39</v>
      </c>
      <c r="C39" s="6">
        <v>2620000000</v>
      </c>
    </row>
    <row r="40" spans="1:3" ht="27.75" customHeight="1" x14ac:dyDescent="0.25">
      <c r="A40" s="2">
        <v>99</v>
      </c>
      <c r="B40" s="5" t="s">
        <v>40</v>
      </c>
      <c r="C40" s="6">
        <v>100200000</v>
      </c>
    </row>
    <row r="41" spans="1:3" ht="27.75" customHeight="1" x14ac:dyDescent="0.25">
      <c r="A41" s="2">
        <v>99</v>
      </c>
      <c r="B41" s="5" t="s">
        <v>41</v>
      </c>
      <c r="C41" s="6">
        <v>103500000</v>
      </c>
    </row>
    <row r="42" spans="1:3" ht="27.75" customHeight="1" x14ac:dyDescent="0.25">
      <c r="A42" s="2">
        <v>99</v>
      </c>
      <c r="B42" s="5" t="s">
        <v>42</v>
      </c>
      <c r="C42" s="6">
        <v>2823700000</v>
      </c>
    </row>
    <row r="43" spans="1:3" ht="27.75" customHeight="1" x14ac:dyDescent="0.25">
      <c r="A43" s="2">
        <v>99</v>
      </c>
      <c r="B43" s="5" t="s">
        <v>43</v>
      </c>
      <c r="C43" s="6">
        <v>500000</v>
      </c>
    </row>
    <row r="44" spans="1:3" ht="27.75" customHeight="1" x14ac:dyDescent="0.25">
      <c r="A44" s="2">
        <v>99</v>
      </c>
      <c r="B44" s="5" t="s">
        <v>44</v>
      </c>
      <c r="C44" s="6">
        <v>2100000</v>
      </c>
    </row>
    <row r="45" spans="1:3" ht="27.75" customHeight="1" x14ac:dyDescent="0.25">
      <c r="A45" s="2">
        <v>99</v>
      </c>
      <c r="B45" s="5" t="s">
        <v>45</v>
      </c>
      <c r="C45" s="6">
        <v>4000000</v>
      </c>
    </row>
    <row r="46" spans="1:3" ht="27.75" customHeight="1" x14ac:dyDescent="0.25">
      <c r="A46" s="2">
        <v>99</v>
      </c>
      <c r="B46" s="5" t="s">
        <v>46</v>
      </c>
      <c r="C46" s="6">
        <v>6600000</v>
      </c>
    </row>
    <row r="47" spans="1:3" ht="27.75" customHeight="1" x14ac:dyDescent="0.25">
      <c r="A47" s="2">
        <v>99</v>
      </c>
      <c r="B47" s="8" t="s">
        <v>47</v>
      </c>
      <c r="C47" s="9">
        <v>3416300000</v>
      </c>
    </row>
    <row r="48" spans="1:3" ht="27.75" customHeight="1" x14ac:dyDescent="0.25">
      <c r="A48" s="2">
        <v>99</v>
      </c>
      <c r="B48" s="11" t="s">
        <v>48</v>
      </c>
      <c r="C48" s="12">
        <v>3000000</v>
      </c>
    </row>
    <row r="49" spans="1:3" ht="27.75" customHeight="1" x14ac:dyDescent="0.25">
      <c r="A49" s="2">
        <v>99</v>
      </c>
      <c r="B49" s="11" t="s">
        <v>49</v>
      </c>
      <c r="C49" s="12">
        <v>65966873</v>
      </c>
    </row>
    <row r="50" spans="1:3" ht="27.75" customHeight="1" x14ac:dyDescent="0.25">
      <c r="A50" s="2">
        <v>99</v>
      </c>
      <c r="B50" s="11" t="s">
        <v>50</v>
      </c>
      <c r="C50" s="12">
        <v>307406296</v>
      </c>
    </row>
    <row r="51" spans="1:3" ht="27.75" customHeight="1" x14ac:dyDescent="0.25">
      <c r="A51" s="2">
        <v>99</v>
      </c>
      <c r="B51" s="11" t="s">
        <v>51</v>
      </c>
      <c r="C51" s="12">
        <v>397506109</v>
      </c>
    </row>
    <row r="52" spans="1:3" ht="27.75" customHeight="1" x14ac:dyDescent="0.25">
      <c r="A52" s="2">
        <v>99</v>
      </c>
      <c r="B52" s="11" t="s">
        <v>52</v>
      </c>
      <c r="C52" s="12">
        <v>98646641</v>
      </c>
    </row>
    <row r="53" spans="1:3" ht="27.75" customHeight="1" x14ac:dyDescent="0.25">
      <c r="A53" s="2">
        <v>99</v>
      </c>
      <c r="B53" s="11" t="s">
        <v>53</v>
      </c>
      <c r="C53" s="12">
        <v>121755567</v>
      </c>
    </row>
    <row r="54" spans="1:3" ht="27.75" customHeight="1" x14ac:dyDescent="0.25">
      <c r="A54" s="2">
        <v>99</v>
      </c>
      <c r="B54" s="11" t="s">
        <v>54</v>
      </c>
      <c r="C54" s="12">
        <v>85316060</v>
      </c>
    </row>
    <row r="55" spans="1:3" ht="27.75" customHeight="1" x14ac:dyDescent="0.25">
      <c r="A55" s="2">
        <v>99</v>
      </c>
      <c r="B55" s="11" t="s">
        <v>55</v>
      </c>
      <c r="C55" s="12">
        <v>1277188</v>
      </c>
    </row>
    <row r="56" spans="1:3" ht="27.75" customHeight="1" x14ac:dyDescent="0.25">
      <c r="A56" s="2">
        <v>99</v>
      </c>
      <c r="B56" s="11" t="s">
        <v>56</v>
      </c>
      <c r="C56" s="12">
        <v>94000</v>
      </c>
    </row>
    <row r="57" spans="1:3" ht="27.75" customHeight="1" x14ac:dyDescent="0.25">
      <c r="A57" s="2">
        <v>99</v>
      </c>
      <c r="B57" s="11" t="s">
        <v>57</v>
      </c>
      <c r="C57" s="12">
        <v>1371188</v>
      </c>
    </row>
    <row r="58" spans="1:3" ht="27.75" customHeight="1" x14ac:dyDescent="0.25">
      <c r="A58" s="2">
        <v>99</v>
      </c>
      <c r="B58" s="11" t="s">
        <v>58</v>
      </c>
      <c r="C58" s="12">
        <v>2080000</v>
      </c>
    </row>
    <row r="59" spans="1:3" ht="27.75" customHeight="1" x14ac:dyDescent="0.25">
      <c r="A59" s="2">
        <v>99</v>
      </c>
      <c r="B59" s="13" t="s">
        <v>59</v>
      </c>
      <c r="C59" s="14">
        <v>1083048734</v>
      </c>
    </row>
    <row r="60" spans="1:3" ht="27.75" customHeight="1" x14ac:dyDescent="0.25">
      <c r="A60" s="2">
        <v>99</v>
      </c>
      <c r="B60" s="11" t="s">
        <v>60</v>
      </c>
      <c r="C60" s="12">
        <v>20035628</v>
      </c>
    </row>
    <row r="61" spans="1:3" ht="27.75" customHeight="1" x14ac:dyDescent="0.25">
      <c r="A61" s="2">
        <v>99</v>
      </c>
      <c r="B61" s="11" t="s">
        <v>61</v>
      </c>
      <c r="C61" s="12">
        <v>9000</v>
      </c>
    </row>
    <row r="62" spans="1:3" ht="27.75" customHeight="1" x14ac:dyDescent="0.25">
      <c r="A62" s="2">
        <v>99</v>
      </c>
      <c r="B62" s="13" t="s">
        <v>62</v>
      </c>
      <c r="C62" s="14">
        <v>20044628</v>
      </c>
    </row>
    <row r="63" spans="1:3" ht="27.75" customHeight="1" x14ac:dyDescent="0.25">
      <c r="A63" s="2">
        <v>99</v>
      </c>
      <c r="B63" s="11" t="s">
        <v>63</v>
      </c>
      <c r="C63" s="12">
        <v>34019000</v>
      </c>
    </row>
    <row r="64" spans="1:3" ht="27.75" customHeight="1" x14ac:dyDescent="0.25">
      <c r="A64" s="2">
        <v>99</v>
      </c>
      <c r="B64" s="11" t="s">
        <v>64</v>
      </c>
      <c r="C64" s="12">
        <v>6000000</v>
      </c>
    </row>
    <row r="65" spans="1:3" ht="27.75" customHeight="1" x14ac:dyDescent="0.25">
      <c r="A65" s="2">
        <v>99</v>
      </c>
      <c r="B65" s="11" t="s">
        <v>65</v>
      </c>
      <c r="C65" s="12">
        <v>9475000</v>
      </c>
    </row>
    <row r="66" spans="1:3" ht="27.75" customHeight="1" x14ac:dyDescent="0.25">
      <c r="A66" s="2">
        <v>99</v>
      </c>
      <c r="B66" s="11" t="s">
        <v>66</v>
      </c>
      <c r="C66" s="12">
        <v>4999992</v>
      </c>
    </row>
    <row r="67" spans="1:3" ht="27.75" customHeight="1" x14ac:dyDescent="0.25">
      <c r="A67" s="2">
        <v>99</v>
      </c>
      <c r="B67" s="11" t="s">
        <v>67</v>
      </c>
      <c r="C67" s="12">
        <v>500000</v>
      </c>
    </row>
    <row r="68" spans="1:3" ht="27.75" customHeight="1" x14ac:dyDescent="0.25">
      <c r="A68" s="2">
        <v>99</v>
      </c>
      <c r="B68" s="11" t="s">
        <v>68</v>
      </c>
      <c r="C68" s="12">
        <v>1000000</v>
      </c>
    </row>
    <row r="69" spans="1:3" ht="27.75" customHeight="1" x14ac:dyDescent="0.25">
      <c r="A69" s="2">
        <v>99</v>
      </c>
      <c r="B69" s="11" t="s">
        <v>69</v>
      </c>
      <c r="C69" s="12">
        <v>430890</v>
      </c>
    </row>
    <row r="70" spans="1:3" ht="27.75" customHeight="1" x14ac:dyDescent="0.25">
      <c r="A70" s="2">
        <v>99</v>
      </c>
      <c r="B70" s="11" t="s">
        <v>70</v>
      </c>
      <c r="C70" s="12">
        <v>0</v>
      </c>
    </row>
    <row r="71" spans="1:3" ht="27.75" customHeight="1" x14ac:dyDescent="0.25">
      <c r="A71" s="2">
        <v>99</v>
      </c>
      <c r="B71" s="11" t="s">
        <v>71</v>
      </c>
      <c r="C71" s="12">
        <v>0</v>
      </c>
    </row>
    <row r="72" spans="1:3" ht="27.75" customHeight="1" x14ac:dyDescent="0.25">
      <c r="A72" s="2">
        <v>99</v>
      </c>
      <c r="B72" s="11" t="s">
        <v>72</v>
      </c>
      <c r="C72" s="12">
        <v>0</v>
      </c>
    </row>
    <row r="73" spans="1:3" ht="27.75" customHeight="1" x14ac:dyDescent="0.25">
      <c r="A73" s="2">
        <v>99</v>
      </c>
      <c r="B73" s="13" t="s">
        <v>73</v>
      </c>
      <c r="C73" s="14">
        <v>56424882</v>
      </c>
    </row>
    <row r="74" spans="1:3" ht="27.75" customHeight="1" x14ac:dyDescent="0.25">
      <c r="A74" s="2">
        <v>99</v>
      </c>
      <c r="B74" s="11" t="s">
        <v>74</v>
      </c>
      <c r="C74" s="12">
        <v>5760000</v>
      </c>
    </row>
    <row r="75" spans="1:3" ht="27.75" customHeight="1" x14ac:dyDescent="0.25">
      <c r="A75" s="2">
        <v>99</v>
      </c>
      <c r="B75" s="11" t="s">
        <v>75</v>
      </c>
      <c r="C75" s="12">
        <v>2300000</v>
      </c>
    </row>
    <row r="76" spans="1:3" ht="27.75" customHeight="1" x14ac:dyDescent="0.25">
      <c r="A76" s="2">
        <v>99</v>
      </c>
      <c r="B76" s="11" t="s">
        <v>76</v>
      </c>
      <c r="C76" s="12">
        <v>27620000</v>
      </c>
    </row>
    <row r="77" spans="1:3" ht="27.75" customHeight="1" x14ac:dyDescent="0.25">
      <c r="A77" s="2">
        <v>99</v>
      </c>
      <c r="B77" s="11" t="s">
        <v>77</v>
      </c>
      <c r="C77" s="12">
        <v>10000000</v>
      </c>
    </row>
    <row r="78" spans="1:3" ht="27.75" customHeight="1" x14ac:dyDescent="0.25">
      <c r="A78" s="2">
        <v>99</v>
      </c>
      <c r="B78" s="11" t="s">
        <v>78</v>
      </c>
      <c r="C78" s="12">
        <v>45680000</v>
      </c>
    </row>
    <row r="79" spans="1:3" ht="27.75" customHeight="1" x14ac:dyDescent="0.25">
      <c r="A79" s="2">
        <v>99</v>
      </c>
      <c r="B79" s="11" t="s">
        <v>79</v>
      </c>
      <c r="C79" s="12">
        <v>587500</v>
      </c>
    </row>
    <row r="80" spans="1:3" ht="27.75" customHeight="1" x14ac:dyDescent="0.25">
      <c r="A80" s="2">
        <v>99</v>
      </c>
      <c r="B80" s="11" t="s">
        <v>80</v>
      </c>
      <c r="C80" s="12">
        <v>3072780</v>
      </c>
    </row>
    <row r="81" spans="1:3" ht="27.75" customHeight="1" x14ac:dyDescent="0.25">
      <c r="A81" s="2">
        <v>99</v>
      </c>
      <c r="B81" s="11" t="s">
        <v>81</v>
      </c>
      <c r="C81" s="12">
        <v>12550488</v>
      </c>
    </row>
    <row r="82" spans="1:3" ht="27.75" customHeight="1" x14ac:dyDescent="0.25">
      <c r="A82" s="2">
        <v>99</v>
      </c>
      <c r="B82" s="11" t="s">
        <v>82</v>
      </c>
      <c r="C82" s="12">
        <v>16210768</v>
      </c>
    </row>
    <row r="83" spans="1:3" ht="27.75" customHeight="1" x14ac:dyDescent="0.25">
      <c r="A83" s="2">
        <v>99</v>
      </c>
      <c r="B83" s="13" t="s">
        <v>83</v>
      </c>
      <c r="C83" s="14">
        <v>61890768</v>
      </c>
    </row>
    <row r="84" spans="1:3" ht="27.75" customHeight="1" x14ac:dyDescent="0.25">
      <c r="A84" s="2">
        <v>99</v>
      </c>
      <c r="B84" s="13" t="s">
        <v>84</v>
      </c>
      <c r="C84" s="14">
        <v>7545900489</v>
      </c>
    </row>
    <row r="85" spans="1:3" ht="27.75" customHeight="1" x14ac:dyDescent="0.25">
      <c r="A85" s="2">
        <v>99</v>
      </c>
      <c r="B85" s="13"/>
      <c r="C85" s="14"/>
    </row>
    <row r="86" spans="1:3" ht="27.75" customHeight="1" x14ac:dyDescent="0.25">
      <c r="A86" s="2">
        <v>99</v>
      </c>
      <c r="B86" s="11" t="s">
        <v>85</v>
      </c>
      <c r="C86" s="12">
        <v>150000000</v>
      </c>
    </row>
    <row r="87" spans="1:3" ht="27.75" customHeight="1" x14ac:dyDescent="0.25">
      <c r="A87" s="2">
        <v>99</v>
      </c>
      <c r="B87" s="13" t="s">
        <v>86</v>
      </c>
      <c r="C87" s="14">
        <v>150000000</v>
      </c>
    </row>
    <row r="88" spans="1:3" ht="27.75" customHeight="1" x14ac:dyDescent="0.25">
      <c r="A88" s="2">
        <v>99</v>
      </c>
      <c r="B88" s="11" t="s">
        <v>87</v>
      </c>
      <c r="C88" s="12">
        <v>63071000</v>
      </c>
    </row>
    <row r="89" spans="1:3" ht="27.75" customHeight="1" x14ac:dyDescent="0.25">
      <c r="A89" s="2">
        <v>99</v>
      </c>
      <c r="B89" s="13" t="s">
        <v>88</v>
      </c>
      <c r="C89" s="14">
        <v>63071000</v>
      </c>
    </row>
    <row r="90" spans="1:3" ht="27.75" customHeight="1" x14ac:dyDescent="0.25">
      <c r="A90" s="2">
        <v>99</v>
      </c>
      <c r="B90" s="11" t="s">
        <v>89</v>
      </c>
      <c r="C90" s="12">
        <v>3787657613</v>
      </c>
    </row>
    <row r="91" spans="1:3" ht="27.75" customHeight="1" x14ac:dyDescent="0.25">
      <c r="A91" s="2">
        <v>99</v>
      </c>
      <c r="B91" s="13" t="s">
        <v>90</v>
      </c>
      <c r="C91" s="14">
        <v>3787657613</v>
      </c>
    </row>
    <row r="92" spans="1:3" ht="27.75" customHeight="1" x14ac:dyDescent="0.25">
      <c r="A92" s="2">
        <v>99</v>
      </c>
      <c r="B92" s="5" t="s">
        <v>91</v>
      </c>
      <c r="C92" s="9">
        <v>0</v>
      </c>
    </row>
    <row r="93" spans="1:3" ht="27.75" customHeight="1" x14ac:dyDescent="0.25">
      <c r="A93" s="2">
        <v>99</v>
      </c>
      <c r="B93" s="13" t="s">
        <v>92</v>
      </c>
      <c r="C93" s="14">
        <v>4000728613</v>
      </c>
    </row>
    <row r="94" spans="1:3" ht="27.75" customHeight="1" x14ac:dyDescent="0.25">
      <c r="A94" s="2">
        <v>99</v>
      </c>
      <c r="B94" s="13" t="s">
        <v>93</v>
      </c>
      <c r="C94" s="14">
        <v>4000728613</v>
      </c>
    </row>
    <row r="95" spans="1:3" ht="27.75" customHeight="1" x14ac:dyDescent="0.3">
      <c r="A95" s="2">
        <v>99</v>
      </c>
      <c r="B95" s="15"/>
      <c r="C95" s="16"/>
    </row>
    <row r="96" spans="1:3" ht="27.75" customHeight="1" x14ac:dyDescent="0.25">
      <c r="A96" s="2">
        <v>99</v>
      </c>
      <c r="B96" s="13" t="s">
        <v>94</v>
      </c>
      <c r="C96" s="17">
        <v>4000728613</v>
      </c>
    </row>
    <row r="97" spans="1:3" ht="27.75" customHeight="1" x14ac:dyDescent="0.25">
      <c r="A97" s="2">
        <v>99</v>
      </c>
      <c r="B97" s="13" t="s">
        <v>95</v>
      </c>
      <c r="C97" s="17">
        <v>213071000</v>
      </c>
    </row>
    <row r="98" spans="1:3" ht="27.75" customHeight="1" x14ac:dyDescent="0.25">
      <c r="A98" s="2">
        <v>99</v>
      </c>
      <c r="B98" s="18" t="s">
        <v>96</v>
      </c>
      <c r="C98" s="17">
        <v>3787657613</v>
      </c>
    </row>
    <row r="99" spans="1:3" ht="27.75" customHeight="1" x14ac:dyDescent="0.3">
      <c r="A99" s="19">
        <v>99</v>
      </c>
      <c r="B99" s="20"/>
      <c r="C99" s="21"/>
    </row>
    <row r="100" spans="1:3" ht="27.75" customHeight="1" x14ac:dyDescent="0.25">
      <c r="A100" s="22">
        <v>99</v>
      </c>
      <c r="B100" s="23" t="s">
        <v>97</v>
      </c>
      <c r="C100" s="24">
        <v>1984449587</v>
      </c>
    </row>
    <row r="101" spans="1:3" ht="27.75" customHeight="1" x14ac:dyDescent="0.3">
      <c r="A101" s="25"/>
      <c r="B101" s="26"/>
      <c r="C101" s="27"/>
    </row>
    <row r="102" spans="1:3" ht="27.75" customHeight="1" x14ac:dyDescent="0.3">
      <c r="A102" s="25"/>
      <c r="B102" s="26"/>
      <c r="C102" s="27"/>
    </row>
    <row r="103" spans="1:3" ht="27.75" customHeight="1" x14ac:dyDescent="0.3">
      <c r="A103" s="25"/>
      <c r="B103" s="26"/>
      <c r="C103" s="27"/>
    </row>
    <row r="104" spans="1:3" ht="27.75" customHeight="1" x14ac:dyDescent="0.3">
      <c r="A104" s="25"/>
      <c r="B104" s="26"/>
      <c r="C104" s="27"/>
    </row>
    <row r="105" spans="1:3" ht="27.75" customHeight="1" x14ac:dyDescent="0.3">
      <c r="A105" s="25"/>
      <c r="B105" s="26"/>
      <c r="C105" s="27"/>
    </row>
    <row r="106" spans="1:3" ht="27.75" customHeight="1" x14ac:dyDescent="0.3">
      <c r="A106" s="25"/>
      <c r="B106" s="26"/>
      <c r="C106" s="27"/>
    </row>
    <row r="107" spans="1:3" ht="27.75" customHeight="1" x14ac:dyDescent="0.3">
      <c r="A107" s="25"/>
      <c r="B107" s="26"/>
      <c r="C107" s="27"/>
    </row>
    <row r="108" spans="1:3" ht="27.75" customHeight="1" x14ac:dyDescent="0.3">
      <c r="A108" s="25"/>
      <c r="B108" s="26"/>
      <c r="C108" s="27"/>
    </row>
    <row r="109" spans="1:3" ht="27.75" customHeight="1" x14ac:dyDescent="0.3">
      <c r="A109" s="25"/>
      <c r="B109" s="26"/>
      <c r="C109" s="27"/>
    </row>
    <row r="110" spans="1:3" ht="27.75" customHeight="1" x14ac:dyDescent="0.3">
      <c r="A110" s="25"/>
      <c r="B110" s="26"/>
      <c r="C110" s="27"/>
    </row>
    <row r="111" spans="1:3" ht="27.75" customHeight="1" x14ac:dyDescent="0.3">
      <c r="A111" s="25"/>
      <c r="B111" s="26"/>
      <c r="C111" s="27"/>
    </row>
    <row r="112" spans="1:3" ht="27.75" customHeight="1" x14ac:dyDescent="0.3">
      <c r="A112" s="25"/>
      <c r="B112" s="26"/>
      <c r="C112" s="27"/>
    </row>
    <row r="113" spans="1:3" ht="27.75" customHeight="1" x14ac:dyDescent="0.3">
      <c r="A113" s="25"/>
      <c r="B113" s="26"/>
      <c r="C113" s="27"/>
    </row>
    <row r="114" spans="1:3" ht="27.75" customHeight="1" x14ac:dyDescent="0.3">
      <c r="A114" s="25"/>
      <c r="B114" s="26"/>
      <c r="C114" s="27"/>
    </row>
    <row r="115" spans="1:3" ht="27.75" customHeight="1" x14ac:dyDescent="0.3">
      <c r="A115" s="25"/>
      <c r="B115" s="26"/>
      <c r="C115" s="27"/>
    </row>
    <row r="116" spans="1:3" ht="27.75" customHeight="1" x14ac:dyDescent="0.3">
      <c r="A116" s="25"/>
      <c r="B116" s="26"/>
      <c r="C116" s="27"/>
    </row>
    <row r="117" spans="1:3" ht="27.75" customHeight="1" x14ac:dyDescent="0.3">
      <c r="A117" s="25"/>
      <c r="B117" s="26"/>
      <c r="C117" s="27"/>
    </row>
    <row r="118" spans="1:3" ht="27.75" customHeight="1" x14ac:dyDescent="0.3">
      <c r="A118" s="25"/>
      <c r="B118" s="26"/>
      <c r="C118" s="27"/>
    </row>
    <row r="119" spans="1:3" ht="27.75" customHeight="1" x14ac:dyDescent="0.3">
      <c r="A119" s="25"/>
      <c r="B119" s="26"/>
      <c r="C119" s="27"/>
    </row>
    <row r="120" spans="1:3" ht="27.75" customHeight="1" x14ac:dyDescent="0.3">
      <c r="A120" s="25"/>
      <c r="B120" s="26"/>
      <c r="C120" s="27"/>
    </row>
    <row r="121" spans="1:3" ht="27.75" customHeight="1" x14ac:dyDescent="0.3">
      <c r="A121" s="25"/>
      <c r="B121" s="26"/>
      <c r="C121" s="27"/>
    </row>
    <row r="122" spans="1:3" ht="27.75" customHeight="1" x14ac:dyDescent="0.3">
      <c r="A122" s="25"/>
      <c r="B122" s="26"/>
      <c r="C122" s="27"/>
    </row>
    <row r="123" spans="1:3" ht="27.75" customHeight="1" x14ac:dyDescent="0.3">
      <c r="A123" s="25"/>
      <c r="B123" s="26"/>
      <c r="C123" s="27"/>
    </row>
    <row r="124" spans="1:3" ht="27.75" customHeight="1" x14ac:dyDescent="0.3">
      <c r="A124" s="25"/>
      <c r="B124" s="26"/>
      <c r="C124" s="27"/>
    </row>
    <row r="125" spans="1:3" ht="27.75" customHeight="1" x14ac:dyDescent="0.3">
      <c r="A125" s="25"/>
      <c r="B125" s="26"/>
      <c r="C125" s="27"/>
    </row>
    <row r="126" spans="1:3" ht="27.75" customHeight="1" x14ac:dyDescent="0.3">
      <c r="A126" s="25"/>
      <c r="B126" s="26"/>
      <c r="C126" s="27"/>
    </row>
    <row r="127" spans="1:3" ht="27.75" customHeight="1" x14ac:dyDescent="0.3">
      <c r="A127" s="25"/>
      <c r="B127" s="26"/>
      <c r="C127" s="27"/>
    </row>
    <row r="128" spans="1:3" ht="27.75" customHeight="1" x14ac:dyDescent="0.3">
      <c r="A128" s="25"/>
      <c r="B128" s="26"/>
      <c r="C128" s="27"/>
    </row>
    <row r="129" spans="1:3" ht="27.75" customHeight="1" x14ac:dyDescent="0.3">
      <c r="A129" s="25"/>
      <c r="B129" s="26"/>
      <c r="C129" s="27"/>
    </row>
    <row r="130" spans="1:3" ht="27.75" customHeight="1" x14ac:dyDescent="0.3">
      <c r="A130" s="25"/>
      <c r="B130" s="26"/>
      <c r="C130" s="27"/>
    </row>
    <row r="131" spans="1:3" ht="27.75" customHeight="1" x14ac:dyDescent="0.3">
      <c r="A131" s="25"/>
      <c r="B131" s="26"/>
      <c r="C131" s="27"/>
    </row>
    <row r="132" spans="1:3" ht="27.75" customHeight="1" x14ac:dyDescent="0.3">
      <c r="A132" s="25"/>
      <c r="B132" s="26"/>
      <c r="C132" s="27"/>
    </row>
    <row r="133" spans="1:3" ht="27.75" customHeight="1" x14ac:dyDescent="0.3">
      <c r="A133" s="25"/>
      <c r="B133" s="26"/>
      <c r="C133" s="27"/>
    </row>
    <row r="134" spans="1:3" ht="27.75" customHeight="1" x14ac:dyDescent="0.3">
      <c r="A134" s="25"/>
      <c r="B134" s="26"/>
      <c r="C134" s="27"/>
    </row>
    <row r="135" spans="1:3" ht="27.75" customHeight="1" x14ac:dyDescent="0.3">
      <c r="A135" s="25"/>
      <c r="B135" s="26"/>
      <c r="C135" s="27"/>
    </row>
    <row r="136" spans="1:3" ht="27.75" customHeight="1" x14ac:dyDescent="0.3">
      <c r="A136" s="25"/>
      <c r="B136" s="26"/>
      <c r="C136" s="27"/>
    </row>
    <row r="137" spans="1:3" ht="27.75" customHeight="1" x14ac:dyDescent="0.25">
      <c r="A137" s="25"/>
      <c r="B137" s="28"/>
      <c r="C137" s="27"/>
    </row>
    <row r="138" spans="1:3" ht="27.75" customHeight="1" x14ac:dyDescent="0.25">
      <c r="A138" s="25"/>
      <c r="B138" s="28"/>
      <c r="C138" s="27"/>
    </row>
    <row r="139" spans="1:3" ht="27.75" customHeight="1" x14ac:dyDescent="0.3">
      <c r="A139" s="25"/>
      <c r="B139" s="26"/>
      <c r="C139" s="29"/>
    </row>
    <row r="140" spans="1:3" ht="27.75" customHeight="1" x14ac:dyDescent="0.25">
      <c r="A140" s="25"/>
      <c r="B140" s="30"/>
      <c r="C140" s="31"/>
    </row>
    <row r="141" spans="1:3" ht="27.75" customHeight="1" x14ac:dyDescent="0.25">
      <c r="A141" s="25"/>
      <c r="B141" s="32"/>
      <c r="C141" s="33"/>
    </row>
    <row r="142" spans="1:3" ht="27.75" customHeight="1" x14ac:dyDescent="0.25">
      <c r="A142" s="25"/>
      <c r="B142" s="32"/>
      <c r="C142" s="33"/>
    </row>
    <row r="143" spans="1:3" ht="27.75" customHeight="1" x14ac:dyDescent="0.25">
      <c r="A143" s="25"/>
      <c r="B143" s="34"/>
      <c r="C143" s="35"/>
    </row>
    <row r="144" spans="1:3" ht="27.75" customHeight="1" x14ac:dyDescent="0.25">
      <c r="A144" s="25"/>
      <c r="B144" s="32"/>
      <c r="C144" s="33"/>
    </row>
    <row r="145" spans="1:3" ht="27.75" customHeight="1" x14ac:dyDescent="0.25">
      <c r="A145" s="25"/>
      <c r="B145" s="30"/>
      <c r="C145" s="31"/>
    </row>
    <row r="146" spans="1:3" ht="27.75" customHeight="1" x14ac:dyDescent="0.25">
      <c r="A146" s="25"/>
      <c r="B146" s="32"/>
      <c r="C146" s="33"/>
    </row>
    <row r="147" spans="1:3" ht="27.75" customHeight="1" x14ac:dyDescent="0.25">
      <c r="A147" s="25"/>
      <c r="B147" s="34"/>
      <c r="C147" s="35"/>
    </row>
    <row r="148" spans="1:3" ht="27.75" customHeight="1" x14ac:dyDescent="0.25">
      <c r="A148" s="25"/>
      <c r="B148" s="30"/>
      <c r="C148" s="31"/>
    </row>
    <row r="149" spans="1:3" ht="27.75" customHeight="1" x14ac:dyDescent="0.25">
      <c r="A149" s="25"/>
      <c r="B149" s="30"/>
      <c r="C149" s="31"/>
    </row>
    <row r="150" spans="1:3" ht="27.75" customHeight="1" x14ac:dyDescent="0.25">
      <c r="A150" s="25"/>
      <c r="B150" s="30"/>
      <c r="C150" s="31"/>
    </row>
    <row r="151" spans="1:3" ht="27.75" customHeight="1" x14ac:dyDescent="0.25">
      <c r="A151" s="25"/>
      <c r="B151" s="30"/>
      <c r="C151" s="31"/>
    </row>
    <row r="152" spans="1:3" ht="27.75" customHeight="1" x14ac:dyDescent="0.25">
      <c r="A152" s="25"/>
      <c r="B152" s="30"/>
      <c r="C152" s="31"/>
    </row>
    <row r="153" spans="1:3" ht="27.75" customHeight="1" x14ac:dyDescent="0.25">
      <c r="A153" s="25"/>
      <c r="B153" s="30"/>
      <c r="C153" s="31"/>
    </row>
    <row r="154" spans="1:3" ht="27.75" customHeight="1" x14ac:dyDescent="0.25">
      <c r="A154" s="25"/>
      <c r="B154" s="30"/>
      <c r="C154" s="31"/>
    </row>
    <row r="155" spans="1:3" ht="27.75" customHeight="1" x14ac:dyDescent="0.25">
      <c r="A155" s="25"/>
      <c r="B155" s="36"/>
      <c r="C155" s="37"/>
    </row>
    <row r="156" spans="1:3" ht="27.75" customHeight="1" x14ac:dyDescent="0.25">
      <c r="A156" s="25"/>
      <c r="B156" s="30"/>
      <c r="C156" s="31"/>
    </row>
    <row r="157" spans="1:3" ht="27.75" customHeight="1" x14ac:dyDescent="0.25">
      <c r="A157" s="25"/>
      <c r="B157" s="30"/>
      <c r="C157" s="31"/>
    </row>
    <row r="158" spans="1:3" ht="27.75" customHeight="1" x14ac:dyDescent="0.25">
      <c r="A158" s="25"/>
      <c r="B158" s="30"/>
      <c r="C158" s="31"/>
    </row>
    <row r="159" spans="1:3" ht="27.75" customHeight="1" x14ac:dyDescent="0.25">
      <c r="A159" s="25"/>
      <c r="B159" s="30"/>
      <c r="C159" s="31"/>
    </row>
    <row r="160" spans="1:3" ht="27.75" customHeight="1" x14ac:dyDescent="0.25">
      <c r="A160" s="25"/>
      <c r="B160" s="30"/>
      <c r="C160" s="31"/>
    </row>
    <row r="161" spans="1:3" ht="27.75" customHeight="1" x14ac:dyDescent="0.25">
      <c r="A161" s="25"/>
      <c r="B161" s="30"/>
      <c r="C161" s="31"/>
    </row>
    <row r="162" spans="1:3" ht="27.75" customHeight="1" x14ac:dyDescent="0.25">
      <c r="A162" s="25"/>
      <c r="B162" s="30"/>
      <c r="C162" s="31"/>
    </row>
    <row r="163" spans="1:3" ht="27.75" customHeight="1" x14ac:dyDescent="0.25">
      <c r="A163" s="25"/>
      <c r="B163" s="30"/>
      <c r="C163" s="31"/>
    </row>
    <row r="164" spans="1:3" ht="27.75" customHeight="1" x14ac:dyDescent="0.25">
      <c r="A164" s="25"/>
      <c r="B164" s="30"/>
      <c r="C164" s="31"/>
    </row>
    <row r="165" spans="1:3" ht="27.75" customHeight="1" x14ac:dyDescent="0.25">
      <c r="A165" s="25"/>
      <c r="B165" s="36"/>
      <c r="C165" s="31"/>
    </row>
    <row r="166" spans="1:3" ht="27.75" customHeight="1" x14ac:dyDescent="0.25">
      <c r="A166" s="25"/>
      <c r="B166" s="30"/>
      <c r="C166" s="31"/>
    </row>
    <row r="167" spans="1:3" ht="27.75" customHeight="1" x14ac:dyDescent="0.25">
      <c r="A167" s="25"/>
      <c r="B167" s="30"/>
      <c r="C167" s="31"/>
    </row>
    <row r="168" spans="1:3" ht="27.75" customHeight="1" x14ac:dyDescent="0.25">
      <c r="A168" s="25"/>
      <c r="B168" s="30"/>
      <c r="C168" s="31"/>
    </row>
    <row r="169" spans="1:3" ht="27.75" customHeight="1" x14ac:dyDescent="0.25">
      <c r="A169" s="25"/>
      <c r="B169" s="30"/>
      <c r="C169" s="31"/>
    </row>
    <row r="170" spans="1:3" ht="27.75" customHeight="1" x14ac:dyDescent="0.25">
      <c r="A170" s="25"/>
      <c r="B170" s="36"/>
      <c r="C170" s="31"/>
    </row>
    <row r="171" spans="1:3" ht="27.75" customHeight="1" x14ac:dyDescent="0.25">
      <c r="A171" s="25"/>
      <c r="B171" s="38"/>
      <c r="C171" s="31"/>
    </row>
    <row r="172" spans="1:3" ht="27.75" customHeight="1" x14ac:dyDescent="0.25">
      <c r="A172" s="25"/>
      <c r="B172" s="38"/>
      <c r="C172" s="31"/>
    </row>
    <row r="173" spans="1:3" ht="27.75" customHeight="1" x14ac:dyDescent="0.25">
      <c r="A173" s="25"/>
      <c r="B173" s="38"/>
      <c r="C173" s="31"/>
    </row>
    <row r="174" spans="1:3" ht="27.75" customHeight="1" x14ac:dyDescent="0.25">
      <c r="A174" s="25"/>
      <c r="B174" s="38"/>
      <c r="C174" s="31"/>
    </row>
    <row r="175" spans="1:3" ht="27.75" customHeight="1" x14ac:dyDescent="0.25">
      <c r="A175" s="25"/>
      <c r="B175" s="38"/>
      <c r="C175" s="31"/>
    </row>
    <row r="176" spans="1:3" ht="27.75" customHeight="1" x14ac:dyDescent="0.25">
      <c r="A176" s="25"/>
      <c r="B176" s="39"/>
      <c r="C176" s="31"/>
    </row>
    <row r="177" spans="1:3" ht="27.75" customHeight="1" x14ac:dyDescent="0.25">
      <c r="A177" s="25"/>
      <c r="B177" s="38"/>
      <c r="C177" s="31"/>
    </row>
    <row r="178" spans="1:3" ht="27.75" customHeight="1" x14ac:dyDescent="0.25">
      <c r="A178" s="25"/>
      <c r="B178" s="38"/>
      <c r="C178" s="31"/>
    </row>
    <row r="179" spans="1:3" ht="27.75" customHeight="1" x14ac:dyDescent="0.25">
      <c r="A179" s="25"/>
      <c r="B179" s="38"/>
      <c r="C179" s="31"/>
    </row>
    <row r="180" spans="1:3" ht="27.75" customHeight="1" x14ac:dyDescent="0.25">
      <c r="A180" s="25"/>
      <c r="B180" s="38"/>
      <c r="C180" s="31"/>
    </row>
    <row r="181" spans="1:3" ht="27.75" customHeight="1" x14ac:dyDescent="0.25">
      <c r="A181" s="25"/>
      <c r="B181" s="38"/>
      <c r="C181" s="31"/>
    </row>
    <row r="182" spans="1:3" ht="27.75" customHeight="1" x14ac:dyDescent="0.25">
      <c r="A182" s="25"/>
      <c r="B182" s="38"/>
      <c r="C182" s="31"/>
    </row>
    <row r="183" spans="1:3" ht="27.75" customHeight="1" x14ac:dyDescent="0.25">
      <c r="A183" s="25"/>
      <c r="B183" s="38"/>
      <c r="C183" s="31"/>
    </row>
    <row r="184" spans="1:3" ht="27.75" customHeight="1" x14ac:dyDescent="0.25">
      <c r="A184" s="25"/>
      <c r="B184" s="38"/>
      <c r="C184" s="31"/>
    </row>
    <row r="185" spans="1:3" ht="27.75" customHeight="1" x14ac:dyDescent="0.25">
      <c r="A185" s="25"/>
      <c r="B185" s="38"/>
      <c r="C185" s="31"/>
    </row>
    <row r="186" spans="1:3" ht="27.75" customHeight="1" x14ac:dyDescent="0.25">
      <c r="A186" s="25"/>
      <c r="B186" s="39"/>
      <c r="C186" s="31"/>
    </row>
    <row r="187" spans="1:3" ht="27.75" customHeight="1" x14ac:dyDescent="0.25">
      <c r="A187" s="25"/>
      <c r="B187" s="39"/>
      <c r="C187" s="31"/>
    </row>
    <row r="188" spans="1:3" ht="27.75" customHeight="1" x14ac:dyDescent="0.25">
      <c r="A188" s="25"/>
      <c r="B188" s="39"/>
      <c r="C188" s="31"/>
    </row>
    <row r="189" spans="1:3" ht="27.75" customHeight="1" x14ac:dyDescent="0.25">
      <c r="A189" s="25"/>
      <c r="B189" s="39"/>
      <c r="C189" s="31"/>
    </row>
    <row r="190" spans="1:3" ht="27.75" customHeight="1" x14ac:dyDescent="0.25">
      <c r="A190" s="25"/>
      <c r="B190" s="39"/>
      <c r="C190" s="31"/>
    </row>
    <row r="191" spans="1:3" ht="27.75" customHeight="1" x14ac:dyDescent="0.25">
      <c r="A191" s="25"/>
      <c r="B191" s="39"/>
      <c r="C191" s="31"/>
    </row>
    <row r="192" spans="1:3" ht="27.75" customHeight="1" x14ac:dyDescent="0.25">
      <c r="A192" s="25"/>
      <c r="B192" s="39"/>
      <c r="C192" s="31"/>
    </row>
    <row r="193" spans="1:3" ht="27.75" customHeight="1" x14ac:dyDescent="0.25">
      <c r="A193" s="25"/>
      <c r="B193" s="38"/>
      <c r="C193" s="31"/>
    </row>
    <row r="194" spans="1:3" ht="27.75" customHeight="1" x14ac:dyDescent="0.25">
      <c r="A194" s="25"/>
      <c r="B194" s="38"/>
      <c r="C194" s="31"/>
    </row>
    <row r="195" spans="1:3" ht="27.75" customHeight="1" x14ac:dyDescent="0.25">
      <c r="A195" s="25"/>
      <c r="B195" s="38"/>
      <c r="C195" s="31"/>
    </row>
    <row r="196" spans="1:3" ht="27.75" customHeight="1" x14ac:dyDescent="0.25">
      <c r="A196" s="25"/>
      <c r="B196" s="38"/>
      <c r="C196" s="31"/>
    </row>
    <row r="197" spans="1:3" ht="27.75" customHeight="1" x14ac:dyDescent="0.25">
      <c r="A197" s="25"/>
      <c r="B197" s="38"/>
      <c r="C197" s="31"/>
    </row>
    <row r="198" spans="1:3" ht="27.75" customHeight="1" x14ac:dyDescent="0.25">
      <c r="A198" s="25"/>
      <c r="B198" s="38"/>
      <c r="C198" s="31"/>
    </row>
    <row r="199" spans="1:3" ht="27.75" customHeight="1" x14ac:dyDescent="0.25">
      <c r="A199" s="25"/>
      <c r="B199" s="38"/>
      <c r="C199" s="31"/>
    </row>
    <row r="200" spans="1:3" ht="27.75" customHeight="1" x14ac:dyDescent="0.25">
      <c r="A200" s="25"/>
      <c r="B200" s="38"/>
      <c r="C200" s="31"/>
    </row>
    <row r="201" spans="1:3" ht="27.75" customHeight="1" x14ac:dyDescent="0.25">
      <c r="A201" s="25"/>
      <c r="B201" s="38"/>
      <c r="C201" s="31"/>
    </row>
    <row r="202" spans="1:3" ht="27.75" customHeight="1" x14ac:dyDescent="0.25">
      <c r="A202" s="25"/>
      <c r="B202" s="39"/>
      <c r="C202" s="31"/>
    </row>
    <row r="203" spans="1:3" ht="27.75" customHeight="1" x14ac:dyDescent="0.25">
      <c r="A203" s="25"/>
      <c r="B203" s="39"/>
      <c r="C203" s="31"/>
    </row>
    <row r="204" spans="1:3" ht="27.75" customHeight="1" x14ac:dyDescent="0.25">
      <c r="A204" s="25"/>
      <c r="B204" s="38"/>
      <c r="C204" s="31"/>
    </row>
    <row r="205" spans="1:3" ht="27.75" customHeight="1" x14ac:dyDescent="0.25">
      <c r="A205" s="25"/>
      <c r="B205" s="38"/>
      <c r="C205" s="31"/>
    </row>
    <row r="206" spans="1:3" ht="27.75" customHeight="1" x14ac:dyDescent="0.25">
      <c r="A206" s="25"/>
      <c r="B206" s="38"/>
      <c r="C206" s="31"/>
    </row>
    <row r="207" spans="1:3" ht="27.75" customHeight="1" x14ac:dyDescent="0.25">
      <c r="A207" s="25"/>
      <c r="B207" s="38"/>
      <c r="C207" s="31"/>
    </row>
    <row r="208" spans="1:3" ht="27.75" customHeight="1" x14ac:dyDescent="0.25">
      <c r="A208" s="25"/>
      <c r="B208" s="39"/>
      <c r="C208" s="31"/>
    </row>
    <row r="209" spans="1:3" ht="27.75" customHeight="1" x14ac:dyDescent="0.25">
      <c r="A209" s="25"/>
      <c r="B209" s="39"/>
      <c r="C209" s="31"/>
    </row>
    <row r="210" spans="1:3" ht="27.75" customHeight="1" x14ac:dyDescent="0.25">
      <c r="A210" s="25"/>
      <c r="B210" s="36"/>
      <c r="C210" s="31"/>
    </row>
    <row r="211" spans="1:3" ht="27.75" customHeight="1" x14ac:dyDescent="0.25">
      <c r="A211" s="25"/>
      <c r="B211" s="38"/>
      <c r="C211" s="31"/>
    </row>
    <row r="212" spans="1:3" ht="27.75" customHeight="1" x14ac:dyDescent="0.25">
      <c r="A212" s="25"/>
      <c r="B212" s="38"/>
      <c r="C212" s="31"/>
    </row>
    <row r="213" spans="1:3" ht="27.75" customHeight="1" x14ac:dyDescent="0.25">
      <c r="A213" s="25"/>
      <c r="B213" s="38"/>
      <c r="C213" s="31"/>
    </row>
    <row r="214" spans="1:3" ht="27.75" customHeight="1" x14ac:dyDescent="0.25">
      <c r="A214" s="25"/>
      <c r="B214" s="38"/>
      <c r="C214" s="31"/>
    </row>
    <row r="215" spans="1:3" ht="27.75" customHeight="1" x14ac:dyDescent="0.25">
      <c r="A215" s="25"/>
      <c r="B215" s="38"/>
      <c r="C215" s="31"/>
    </row>
    <row r="216" spans="1:3" ht="27.75" customHeight="1" x14ac:dyDescent="0.25">
      <c r="A216" s="25"/>
      <c r="B216" s="38"/>
      <c r="C216" s="31"/>
    </row>
    <row r="217" spans="1:3" ht="27.75" customHeight="1" x14ac:dyDescent="0.25">
      <c r="A217" s="25"/>
      <c r="B217" s="38"/>
      <c r="C217" s="31"/>
    </row>
    <row r="218" spans="1:3" ht="27.75" customHeight="1" x14ac:dyDescent="0.25">
      <c r="A218" s="25"/>
      <c r="B218" s="38"/>
      <c r="C218" s="31"/>
    </row>
    <row r="219" spans="1:3" ht="27.75" customHeight="1" x14ac:dyDescent="0.25">
      <c r="A219" s="25"/>
      <c r="B219" s="38"/>
      <c r="C219" s="31"/>
    </row>
    <row r="220" spans="1:3" ht="27.75" customHeight="1" x14ac:dyDescent="0.25">
      <c r="A220" s="25"/>
      <c r="B220" s="38"/>
      <c r="C220" s="31"/>
    </row>
    <row r="221" spans="1:3" ht="27.75" customHeight="1" x14ac:dyDescent="0.25">
      <c r="A221" s="25"/>
      <c r="B221" s="38"/>
      <c r="C221" s="31"/>
    </row>
    <row r="222" spans="1:3" ht="27.75" customHeight="1" x14ac:dyDescent="0.25">
      <c r="A222" s="25"/>
      <c r="B222" s="38"/>
      <c r="C222" s="31"/>
    </row>
    <row r="223" spans="1:3" ht="27.75" customHeight="1" x14ac:dyDescent="0.25">
      <c r="A223" s="25"/>
      <c r="B223" s="38"/>
      <c r="C223" s="31"/>
    </row>
    <row r="224" spans="1:3" ht="27.75" customHeight="1" x14ac:dyDescent="0.25">
      <c r="A224" s="25"/>
      <c r="B224" s="38"/>
      <c r="C224" s="31"/>
    </row>
    <row r="225" spans="1:3" ht="27.75" customHeight="1" x14ac:dyDescent="0.25">
      <c r="A225" s="25"/>
      <c r="B225" s="39"/>
      <c r="C225" s="37"/>
    </row>
    <row r="226" spans="1:3" ht="27.75" customHeight="1" x14ac:dyDescent="0.25">
      <c r="A226" s="25"/>
      <c r="B226" s="34"/>
      <c r="C226" s="37"/>
    </row>
    <row r="227" spans="1:3" ht="27.75" customHeight="1" x14ac:dyDescent="0.3">
      <c r="A227" s="25"/>
      <c r="B227" s="26"/>
      <c r="C227" s="40"/>
    </row>
    <row r="228" spans="1:3" ht="27.75" customHeight="1" x14ac:dyDescent="0.25">
      <c r="A228" s="25"/>
      <c r="B228" s="41"/>
      <c r="C228" s="27"/>
    </row>
    <row r="229" spans="1:3" ht="27.75" customHeight="1" x14ac:dyDescent="0.25">
      <c r="A229" s="25"/>
      <c r="B229" s="42"/>
      <c r="C229" s="43"/>
    </row>
    <row r="230" spans="1:3" ht="27.75" customHeight="1" x14ac:dyDescent="0.25">
      <c r="A230" s="25"/>
      <c r="B230" s="41"/>
      <c r="C230" s="27"/>
    </row>
    <row r="231" spans="1:3" ht="27.75" customHeight="1" x14ac:dyDescent="0.25">
      <c r="A231" s="25"/>
      <c r="B231" s="41"/>
      <c r="C231" s="27"/>
    </row>
    <row r="232" spans="1:3" ht="27.75" customHeight="1" x14ac:dyDescent="0.25">
      <c r="A232" s="25"/>
      <c r="B232" s="42"/>
      <c r="C232" s="27"/>
    </row>
    <row r="233" spans="1:3" ht="27.75" customHeight="1" x14ac:dyDescent="0.25">
      <c r="A233" s="25"/>
      <c r="B233" s="42"/>
      <c r="C233" s="27"/>
    </row>
    <row r="234" spans="1:3" ht="27.75" customHeight="1" x14ac:dyDescent="0.25">
      <c r="A234" s="25"/>
      <c r="B234" s="42"/>
      <c r="C234" s="27"/>
    </row>
    <row r="235" spans="1:3" ht="27.75" customHeight="1" x14ac:dyDescent="0.25">
      <c r="A235" s="44"/>
      <c r="B235" s="45"/>
      <c r="C235" s="46"/>
    </row>
    <row r="236" spans="1:3" ht="27.75" customHeight="1" x14ac:dyDescent="0.25"/>
    <row r="237" spans="1:3" ht="27.75" customHeight="1" x14ac:dyDescent="0.25"/>
    <row r="238" spans="1:3" ht="27.75" customHeight="1" x14ac:dyDescent="0.25"/>
    <row r="239" spans="1:3" ht="27.75" customHeight="1" x14ac:dyDescent="0.25"/>
    <row r="240" spans="1:3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  <row r="801" ht="27.75" customHeight="1" x14ac:dyDescent="0.25"/>
    <row r="802" ht="27.75" customHeight="1" x14ac:dyDescent="0.25"/>
    <row r="803" ht="27.75" customHeight="1" x14ac:dyDescent="0.25"/>
    <row r="804" ht="27.75" customHeight="1" x14ac:dyDescent="0.25"/>
    <row r="805" ht="27.75" customHeight="1" x14ac:dyDescent="0.25"/>
    <row r="806" ht="27.75" customHeight="1" x14ac:dyDescent="0.25"/>
    <row r="807" ht="27.75" customHeight="1" x14ac:dyDescent="0.25"/>
    <row r="808" ht="27.75" customHeight="1" x14ac:dyDescent="0.25"/>
    <row r="809" ht="27.75" customHeight="1" x14ac:dyDescent="0.25"/>
    <row r="810" ht="27.75" customHeight="1" x14ac:dyDescent="0.25"/>
    <row r="811" ht="27.75" customHeight="1" x14ac:dyDescent="0.25"/>
    <row r="812" ht="27.75" customHeight="1" x14ac:dyDescent="0.25"/>
    <row r="813" ht="27.75" customHeight="1" x14ac:dyDescent="0.25"/>
    <row r="814" ht="27.75" customHeight="1" x14ac:dyDescent="0.25"/>
    <row r="815" ht="27.75" customHeight="1" x14ac:dyDescent="0.25"/>
    <row r="816" ht="27.75" customHeight="1" x14ac:dyDescent="0.25"/>
    <row r="817" ht="27.75" customHeight="1" x14ac:dyDescent="0.25"/>
    <row r="818" ht="27.75" customHeight="1" x14ac:dyDescent="0.25"/>
    <row r="819" ht="27.75" customHeight="1" x14ac:dyDescent="0.25"/>
    <row r="820" ht="27.75" customHeight="1" x14ac:dyDescent="0.25"/>
    <row r="821" ht="27.75" customHeight="1" x14ac:dyDescent="0.25"/>
    <row r="822" ht="27.75" customHeight="1" x14ac:dyDescent="0.25"/>
    <row r="823" ht="27.75" customHeight="1" x14ac:dyDescent="0.25"/>
    <row r="824" ht="27.75" customHeight="1" x14ac:dyDescent="0.25"/>
    <row r="825" ht="27.75" customHeight="1" x14ac:dyDescent="0.25"/>
    <row r="826" ht="27.75" customHeight="1" x14ac:dyDescent="0.25"/>
    <row r="827" ht="27.75" customHeight="1" x14ac:dyDescent="0.25"/>
    <row r="828" ht="27.75" customHeight="1" x14ac:dyDescent="0.25"/>
    <row r="829" ht="27.75" customHeight="1" x14ac:dyDescent="0.25"/>
    <row r="830" ht="27.75" customHeight="1" x14ac:dyDescent="0.25"/>
    <row r="831" ht="27.75" customHeight="1" x14ac:dyDescent="0.25"/>
    <row r="832" ht="27.75" customHeight="1" x14ac:dyDescent="0.25"/>
    <row r="833" ht="27.75" customHeight="1" x14ac:dyDescent="0.25"/>
    <row r="834" ht="27.75" customHeight="1" x14ac:dyDescent="0.25"/>
    <row r="835" ht="27.75" customHeight="1" x14ac:dyDescent="0.25"/>
    <row r="836" ht="27.75" customHeight="1" x14ac:dyDescent="0.25"/>
    <row r="837" ht="27.75" customHeight="1" x14ac:dyDescent="0.25"/>
    <row r="838" ht="27.75" customHeight="1" x14ac:dyDescent="0.25"/>
    <row r="839" ht="27.75" customHeight="1" x14ac:dyDescent="0.25"/>
    <row r="840" ht="27.75" customHeight="1" x14ac:dyDescent="0.25"/>
    <row r="841" ht="27.75" customHeight="1" x14ac:dyDescent="0.25"/>
    <row r="842" ht="27.75" customHeight="1" x14ac:dyDescent="0.25"/>
    <row r="843" ht="27.75" customHeight="1" x14ac:dyDescent="0.25"/>
    <row r="844" ht="27.75" customHeight="1" x14ac:dyDescent="0.25"/>
    <row r="845" ht="27.75" customHeight="1" x14ac:dyDescent="0.25"/>
    <row r="846" ht="27.75" customHeight="1" x14ac:dyDescent="0.25"/>
    <row r="847" ht="27.75" customHeight="1" x14ac:dyDescent="0.25"/>
    <row r="848" ht="27.75" customHeight="1" x14ac:dyDescent="0.25"/>
    <row r="849" ht="27.75" customHeight="1" x14ac:dyDescent="0.25"/>
    <row r="850" ht="27.75" customHeight="1" x14ac:dyDescent="0.25"/>
    <row r="851" ht="27.75" customHeight="1" x14ac:dyDescent="0.25"/>
    <row r="852" ht="27.75" customHeight="1" x14ac:dyDescent="0.25"/>
    <row r="853" ht="27.75" customHeight="1" x14ac:dyDescent="0.25"/>
    <row r="854" ht="27.75" customHeight="1" x14ac:dyDescent="0.25"/>
    <row r="855" ht="27.75" customHeight="1" x14ac:dyDescent="0.25"/>
    <row r="856" ht="27.75" customHeight="1" x14ac:dyDescent="0.25"/>
    <row r="857" ht="27.75" customHeight="1" x14ac:dyDescent="0.25"/>
    <row r="858" ht="27.75" customHeight="1" x14ac:dyDescent="0.25"/>
    <row r="859" ht="27.75" customHeight="1" x14ac:dyDescent="0.25"/>
    <row r="860" ht="27.75" customHeight="1" x14ac:dyDescent="0.25"/>
    <row r="861" ht="27.75" customHeight="1" x14ac:dyDescent="0.25"/>
    <row r="862" ht="27.75" customHeight="1" x14ac:dyDescent="0.25"/>
    <row r="863" ht="27.75" customHeight="1" x14ac:dyDescent="0.25"/>
    <row r="864" ht="27.75" customHeight="1" x14ac:dyDescent="0.25"/>
    <row r="865" ht="27.75" customHeight="1" x14ac:dyDescent="0.25"/>
    <row r="866" ht="27.75" customHeight="1" x14ac:dyDescent="0.25"/>
    <row r="867" ht="27.75" customHeight="1" x14ac:dyDescent="0.25"/>
    <row r="868" ht="27.75" customHeight="1" x14ac:dyDescent="0.25"/>
    <row r="869" ht="27.75" customHeight="1" x14ac:dyDescent="0.25"/>
    <row r="870" ht="27.75" customHeight="1" x14ac:dyDescent="0.25"/>
    <row r="871" ht="27.75" customHeight="1" x14ac:dyDescent="0.25"/>
    <row r="872" ht="27.75" customHeight="1" x14ac:dyDescent="0.25"/>
    <row r="873" ht="27.75" customHeight="1" x14ac:dyDescent="0.25"/>
    <row r="874" ht="27.75" customHeight="1" x14ac:dyDescent="0.25"/>
    <row r="875" ht="27.75" customHeight="1" x14ac:dyDescent="0.25"/>
    <row r="876" ht="27.75" customHeight="1" x14ac:dyDescent="0.25"/>
    <row r="877" ht="27.75" customHeight="1" x14ac:dyDescent="0.25"/>
    <row r="878" ht="27.75" customHeight="1" x14ac:dyDescent="0.25"/>
    <row r="879" ht="27.75" customHeight="1" x14ac:dyDescent="0.25"/>
    <row r="880" ht="27.75" customHeight="1" x14ac:dyDescent="0.25"/>
    <row r="881" ht="27.75" customHeight="1" x14ac:dyDescent="0.25"/>
    <row r="882" ht="27.75" customHeight="1" x14ac:dyDescent="0.25"/>
    <row r="883" ht="27.75" customHeight="1" x14ac:dyDescent="0.25"/>
    <row r="884" ht="27.75" customHeight="1" x14ac:dyDescent="0.25"/>
    <row r="885" ht="27.75" customHeight="1" x14ac:dyDescent="0.25"/>
    <row r="886" ht="27.75" customHeight="1" x14ac:dyDescent="0.25"/>
    <row r="887" ht="27.75" customHeight="1" x14ac:dyDescent="0.25"/>
    <row r="888" ht="27.75" customHeight="1" x14ac:dyDescent="0.25"/>
    <row r="889" ht="27.75" customHeight="1" x14ac:dyDescent="0.25"/>
    <row r="890" ht="27.75" customHeight="1" x14ac:dyDescent="0.25"/>
    <row r="891" ht="27.75" customHeight="1" x14ac:dyDescent="0.25"/>
    <row r="892" ht="27.75" customHeight="1" x14ac:dyDescent="0.25"/>
    <row r="893" ht="27.75" customHeight="1" x14ac:dyDescent="0.25"/>
    <row r="894" ht="27.75" customHeight="1" x14ac:dyDescent="0.25"/>
    <row r="895" ht="27.75" customHeight="1" x14ac:dyDescent="0.25"/>
    <row r="896" ht="27.75" customHeight="1" x14ac:dyDescent="0.25"/>
    <row r="897" ht="27.75" customHeight="1" x14ac:dyDescent="0.25"/>
    <row r="898" ht="27.75" customHeight="1" x14ac:dyDescent="0.25"/>
    <row r="899" ht="27.75" customHeight="1" x14ac:dyDescent="0.25"/>
    <row r="900" ht="27.75" customHeight="1" x14ac:dyDescent="0.25"/>
    <row r="901" ht="27.75" customHeight="1" x14ac:dyDescent="0.25"/>
    <row r="902" ht="27.75" customHeight="1" x14ac:dyDescent="0.25"/>
    <row r="903" ht="27.75" customHeight="1" x14ac:dyDescent="0.25"/>
    <row r="904" ht="27.75" customHeight="1" x14ac:dyDescent="0.25"/>
    <row r="905" ht="27.75" customHeight="1" x14ac:dyDescent="0.25"/>
    <row r="906" ht="27.75" customHeight="1" x14ac:dyDescent="0.25"/>
    <row r="907" ht="27.75" customHeight="1" x14ac:dyDescent="0.25"/>
    <row r="908" ht="27.75" customHeight="1" x14ac:dyDescent="0.25"/>
    <row r="909" ht="27.75" customHeight="1" x14ac:dyDescent="0.25"/>
    <row r="910" ht="27.75" customHeight="1" x14ac:dyDescent="0.25"/>
    <row r="911" ht="27.75" customHeight="1" x14ac:dyDescent="0.25"/>
    <row r="912" ht="27.75" customHeight="1" x14ac:dyDescent="0.25"/>
    <row r="913" ht="27.75" customHeight="1" x14ac:dyDescent="0.25"/>
    <row r="914" ht="27.75" customHeight="1" x14ac:dyDescent="0.25"/>
    <row r="915" ht="27.75" customHeight="1" x14ac:dyDescent="0.25"/>
    <row r="916" ht="27.75" customHeight="1" x14ac:dyDescent="0.25"/>
    <row r="917" ht="27.75" customHeight="1" x14ac:dyDescent="0.25"/>
    <row r="918" ht="27.75" customHeight="1" x14ac:dyDescent="0.25"/>
    <row r="919" ht="27.75" customHeight="1" x14ac:dyDescent="0.25"/>
    <row r="920" ht="27.75" customHeight="1" x14ac:dyDescent="0.25"/>
    <row r="921" ht="27.75" customHeight="1" x14ac:dyDescent="0.25"/>
    <row r="922" ht="27.75" customHeight="1" x14ac:dyDescent="0.25"/>
    <row r="923" ht="27.75" customHeight="1" x14ac:dyDescent="0.25"/>
    <row r="924" ht="27.75" customHeight="1" x14ac:dyDescent="0.25"/>
    <row r="925" ht="27.75" customHeight="1" x14ac:dyDescent="0.25"/>
    <row r="926" ht="27.75" customHeight="1" x14ac:dyDescent="0.25"/>
    <row r="927" ht="27.75" customHeight="1" x14ac:dyDescent="0.25"/>
    <row r="928" ht="27.75" customHeight="1" x14ac:dyDescent="0.25"/>
    <row r="929" ht="27.75" customHeight="1" x14ac:dyDescent="0.25"/>
    <row r="930" ht="27.75" customHeight="1" x14ac:dyDescent="0.25"/>
    <row r="931" ht="27.75" customHeight="1" x14ac:dyDescent="0.25"/>
    <row r="932" ht="27.75" customHeight="1" x14ac:dyDescent="0.25"/>
    <row r="933" ht="27.75" customHeight="1" x14ac:dyDescent="0.25"/>
    <row r="934" ht="27.75" customHeight="1" x14ac:dyDescent="0.25"/>
    <row r="935" ht="27.75" customHeight="1" x14ac:dyDescent="0.25"/>
    <row r="936" ht="27.75" customHeight="1" x14ac:dyDescent="0.25"/>
    <row r="937" ht="27.75" customHeight="1" x14ac:dyDescent="0.25"/>
    <row r="938" ht="27.75" customHeight="1" x14ac:dyDescent="0.25"/>
    <row r="939" ht="27.75" customHeight="1" x14ac:dyDescent="0.25"/>
    <row r="940" ht="27.75" customHeight="1" x14ac:dyDescent="0.25"/>
    <row r="941" ht="27.75" customHeight="1" x14ac:dyDescent="0.25"/>
    <row r="942" ht="27.75" customHeight="1" x14ac:dyDescent="0.25"/>
    <row r="943" ht="27.75" customHeight="1" x14ac:dyDescent="0.25"/>
    <row r="944" ht="27.75" customHeight="1" x14ac:dyDescent="0.25"/>
    <row r="945" ht="27.75" customHeight="1" x14ac:dyDescent="0.25"/>
    <row r="946" ht="27.75" customHeight="1" x14ac:dyDescent="0.25"/>
    <row r="947" ht="27.75" customHeight="1" x14ac:dyDescent="0.25"/>
    <row r="948" ht="27.75" customHeight="1" x14ac:dyDescent="0.25"/>
    <row r="949" ht="27.75" customHeight="1" x14ac:dyDescent="0.25"/>
    <row r="950" ht="27.75" customHeight="1" x14ac:dyDescent="0.25"/>
    <row r="951" ht="27.75" customHeight="1" x14ac:dyDescent="0.25"/>
    <row r="952" ht="27.75" customHeight="1" x14ac:dyDescent="0.25"/>
    <row r="953" ht="27.75" customHeight="1" x14ac:dyDescent="0.25"/>
    <row r="954" ht="27.75" customHeight="1" x14ac:dyDescent="0.25"/>
    <row r="955" ht="27.75" customHeight="1" x14ac:dyDescent="0.25"/>
    <row r="956" ht="27.75" customHeight="1" x14ac:dyDescent="0.25"/>
    <row r="957" ht="27.75" customHeight="1" x14ac:dyDescent="0.25"/>
    <row r="958" ht="27.75" customHeight="1" x14ac:dyDescent="0.25"/>
    <row r="959" ht="27.75" customHeight="1" x14ac:dyDescent="0.25"/>
    <row r="960" ht="27.75" customHeight="1" x14ac:dyDescent="0.25"/>
    <row r="961" ht="27.75" customHeight="1" x14ac:dyDescent="0.25"/>
    <row r="962" ht="27.75" customHeight="1" x14ac:dyDescent="0.25"/>
    <row r="963" ht="27.75" customHeight="1" x14ac:dyDescent="0.25"/>
    <row r="964" ht="27.75" customHeight="1" x14ac:dyDescent="0.25"/>
    <row r="965" ht="27.75" customHeight="1" x14ac:dyDescent="0.25"/>
    <row r="966" ht="27.75" customHeight="1" x14ac:dyDescent="0.25"/>
    <row r="967" ht="27.75" customHeight="1" x14ac:dyDescent="0.25"/>
    <row r="968" ht="27.75" customHeight="1" x14ac:dyDescent="0.25"/>
    <row r="969" ht="27.75" customHeight="1" x14ac:dyDescent="0.25"/>
    <row r="970" ht="27.75" customHeight="1" x14ac:dyDescent="0.25"/>
    <row r="971" ht="27.75" customHeight="1" x14ac:dyDescent="0.25"/>
    <row r="972" ht="27.75" customHeight="1" x14ac:dyDescent="0.25"/>
    <row r="973" ht="27.75" customHeight="1" x14ac:dyDescent="0.25"/>
    <row r="974" ht="27.75" customHeight="1" x14ac:dyDescent="0.25"/>
    <row r="975" ht="27.75" customHeight="1" x14ac:dyDescent="0.25"/>
    <row r="976" ht="27.75" customHeight="1" x14ac:dyDescent="0.25"/>
    <row r="977" ht="27.75" customHeight="1" x14ac:dyDescent="0.25"/>
    <row r="978" ht="27.75" customHeight="1" x14ac:dyDescent="0.25"/>
    <row r="979" ht="27.75" customHeight="1" x14ac:dyDescent="0.25"/>
    <row r="980" ht="27.75" customHeight="1" x14ac:dyDescent="0.25"/>
    <row r="981" ht="27.75" customHeight="1" x14ac:dyDescent="0.25"/>
    <row r="982" ht="27.75" customHeight="1" x14ac:dyDescent="0.25"/>
    <row r="983" ht="27.75" customHeight="1" x14ac:dyDescent="0.25"/>
    <row r="984" ht="27.75" customHeight="1" x14ac:dyDescent="0.25"/>
    <row r="985" ht="27.75" customHeight="1" x14ac:dyDescent="0.25"/>
    <row r="986" ht="27.75" customHeight="1" x14ac:dyDescent="0.25"/>
    <row r="987" ht="27.75" customHeight="1" x14ac:dyDescent="0.25"/>
    <row r="988" ht="27.75" customHeight="1" x14ac:dyDescent="0.25"/>
    <row r="989" ht="27.75" customHeight="1" x14ac:dyDescent="0.25"/>
    <row r="990" ht="27.75" customHeight="1" x14ac:dyDescent="0.25"/>
    <row r="991" ht="27.75" customHeight="1" x14ac:dyDescent="0.25"/>
    <row r="992" ht="27.75" customHeight="1" x14ac:dyDescent="0.25"/>
    <row r="993" ht="27.75" customHeight="1" x14ac:dyDescent="0.25"/>
    <row r="994" ht="27.75" customHeight="1" x14ac:dyDescent="0.25"/>
    <row r="995" ht="27.75" customHeight="1" x14ac:dyDescent="0.25"/>
    <row r="996" ht="27.75" customHeight="1" x14ac:dyDescent="0.25"/>
    <row r="997" ht="27.75" customHeight="1" x14ac:dyDescent="0.25"/>
    <row r="998" ht="27.75" customHeight="1" x14ac:dyDescent="0.25"/>
    <row r="999" ht="27.75" customHeight="1" x14ac:dyDescent="0.25"/>
    <row r="1000" ht="27.75" customHeight="1" x14ac:dyDescent="0.25"/>
  </sheetData>
  <mergeCells count="1">
    <mergeCell ref="A1:C1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AM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4140625" defaultRowHeight="15" customHeight="1" x14ac:dyDescent="0.25"/>
  <cols>
    <col min="1" max="1" width="4.44140625" customWidth="1"/>
    <col min="2" max="2" width="29.77734375" customWidth="1"/>
    <col min="3" max="3" width="8.44140625" customWidth="1"/>
    <col min="4" max="4" width="18.5546875" customWidth="1"/>
    <col min="5" max="6" width="12.21875" customWidth="1"/>
    <col min="7" max="7" width="6.44140625" customWidth="1"/>
    <col min="8" max="8" width="12.77734375" customWidth="1"/>
    <col min="9" max="9" width="11.109375" customWidth="1"/>
    <col min="10" max="10" width="12.5546875" customWidth="1"/>
    <col min="11" max="11" width="11.5546875" customWidth="1"/>
    <col min="12" max="12" width="12.77734375" customWidth="1"/>
    <col min="13" max="14" width="10.109375" customWidth="1"/>
    <col min="15" max="15" width="11.77734375" customWidth="1"/>
    <col min="16" max="16" width="13.44140625" customWidth="1"/>
    <col min="17" max="18" width="10.21875" customWidth="1"/>
    <col min="19" max="19" width="17.5546875" customWidth="1"/>
    <col min="20" max="20" width="21.21875" customWidth="1"/>
    <col min="21" max="21" width="28.109375" customWidth="1"/>
    <col min="22" max="22" width="7.5546875" customWidth="1"/>
    <col min="23" max="23" width="11.77734375" customWidth="1"/>
    <col min="24" max="24" width="6" customWidth="1"/>
    <col min="25" max="26" width="5.77734375" customWidth="1"/>
    <col min="27" max="27" width="7.109375" customWidth="1"/>
    <col min="28" max="28" width="6.5546875" customWidth="1"/>
    <col min="29" max="29" width="5.77734375" customWidth="1"/>
    <col min="30" max="30" width="6.21875" customWidth="1"/>
    <col min="31" max="31" width="10.44140625" customWidth="1"/>
    <col min="32" max="39" width="9.109375" customWidth="1"/>
  </cols>
  <sheetData>
    <row r="1" spans="1:39" ht="12.75" customHeight="1" x14ac:dyDescent="0.25">
      <c r="A1" s="327" t="s">
        <v>800</v>
      </c>
      <c r="B1" s="327" t="s">
        <v>801</v>
      </c>
      <c r="C1" s="327" t="s">
        <v>802</v>
      </c>
      <c r="D1" s="327" t="s">
        <v>803</v>
      </c>
      <c r="E1" s="327" t="s">
        <v>804</v>
      </c>
      <c r="F1" s="327" t="s">
        <v>805</v>
      </c>
      <c r="G1" s="327" t="s">
        <v>806</v>
      </c>
      <c r="H1" s="328" t="s">
        <v>807</v>
      </c>
      <c r="I1" s="329" t="s">
        <v>808</v>
      </c>
      <c r="J1" s="327" t="s">
        <v>809</v>
      </c>
      <c r="K1" s="327" t="s">
        <v>810</v>
      </c>
      <c r="L1" s="327" t="s">
        <v>811</v>
      </c>
      <c r="M1" s="327" t="s">
        <v>812</v>
      </c>
      <c r="N1" s="327" t="s">
        <v>813</v>
      </c>
      <c r="O1" s="327" t="s">
        <v>814</v>
      </c>
      <c r="P1" s="327" t="s">
        <v>815</v>
      </c>
      <c r="Q1" s="327" t="s">
        <v>816</v>
      </c>
      <c r="R1" s="327" t="s">
        <v>817</v>
      </c>
      <c r="S1" s="327" t="s">
        <v>818</v>
      </c>
      <c r="T1" s="327" t="s">
        <v>819</v>
      </c>
      <c r="U1" s="327" t="s">
        <v>820</v>
      </c>
      <c r="V1" s="327" t="s">
        <v>821</v>
      </c>
      <c r="W1" s="327" t="s">
        <v>822</v>
      </c>
      <c r="X1" s="327" t="s">
        <v>823</v>
      </c>
      <c r="Y1" s="327" t="s">
        <v>824</v>
      </c>
      <c r="Z1" s="327" t="s">
        <v>825</v>
      </c>
      <c r="AA1" s="327" t="s">
        <v>826</v>
      </c>
      <c r="AB1" s="327" t="s">
        <v>827</v>
      </c>
      <c r="AC1" s="327" t="s">
        <v>828</v>
      </c>
      <c r="AD1" s="327" t="s">
        <v>829</v>
      </c>
      <c r="AE1" s="328"/>
      <c r="AF1" s="330"/>
      <c r="AG1" s="330"/>
      <c r="AH1" s="330"/>
      <c r="AI1" s="330"/>
      <c r="AJ1" s="330"/>
      <c r="AK1" s="330"/>
      <c r="AL1" s="330"/>
      <c r="AM1" s="330"/>
    </row>
    <row r="2" spans="1:39" ht="13.5" customHeight="1" x14ac:dyDescent="0.25">
      <c r="A2" s="331">
        <v>1</v>
      </c>
      <c r="B2" s="332" t="s">
        <v>830</v>
      </c>
      <c r="C2" s="333">
        <v>140037</v>
      </c>
      <c r="D2" s="332" t="s">
        <v>831</v>
      </c>
      <c r="E2" s="332" t="s">
        <v>832</v>
      </c>
      <c r="F2" s="332" t="s">
        <v>833</v>
      </c>
      <c r="G2" s="334" t="str">
        <f>+Y2</f>
        <v>F</v>
      </c>
      <c r="H2" s="335"/>
      <c r="I2" s="336">
        <v>8</v>
      </c>
      <c r="J2" s="337">
        <v>375169</v>
      </c>
      <c r="K2" s="338">
        <f>ROUND(J2*30%,0)</f>
        <v>112551</v>
      </c>
      <c r="L2" s="338"/>
      <c r="M2" s="338">
        <f>+J2*0.4</f>
        <v>150067.6</v>
      </c>
      <c r="N2" s="338"/>
      <c r="O2" s="338"/>
      <c r="P2" s="338">
        <f t="shared" ref="P2:P87" si="0">ROUND(SUM(J2:O2)/100,0)*100+Q2</f>
        <v>637800</v>
      </c>
      <c r="Q2" s="337"/>
      <c r="R2" s="334">
        <v>40</v>
      </c>
      <c r="S2" s="337" t="s">
        <v>834</v>
      </c>
      <c r="T2" s="337" t="s">
        <v>834</v>
      </c>
      <c r="U2" s="337"/>
      <c r="V2" s="339">
        <v>110</v>
      </c>
      <c r="W2" s="334">
        <f>+J2*V2/100</f>
        <v>412685.9</v>
      </c>
      <c r="X2" s="334"/>
      <c r="Y2" s="340" t="s">
        <v>835</v>
      </c>
      <c r="Z2" s="340"/>
      <c r="AA2" s="340"/>
      <c r="AB2" s="334"/>
      <c r="AC2" s="341" t="s">
        <v>835</v>
      </c>
      <c r="AD2" s="341">
        <v>1</v>
      </c>
      <c r="AE2" s="342"/>
      <c r="AF2" s="343"/>
      <c r="AG2" s="344"/>
      <c r="AH2" s="344"/>
      <c r="AI2" s="344"/>
      <c r="AJ2" s="344"/>
      <c r="AK2" s="344"/>
      <c r="AL2" s="344"/>
      <c r="AM2" s="344"/>
    </row>
    <row r="3" spans="1:39" ht="13.5" customHeight="1" x14ac:dyDescent="0.25">
      <c r="A3" s="331">
        <f t="shared" ref="A3:A130" si="1">+A2+1</f>
        <v>2</v>
      </c>
      <c r="B3" s="345" t="s">
        <v>836</v>
      </c>
      <c r="C3" s="346">
        <v>140050</v>
      </c>
      <c r="D3" s="345"/>
      <c r="E3" s="345" t="s">
        <v>832</v>
      </c>
      <c r="F3" s="345" t="s">
        <v>837</v>
      </c>
      <c r="G3" s="334" t="str">
        <f>+X3</f>
        <v>SZ</v>
      </c>
      <c r="H3" s="335">
        <v>583600</v>
      </c>
      <c r="I3" s="336">
        <v>1</v>
      </c>
      <c r="J3" s="337">
        <f t="shared" ref="J3:J10" si="2">H3*I3</f>
        <v>583600</v>
      </c>
      <c r="K3" s="337"/>
      <c r="L3" s="337"/>
      <c r="M3" s="337"/>
      <c r="N3" s="337"/>
      <c r="O3" s="337"/>
      <c r="P3" s="337">
        <f t="shared" si="0"/>
        <v>583600</v>
      </c>
      <c r="Q3" s="337"/>
      <c r="R3" s="334">
        <v>40</v>
      </c>
      <c r="S3" s="337" t="s">
        <v>834</v>
      </c>
      <c r="T3" s="337" t="s">
        <v>834</v>
      </c>
      <c r="U3" s="337"/>
      <c r="V3" s="334" t="s">
        <v>838</v>
      </c>
      <c r="W3" s="334">
        <f t="shared" ref="W3:W4" si="3">+P3</f>
        <v>583600</v>
      </c>
      <c r="X3" s="334" t="s">
        <v>839</v>
      </c>
      <c r="Y3" s="340"/>
      <c r="Z3" s="340"/>
      <c r="AA3" s="340"/>
      <c r="AB3" s="334"/>
      <c r="AC3" s="341" t="s">
        <v>835</v>
      </c>
      <c r="AD3" s="341">
        <v>1</v>
      </c>
      <c r="AE3" s="342"/>
      <c r="AF3" s="343"/>
      <c r="AG3" s="343"/>
      <c r="AH3" s="343"/>
      <c r="AI3" s="343"/>
      <c r="AJ3" s="343"/>
      <c r="AK3" s="343"/>
      <c r="AL3" s="343"/>
      <c r="AM3" s="343"/>
    </row>
    <row r="4" spans="1:39" ht="13.5" customHeight="1" x14ac:dyDescent="0.25">
      <c r="A4" s="331">
        <f t="shared" si="1"/>
        <v>3</v>
      </c>
      <c r="B4" s="345" t="s">
        <v>840</v>
      </c>
      <c r="C4" s="346">
        <v>840550</v>
      </c>
      <c r="D4" s="345"/>
      <c r="E4" s="345" t="s">
        <v>827</v>
      </c>
      <c r="F4" s="345"/>
      <c r="G4" s="334" t="s">
        <v>841</v>
      </c>
      <c r="H4" s="335">
        <v>264000</v>
      </c>
      <c r="I4" s="336">
        <v>1</v>
      </c>
      <c r="J4" s="337">
        <f t="shared" si="2"/>
        <v>264000</v>
      </c>
      <c r="K4" s="337">
        <v>0</v>
      </c>
      <c r="L4" s="337"/>
      <c r="M4" s="337"/>
      <c r="N4" s="337"/>
      <c r="O4" s="337"/>
      <c r="P4" s="337">
        <f t="shared" si="0"/>
        <v>264000</v>
      </c>
      <c r="Q4" s="337"/>
      <c r="R4" s="334">
        <v>40</v>
      </c>
      <c r="S4" s="337" t="s">
        <v>834</v>
      </c>
      <c r="T4" s="337" t="s">
        <v>842</v>
      </c>
      <c r="U4" s="337"/>
      <c r="V4" s="334" t="s">
        <v>838</v>
      </c>
      <c r="W4" s="334">
        <f t="shared" si="3"/>
        <v>264000</v>
      </c>
      <c r="X4" s="334"/>
      <c r="Y4" s="334"/>
      <c r="Z4" s="334"/>
      <c r="AA4" s="334"/>
      <c r="AB4" s="334" t="s">
        <v>841</v>
      </c>
      <c r="AC4" s="341" t="s">
        <v>841</v>
      </c>
      <c r="AD4" s="341">
        <v>1</v>
      </c>
      <c r="AE4" s="342"/>
      <c r="AF4" s="343"/>
      <c r="AG4" s="343"/>
      <c r="AH4" s="343"/>
      <c r="AI4" s="343"/>
      <c r="AJ4" s="343"/>
      <c r="AK4" s="343"/>
      <c r="AL4" s="343"/>
      <c r="AM4" s="343"/>
    </row>
    <row r="5" spans="1:39" ht="13.5" customHeight="1" x14ac:dyDescent="0.25">
      <c r="A5" s="331">
        <f t="shared" si="1"/>
        <v>4</v>
      </c>
      <c r="B5" s="345" t="s">
        <v>843</v>
      </c>
      <c r="C5" s="346">
        <v>840550</v>
      </c>
      <c r="D5" s="345"/>
      <c r="E5" s="345" t="s">
        <v>827</v>
      </c>
      <c r="F5" s="345"/>
      <c r="G5" s="334" t="s">
        <v>841</v>
      </c>
      <c r="H5" s="335">
        <v>165000</v>
      </c>
      <c r="I5" s="336">
        <v>1</v>
      </c>
      <c r="J5" s="337">
        <f t="shared" si="2"/>
        <v>165000</v>
      </c>
      <c r="K5" s="337">
        <v>0</v>
      </c>
      <c r="L5" s="337"/>
      <c r="M5" s="337"/>
      <c r="N5" s="337"/>
      <c r="O5" s="337"/>
      <c r="P5" s="337">
        <f t="shared" si="0"/>
        <v>165000</v>
      </c>
      <c r="Q5" s="337"/>
      <c r="R5" s="334">
        <v>40</v>
      </c>
      <c r="S5" s="337" t="s">
        <v>834</v>
      </c>
      <c r="T5" s="337" t="s">
        <v>842</v>
      </c>
      <c r="U5" s="337"/>
      <c r="V5" s="334">
        <v>101</v>
      </c>
      <c r="W5" s="334">
        <f>+J5*V5/100</f>
        <v>166650</v>
      </c>
      <c r="X5" s="334"/>
      <c r="Y5" s="334"/>
      <c r="Z5" s="334" t="s">
        <v>844</v>
      </c>
      <c r="AA5" s="334"/>
      <c r="AB5" s="334" t="s">
        <v>841</v>
      </c>
      <c r="AC5" s="341" t="s">
        <v>841</v>
      </c>
      <c r="AD5" s="341">
        <v>1</v>
      </c>
      <c r="AE5" s="342"/>
      <c r="AF5" s="343"/>
      <c r="AG5" s="343"/>
      <c r="AH5" s="343"/>
      <c r="AI5" s="343"/>
      <c r="AJ5" s="343"/>
      <c r="AK5" s="343"/>
      <c r="AL5" s="343"/>
      <c r="AM5" s="343"/>
    </row>
    <row r="6" spans="1:39" ht="13.5" customHeight="1" x14ac:dyDescent="0.25">
      <c r="A6" s="331">
        <f t="shared" si="1"/>
        <v>5</v>
      </c>
      <c r="B6" s="345" t="s">
        <v>845</v>
      </c>
      <c r="C6" s="346">
        <v>840550</v>
      </c>
      <c r="D6" s="345"/>
      <c r="E6" s="345" t="s">
        <v>827</v>
      </c>
      <c r="F6" s="345"/>
      <c r="G6" s="334" t="s">
        <v>841</v>
      </c>
      <c r="H6" s="335">
        <v>275000</v>
      </c>
      <c r="I6" s="336">
        <v>1</v>
      </c>
      <c r="J6" s="337">
        <f t="shared" si="2"/>
        <v>275000</v>
      </c>
      <c r="K6" s="337">
        <v>0</v>
      </c>
      <c r="L6" s="337"/>
      <c r="M6" s="337"/>
      <c r="N6" s="337"/>
      <c r="O6" s="337"/>
      <c r="P6" s="337">
        <f t="shared" si="0"/>
        <v>275000</v>
      </c>
      <c r="Q6" s="337"/>
      <c r="R6" s="334">
        <v>40</v>
      </c>
      <c r="S6" s="337" t="s">
        <v>834</v>
      </c>
      <c r="T6" s="337" t="s">
        <v>842</v>
      </c>
      <c r="U6" s="337"/>
      <c r="V6" s="334" t="s">
        <v>838</v>
      </c>
      <c r="W6" s="334">
        <f>+P6</f>
        <v>275000</v>
      </c>
      <c r="X6" s="334"/>
      <c r="Y6" s="334"/>
      <c r="Z6" s="334"/>
      <c r="AA6" s="334"/>
      <c r="AB6" s="334" t="s">
        <v>841</v>
      </c>
      <c r="AC6" s="341" t="s">
        <v>841</v>
      </c>
      <c r="AD6" s="341">
        <v>1</v>
      </c>
      <c r="AE6" s="342"/>
      <c r="AF6" s="343"/>
      <c r="AG6" s="343"/>
      <c r="AH6" s="343"/>
      <c r="AI6" s="343"/>
      <c r="AJ6" s="343"/>
      <c r="AK6" s="343"/>
      <c r="AL6" s="343"/>
      <c r="AM6" s="343"/>
    </row>
    <row r="7" spans="1:39" ht="13.5" customHeight="1" x14ac:dyDescent="0.25">
      <c r="A7" s="331">
        <f t="shared" si="1"/>
        <v>6</v>
      </c>
      <c r="B7" s="345" t="s">
        <v>846</v>
      </c>
      <c r="C7" s="346">
        <v>141077</v>
      </c>
      <c r="D7" s="345" t="s">
        <v>847</v>
      </c>
      <c r="E7" s="345"/>
      <c r="F7" s="345"/>
      <c r="G7" s="334" t="s">
        <v>835</v>
      </c>
      <c r="H7" s="335">
        <v>42500</v>
      </c>
      <c r="I7" s="336">
        <v>4.2</v>
      </c>
      <c r="J7" s="337">
        <f t="shared" si="2"/>
        <v>178500</v>
      </c>
      <c r="K7" s="337">
        <f>ROUND(J7*30%,0)</f>
        <v>53550</v>
      </c>
      <c r="L7" s="337"/>
      <c r="M7" s="337"/>
      <c r="N7" s="337"/>
      <c r="O7" s="337">
        <v>25500</v>
      </c>
      <c r="P7" s="337">
        <f t="shared" si="0"/>
        <v>257600</v>
      </c>
      <c r="Q7" s="337"/>
      <c r="R7" s="334">
        <v>40</v>
      </c>
      <c r="S7" s="337" t="s">
        <v>834</v>
      </c>
      <c r="T7" s="337" t="s">
        <v>848</v>
      </c>
      <c r="U7" s="337"/>
      <c r="V7" s="334">
        <v>100</v>
      </c>
      <c r="W7" s="334">
        <f>IF(V7=100,J7,J7*V7/100)</f>
        <v>178500</v>
      </c>
      <c r="X7" s="334"/>
      <c r="Y7" s="334" t="s">
        <v>835</v>
      </c>
      <c r="Z7" s="334"/>
      <c r="AA7" s="334"/>
      <c r="AB7" s="334"/>
      <c r="AC7" s="341" t="s">
        <v>835</v>
      </c>
      <c r="AD7" s="341">
        <v>1</v>
      </c>
      <c r="AE7" s="342"/>
      <c r="AF7" s="343"/>
      <c r="AG7" s="343"/>
      <c r="AH7" s="343"/>
      <c r="AI7" s="343"/>
      <c r="AJ7" s="343"/>
      <c r="AK7" s="343"/>
      <c r="AL7" s="343"/>
      <c r="AM7" s="343"/>
    </row>
    <row r="8" spans="1:39" ht="14.25" customHeight="1" x14ac:dyDescent="0.25">
      <c r="A8" s="331">
        <f t="shared" si="1"/>
        <v>7</v>
      </c>
      <c r="B8" s="345" t="s">
        <v>849</v>
      </c>
      <c r="C8" s="346">
        <v>113000</v>
      </c>
      <c r="D8" s="345" t="s">
        <v>850</v>
      </c>
      <c r="E8" s="345"/>
      <c r="F8" s="345"/>
      <c r="G8" s="334" t="s">
        <v>851</v>
      </c>
      <c r="H8" s="335">
        <v>198600</v>
      </c>
      <c r="I8" s="335">
        <v>1</v>
      </c>
      <c r="J8" s="337">
        <f t="shared" si="2"/>
        <v>198600</v>
      </c>
      <c r="K8" s="337">
        <v>0</v>
      </c>
      <c r="L8" s="337"/>
      <c r="M8" s="337"/>
      <c r="N8" s="337"/>
      <c r="O8" s="337"/>
      <c r="P8" s="337">
        <f t="shared" si="0"/>
        <v>198600</v>
      </c>
      <c r="Q8" s="337"/>
      <c r="R8" s="334">
        <v>40</v>
      </c>
      <c r="S8" s="337" t="s">
        <v>834</v>
      </c>
      <c r="T8" s="337" t="s">
        <v>848</v>
      </c>
      <c r="U8" s="334"/>
      <c r="V8" s="334">
        <v>110</v>
      </c>
      <c r="W8" s="334">
        <f t="shared" ref="W8:W13" si="4">+J8*V8/100</f>
        <v>218460</v>
      </c>
      <c r="X8" s="334"/>
      <c r="Y8" s="334"/>
      <c r="Z8" s="334"/>
      <c r="AA8" s="334" t="s">
        <v>851</v>
      </c>
      <c r="AB8" s="334"/>
      <c r="AC8" s="341" t="s">
        <v>844</v>
      </c>
      <c r="AD8" s="341">
        <v>1</v>
      </c>
      <c r="AE8" s="342"/>
      <c r="AF8" s="343"/>
      <c r="AG8" s="343"/>
      <c r="AH8" s="343"/>
      <c r="AI8" s="343"/>
      <c r="AJ8" s="343"/>
      <c r="AK8" s="343"/>
      <c r="AL8" s="343"/>
      <c r="AM8" s="343"/>
    </row>
    <row r="9" spans="1:39" ht="13.5" customHeight="1" x14ac:dyDescent="0.25">
      <c r="A9" s="331">
        <f t="shared" si="1"/>
        <v>8</v>
      </c>
      <c r="B9" s="345" t="s">
        <v>852</v>
      </c>
      <c r="C9" s="346">
        <v>143000</v>
      </c>
      <c r="D9" s="345" t="s">
        <v>850</v>
      </c>
      <c r="E9" s="345"/>
      <c r="F9" s="345"/>
      <c r="G9" s="334" t="s">
        <v>851</v>
      </c>
      <c r="H9" s="335">
        <v>198600</v>
      </c>
      <c r="I9" s="335">
        <v>1</v>
      </c>
      <c r="J9" s="337">
        <f t="shared" si="2"/>
        <v>198600</v>
      </c>
      <c r="K9" s="337">
        <v>0</v>
      </c>
      <c r="L9" s="337"/>
      <c r="M9" s="337"/>
      <c r="N9" s="337"/>
      <c r="O9" s="337"/>
      <c r="P9" s="337">
        <f t="shared" si="0"/>
        <v>198600</v>
      </c>
      <c r="Q9" s="337"/>
      <c r="R9" s="334">
        <v>40</v>
      </c>
      <c r="S9" s="337" t="s">
        <v>834</v>
      </c>
      <c r="T9" s="337" t="s">
        <v>848</v>
      </c>
      <c r="U9" s="337"/>
      <c r="V9" s="334">
        <v>110</v>
      </c>
      <c r="W9" s="334">
        <f t="shared" si="4"/>
        <v>218460</v>
      </c>
      <c r="X9" s="334"/>
      <c r="Y9" s="334"/>
      <c r="Z9" s="334"/>
      <c r="AA9" s="334" t="s">
        <v>851</v>
      </c>
      <c r="AB9" s="334"/>
      <c r="AC9" s="341" t="s">
        <v>844</v>
      </c>
      <c r="AD9" s="341">
        <v>1</v>
      </c>
      <c r="AE9" s="342"/>
      <c r="AF9" s="343"/>
      <c r="AG9" s="343"/>
      <c r="AH9" s="343"/>
      <c r="AI9" s="343"/>
      <c r="AJ9" s="343"/>
      <c r="AK9" s="343"/>
      <c r="AL9" s="343"/>
      <c r="AM9" s="343"/>
    </row>
    <row r="10" spans="1:39" ht="13.5" customHeight="1" x14ac:dyDescent="0.25">
      <c r="A10" s="331">
        <f t="shared" si="1"/>
        <v>9</v>
      </c>
      <c r="B10" s="345" t="s">
        <v>853</v>
      </c>
      <c r="C10" s="346">
        <v>143000</v>
      </c>
      <c r="D10" s="345" t="s">
        <v>850</v>
      </c>
      <c r="E10" s="345"/>
      <c r="F10" s="345"/>
      <c r="G10" s="334" t="s">
        <v>851</v>
      </c>
      <c r="H10" s="335">
        <v>198600</v>
      </c>
      <c r="I10" s="335">
        <v>1</v>
      </c>
      <c r="J10" s="337">
        <f t="shared" si="2"/>
        <v>198600</v>
      </c>
      <c r="K10" s="337">
        <v>0</v>
      </c>
      <c r="L10" s="337"/>
      <c r="M10" s="337"/>
      <c r="N10" s="337"/>
      <c r="O10" s="337"/>
      <c r="P10" s="337">
        <f t="shared" si="0"/>
        <v>198600</v>
      </c>
      <c r="Q10" s="337"/>
      <c r="R10" s="334">
        <v>40</v>
      </c>
      <c r="S10" s="337" t="s">
        <v>834</v>
      </c>
      <c r="T10" s="337" t="s">
        <v>848</v>
      </c>
      <c r="U10" s="334"/>
      <c r="V10" s="334">
        <v>110</v>
      </c>
      <c r="W10" s="334">
        <f t="shared" si="4"/>
        <v>218460</v>
      </c>
      <c r="X10" s="334"/>
      <c r="Y10" s="334"/>
      <c r="Z10" s="334"/>
      <c r="AA10" s="334" t="s">
        <v>851</v>
      </c>
      <c r="AB10" s="334"/>
      <c r="AC10" s="341" t="s">
        <v>844</v>
      </c>
      <c r="AD10" s="341">
        <v>1</v>
      </c>
      <c r="AE10" s="342"/>
      <c r="AF10" s="343"/>
      <c r="AG10" s="343"/>
      <c r="AH10" s="343"/>
      <c r="AI10" s="343"/>
      <c r="AJ10" s="343"/>
      <c r="AK10" s="343"/>
      <c r="AL10" s="343"/>
      <c r="AM10" s="343"/>
    </row>
    <row r="11" spans="1:39" ht="12.75" customHeight="1" x14ac:dyDescent="0.25">
      <c r="A11" s="331">
        <f t="shared" si="1"/>
        <v>10</v>
      </c>
      <c r="B11" s="345" t="s">
        <v>854</v>
      </c>
      <c r="C11" s="346">
        <v>141157</v>
      </c>
      <c r="D11" s="345" t="s">
        <v>855</v>
      </c>
      <c r="E11" s="345"/>
      <c r="F11" s="345"/>
      <c r="G11" s="334" t="s">
        <v>835</v>
      </c>
      <c r="H11" s="335">
        <v>42500</v>
      </c>
      <c r="I11" s="336">
        <v>5.6</v>
      </c>
      <c r="J11" s="337">
        <v>290700</v>
      </c>
      <c r="K11" s="337">
        <f>ROUND(J11*30%,0)</f>
        <v>87210</v>
      </c>
      <c r="L11" s="337"/>
      <c r="M11" s="337"/>
      <c r="N11" s="337"/>
      <c r="O11" s="337"/>
      <c r="P11" s="337">
        <f t="shared" si="0"/>
        <v>377900</v>
      </c>
      <c r="Q11" s="337"/>
      <c r="R11" s="334">
        <v>40</v>
      </c>
      <c r="S11" s="337" t="s">
        <v>834</v>
      </c>
      <c r="T11" s="337" t="s">
        <v>848</v>
      </c>
      <c r="U11" s="337"/>
      <c r="V11" s="334">
        <v>125</v>
      </c>
      <c r="W11" s="334">
        <f t="shared" si="4"/>
        <v>363375</v>
      </c>
      <c r="X11" s="334"/>
      <c r="Y11" s="334" t="s">
        <v>835</v>
      </c>
      <c r="Z11" s="334"/>
      <c r="AA11" s="334"/>
      <c r="AB11" s="334"/>
      <c r="AC11" s="341" t="s">
        <v>835</v>
      </c>
      <c r="AD11" s="341">
        <v>1</v>
      </c>
      <c r="AE11" s="342"/>
      <c r="AF11" s="343"/>
      <c r="AG11" s="343"/>
      <c r="AH11" s="343"/>
      <c r="AI11" s="343"/>
      <c r="AJ11" s="343"/>
      <c r="AK11" s="343"/>
      <c r="AL11" s="343"/>
      <c r="AM11" s="343"/>
    </row>
    <row r="12" spans="1:39" ht="13.5" customHeight="1" x14ac:dyDescent="0.25">
      <c r="A12" s="331">
        <f t="shared" si="1"/>
        <v>11</v>
      </c>
      <c r="B12" s="345" t="s">
        <v>856</v>
      </c>
      <c r="C12" s="346">
        <v>143000</v>
      </c>
      <c r="D12" s="345" t="s">
        <v>850</v>
      </c>
      <c r="E12" s="345"/>
      <c r="F12" s="345"/>
      <c r="G12" s="334" t="s">
        <v>851</v>
      </c>
      <c r="H12" s="335">
        <v>198600</v>
      </c>
      <c r="I12" s="335">
        <v>1</v>
      </c>
      <c r="J12" s="337">
        <f>H12*I12</f>
        <v>198600</v>
      </c>
      <c r="K12" s="337">
        <v>0</v>
      </c>
      <c r="L12" s="337"/>
      <c r="M12" s="337"/>
      <c r="N12" s="337"/>
      <c r="O12" s="337"/>
      <c r="P12" s="337">
        <f t="shared" si="0"/>
        <v>198600</v>
      </c>
      <c r="Q12" s="337"/>
      <c r="R12" s="334">
        <v>40</v>
      </c>
      <c r="S12" s="337" t="s">
        <v>834</v>
      </c>
      <c r="T12" s="337" t="s">
        <v>848</v>
      </c>
      <c r="U12" s="337"/>
      <c r="V12" s="334">
        <v>110</v>
      </c>
      <c r="W12" s="334">
        <f t="shared" si="4"/>
        <v>218460</v>
      </c>
      <c r="X12" s="334"/>
      <c r="Y12" s="334"/>
      <c r="Z12" s="334"/>
      <c r="AA12" s="334" t="s">
        <v>851</v>
      </c>
      <c r="AB12" s="334"/>
      <c r="AC12" s="341" t="s">
        <v>844</v>
      </c>
      <c r="AD12" s="341">
        <v>1</v>
      </c>
      <c r="AE12" s="342"/>
      <c r="AF12" s="343"/>
      <c r="AG12" s="343"/>
      <c r="AH12" s="343"/>
      <c r="AI12" s="343"/>
      <c r="AJ12" s="343"/>
      <c r="AK12" s="343"/>
      <c r="AL12" s="343"/>
      <c r="AM12" s="343"/>
    </row>
    <row r="13" spans="1:39" ht="13.5" customHeight="1" x14ac:dyDescent="0.25">
      <c r="A13" s="331">
        <f t="shared" si="1"/>
        <v>12</v>
      </c>
      <c r="B13" s="345" t="s">
        <v>857</v>
      </c>
      <c r="C13" s="346">
        <v>1411480</v>
      </c>
      <c r="D13" s="345" t="s">
        <v>858</v>
      </c>
      <c r="E13" s="345"/>
      <c r="F13" s="345"/>
      <c r="G13" s="334" t="str">
        <f>+Y13</f>
        <v>F</v>
      </c>
      <c r="H13" s="335">
        <v>42500</v>
      </c>
      <c r="I13" s="336">
        <v>5.8</v>
      </c>
      <c r="J13" s="337">
        <v>249900</v>
      </c>
      <c r="K13" s="337">
        <f>ROUND(J13*30%,0)</f>
        <v>74970</v>
      </c>
      <c r="L13" s="337"/>
      <c r="M13" s="337"/>
      <c r="N13" s="337"/>
      <c r="O13" s="337">
        <v>6375</v>
      </c>
      <c r="P13" s="337">
        <f t="shared" si="0"/>
        <v>331200</v>
      </c>
      <c r="Q13" s="337"/>
      <c r="R13" s="334">
        <v>40</v>
      </c>
      <c r="S13" s="337" t="s">
        <v>834</v>
      </c>
      <c r="T13" s="337" t="s">
        <v>834</v>
      </c>
      <c r="U13" s="337"/>
      <c r="V13" s="334">
        <v>105</v>
      </c>
      <c r="W13" s="334">
        <f t="shared" si="4"/>
        <v>262395</v>
      </c>
      <c r="X13" s="334"/>
      <c r="Y13" s="340" t="s">
        <v>835</v>
      </c>
      <c r="Z13" s="340"/>
      <c r="AA13" s="340"/>
      <c r="AB13" s="334"/>
      <c r="AC13" s="341" t="s">
        <v>835</v>
      </c>
      <c r="AD13" s="341">
        <v>1</v>
      </c>
      <c r="AE13" s="342"/>
      <c r="AF13" s="343"/>
      <c r="AG13" s="343"/>
      <c r="AH13" s="343"/>
      <c r="AI13" s="343"/>
      <c r="AJ13" s="343"/>
      <c r="AK13" s="343"/>
      <c r="AL13" s="343"/>
      <c r="AM13" s="343"/>
    </row>
    <row r="14" spans="1:39" ht="13.5" customHeight="1" x14ac:dyDescent="0.25">
      <c r="A14" s="331">
        <f t="shared" si="1"/>
        <v>13</v>
      </c>
      <c r="B14" s="345" t="s">
        <v>859</v>
      </c>
      <c r="C14" s="346">
        <v>1410670</v>
      </c>
      <c r="D14" s="345" t="s">
        <v>860</v>
      </c>
      <c r="E14" s="345"/>
      <c r="F14" s="345"/>
      <c r="G14" s="334" t="str">
        <f t="shared" ref="G14:G15" si="5">+X14</f>
        <v>SZ</v>
      </c>
      <c r="H14" s="335">
        <v>496700</v>
      </c>
      <c r="I14" s="336">
        <v>1</v>
      </c>
      <c r="J14" s="337">
        <f t="shared" ref="J14:J23" si="6">H14*I14</f>
        <v>496700</v>
      </c>
      <c r="K14" s="337"/>
      <c r="L14" s="337"/>
      <c r="M14" s="337"/>
      <c r="N14" s="337"/>
      <c r="O14" s="337"/>
      <c r="P14" s="337">
        <f t="shared" si="0"/>
        <v>496700</v>
      </c>
      <c r="Q14" s="337"/>
      <c r="R14" s="334">
        <v>40</v>
      </c>
      <c r="S14" s="337" t="s">
        <v>834</v>
      </c>
      <c r="T14" s="337" t="s">
        <v>834</v>
      </c>
      <c r="U14" s="337" t="s">
        <v>861</v>
      </c>
      <c r="V14" s="334" t="s">
        <v>838</v>
      </c>
      <c r="W14" s="334">
        <f t="shared" ref="W14:W15" si="7">+P14</f>
        <v>496700</v>
      </c>
      <c r="X14" s="334" t="s">
        <v>839</v>
      </c>
      <c r="Y14" s="340"/>
      <c r="Z14" s="340"/>
      <c r="AA14" s="340"/>
      <c r="AB14" s="334"/>
      <c r="AC14" s="341" t="s">
        <v>835</v>
      </c>
      <c r="AD14" s="341">
        <v>1</v>
      </c>
      <c r="AE14" s="342"/>
      <c r="AF14" s="343"/>
      <c r="AG14" s="343"/>
      <c r="AH14" s="343"/>
      <c r="AI14" s="343"/>
      <c r="AJ14" s="343"/>
      <c r="AK14" s="343"/>
      <c r="AL14" s="343"/>
      <c r="AM14" s="343"/>
    </row>
    <row r="15" spans="1:39" ht="12.75" customHeight="1" x14ac:dyDescent="0.25">
      <c r="A15" s="331">
        <f t="shared" si="1"/>
        <v>14</v>
      </c>
      <c r="B15" s="345" t="s">
        <v>862</v>
      </c>
      <c r="C15" s="346">
        <v>141070</v>
      </c>
      <c r="D15" s="345" t="s">
        <v>847</v>
      </c>
      <c r="E15" s="345"/>
      <c r="F15" s="345"/>
      <c r="G15" s="334" t="str">
        <f t="shared" si="5"/>
        <v>SZ</v>
      </c>
      <c r="H15" s="335">
        <v>354800</v>
      </c>
      <c r="I15" s="336">
        <v>1</v>
      </c>
      <c r="J15" s="337">
        <f t="shared" si="6"/>
        <v>354800</v>
      </c>
      <c r="K15" s="337"/>
      <c r="L15" s="337"/>
      <c r="M15" s="337"/>
      <c r="N15" s="337"/>
      <c r="O15" s="337"/>
      <c r="P15" s="337">
        <f t="shared" si="0"/>
        <v>354800</v>
      </c>
      <c r="Q15" s="337"/>
      <c r="R15" s="334">
        <v>40</v>
      </c>
      <c r="S15" s="337" t="s">
        <v>834</v>
      </c>
      <c r="T15" s="337" t="s">
        <v>834</v>
      </c>
      <c r="U15" s="337" t="s">
        <v>861</v>
      </c>
      <c r="V15" s="334" t="s">
        <v>838</v>
      </c>
      <c r="W15" s="334">
        <f t="shared" si="7"/>
        <v>354800</v>
      </c>
      <c r="X15" s="334" t="s">
        <v>839</v>
      </c>
      <c r="Y15" s="340"/>
      <c r="Z15" s="340"/>
      <c r="AA15" s="340"/>
      <c r="AB15" s="334"/>
      <c r="AC15" s="341" t="s">
        <v>835</v>
      </c>
      <c r="AD15" s="341">
        <v>1</v>
      </c>
      <c r="AE15" s="342"/>
      <c r="AF15" s="343"/>
      <c r="AG15" s="343"/>
      <c r="AH15" s="343"/>
      <c r="AI15" s="343"/>
      <c r="AJ15" s="343"/>
      <c r="AK15" s="343"/>
      <c r="AL15" s="343"/>
      <c r="AM15" s="343"/>
    </row>
    <row r="16" spans="1:39" ht="13.5" customHeight="1" x14ac:dyDescent="0.25">
      <c r="A16" s="331">
        <f t="shared" si="1"/>
        <v>15</v>
      </c>
      <c r="B16" s="345" t="s">
        <v>863</v>
      </c>
      <c r="C16" s="346">
        <v>141097</v>
      </c>
      <c r="D16" s="345" t="s">
        <v>864</v>
      </c>
      <c r="E16" s="345"/>
      <c r="F16" s="345"/>
      <c r="G16" s="334" t="s">
        <v>835</v>
      </c>
      <c r="H16" s="335">
        <v>42500</v>
      </c>
      <c r="I16" s="336">
        <v>4.5999999999999996</v>
      </c>
      <c r="J16" s="337">
        <f t="shared" si="6"/>
        <v>195499.99999999997</v>
      </c>
      <c r="K16" s="337">
        <f t="shared" ref="K16:K17" si="8">ROUND(J16*30%,0)</f>
        <v>58650</v>
      </c>
      <c r="L16" s="337"/>
      <c r="M16" s="337"/>
      <c r="N16" s="337"/>
      <c r="O16" s="337">
        <v>25500</v>
      </c>
      <c r="P16" s="337">
        <f t="shared" si="0"/>
        <v>279700</v>
      </c>
      <c r="Q16" s="337"/>
      <c r="R16" s="334">
        <v>40</v>
      </c>
      <c r="S16" s="337" t="s">
        <v>834</v>
      </c>
      <c r="T16" s="337" t="s">
        <v>834</v>
      </c>
      <c r="U16" s="334"/>
      <c r="V16" s="334">
        <v>100</v>
      </c>
      <c r="W16" s="334">
        <f t="shared" ref="W16:W17" si="9">+J16*V16/100</f>
        <v>195499.99999999997</v>
      </c>
      <c r="X16" s="339"/>
      <c r="Y16" s="341" t="s">
        <v>835</v>
      </c>
      <c r="Z16" s="341"/>
      <c r="AA16" s="341"/>
      <c r="AB16" s="339"/>
      <c r="AC16" s="341" t="s">
        <v>835</v>
      </c>
      <c r="AD16" s="341">
        <v>1</v>
      </c>
      <c r="AE16" s="342"/>
      <c r="AF16" s="343"/>
      <c r="AG16" s="343"/>
      <c r="AH16" s="343"/>
      <c r="AI16" s="343"/>
      <c r="AJ16" s="343"/>
      <c r="AK16" s="343"/>
      <c r="AL16" s="343"/>
      <c r="AM16" s="343"/>
    </row>
    <row r="17" spans="1:39" ht="13.5" customHeight="1" x14ac:dyDescent="0.25">
      <c r="A17" s="331">
        <f t="shared" si="1"/>
        <v>16</v>
      </c>
      <c r="B17" s="347" t="s">
        <v>865</v>
      </c>
      <c r="C17" s="346">
        <v>141117</v>
      </c>
      <c r="D17" s="345" t="s">
        <v>860</v>
      </c>
      <c r="E17" s="345"/>
      <c r="F17" s="345"/>
      <c r="G17" s="334" t="s">
        <v>835</v>
      </c>
      <c r="H17" s="335">
        <v>42500</v>
      </c>
      <c r="I17" s="336">
        <v>5.0999999999999996</v>
      </c>
      <c r="J17" s="337">
        <f t="shared" si="6"/>
        <v>216749.99999999997</v>
      </c>
      <c r="K17" s="337">
        <f t="shared" si="8"/>
        <v>65025</v>
      </c>
      <c r="L17" s="337"/>
      <c r="M17" s="337"/>
      <c r="N17" s="337"/>
      <c r="O17" s="337">
        <v>46380</v>
      </c>
      <c r="P17" s="337">
        <f t="shared" si="0"/>
        <v>328200</v>
      </c>
      <c r="Q17" s="337"/>
      <c r="R17" s="334">
        <v>40</v>
      </c>
      <c r="S17" s="337" t="s">
        <v>834</v>
      </c>
      <c r="T17" s="337" t="s">
        <v>834</v>
      </c>
      <c r="U17" s="337"/>
      <c r="V17" s="334">
        <v>99.988292682926797</v>
      </c>
      <c r="W17" s="334">
        <f t="shared" si="9"/>
        <v>216724.62439024381</v>
      </c>
      <c r="X17" s="334" t="s">
        <v>835</v>
      </c>
      <c r="Y17" s="340" t="s">
        <v>835</v>
      </c>
      <c r="Z17" s="340"/>
      <c r="AA17" s="340"/>
      <c r="AB17" s="334"/>
      <c r="AC17" s="341" t="s">
        <v>835</v>
      </c>
      <c r="AD17" s="341">
        <v>1</v>
      </c>
      <c r="AE17" s="342"/>
      <c r="AF17" s="343"/>
      <c r="AG17" s="343"/>
      <c r="AH17" s="343"/>
      <c r="AI17" s="343"/>
      <c r="AJ17" s="343"/>
      <c r="AK17" s="343"/>
      <c r="AL17" s="343"/>
      <c r="AM17" s="343"/>
    </row>
    <row r="18" spans="1:39" ht="12.75" customHeight="1" x14ac:dyDescent="0.25">
      <c r="A18" s="331">
        <f t="shared" si="1"/>
        <v>17</v>
      </c>
      <c r="B18" s="345" t="s">
        <v>866</v>
      </c>
      <c r="C18" s="346">
        <v>141060</v>
      </c>
      <c r="D18" s="345" t="s">
        <v>867</v>
      </c>
      <c r="E18" s="345"/>
      <c r="F18" s="345"/>
      <c r="G18" s="334" t="s">
        <v>839</v>
      </c>
      <c r="H18" s="335">
        <v>319300</v>
      </c>
      <c r="I18" s="336">
        <v>1</v>
      </c>
      <c r="J18" s="337">
        <f t="shared" si="6"/>
        <v>319300</v>
      </c>
      <c r="K18" s="337">
        <v>0</v>
      </c>
      <c r="L18" s="337"/>
      <c r="M18" s="337"/>
      <c r="N18" s="337"/>
      <c r="O18" s="337">
        <v>0</v>
      </c>
      <c r="P18" s="337">
        <f t="shared" si="0"/>
        <v>319300</v>
      </c>
      <c r="Q18" s="337"/>
      <c r="R18" s="334">
        <v>40</v>
      </c>
      <c r="S18" s="337" t="s">
        <v>834</v>
      </c>
      <c r="T18" s="337" t="s">
        <v>834</v>
      </c>
      <c r="U18" s="337" t="s">
        <v>861</v>
      </c>
      <c r="V18" s="334" t="s">
        <v>838</v>
      </c>
      <c r="W18" s="334">
        <f t="shared" ref="W18:W20" si="10">+P18</f>
        <v>319300</v>
      </c>
      <c r="X18" s="334" t="s">
        <v>839</v>
      </c>
      <c r="Y18" s="340"/>
      <c r="Z18" s="340"/>
      <c r="AA18" s="340"/>
      <c r="AB18" s="334"/>
      <c r="AC18" s="341" t="s">
        <v>835</v>
      </c>
      <c r="AD18" s="341">
        <v>1</v>
      </c>
      <c r="AE18" s="342"/>
      <c r="AF18" s="343"/>
      <c r="AG18" s="343"/>
      <c r="AH18" s="343"/>
      <c r="AI18" s="343"/>
      <c r="AJ18" s="343"/>
      <c r="AK18" s="343"/>
      <c r="AL18" s="343"/>
      <c r="AM18" s="343"/>
    </row>
    <row r="19" spans="1:39" ht="13.5" customHeight="1" x14ac:dyDescent="0.25">
      <c r="A19" s="331">
        <f t="shared" si="1"/>
        <v>18</v>
      </c>
      <c r="B19" s="345" t="s">
        <v>868</v>
      </c>
      <c r="C19" s="346">
        <v>141100</v>
      </c>
      <c r="D19" s="345" t="s">
        <v>869</v>
      </c>
      <c r="E19" s="345"/>
      <c r="F19" s="345"/>
      <c r="G19" s="334" t="str">
        <f t="shared" ref="G19:G20" si="11">+X19</f>
        <v>SZ</v>
      </c>
      <c r="H19" s="335">
        <v>413900</v>
      </c>
      <c r="I19" s="336">
        <v>1</v>
      </c>
      <c r="J19" s="337">
        <f t="shared" si="6"/>
        <v>413900</v>
      </c>
      <c r="K19" s="337"/>
      <c r="L19" s="337"/>
      <c r="M19" s="337"/>
      <c r="N19" s="337"/>
      <c r="O19" s="337"/>
      <c r="P19" s="337">
        <f t="shared" si="0"/>
        <v>413900</v>
      </c>
      <c r="Q19" s="337"/>
      <c r="R19" s="334">
        <v>40</v>
      </c>
      <c r="S19" s="337" t="s">
        <v>834</v>
      </c>
      <c r="T19" s="337" t="s">
        <v>834</v>
      </c>
      <c r="U19" s="337" t="s">
        <v>861</v>
      </c>
      <c r="V19" s="334" t="s">
        <v>838</v>
      </c>
      <c r="W19" s="334">
        <f t="shared" si="10"/>
        <v>413900</v>
      </c>
      <c r="X19" s="334" t="s">
        <v>839</v>
      </c>
      <c r="Y19" s="340"/>
      <c r="Z19" s="340"/>
      <c r="AA19" s="340"/>
      <c r="AB19" s="334"/>
      <c r="AC19" s="341" t="s">
        <v>835</v>
      </c>
      <c r="AD19" s="341">
        <v>1</v>
      </c>
      <c r="AE19" s="342"/>
      <c r="AF19" s="343"/>
      <c r="AG19" s="343"/>
      <c r="AH19" s="343"/>
      <c r="AI19" s="343"/>
      <c r="AJ19" s="343"/>
      <c r="AK19" s="343"/>
      <c r="AL19" s="343"/>
      <c r="AM19" s="343"/>
    </row>
    <row r="20" spans="1:39" ht="13.5" customHeight="1" x14ac:dyDescent="0.25">
      <c r="A20" s="331">
        <f t="shared" si="1"/>
        <v>19</v>
      </c>
      <c r="B20" s="345" t="s">
        <v>870</v>
      </c>
      <c r="C20" s="346">
        <v>1410700</v>
      </c>
      <c r="D20" s="345" t="s">
        <v>871</v>
      </c>
      <c r="E20" s="345"/>
      <c r="F20" s="345"/>
      <c r="G20" s="334" t="str">
        <f t="shared" si="11"/>
        <v>SZ</v>
      </c>
      <c r="H20" s="335">
        <v>390700</v>
      </c>
      <c r="I20" s="336">
        <v>1</v>
      </c>
      <c r="J20" s="337">
        <f t="shared" si="6"/>
        <v>390700</v>
      </c>
      <c r="K20" s="337"/>
      <c r="L20" s="337"/>
      <c r="M20" s="337"/>
      <c r="N20" s="337"/>
      <c r="O20" s="337"/>
      <c r="P20" s="337">
        <f t="shared" si="0"/>
        <v>390700</v>
      </c>
      <c r="Q20" s="337"/>
      <c r="R20" s="334">
        <v>40</v>
      </c>
      <c r="S20" s="337" t="s">
        <v>834</v>
      </c>
      <c r="T20" s="337" t="s">
        <v>834</v>
      </c>
      <c r="U20" s="337" t="s">
        <v>861</v>
      </c>
      <c r="V20" s="334" t="s">
        <v>838</v>
      </c>
      <c r="W20" s="334">
        <f t="shared" si="10"/>
        <v>390700</v>
      </c>
      <c r="X20" s="334" t="s">
        <v>839</v>
      </c>
      <c r="Y20" s="340"/>
      <c r="Z20" s="340"/>
      <c r="AA20" s="340"/>
      <c r="AB20" s="334"/>
      <c r="AC20" s="341" t="s">
        <v>835</v>
      </c>
      <c r="AD20" s="341">
        <v>1</v>
      </c>
      <c r="AE20" s="342"/>
      <c r="AF20" s="343"/>
      <c r="AG20" s="343"/>
      <c r="AH20" s="343"/>
      <c r="AI20" s="343"/>
      <c r="AJ20" s="343"/>
      <c r="AK20" s="343"/>
      <c r="AL20" s="343"/>
      <c r="AM20" s="343"/>
    </row>
    <row r="21" spans="1:39" ht="13.5" customHeight="1" x14ac:dyDescent="0.25">
      <c r="A21" s="331">
        <f t="shared" si="1"/>
        <v>20</v>
      </c>
      <c r="B21" s="345" t="s">
        <v>872</v>
      </c>
      <c r="C21" s="346">
        <v>1411770</v>
      </c>
      <c r="D21" s="345" t="s">
        <v>873</v>
      </c>
      <c r="E21" s="345"/>
      <c r="F21" s="345"/>
      <c r="G21" s="334" t="str">
        <f>+Y21</f>
        <v>F</v>
      </c>
      <c r="H21" s="335">
        <v>42500</v>
      </c>
      <c r="I21" s="336">
        <v>6</v>
      </c>
      <c r="J21" s="337">
        <f t="shared" si="6"/>
        <v>255000</v>
      </c>
      <c r="K21" s="337">
        <f>ROUND(J21*30%,0)</f>
        <v>76500</v>
      </c>
      <c r="L21" s="337"/>
      <c r="M21" s="337"/>
      <c r="N21" s="337"/>
      <c r="O21" s="337"/>
      <c r="P21" s="337">
        <f t="shared" si="0"/>
        <v>331500</v>
      </c>
      <c r="Q21" s="337"/>
      <c r="R21" s="334">
        <v>40</v>
      </c>
      <c r="S21" s="337" t="s">
        <v>834</v>
      </c>
      <c r="T21" s="337" t="s">
        <v>834</v>
      </c>
      <c r="U21" s="337"/>
      <c r="V21" s="334">
        <v>100</v>
      </c>
      <c r="W21" s="334">
        <f t="shared" ref="W21:W27" si="12">+J21*V21/100</f>
        <v>255000</v>
      </c>
      <c r="X21" s="334"/>
      <c r="Y21" s="340" t="s">
        <v>835</v>
      </c>
      <c r="Z21" s="340"/>
      <c r="AA21" s="340"/>
      <c r="AB21" s="334"/>
      <c r="AC21" s="341" t="s">
        <v>835</v>
      </c>
      <c r="AD21" s="341">
        <v>1</v>
      </c>
      <c r="AE21" s="342"/>
      <c r="AF21" s="343"/>
      <c r="AG21" s="343"/>
      <c r="AH21" s="343"/>
      <c r="AI21" s="343"/>
      <c r="AJ21" s="343"/>
      <c r="AK21" s="343"/>
      <c r="AL21" s="343"/>
      <c r="AM21" s="343"/>
    </row>
    <row r="22" spans="1:39" ht="13.5" customHeight="1" x14ac:dyDescent="0.25">
      <c r="A22" s="331">
        <f t="shared" si="1"/>
        <v>21</v>
      </c>
      <c r="B22" s="345" t="s">
        <v>874</v>
      </c>
      <c r="C22" s="346">
        <v>142047</v>
      </c>
      <c r="D22" s="345" t="s">
        <v>875</v>
      </c>
      <c r="E22" s="345"/>
      <c r="F22" s="345"/>
      <c r="G22" s="334" t="s">
        <v>844</v>
      </c>
      <c r="H22" s="335">
        <v>42500</v>
      </c>
      <c r="I22" s="348">
        <v>2.2000000000000002</v>
      </c>
      <c r="J22" s="337">
        <f t="shared" si="6"/>
        <v>93500.000000000015</v>
      </c>
      <c r="K22" s="337">
        <f>ROUND(J22*20%,0)</f>
        <v>18700</v>
      </c>
      <c r="L22" s="337">
        <f>180500-K22-J22</f>
        <v>68299.999999999985</v>
      </c>
      <c r="M22" s="337"/>
      <c r="N22" s="337"/>
      <c r="O22" s="337"/>
      <c r="P22" s="337">
        <f t="shared" si="0"/>
        <v>180500</v>
      </c>
      <c r="Q22" s="337"/>
      <c r="R22" s="334">
        <v>40</v>
      </c>
      <c r="S22" s="337" t="s">
        <v>834</v>
      </c>
      <c r="T22" s="337" t="s">
        <v>834</v>
      </c>
      <c r="U22" s="337" t="s">
        <v>861</v>
      </c>
      <c r="V22" s="334">
        <v>100</v>
      </c>
      <c r="W22" s="334">
        <f t="shared" si="12"/>
        <v>93500.000000000015</v>
      </c>
      <c r="X22" s="334"/>
      <c r="Y22" s="340"/>
      <c r="Z22" s="340" t="s">
        <v>844</v>
      </c>
      <c r="AA22" s="340"/>
      <c r="AB22" s="334"/>
      <c r="AC22" s="341" t="s">
        <v>844</v>
      </c>
      <c r="AD22" s="341">
        <v>1</v>
      </c>
      <c r="AE22" s="342"/>
      <c r="AF22" s="343"/>
      <c r="AG22" s="343"/>
      <c r="AH22" s="343"/>
      <c r="AI22" s="343"/>
      <c r="AJ22" s="343"/>
      <c r="AK22" s="343"/>
      <c r="AL22" s="343"/>
      <c r="AM22" s="343"/>
    </row>
    <row r="23" spans="1:39" ht="13.5" customHeight="1" x14ac:dyDescent="0.25">
      <c r="A23" s="331">
        <f t="shared" si="1"/>
        <v>22</v>
      </c>
      <c r="B23" s="345" t="s">
        <v>876</v>
      </c>
      <c r="C23" s="346">
        <v>141137</v>
      </c>
      <c r="D23" s="345" t="s">
        <v>877</v>
      </c>
      <c r="E23" s="345"/>
      <c r="F23" s="345"/>
      <c r="G23" s="334" t="str">
        <f t="shared" ref="G23:G24" si="13">+Y23</f>
        <v>F</v>
      </c>
      <c r="H23" s="335">
        <v>42500</v>
      </c>
      <c r="I23" s="336">
        <v>5.3</v>
      </c>
      <c r="J23" s="337">
        <f t="shared" si="6"/>
        <v>225250</v>
      </c>
      <c r="K23" s="337">
        <f t="shared" ref="K23:K24" si="14">ROUND(J23*30%,0)</f>
        <v>67575</v>
      </c>
      <c r="L23" s="337"/>
      <c r="M23" s="337"/>
      <c r="N23" s="337"/>
      <c r="O23" s="337">
        <v>6375</v>
      </c>
      <c r="P23" s="337">
        <f t="shared" si="0"/>
        <v>299200</v>
      </c>
      <c r="Q23" s="337"/>
      <c r="R23" s="334">
        <v>40</v>
      </c>
      <c r="S23" s="337" t="s">
        <v>834</v>
      </c>
      <c r="T23" s="337" t="s">
        <v>834</v>
      </c>
      <c r="U23" s="337"/>
      <c r="V23" s="334">
        <v>100</v>
      </c>
      <c r="W23" s="334">
        <f t="shared" si="12"/>
        <v>225250</v>
      </c>
      <c r="X23" s="334"/>
      <c r="Y23" s="340" t="s">
        <v>835</v>
      </c>
      <c r="Z23" s="340"/>
      <c r="AA23" s="340"/>
      <c r="AB23" s="334"/>
      <c r="AC23" s="341" t="s">
        <v>835</v>
      </c>
      <c r="AD23" s="341">
        <v>1</v>
      </c>
      <c r="AE23" s="342"/>
      <c r="AF23" s="343"/>
      <c r="AG23" s="343"/>
      <c r="AH23" s="343"/>
      <c r="AI23" s="343"/>
      <c r="AJ23" s="343"/>
      <c r="AK23" s="343"/>
      <c r="AL23" s="343"/>
      <c r="AM23" s="343"/>
    </row>
    <row r="24" spans="1:39" ht="13.5" customHeight="1" x14ac:dyDescent="0.25">
      <c r="A24" s="331">
        <f t="shared" si="1"/>
        <v>23</v>
      </c>
      <c r="B24" s="345" t="s">
        <v>878</v>
      </c>
      <c r="C24" s="346">
        <v>140077</v>
      </c>
      <c r="D24" s="345"/>
      <c r="E24" s="345" t="s">
        <v>832</v>
      </c>
      <c r="F24" s="345" t="s">
        <v>879</v>
      </c>
      <c r="G24" s="334" t="str">
        <f t="shared" si="13"/>
        <v>F</v>
      </c>
      <c r="H24" s="335">
        <v>42500</v>
      </c>
      <c r="I24" s="336">
        <v>7</v>
      </c>
      <c r="J24" s="337">
        <v>321300</v>
      </c>
      <c r="K24" s="337">
        <f t="shared" si="14"/>
        <v>96390</v>
      </c>
      <c r="L24" s="337"/>
      <c r="M24" s="337">
        <f>+J24*0.1</f>
        <v>32130</v>
      </c>
      <c r="N24" s="337"/>
      <c r="O24" s="337"/>
      <c r="P24" s="337">
        <f t="shared" si="0"/>
        <v>449800</v>
      </c>
      <c r="Q24" s="337"/>
      <c r="R24" s="334">
        <v>40</v>
      </c>
      <c r="S24" s="337" t="s">
        <v>834</v>
      </c>
      <c r="T24" s="337" t="s">
        <v>834</v>
      </c>
      <c r="U24" s="337"/>
      <c r="V24" s="334">
        <v>104</v>
      </c>
      <c r="W24" s="334">
        <f t="shared" si="12"/>
        <v>334152</v>
      </c>
      <c r="X24" s="334"/>
      <c r="Y24" s="340" t="s">
        <v>835</v>
      </c>
      <c r="Z24" s="340"/>
      <c r="AA24" s="340"/>
      <c r="AB24" s="334"/>
      <c r="AC24" s="341" t="s">
        <v>835</v>
      </c>
      <c r="AD24" s="341">
        <v>1</v>
      </c>
      <c r="AE24" s="342"/>
      <c r="AF24" s="343"/>
      <c r="AG24" s="343"/>
      <c r="AH24" s="343"/>
      <c r="AI24" s="343"/>
      <c r="AJ24" s="343"/>
      <c r="AK24" s="343"/>
      <c r="AL24" s="343"/>
      <c r="AM24" s="343"/>
    </row>
    <row r="25" spans="1:39" ht="13.5" customHeight="1" x14ac:dyDescent="0.25">
      <c r="A25" s="331">
        <f t="shared" si="1"/>
        <v>24</v>
      </c>
      <c r="B25" s="345" t="s">
        <v>880</v>
      </c>
      <c r="C25" s="346">
        <v>142147</v>
      </c>
      <c r="D25" s="345" t="s">
        <v>881</v>
      </c>
      <c r="E25" s="345"/>
      <c r="F25" s="345"/>
      <c r="G25" s="334" t="s">
        <v>844</v>
      </c>
      <c r="H25" s="335">
        <v>42500</v>
      </c>
      <c r="I25" s="336">
        <v>2.65</v>
      </c>
      <c r="J25" s="337">
        <v>210375</v>
      </c>
      <c r="K25" s="337">
        <f t="shared" ref="K25:K26" si="15">ROUND(J25*20%,0)</f>
        <v>42075</v>
      </c>
      <c r="L25" s="337"/>
      <c r="M25" s="337"/>
      <c r="N25" s="337"/>
      <c r="O25" s="337"/>
      <c r="P25" s="337">
        <f t="shared" si="0"/>
        <v>252500</v>
      </c>
      <c r="Q25" s="337"/>
      <c r="R25" s="334">
        <v>40</v>
      </c>
      <c r="S25" s="337" t="s">
        <v>834</v>
      </c>
      <c r="T25" s="337" t="s">
        <v>882</v>
      </c>
      <c r="U25" s="337"/>
      <c r="V25" s="334">
        <v>150</v>
      </c>
      <c r="W25" s="334">
        <f t="shared" si="12"/>
        <v>315562.5</v>
      </c>
      <c r="X25" s="334"/>
      <c r="Y25" s="334"/>
      <c r="Z25" s="334" t="s">
        <v>844</v>
      </c>
      <c r="AA25" s="334"/>
      <c r="AB25" s="334"/>
      <c r="AC25" s="341" t="s">
        <v>844</v>
      </c>
      <c r="AD25" s="341">
        <v>1</v>
      </c>
      <c r="AE25" s="342"/>
      <c r="AF25" s="343"/>
      <c r="AG25" s="343"/>
      <c r="AH25" s="343"/>
      <c r="AI25" s="343"/>
      <c r="AJ25" s="343"/>
      <c r="AK25" s="343"/>
      <c r="AL25" s="343"/>
      <c r="AM25" s="343"/>
    </row>
    <row r="26" spans="1:39" ht="13.5" customHeight="1" x14ac:dyDescent="0.25">
      <c r="A26" s="331">
        <f t="shared" si="1"/>
        <v>25</v>
      </c>
      <c r="B26" s="345" t="s">
        <v>883</v>
      </c>
      <c r="C26" s="346">
        <v>1421770</v>
      </c>
      <c r="D26" s="345" t="s">
        <v>884</v>
      </c>
      <c r="E26" s="345"/>
      <c r="F26" s="345"/>
      <c r="G26" s="334" t="s">
        <v>844</v>
      </c>
      <c r="H26" s="335">
        <v>42500</v>
      </c>
      <c r="I26" s="336">
        <v>4.4000000000000004</v>
      </c>
      <c r="J26" s="337">
        <v>237490</v>
      </c>
      <c r="K26" s="337">
        <f t="shared" si="15"/>
        <v>47498</v>
      </c>
      <c r="L26" s="337"/>
      <c r="M26" s="337"/>
      <c r="N26" s="337"/>
      <c r="O26" s="337"/>
      <c r="P26" s="337">
        <f t="shared" si="0"/>
        <v>285000</v>
      </c>
      <c r="Q26" s="337"/>
      <c r="R26" s="334">
        <v>40</v>
      </c>
      <c r="S26" s="337" t="s">
        <v>834</v>
      </c>
      <c r="T26" s="337" t="s">
        <v>882</v>
      </c>
      <c r="U26" s="337"/>
      <c r="V26" s="334">
        <v>127</v>
      </c>
      <c r="W26" s="334">
        <f t="shared" si="12"/>
        <v>301612.3</v>
      </c>
      <c r="X26" s="334"/>
      <c r="Y26" s="334"/>
      <c r="Z26" s="334" t="s">
        <v>844</v>
      </c>
      <c r="AA26" s="334"/>
      <c r="AB26" s="334"/>
      <c r="AC26" s="341" t="s">
        <v>844</v>
      </c>
      <c r="AD26" s="341">
        <v>1</v>
      </c>
      <c r="AE26" s="342"/>
      <c r="AF26" s="343"/>
      <c r="AG26" s="343"/>
      <c r="AH26" s="343"/>
      <c r="AI26" s="343"/>
      <c r="AJ26" s="343"/>
      <c r="AK26" s="343"/>
      <c r="AL26" s="343"/>
      <c r="AM26" s="343"/>
    </row>
    <row r="27" spans="1:39" ht="13.5" customHeight="1" x14ac:dyDescent="0.25">
      <c r="A27" s="331">
        <f t="shared" si="1"/>
        <v>26</v>
      </c>
      <c r="B27" s="345" t="s">
        <v>885</v>
      </c>
      <c r="C27" s="346">
        <v>141107</v>
      </c>
      <c r="D27" s="345" t="s">
        <v>860</v>
      </c>
      <c r="E27" s="345"/>
      <c r="F27" s="345"/>
      <c r="G27" s="334" t="s">
        <v>835</v>
      </c>
      <c r="H27" s="335">
        <v>42500</v>
      </c>
      <c r="I27" s="336">
        <v>5.0999999999999996</v>
      </c>
      <c r="J27" s="337">
        <v>238425</v>
      </c>
      <c r="K27" s="337">
        <f t="shared" ref="K27:K31" si="16">ROUND(J27*30%,0)</f>
        <v>71528</v>
      </c>
      <c r="L27" s="337"/>
      <c r="M27" s="337"/>
      <c r="N27" s="337"/>
      <c r="O27" s="337">
        <v>31875</v>
      </c>
      <c r="P27" s="337">
        <f t="shared" si="0"/>
        <v>341800</v>
      </c>
      <c r="Q27" s="337"/>
      <c r="R27" s="334">
        <v>40</v>
      </c>
      <c r="S27" s="337" t="s">
        <v>834</v>
      </c>
      <c r="T27" s="337" t="s">
        <v>882</v>
      </c>
      <c r="U27" s="337"/>
      <c r="V27" s="334">
        <v>100</v>
      </c>
      <c r="W27" s="334">
        <f t="shared" si="12"/>
        <v>238425</v>
      </c>
      <c r="X27" s="334"/>
      <c r="Y27" s="340" t="s">
        <v>835</v>
      </c>
      <c r="Z27" s="340"/>
      <c r="AA27" s="340"/>
      <c r="AB27" s="334"/>
      <c r="AC27" s="341" t="s">
        <v>835</v>
      </c>
      <c r="AD27" s="341">
        <v>1</v>
      </c>
      <c r="AE27" s="342"/>
      <c r="AF27" s="343"/>
      <c r="AG27" s="343"/>
      <c r="AH27" s="343"/>
      <c r="AI27" s="343"/>
      <c r="AJ27" s="343"/>
      <c r="AK27" s="343"/>
      <c r="AL27" s="343"/>
      <c r="AM27" s="343"/>
    </row>
    <row r="28" spans="1:39" ht="13.5" customHeight="1" x14ac:dyDescent="0.25">
      <c r="A28" s="331">
        <f t="shared" si="1"/>
        <v>27</v>
      </c>
      <c r="B28" s="347" t="s">
        <v>886</v>
      </c>
      <c r="C28" s="346">
        <v>141087</v>
      </c>
      <c r="D28" s="345" t="s">
        <v>887</v>
      </c>
      <c r="E28" s="345"/>
      <c r="F28" s="345"/>
      <c r="G28" s="334" t="s">
        <v>835</v>
      </c>
      <c r="H28" s="335">
        <v>42500</v>
      </c>
      <c r="I28" s="336">
        <v>4.4000000000000004</v>
      </c>
      <c r="J28" s="337">
        <f t="shared" ref="J28:J29" si="17">H28*I28</f>
        <v>187000.00000000003</v>
      </c>
      <c r="K28" s="337">
        <f t="shared" si="16"/>
        <v>56100</v>
      </c>
      <c r="L28" s="337"/>
      <c r="M28" s="337"/>
      <c r="N28" s="337"/>
      <c r="O28" s="337"/>
      <c r="P28" s="337">
        <f t="shared" si="0"/>
        <v>243100</v>
      </c>
      <c r="Q28" s="337"/>
      <c r="R28" s="334">
        <v>40</v>
      </c>
      <c r="S28" s="337" t="s">
        <v>834</v>
      </c>
      <c r="T28" s="337" t="s">
        <v>834</v>
      </c>
      <c r="U28" s="337"/>
      <c r="V28" s="334"/>
      <c r="W28" s="334"/>
      <c r="X28" s="334"/>
      <c r="Y28" s="334"/>
      <c r="Z28" s="334"/>
      <c r="AA28" s="334"/>
      <c r="AB28" s="334"/>
      <c r="AC28" s="341" t="s">
        <v>835</v>
      </c>
      <c r="AD28" s="341">
        <v>1</v>
      </c>
      <c r="AE28" s="342"/>
      <c r="AF28" s="343"/>
      <c r="AG28" s="343"/>
      <c r="AH28" s="343"/>
      <c r="AI28" s="343"/>
      <c r="AJ28" s="343"/>
      <c r="AK28" s="343"/>
      <c r="AL28" s="343"/>
      <c r="AM28" s="343"/>
    </row>
    <row r="29" spans="1:39" ht="13.5" customHeight="1" x14ac:dyDescent="0.25">
      <c r="A29" s="331">
        <f t="shared" si="1"/>
        <v>28</v>
      </c>
      <c r="B29" s="347" t="s">
        <v>888</v>
      </c>
      <c r="C29" s="349">
        <v>141147</v>
      </c>
      <c r="D29" s="347" t="s">
        <v>858</v>
      </c>
      <c r="E29" s="347"/>
      <c r="F29" s="347"/>
      <c r="G29" s="334" t="s">
        <v>835</v>
      </c>
      <c r="H29" s="335">
        <v>42500</v>
      </c>
      <c r="I29" s="336">
        <v>5.6</v>
      </c>
      <c r="J29" s="337">
        <f t="shared" si="17"/>
        <v>237999.99999999997</v>
      </c>
      <c r="K29" s="337">
        <f t="shared" si="16"/>
        <v>71400</v>
      </c>
      <c r="L29" s="337"/>
      <c r="M29" s="337"/>
      <c r="N29" s="337"/>
      <c r="O29" s="337"/>
      <c r="P29" s="337">
        <f t="shared" si="0"/>
        <v>309400</v>
      </c>
      <c r="Q29" s="350"/>
      <c r="R29" s="334"/>
      <c r="S29" s="337" t="s">
        <v>834</v>
      </c>
      <c r="T29" s="337" t="s">
        <v>882</v>
      </c>
      <c r="U29" s="337"/>
      <c r="V29" s="334">
        <v>100</v>
      </c>
      <c r="W29" s="334">
        <f t="shared" ref="W29:W34" si="18">+J29*V29/100</f>
        <v>237999.99999999997</v>
      </c>
      <c r="X29" s="339"/>
      <c r="Y29" s="339"/>
      <c r="Z29" s="339"/>
      <c r="AA29" s="339"/>
      <c r="AB29" s="339"/>
      <c r="AC29" s="341" t="s">
        <v>835</v>
      </c>
      <c r="AD29" s="341">
        <v>1</v>
      </c>
      <c r="AE29" s="342"/>
      <c r="AF29" s="343"/>
      <c r="AG29" s="343"/>
      <c r="AH29" s="343"/>
      <c r="AI29" s="343"/>
      <c r="AJ29" s="343"/>
      <c r="AK29" s="343"/>
      <c r="AL29" s="343"/>
      <c r="AM29" s="343"/>
    </row>
    <row r="30" spans="1:39" ht="13.5" customHeight="1" x14ac:dyDescent="0.25">
      <c r="A30" s="331">
        <f t="shared" si="1"/>
        <v>29</v>
      </c>
      <c r="B30" s="345" t="s">
        <v>889</v>
      </c>
      <c r="C30" s="346">
        <v>144167</v>
      </c>
      <c r="D30" s="345" t="s">
        <v>890</v>
      </c>
      <c r="E30" s="345"/>
      <c r="F30" s="345"/>
      <c r="G30" s="334" t="s">
        <v>835</v>
      </c>
      <c r="H30" s="335">
        <v>42500</v>
      </c>
      <c r="I30" s="336">
        <v>5.8</v>
      </c>
      <c r="J30" s="337">
        <v>283475</v>
      </c>
      <c r="K30" s="337">
        <f t="shared" si="16"/>
        <v>85043</v>
      </c>
      <c r="L30" s="337"/>
      <c r="M30" s="337"/>
      <c r="N30" s="337"/>
      <c r="O30" s="337"/>
      <c r="P30" s="337">
        <f t="shared" si="0"/>
        <v>368500</v>
      </c>
      <c r="Q30" s="337"/>
      <c r="R30" s="334">
        <v>40</v>
      </c>
      <c r="S30" s="337" t="s">
        <v>834</v>
      </c>
      <c r="T30" s="337" t="s">
        <v>891</v>
      </c>
      <c r="U30" s="337"/>
      <c r="V30" s="334">
        <v>115</v>
      </c>
      <c r="W30" s="334">
        <f t="shared" si="18"/>
        <v>325996.25</v>
      </c>
      <c r="X30" s="334"/>
      <c r="Y30" s="334" t="s">
        <v>835</v>
      </c>
      <c r="Z30" s="334"/>
      <c r="AA30" s="334"/>
      <c r="AB30" s="334"/>
      <c r="AC30" s="341" t="s">
        <v>835</v>
      </c>
      <c r="AD30" s="341">
        <v>1</v>
      </c>
      <c r="AE30" s="342"/>
      <c r="AF30" s="343"/>
      <c r="AG30" s="343"/>
      <c r="AH30" s="343"/>
      <c r="AI30" s="343"/>
      <c r="AJ30" s="343"/>
      <c r="AK30" s="343"/>
      <c r="AL30" s="343"/>
      <c r="AM30" s="343"/>
    </row>
    <row r="31" spans="1:39" ht="13.5" customHeight="1" x14ac:dyDescent="0.25">
      <c r="A31" s="331">
        <f t="shared" si="1"/>
        <v>30</v>
      </c>
      <c r="B31" s="345" t="s">
        <v>892</v>
      </c>
      <c r="C31" s="346">
        <v>1411570</v>
      </c>
      <c r="D31" s="345" t="s">
        <v>855</v>
      </c>
      <c r="E31" s="345"/>
      <c r="F31" s="345"/>
      <c r="G31" s="334" t="s">
        <v>835</v>
      </c>
      <c r="H31" s="335">
        <v>42500</v>
      </c>
      <c r="I31" s="336">
        <v>5.7</v>
      </c>
      <c r="J31" s="337">
        <f t="shared" ref="J31:J32" si="19">H31*I31</f>
        <v>242250</v>
      </c>
      <c r="K31" s="337">
        <f t="shared" si="16"/>
        <v>72675</v>
      </c>
      <c r="L31" s="337"/>
      <c r="M31" s="337"/>
      <c r="N31" s="337"/>
      <c r="O31" s="337"/>
      <c r="P31" s="337">
        <f t="shared" si="0"/>
        <v>314900</v>
      </c>
      <c r="Q31" s="337"/>
      <c r="R31" s="334">
        <v>40</v>
      </c>
      <c r="S31" s="337" t="s">
        <v>834</v>
      </c>
      <c r="T31" s="337" t="s">
        <v>891</v>
      </c>
      <c r="U31" s="337"/>
      <c r="V31" s="334">
        <v>100</v>
      </c>
      <c r="W31" s="334">
        <f t="shared" si="18"/>
        <v>242250</v>
      </c>
      <c r="X31" s="334"/>
      <c r="Y31" s="334" t="s">
        <v>835</v>
      </c>
      <c r="Z31" s="334"/>
      <c r="AA31" s="334"/>
      <c r="AB31" s="334"/>
      <c r="AC31" s="341" t="s">
        <v>835</v>
      </c>
      <c r="AD31" s="341">
        <v>1</v>
      </c>
      <c r="AE31" s="342"/>
      <c r="AF31" s="343"/>
      <c r="AG31" s="343"/>
      <c r="AH31" s="343"/>
      <c r="AI31" s="343"/>
      <c r="AJ31" s="343"/>
      <c r="AK31" s="343"/>
      <c r="AL31" s="343"/>
      <c r="AM31" s="343"/>
    </row>
    <row r="32" spans="1:39" ht="13.5" customHeight="1" x14ac:dyDescent="0.25">
      <c r="A32" s="331">
        <f t="shared" si="1"/>
        <v>31</v>
      </c>
      <c r="B32" s="351" t="s">
        <v>893</v>
      </c>
      <c r="C32" s="346">
        <v>143000</v>
      </c>
      <c r="D32" s="345" t="s">
        <v>850</v>
      </c>
      <c r="E32" s="345"/>
      <c r="F32" s="345"/>
      <c r="G32" s="334" t="s">
        <v>851</v>
      </c>
      <c r="H32" s="335">
        <v>1</v>
      </c>
      <c r="I32" s="335">
        <v>198600</v>
      </c>
      <c r="J32" s="337">
        <f t="shared" si="19"/>
        <v>198600</v>
      </c>
      <c r="K32" s="337">
        <v>0</v>
      </c>
      <c r="L32" s="337"/>
      <c r="M32" s="337"/>
      <c r="N32" s="337"/>
      <c r="O32" s="337"/>
      <c r="P32" s="337">
        <f t="shared" si="0"/>
        <v>198600</v>
      </c>
      <c r="Q32" s="337"/>
      <c r="R32" s="334">
        <v>40</v>
      </c>
      <c r="S32" s="337" t="s">
        <v>834</v>
      </c>
      <c r="T32" s="337" t="s">
        <v>891</v>
      </c>
      <c r="U32" s="337"/>
      <c r="V32" s="334">
        <v>110</v>
      </c>
      <c r="W32" s="334">
        <f t="shared" si="18"/>
        <v>218460</v>
      </c>
      <c r="X32" s="334"/>
      <c r="Y32" s="334"/>
      <c r="Z32" s="334"/>
      <c r="AA32" s="334" t="s">
        <v>851</v>
      </c>
      <c r="AB32" s="334"/>
      <c r="AC32" s="341" t="s">
        <v>844</v>
      </c>
      <c r="AD32" s="341">
        <v>1</v>
      </c>
      <c r="AE32" s="342"/>
      <c r="AF32" s="343"/>
      <c r="AG32" s="343"/>
      <c r="AH32" s="343"/>
      <c r="AI32" s="343"/>
      <c r="AJ32" s="343"/>
      <c r="AK32" s="343"/>
      <c r="AL32" s="343"/>
      <c r="AM32" s="343"/>
    </row>
    <row r="33" spans="1:39" ht="13.5" customHeight="1" x14ac:dyDescent="0.25">
      <c r="A33" s="331">
        <f t="shared" si="1"/>
        <v>32</v>
      </c>
      <c r="B33" s="345" t="s">
        <v>894</v>
      </c>
      <c r="C33" s="346">
        <v>141127</v>
      </c>
      <c r="D33" s="345" t="s">
        <v>895</v>
      </c>
      <c r="E33" s="345"/>
      <c r="F33" s="345"/>
      <c r="G33" s="334" t="s">
        <v>835</v>
      </c>
      <c r="H33" s="335">
        <v>42500</v>
      </c>
      <c r="I33" s="336">
        <v>5.2</v>
      </c>
      <c r="J33" s="337">
        <v>247520</v>
      </c>
      <c r="K33" s="337">
        <f t="shared" ref="K33:K35" si="20">ROUND(J33*30%,0)</f>
        <v>74256</v>
      </c>
      <c r="L33" s="337"/>
      <c r="M33" s="337"/>
      <c r="N33" s="337"/>
      <c r="O33" s="337"/>
      <c r="P33" s="337">
        <f t="shared" si="0"/>
        <v>321800</v>
      </c>
      <c r="Q33" s="337"/>
      <c r="R33" s="334">
        <v>40</v>
      </c>
      <c r="S33" s="337" t="s">
        <v>834</v>
      </c>
      <c r="T33" s="337" t="s">
        <v>891</v>
      </c>
      <c r="U33" s="337"/>
      <c r="V33" s="334">
        <v>110</v>
      </c>
      <c r="W33" s="334">
        <f t="shared" si="18"/>
        <v>272272</v>
      </c>
      <c r="X33" s="334"/>
      <c r="Y33" s="334" t="s">
        <v>835</v>
      </c>
      <c r="Z33" s="334"/>
      <c r="AA33" s="334"/>
      <c r="AB33" s="334"/>
      <c r="AC33" s="341" t="s">
        <v>835</v>
      </c>
      <c r="AD33" s="341">
        <v>1</v>
      </c>
      <c r="AE33" s="342"/>
      <c r="AF33" s="343"/>
      <c r="AG33" s="343"/>
      <c r="AH33" s="343"/>
      <c r="AI33" s="343"/>
      <c r="AJ33" s="343"/>
      <c r="AK33" s="343"/>
      <c r="AL33" s="343"/>
      <c r="AM33" s="343"/>
    </row>
    <row r="34" spans="1:39" ht="13.5" customHeight="1" x14ac:dyDescent="0.25">
      <c r="A34" s="331">
        <f t="shared" si="1"/>
        <v>33</v>
      </c>
      <c r="B34" s="352" t="s">
        <v>896</v>
      </c>
      <c r="C34" s="353">
        <v>1400680</v>
      </c>
      <c r="D34" s="352"/>
      <c r="E34" s="352" t="s">
        <v>897</v>
      </c>
      <c r="F34" s="352"/>
      <c r="G34" s="334" t="s">
        <v>835</v>
      </c>
      <c r="H34" s="335">
        <v>42500</v>
      </c>
      <c r="I34" s="336">
        <v>7.5</v>
      </c>
      <c r="J34" s="337">
        <v>350625</v>
      </c>
      <c r="K34" s="337">
        <f t="shared" si="20"/>
        <v>105188</v>
      </c>
      <c r="L34" s="337"/>
      <c r="M34" s="337">
        <f>+J34*0.15</f>
        <v>52593.75</v>
      </c>
      <c r="N34" s="337"/>
      <c r="O34" s="337"/>
      <c r="P34" s="337">
        <f t="shared" si="0"/>
        <v>508400</v>
      </c>
      <c r="Q34" s="337"/>
      <c r="R34" s="334">
        <v>40</v>
      </c>
      <c r="S34" s="337" t="s">
        <v>898</v>
      </c>
      <c r="T34" s="337" t="s">
        <v>898</v>
      </c>
      <c r="U34" s="337"/>
      <c r="V34" s="334">
        <v>105</v>
      </c>
      <c r="W34" s="334">
        <f t="shared" si="18"/>
        <v>368156.25</v>
      </c>
      <c r="X34" s="334"/>
      <c r="Y34" s="334" t="s">
        <v>835</v>
      </c>
      <c r="Z34" s="334"/>
      <c r="AA34" s="334"/>
      <c r="AB34" s="334"/>
      <c r="AC34" s="341" t="s">
        <v>835</v>
      </c>
      <c r="AD34" s="341">
        <v>1</v>
      </c>
      <c r="AE34" s="342"/>
      <c r="AF34" s="343"/>
      <c r="AG34" s="343"/>
      <c r="AH34" s="343"/>
      <c r="AI34" s="343"/>
      <c r="AJ34" s="343"/>
      <c r="AK34" s="343"/>
      <c r="AL34" s="343"/>
      <c r="AM34" s="343"/>
    </row>
    <row r="35" spans="1:39" ht="13.5" customHeight="1" x14ac:dyDescent="0.25">
      <c r="A35" s="331">
        <f t="shared" si="1"/>
        <v>34</v>
      </c>
      <c r="B35" s="352" t="s">
        <v>899</v>
      </c>
      <c r="C35" s="353">
        <v>140077</v>
      </c>
      <c r="D35" s="352"/>
      <c r="E35" s="352" t="s">
        <v>879</v>
      </c>
      <c r="F35" s="352"/>
      <c r="G35" s="334" t="s">
        <v>835</v>
      </c>
      <c r="H35" s="335">
        <v>42500</v>
      </c>
      <c r="I35" s="336">
        <v>7</v>
      </c>
      <c r="J35" s="337">
        <v>312375</v>
      </c>
      <c r="K35" s="337">
        <f t="shared" si="20"/>
        <v>93713</v>
      </c>
      <c r="L35" s="337"/>
      <c r="M35" s="337">
        <f>+J35*0.1</f>
        <v>31237.5</v>
      </c>
      <c r="N35" s="337"/>
      <c r="O35" s="337">
        <v>25500</v>
      </c>
      <c r="P35" s="337">
        <f t="shared" si="0"/>
        <v>462800</v>
      </c>
      <c r="Q35" s="337"/>
      <c r="R35" s="334">
        <v>40</v>
      </c>
      <c r="S35" s="337" t="s">
        <v>898</v>
      </c>
      <c r="T35" s="337" t="s">
        <v>898</v>
      </c>
      <c r="U35" s="337"/>
      <c r="V35" s="334">
        <v>100</v>
      </c>
      <c r="W35" s="334">
        <f>IF(V35=100,J35,J35*V35/100)</f>
        <v>312375</v>
      </c>
      <c r="X35" s="334"/>
      <c r="Y35" s="334" t="s">
        <v>835</v>
      </c>
      <c r="Z35" s="334"/>
      <c r="AA35" s="334"/>
      <c r="AB35" s="334"/>
      <c r="AC35" s="341" t="s">
        <v>835</v>
      </c>
      <c r="AD35" s="341">
        <v>1</v>
      </c>
      <c r="AE35" s="342"/>
      <c r="AF35" s="343"/>
      <c r="AG35" s="343"/>
      <c r="AH35" s="343"/>
      <c r="AI35" s="343"/>
      <c r="AJ35" s="343"/>
      <c r="AK35" s="343"/>
      <c r="AL35" s="343"/>
      <c r="AM35" s="343"/>
    </row>
    <row r="36" spans="1:39" ht="13.5" customHeight="1" x14ac:dyDescent="0.25">
      <c r="A36" s="331">
        <f t="shared" si="1"/>
        <v>35</v>
      </c>
      <c r="B36" s="354" t="s">
        <v>900</v>
      </c>
      <c r="C36" s="353">
        <v>143000</v>
      </c>
      <c r="D36" s="352" t="s">
        <v>850</v>
      </c>
      <c r="E36" s="352"/>
      <c r="F36" s="354"/>
      <c r="G36" s="334" t="s">
        <v>851</v>
      </c>
      <c r="H36" s="335">
        <v>1</v>
      </c>
      <c r="I36" s="335">
        <v>198600</v>
      </c>
      <c r="J36" s="337">
        <f>H36*I36</f>
        <v>198600</v>
      </c>
      <c r="K36" s="337">
        <v>0</v>
      </c>
      <c r="L36" s="337"/>
      <c r="M36" s="337"/>
      <c r="N36" s="337"/>
      <c r="O36" s="337"/>
      <c r="P36" s="337">
        <f t="shared" si="0"/>
        <v>198600</v>
      </c>
      <c r="Q36" s="350"/>
      <c r="R36" s="334">
        <v>40</v>
      </c>
      <c r="S36" s="337" t="s">
        <v>898</v>
      </c>
      <c r="T36" s="337" t="s">
        <v>898</v>
      </c>
      <c r="U36" s="337"/>
      <c r="V36" s="334">
        <v>110</v>
      </c>
      <c r="W36" s="334">
        <f>+J36*V36/100</f>
        <v>218460</v>
      </c>
      <c r="X36" s="334"/>
      <c r="Y36" s="334"/>
      <c r="Z36" s="334"/>
      <c r="AA36" s="334" t="s">
        <v>851</v>
      </c>
      <c r="AB36" s="334"/>
      <c r="AC36" s="341" t="s">
        <v>844</v>
      </c>
      <c r="AD36" s="341">
        <v>1</v>
      </c>
      <c r="AE36" s="342"/>
      <c r="AF36" s="343"/>
      <c r="AG36" s="343"/>
      <c r="AH36" s="343"/>
      <c r="AI36" s="343"/>
      <c r="AJ36" s="343"/>
      <c r="AK36" s="343"/>
      <c r="AL36" s="343"/>
      <c r="AM36" s="343"/>
    </row>
    <row r="37" spans="1:39" ht="13.5" customHeight="1" x14ac:dyDescent="0.25">
      <c r="A37" s="331">
        <f t="shared" si="1"/>
        <v>36</v>
      </c>
      <c r="B37" s="352" t="s">
        <v>901</v>
      </c>
      <c r="C37" s="353">
        <v>141167</v>
      </c>
      <c r="D37" s="352" t="s">
        <v>902</v>
      </c>
      <c r="E37" s="352"/>
      <c r="F37" s="352"/>
      <c r="G37" s="334" t="s">
        <v>835</v>
      </c>
      <c r="H37" s="335">
        <v>42500</v>
      </c>
      <c r="I37" s="336">
        <v>5.7</v>
      </c>
      <c r="J37" s="337">
        <v>266220</v>
      </c>
      <c r="K37" s="337">
        <f t="shared" ref="K37:K39" si="21">ROUND(J37*30%,0)</f>
        <v>79866</v>
      </c>
      <c r="L37" s="337"/>
      <c r="M37" s="337"/>
      <c r="N37" s="337"/>
      <c r="O37" s="337"/>
      <c r="P37" s="337">
        <f t="shared" si="0"/>
        <v>346100</v>
      </c>
      <c r="Q37" s="337"/>
      <c r="R37" s="334">
        <v>40</v>
      </c>
      <c r="S37" s="337" t="s">
        <v>903</v>
      </c>
      <c r="T37" s="337" t="s">
        <v>904</v>
      </c>
      <c r="U37" s="337"/>
      <c r="V37" s="334">
        <v>100</v>
      </c>
      <c r="W37" s="334">
        <f>IF(V37=100,J37,J37*V37/100)</f>
        <v>266220</v>
      </c>
      <c r="X37" s="334"/>
      <c r="Y37" s="334" t="s">
        <v>835</v>
      </c>
      <c r="Z37" s="334"/>
      <c r="AA37" s="334"/>
      <c r="AB37" s="334"/>
      <c r="AC37" s="341" t="s">
        <v>835</v>
      </c>
      <c r="AD37" s="341">
        <v>1</v>
      </c>
      <c r="AE37" s="342"/>
      <c r="AF37" s="343"/>
      <c r="AG37" s="343"/>
      <c r="AH37" s="343"/>
      <c r="AI37" s="343"/>
      <c r="AJ37" s="343"/>
      <c r="AK37" s="343"/>
      <c r="AL37" s="343"/>
      <c r="AM37" s="343"/>
    </row>
    <row r="38" spans="1:39" ht="13.5" customHeight="1" x14ac:dyDescent="0.25">
      <c r="A38" s="331">
        <f t="shared" si="1"/>
        <v>37</v>
      </c>
      <c r="B38" s="352" t="s">
        <v>905</v>
      </c>
      <c r="C38" s="353">
        <v>144147</v>
      </c>
      <c r="D38" s="352" t="s">
        <v>831</v>
      </c>
      <c r="E38" s="352"/>
      <c r="F38" s="352"/>
      <c r="G38" s="334" t="s">
        <v>835</v>
      </c>
      <c r="H38" s="335">
        <v>42500</v>
      </c>
      <c r="I38" s="336">
        <v>5.6</v>
      </c>
      <c r="J38" s="337">
        <v>285500</v>
      </c>
      <c r="K38" s="337">
        <f t="shared" si="21"/>
        <v>85650</v>
      </c>
      <c r="L38" s="337"/>
      <c r="M38" s="337"/>
      <c r="N38" s="337"/>
      <c r="O38" s="337"/>
      <c r="P38" s="337">
        <f t="shared" si="0"/>
        <v>371200</v>
      </c>
      <c r="Q38" s="337"/>
      <c r="R38" s="334">
        <v>40</v>
      </c>
      <c r="S38" s="337" t="s">
        <v>903</v>
      </c>
      <c r="T38" s="337" t="s">
        <v>904</v>
      </c>
      <c r="U38" s="337"/>
      <c r="V38" s="334">
        <v>116</v>
      </c>
      <c r="W38" s="334">
        <f t="shared" ref="W38:W44" si="22">+J38*V38/100</f>
        <v>331180</v>
      </c>
      <c r="X38" s="334"/>
      <c r="Y38" s="334" t="s">
        <v>835</v>
      </c>
      <c r="Z38" s="334"/>
      <c r="AA38" s="334"/>
      <c r="AB38" s="334"/>
      <c r="AC38" s="341" t="s">
        <v>835</v>
      </c>
      <c r="AD38" s="341">
        <v>1</v>
      </c>
      <c r="AE38" s="342"/>
      <c r="AF38" s="343"/>
      <c r="AG38" s="343"/>
      <c r="AH38" s="343"/>
      <c r="AI38" s="343"/>
      <c r="AJ38" s="343"/>
      <c r="AK38" s="343"/>
      <c r="AL38" s="343"/>
      <c r="AM38" s="343"/>
    </row>
    <row r="39" spans="1:39" ht="13.5" customHeight="1" x14ac:dyDescent="0.25">
      <c r="A39" s="331">
        <f t="shared" si="1"/>
        <v>38</v>
      </c>
      <c r="B39" s="352" t="s">
        <v>906</v>
      </c>
      <c r="C39" s="353">
        <v>141177</v>
      </c>
      <c r="D39" s="352" t="s">
        <v>873</v>
      </c>
      <c r="E39" s="352"/>
      <c r="F39" s="352"/>
      <c r="G39" s="334" t="s">
        <v>835</v>
      </c>
      <c r="H39" s="335">
        <v>42500</v>
      </c>
      <c r="I39" s="336">
        <v>5.8</v>
      </c>
      <c r="J39" s="337">
        <v>255000</v>
      </c>
      <c r="K39" s="337">
        <f t="shared" si="21"/>
        <v>76500</v>
      </c>
      <c r="L39" s="337"/>
      <c r="M39" s="337"/>
      <c r="N39" s="337"/>
      <c r="O39" s="337"/>
      <c r="P39" s="337">
        <f t="shared" si="0"/>
        <v>331500</v>
      </c>
      <c r="Q39" s="337"/>
      <c r="R39" s="334">
        <v>40</v>
      </c>
      <c r="S39" s="337" t="s">
        <v>903</v>
      </c>
      <c r="T39" s="337" t="s">
        <v>904</v>
      </c>
      <c r="U39" s="337"/>
      <c r="V39" s="334">
        <v>100</v>
      </c>
      <c r="W39" s="334">
        <f t="shared" si="22"/>
        <v>255000</v>
      </c>
      <c r="X39" s="334"/>
      <c r="Y39" s="334" t="s">
        <v>835</v>
      </c>
      <c r="Z39" s="334"/>
      <c r="AA39" s="334"/>
      <c r="AB39" s="334"/>
      <c r="AC39" s="341" t="s">
        <v>835</v>
      </c>
      <c r="AD39" s="341">
        <v>1</v>
      </c>
      <c r="AE39" s="342"/>
      <c r="AF39" s="343"/>
      <c r="AG39" s="343"/>
      <c r="AH39" s="343"/>
      <c r="AI39" s="343"/>
      <c r="AJ39" s="343"/>
      <c r="AK39" s="343"/>
      <c r="AL39" s="343"/>
      <c r="AM39" s="343"/>
    </row>
    <row r="40" spans="1:39" ht="13.5" customHeight="1" x14ac:dyDescent="0.25">
      <c r="A40" s="331">
        <f t="shared" si="1"/>
        <v>39</v>
      </c>
      <c r="B40" s="354" t="s">
        <v>907</v>
      </c>
      <c r="C40" s="353">
        <v>143000</v>
      </c>
      <c r="D40" s="352" t="s">
        <v>850</v>
      </c>
      <c r="E40" s="352"/>
      <c r="F40" s="354"/>
      <c r="G40" s="334" t="s">
        <v>851</v>
      </c>
      <c r="H40" s="335">
        <v>1</v>
      </c>
      <c r="I40" s="335">
        <v>198600</v>
      </c>
      <c r="J40" s="337">
        <f>H40*I40</f>
        <v>198600</v>
      </c>
      <c r="K40" s="337">
        <v>0</v>
      </c>
      <c r="L40" s="337"/>
      <c r="M40" s="337"/>
      <c r="N40" s="337"/>
      <c r="O40" s="337"/>
      <c r="P40" s="337">
        <f t="shared" si="0"/>
        <v>198600</v>
      </c>
      <c r="Q40" s="337"/>
      <c r="R40" s="334">
        <v>40</v>
      </c>
      <c r="S40" s="337" t="s">
        <v>903</v>
      </c>
      <c r="T40" s="337" t="s">
        <v>904</v>
      </c>
      <c r="U40" s="337"/>
      <c r="V40" s="334">
        <v>110</v>
      </c>
      <c r="W40" s="334">
        <f t="shared" si="22"/>
        <v>218460</v>
      </c>
      <c r="X40" s="334"/>
      <c r="Y40" s="334"/>
      <c r="Z40" s="334"/>
      <c r="AA40" s="334" t="s">
        <v>851</v>
      </c>
      <c r="AB40" s="334"/>
      <c r="AC40" s="341" t="s">
        <v>844</v>
      </c>
      <c r="AD40" s="341">
        <v>1</v>
      </c>
      <c r="AE40" s="342"/>
      <c r="AF40" s="343"/>
      <c r="AG40" s="343"/>
      <c r="AH40" s="343"/>
      <c r="AI40" s="343"/>
      <c r="AJ40" s="343"/>
      <c r="AK40" s="343"/>
      <c r="AL40" s="343"/>
      <c r="AM40" s="343"/>
    </row>
    <row r="41" spans="1:39" ht="13.5" customHeight="1" x14ac:dyDescent="0.25">
      <c r="A41" s="331">
        <f t="shared" si="1"/>
        <v>40</v>
      </c>
      <c r="B41" s="352" t="s">
        <v>908</v>
      </c>
      <c r="C41" s="353">
        <v>141168</v>
      </c>
      <c r="D41" s="352" t="s">
        <v>902</v>
      </c>
      <c r="E41" s="352"/>
      <c r="F41" s="352"/>
      <c r="G41" s="334" t="s">
        <v>835</v>
      </c>
      <c r="H41" s="335">
        <v>42500</v>
      </c>
      <c r="I41" s="336">
        <v>5.8</v>
      </c>
      <c r="J41" s="337">
        <v>258835</v>
      </c>
      <c r="K41" s="337">
        <f>ROUND(J41*30%,0)+1</f>
        <v>77652</v>
      </c>
      <c r="L41" s="337"/>
      <c r="M41" s="337"/>
      <c r="N41" s="337"/>
      <c r="O41" s="337"/>
      <c r="P41" s="337">
        <f t="shared" si="0"/>
        <v>336500</v>
      </c>
      <c r="Q41" s="337"/>
      <c r="R41" s="334">
        <v>40</v>
      </c>
      <c r="S41" s="337" t="s">
        <v>903</v>
      </c>
      <c r="T41" s="337" t="s">
        <v>904</v>
      </c>
      <c r="U41" s="337"/>
      <c r="V41" s="334">
        <v>105</v>
      </c>
      <c r="W41" s="334">
        <f t="shared" si="22"/>
        <v>271776.75</v>
      </c>
      <c r="X41" s="334"/>
      <c r="Y41" s="334" t="s">
        <v>835</v>
      </c>
      <c r="Z41" s="334"/>
      <c r="AA41" s="334"/>
      <c r="AB41" s="334"/>
      <c r="AC41" s="341" t="s">
        <v>835</v>
      </c>
      <c r="AD41" s="341">
        <v>1</v>
      </c>
      <c r="AE41" s="342"/>
      <c r="AF41" s="343"/>
      <c r="AG41" s="343"/>
      <c r="AH41" s="343"/>
      <c r="AI41" s="343"/>
      <c r="AJ41" s="343"/>
      <c r="AK41" s="343"/>
      <c r="AL41" s="343"/>
      <c r="AM41" s="343"/>
    </row>
    <row r="42" spans="1:39" ht="13.5" customHeight="1" x14ac:dyDescent="0.25">
      <c r="A42" s="331">
        <f t="shared" si="1"/>
        <v>41</v>
      </c>
      <c r="B42" s="354" t="s">
        <v>909</v>
      </c>
      <c r="C42" s="353">
        <v>143000</v>
      </c>
      <c r="D42" s="352" t="s">
        <v>850</v>
      </c>
      <c r="E42" s="352"/>
      <c r="F42" s="352"/>
      <c r="G42" s="334" t="s">
        <v>851</v>
      </c>
      <c r="H42" s="335">
        <v>1</v>
      </c>
      <c r="I42" s="335">
        <v>198600</v>
      </c>
      <c r="J42" s="337">
        <f t="shared" ref="J42:J43" si="23">H42*I42</f>
        <v>198600</v>
      </c>
      <c r="K42" s="337">
        <v>0</v>
      </c>
      <c r="L42" s="337"/>
      <c r="M42" s="337"/>
      <c r="N42" s="337"/>
      <c r="O42" s="337"/>
      <c r="P42" s="337">
        <f t="shared" si="0"/>
        <v>198600</v>
      </c>
      <c r="Q42" s="337"/>
      <c r="R42" s="334">
        <v>40</v>
      </c>
      <c r="S42" s="337" t="s">
        <v>903</v>
      </c>
      <c r="T42" s="337" t="s">
        <v>904</v>
      </c>
      <c r="U42" s="337"/>
      <c r="V42" s="334">
        <v>110</v>
      </c>
      <c r="W42" s="334">
        <f t="shared" si="22"/>
        <v>218460</v>
      </c>
      <c r="X42" s="334"/>
      <c r="Y42" s="334"/>
      <c r="Z42" s="334"/>
      <c r="AA42" s="334" t="s">
        <v>851</v>
      </c>
      <c r="AB42" s="334"/>
      <c r="AC42" s="341" t="s">
        <v>844</v>
      </c>
      <c r="AD42" s="341">
        <v>1</v>
      </c>
      <c r="AE42" s="342"/>
      <c r="AF42" s="343"/>
      <c r="AG42" s="343"/>
      <c r="AH42" s="343"/>
      <c r="AI42" s="343"/>
      <c r="AJ42" s="343"/>
      <c r="AK42" s="343"/>
      <c r="AL42" s="343"/>
      <c r="AM42" s="343"/>
    </row>
    <row r="43" spans="1:39" ht="13.5" customHeight="1" x14ac:dyDescent="0.25">
      <c r="A43" s="331">
        <f t="shared" si="1"/>
        <v>42</v>
      </c>
      <c r="B43" s="352" t="s">
        <v>910</v>
      </c>
      <c r="C43" s="353">
        <v>141157</v>
      </c>
      <c r="D43" s="352" t="s">
        <v>855</v>
      </c>
      <c r="E43" s="352"/>
      <c r="F43" s="352"/>
      <c r="G43" s="334" t="s">
        <v>835</v>
      </c>
      <c r="H43" s="335">
        <v>42500</v>
      </c>
      <c r="I43" s="336">
        <v>5.7</v>
      </c>
      <c r="J43" s="337">
        <f t="shared" si="23"/>
        <v>242250</v>
      </c>
      <c r="K43" s="337">
        <f t="shared" ref="K43:K46" si="24">ROUND(J43*30%,0)</f>
        <v>72675</v>
      </c>
      <c r="L43" s="337"/>
      <c r="M43" s="337"/>
      <c r="N43" s="337"/>
      <c r="O43" s="337"/>
      <c r="P43" s="337">
        <f t="shared" si="0"/>
        <v>314900</v>
      </c>
      <c r="Q43" s="337"/>
      <c r="R43" s="334">
        <v>40</v>
      </c>
      <c r="S43" s="337" t="s">
        <v>903</v>
      </c>
      <c r="T43" s="337" t="s">
        <v>904</v>
      </c>
      <c r="U43" s="337"/>
      <c r="V43" s="334">
        <v>100</v>
      </c>
      <c r="W43" s="334">
        <f t="shared" si="22"/>
        <v>242250</v>
      </c>
      <c r="X43" s="334"/>
      <c r="Y43" s="334" t="s">
        <v>835</v>
      </c>
      <c r="Z43" s="334"/>
      <c r="AA43" s="334"/>
      <c r="AB43" s="334"/>
      <c r="AC43" s="341" t="s">
        <v>844</v>
      </c>
      <c r="AD43" s="341">
        <v>1</v>
      </c>
      <c r="AE43" s="342"/>
      <c r="AF43" s="343"/>
      <c r="AG43" s="343"/>
      <c r="AH43" s="343"/>
      <c r="AI43" s="343"/>
      <c r="AJ43" s="343"/>
      <c r="AK43" s="343"/>
      <c r="AL43" s="343"/>
      <c r="AM43" s="343"/>
    </row>
    <row r="44" spans="1:39" ht="13.5" customHeight="1" x14ac:dyDescent="0.25">
      <c r="A44" s="331">
        <f t="shared" si="1"/>
        <v>43</v>
      </c>
      <c r="B44" s="352" t="s">
        <v>911</v>
      </c>
      <c r="C44" s="353">
        <v>141177</v>
      </c>
      <c r="D44" s="352" t="s">
        <v>873</v>
      </c>
      <c r="E44" s="352"/>
      <c r="F44" s="352"/>
      <c r="G44" s="334" t="s">
        <v>835</v>
      </c>
      <c r="H44" s="335">
        <v>42500</v>
      </c>
      <c r="I44" s="336">
        <v>6</v>
      </c>
      <c r="J44" s="337">
        <v>257550</v>
      </c>
      <c r="K44" s="337">
        <f t="shared" si="24"/>
        <v>77265</v>
      </c>
      <c r="L44" s="337"/>
      <c r="M44" s="337"/>
      <c r="N44" s="337"/>
      <c r="O44" s="337"/>
      <c r="P44" s="337">
        <f t="shared" si="0"/>
        <v>334800</v>
      </c>
      <c r="Q44" s="337"/>
      <c r="R44" s="334">
        <v>40</v>
      </c>
      <c r="S44" s="337" t="s">
        <v>903</v>
      </c>
      <c r="T44" s="337" t="s">
        <v>904</v>
      </c>
      <c r="U44" s="337"/>
      <c r="V44" s="334">
        <v>101</v>
      </c>
      <c r="W44" s="334">
        <f t="shared" si="22"/>
        <v>260125.5</v>
      </c>
      <c r="X44" s="334"/>
      <c r="Y44" s="334" t="s">
        <v>835</v>
      </c>
      <c r="Z44" s="334"/>
      <c r="AA44" s="334"/>
      <c r="AB44" s="334"/>
      <c r="AC44" s="341" t="s">
        <v>835</v>
      </c>
      <c r="AD44" s="341">
        <v>1</v>
      </c>
      <c r="AE44" s="342"/>
      <c r="AF44" s="343"/>
      <c r="AG44" s="343"/>
      <c r="AH44" s="343"/>
      <c r="AI44" s="343"/>
      <c r="AJ44" s="343"/>
      <c r="AK44" s="343"/>
      <c r="AL44" s="343"/>
      <c r="AM44" s="343"/>
    </row>
    <row r="45" spans="1:39" ht="14.25" customHeight="1" x14ac:dyDescent="0.25">
      <c r="A45" s="331">
        <f t="shared" si="1"/>
        <v>44</v>
      </c>
      <c r="B45" s="355" t="s">
        <v>912</v>
      </c>
      <c r="C45" s="356">
        <v>141087</v>
      </c>
      <c r="D45" s="355" t="s">
        <v>887</v>
      </c>
      <c r="E45" s="355"/>
      <c r="F45" s="355"/>
      <c r="G45" s="334" t="s">
        <v>835</v>
      </c>
      <c r="H45" s="335">
        <v>42500</v>
      </c>
      <c r="I45" s="336">
        <v>4.4000000000000004</v>
      </c>
      <c r="J45" s="337">
        <f>H45*I45</f>
        <v>187000.00000000003</v>
      </c>
      <c r="K45" s="337">
        <f t="shared" si="24"/>
        <v>56100</v>
      </c>
      <c r="L45" s="337"/>
      <c r="M45" s="337"/>
      <c r="N45" s="337"/>
      <c r="O45" s="337">
        <v>51000</v>
      </c>
      <c r="P45" s="337">
        <f t="shared" si="0"/>
        <v>294100</v>
      </c>
      <c r="Q45" s="337"/>
      <c r="R45" s="334">
        <v>40</v>
      </c>
      <c r="S45" s="337" t="s">
        <v>903</v>
      </c>
      <c r="T45" s="337" t="s">
        <v>913</v>
      </c>
      <c r="U45" s="337"/>
      <c r="V45" s="334">
        <v>100</v>
      </c>
      <c r="W45" s="334">
        <f>IF(V45=100,J45,J45*V45/100)</f>
        <v>187000.00000000003</v>
      </c>
      <c r="X45" s="334"/>
      <c r="Y45" s="334" t="s">
        <v>835</v>
      </c>
      <c r="Z45" s="334"/>
      <c r="AA45" s="334"/>
      <c r="AB45" s="334"/>
      <c r="AC45" s="341" t="s">
        <v>835</v>
      </c>
      <c r="AD45" s="341">
        <v>1</v>
      </c>
      <c r="AE45" s="342"/>
      <c r="AF45" s="343"/>
      <c r="AG45" s="343"/>
      <c r="AH45" s="343"/>
      <c r="AI45" s="343"/>
      <c r="AJ45" s="343"/>
      <c r="AK45" s="343"/>
      <c r="AL45" s="343"/>
      <c r="AM45" s="343"/>
    </row>
    <row r="46" spans="1:39" ht="13.5" customHeight="1" x14ac:dyDescent="0.25">
      <c r="A46" s="331">
        <f t="shared" si="1"/>
        <v>45</v>
      </c>
      <c r="B46" s="355" t="s">
        <v>914</v>
      </c>
      <c r="C46" s="356">
        <v>141117</v>
      </c>
      <c r="D46" s="355" t="s">
        <v>860</v>
      </c>
      <c r="E46" s="355"/>
      <c r="F46" s="355"/>
      <c r="G46" s="334" t="s">
        <v>835</v>
      </c>
      <c r="H46" s="335">
        <v>42500</v>
      </c>
      <c r="I46" s="336">
        <v>5.0999999999999996</v>
      </c>
      <c r="J46" s="337">
        <v>234090</v>
      </c>
      <c r="K46" s="337">
        <f t="shared" si="24"/>
        <v>70227</v>
      </c>
      <c r="L46" s="337"/>
      <c r="M46" s="337"/>
      <c r="N46" s="337"/>
      <c r="O46" s="337">
        <v>42500</v>
      </c>
      <c r="P46" s="337">
        <f t="shared" si="0"/>
        <v>346800</v>
      </c>
      <c r="Q46" s="337"/>
      <c r="R46" s="334">
        <v>40</v>
      </c>
      <c r="S46" s="337" t="s">
        <v>903</v>
      </c>
      <c r="T46" s="337" t="s">
        <v>913</v>
      </c>
      <c r="U46" s="337"/>
      <c r="V46" s="334">
        <v>100</v>
      </c>
      <c r="W46" s="334">
        <f t="shared" ref="W46:W71" si="25">+J46*V46/100</f>
        <v>234090</v>
      </c>
      <c r="X46" s="334"/>
      <c r="Y46" s="334" t="s">
        <v>835</v>
      </c>
      <c r="Z46" s="334"/>
      <c r="AA46" s="334"/>
      <c r="AB46" s="334"/>
      <c r="AC46" s="341" t="s">
        <v>835</v>
      </c>
      <c r="AD46" s="341">
        <v>1</v>
      </c>
      <c r="AE46" s="342"/>
      <c r="AF46" s="343"/>
      <c r="AG46" s="343"/>
      <c r="AH46" s="343"/>
      <c r="AI46" s="343"/>
      <c r="AJ46" s="343"/>
      <c r="AK46" s="343"/>
      <c r="AL46" s="343"/>
      <c r="AM46" s="343"/>
    </row>
    <row r="47" spans="1:39" ht="13.5" customHeight="1" x14ac:dyDescent="0.25">
      <c r="A47" s="331">
        <f t="shared" si="1"/>
        <v>46</v>
      </c>
      <c r="B47" s="357" t="s">
        <v>915</v>
      </c>
      <c r="C47" s="356">
        <v>1430000</v>
      </c>
      <c r="D47" s="355" t="s">
        <v>850</v>
      </c>
      <c r="E47" s="355"/>
      <c r="F47" s="355"/>
      <c r="G47" s="334" t="s">
        <v>851</v>
      </c>
      <c r="H47" s="335">
        <v>1</v>
      </c>
      <c r="I47" s="335">
        <v>198600</v>
      </c>
      <c r="J47" s="337">
        <f>H47*I47</f>
        <v>198600</v>
      </c>
      <c r="K47" s="337">
        <v>0</v>
      </c>
      <c r="L47" s="337"/>
      <c r="M47" s="337"/>
      <c r="N47" s="337"/>
      <c r="O47" s="337"/>
      <c r="P47" s="337">
        <f t="shared" si="0"/>
        <v>198600</v>
      </c>
      <c r="Q47" s="337"/>
      <c r="R47" s="334">
        <v>40</v>
      </c>
      <c r="S47" s="337" t="s">
        <v>903</v>
      </c>
      <c r="T47" s="337" t="s">
        <v>913</v>
      </c>
      <c r="U47" s="337"/>
      <c r="V47" s="334">
        <v>110</v>
      </c>
      <c r="W47" s="334">
        <f t="shared" si="25"/>
        <v>218460</v>
      </c>
      <c r="X47" s="334"/>
      <c r="Y47" s="334"/>
      <c r="Z47" s="334"/>
      <c r="AA47" s="334" t="s">
        <v>851</v>
      </c>
      <c r="AB47" s="334"/>
      <c r="AC47" s="341" t="s">
        <v>844</v>
      </c>
      <c r="AD47" s="341">
        <v>1</v>
      </c>
      <c r="AE47" s="342"/>
      <c r="AF47" s="343"/>
      <c r="AG47" s="343"/>
      <c r="AH47" s="343"/>
      <c r="AI47" s="343"/>
      <c r="AJ47" s="343"/>
      <c r="AK47" s="343"/>
      <c r="AL47" s="343"/>
      <c r="AM47" s="343"/>
    </row>
    <row r="48" spans="1:39" ht="13.5" customHeight="1" x14ac:dyDescent="0.25">
      <c r="A48" s="331">
        <f t="shared" si="1"/>
        <v>47</v>
      </c>
      <c r="B48" s="355" t="s">
        <v>916</v>
      </c>
      <c r="C48" s="356">
        <v>141168</v>
      </c>
      <c r="D48" s="355" t="s">
        <v>902</v>
      </c>
      <c r="E48" s="355"/>
      <c r="F48" s="355"/>
      <c r="G48" s="334" t="s">
        <v>835</v>
      </c>
      <c r="H48" s="335">
        <v>42500</v>
      </c>
      <c r="I48" s="336">
        <v>5.8</v>
      </c>
      <c r="J48" s="337">
        <v>256380</v>
      </c>
      <c r="K48" s="337">
        <f t="shared" ref="K48:K50" si="26">ROUND(J48*30%,0)</f>
        <v>76914</v>
      </c>
      <c r="L48" s="337"/>
      <c r="M48" s="337"/>
      <c r="N48" s="337"/>
      <c r="O48" s="337"/>
      <c r="P48" s="337">
        <f t="shared" si="0"/>
        <v>333300</v>
      </c>
      <c r="Q48" s="337"/>
      <c r="R48" s="334">
        <v>40</v>
      </c>
      <c r="S48" s="337" t="s">
        <v>903</v>
      </c>
      <c r="T48" s="337" t="s">
        <v>913</v>
      </c>
      <c r="U48" s="337"/>
      <c r="V48" s="334">
        <v>104</v>
      </c>
      <c r="W48" s="334">
        <f t="shared" si="25"/>
        <v>266635.2</v>
      </c>
      <c r="X48" s="334"/>
      <c r="Y48" s="334" t="s">
        <v>835</v>
      </c>
      <c r="Z48" s="334"/>
      <c r="AA48" s="334"/>
      <c r="AB48" s="334"/>
      <c r="AC48" s="341" t="s">
        <v>835</v>
      </c>
      <c r="AD48" s="341">
        <v>1</v>
      </c>
      <c r="AE48" s="342"/>
      <c r="AF48" s="343"/>
      <c r="AG48" s="343"/>
      <c r="AH48" s="343"/>
      <c r="AI48" s="343"/>
      <c r="AJ48" s="343"/>
      <c r="AK48" s="343"/>
      <c r="AL48" s="343"/>
      <c r="AM48" s="343"/>
    </row>
    <row r="49" spans="1:39" ht="13.5" customHeight="1" x14ac:dyDescent="0.25">
      <c r="A49" s="331">
        <f t="shared" si="1"/>
        <v>48</v>
      </c>
      <c r="B49" s="355" t="s">
        <v>917</v>
      </c>
      <c r="C49" s="356">
        <v>141107</v>
      </c>
      <c r="D49" s="355" t="s">
        <v>918</v>
      </c>
      <c r="E49" s="355"/>
      <c r="F49" s="355"/>
      <c r="G49" s="334" t="s">
        <v>835</v>
      </c>
      <c r="H49" s="335">
        <v>42500</v>
      </c>
      <c r="I49" s="336">
        <v>4.8</v>
      </c>
      <c r="J49" s="337">
        <f t="shared" ref="J49:J51" si="27">H49*I49</f>
        <v>204000</v>
      </c>
      <c r="K49" s="337">
        <f t="shared" si="26"/>
        <v>61200</v>
      </c>
      <c r="L49" s="337"/>
      <c r="M49" s="337"/>
      <c r="N49" s="337"/>
      <c r="O49" s="337">
        <v>19125</v>
      </c>
      <c r="P49" s="337">
        <f t="shared" si="0"/>
        <v>284300</v>
      </c>
      <c r="Q49" s="337"/>
      <c r="R49" s="334">
        <v>40</v>
      </c>
      <c r="S49" s="337" t="s">
        <v>903</v>
      </c>
      <c r="T49" s="337" t="s">
        <v>913</v>
      </c>
      <c r="U49" s="337"/>
      <c r="V49" s="334">
        <v>100</v>
      </c>
      <c r="W49" s="334">
        <f t="shared" si="25"/>
        <v>204000</v>
      </c>
      <c r="X49" s="334"/>
      <c r="Y49" s="334" t="s">
        <v>835</v>
      </c>
      <c r="Z49" s="334"/>
      <c r="AA49" s="334"/>
      <c r="AB49" s="334"/>
      <c r="AC49" s="341" t="s">
        <v>835</v>
      </c>
      <c r="AD49" s="341">
        <v>0.5</v>
      </c>
      <c r="AE49" s="342"/>
      <c r="AF49" s="343"/>
      <c r="AG49" s="343"/>
      <c r="AH49" s="343"/>
      <c r="AI49" s="343"/>
      <c r="AJ49" s="343"/>
      <c r="AK49" s="343"/>
      <c r="AL49" s="343"/>
      <c r="AM49" s="343"/>
    </row>
    <row r="50" spans="1:39" ht="14.25" customHeight="1" x14ac:dyDescent="0.25">
      <c r="A50" s="331">
        <f t="shared" si="1"/>
        <v>49</v>
      </c>
      <c r="B50" s="352" t="s">
        <v>919</v>
      </c>
      <c r="C50" s="353">
        <v>1441470</v>
      </c>
      <c r="D50" s="352" t="s">
        <v>920</v>
      </c>
      <c r="E50" s="352"/>
      <c r="F50" s="352"/>
      <c r="G50" s="334" t="s">
        <v>835</v>
      </c>
      <c r="H50" s="335">
        <v>42500</v>
      </c>
      <c r="I50" s="336">
        <v>5.6</v>
      </c>
      <c r="J50" s="337">
        <f t="shared" si="27"/>
        <v>237999.99999999997</v>
      </c>
      <c r="K50" s="337">
        <f t="shared" si="26"/>
        <v>71400</v>
      </c>
      <c r="L50" s="337"/>
      <c r="M50" s="337"/>
      <c r="N50" s="337"/>
      <c r="O50" s="337">
        <v>5798</v>
      </c>
      <c r="P50" s="337">
        <f t="shared" si="0"/>
        <v>315200</v>
      </c>
      <c r="Q50" s="337"/>
      <c r="R50" s="334">
        <v>40</v>
      </c>
      <c r="S50" s="337" t="s">
        <v>903</v>
      </c>
      <c r="T50" s="337" t="s">
        <v>921</v>
      </c>
      <c r="U50" s="337"/>
      <c r="V50" s="334">
        <v>100</v>
      </c>
      <c r="W50" s="334">
        <f t="shared" si="25"/>
        <v>237999.99999999997</v>
      </c>
      <c r="X50" s="334"/>
      <c r="Y50" s="334" t="s">
        <v>835</v>
      </c>
      <c r="Z50" s="334"/>
      <c r="AA50" s="334"/>
      <c r="AB50" s="334"/>
      <c r="AC50" s="341" t="s">
        <v>835</v>
      </c>
      <c r="AD50" s="341">
        <v>1</v>
      </c>
      <c r="AE50" s="342"/>
      <c r="AF50" s="343"/>
      <c r="AG50" s="343"/>
      <c r="AH50" s="343"/>
      <c r="AI50" s="343"/>
      <c r="AJ50" s="343"/>
      <c r="AK50" s="343"/>
      <c r="AL50" s="343"/>
      <c r="AM50" s="343"/>
    </row>
    <row r="51" spans="1:39" ht="13.5" customHeight="1" x14ac:dyDescent="0.25">
      <c r="A51" s="331">
        <f t="shared" si="1"/>
        <v>50</v>
      </c>
      <c r="B51" s="352" t="s">
        <v>922</v>
      </c>
      <c r="C51" s="353">
        <v>142157</v>
      </c>
      <c r="D51" s="352" t="s">
        <v>923</v>
      </c>
      <c r="E51" s="352"/>
      <c r="F51" s="352"/>
      <c r="G51" s="334" t="s">
        <v>844</v>
      </c>
      <c r="H51" s="335">
        <v>42500</v>
      </c>
      <c r="I51" s="336">
        <v>4.2</v>
      </c>
      <c r="J51" s="337">
        <f t="shared" si="27"/>
        <v>178500</v>
      </c>
      <c r="K51" s="337">
        <f>ROUND(J51*20%,0)</f>
        <v>35700</v>
      </c>
      <c r="L51" s="337"/>
      <c r="M51" s="337"/>
      <c r="N51" s="337"/>
      <c r="O51" s="337"/>
      <c r="P51" s="337">
        <f t="shared" si="0"/>
        <v>214200</v>
      </c>
      <c r="Q51" s="337"/>
      <c r="R51" s="334">
        <v>40</v>
      </c>
      <c r="S51" s="337" t="s">
        <v>903</v>
      </c>
      <c r="T51" s="337" t="s">
        <v>921</v>
      </c>
      <c r="U51" s="337"/>
      <c r="V51" s="334">
        <v>113</v>
      </c>
      <c r="W51" s="334">
        <f t="shared" si="25"/>
        <v>201705</v>
      </c>
      <c r="X51" s="334"/>
      <c r="Y51" s="334"/>
      <c r="Z51" s="334" t="s">
        <v>844</v>
      </c>
      <c r="AA51" s="334"/>
      <c r="AB51" s="334"/>
      <c r="AC51" s="341" t="s">
        <v>844</v>
      </c>
      <c r="AD51" s="341">
        <v>1</v>
      </c>
      <c r="AE51" s="342"/>
      <c r="AF51" s="343"/>
      <c r="AG51" s="343"/>
      <c r="AH51" s="343"/>
      <c r="AI51" s="343"/>
      <c r="AJ51" s="343"/>
      <c r="AK51" s="343"/>
      <c r="AL51" s="343"/>
      <c r="AM51" s="343"/>
    </row>
    <row r="52" spans="1:39" ht="13.5" customHeight="1" x14ac:dyDescent="0.25">
      <c r="A52" s="331">
        <f t="shared" si="1"/>
        <v>51</v>
      </c>
      <c r="B52" s="352" t="s">
        <v>924</v>
      </c>
      <c r="C52" s="353">
        <v>141117</v>
      </c>
      <c r="D52" s="352" t="s">
        <v>860</v>
      </c>
      <c r="E52" s="352"/>
      <c r="F52" s="352"/>
      <c r="G52" s="334" t="s">
        <v>835</v>
      </c>
      <c r="H52" s="335">
        <v>42500</v>
      </c>
      <c r="I52" s="336">
        <v>5.0999999999999996</v>
      </c>
      <c r="J52" s="337">
        <v>238000</v>
      </c>
      <c r="K52" s="337">
        <f>ROUND(J52*30%,0)</f>
        <v>71400</v>
      </c>
      <c r="L52" s="337"/>
      <c r="M52" s="337"/>
      <c r="N52" s="337"/>
      <c r="O52" s="337">
        <v>6375</v>
      </c>
      <c r="P52" s="337">
        <f t="shared" si="0"/>
        <v>315800</v>
      </c>
      <c r="Q52" s="337"/>
      <c r="R52" s="334">
        <v>40</v>
      </c>
      <c r="S52" s="337" t="s">
        <v>903</v>
      </c>
      <c r="T52" s="337" t="s">
        <v>921</v>
      </c>
      <c r="U52" s="337"/>
      <c r="V52" s="334">
        <v>115</v>
      </c>
      <c r="W52" s="334">
        <f t="shared" si="25"/>
        <v>273700</v>
      </c>
      <c r="X52" s="334"/>
      <c r="Y52" s="334" t="s">
        <v>835</v>
      </c>
      <c r="Z52" s="334"/>
      <c r="AA52" s="334"/>
      <c r="AB52" s="334"/>
      <c r="AC52" s="341" t="s">
        <v>835</v>
      </c>
      <c r="AD52" s="341">
        <v>1</v>
      </c>
      <c r="AE52" s="342"/>
      <c r="AF52" s="343"/>
      <c r="AG52" s="343"/>
      <c r="AH52" s="343"/>
      <c r="AI52" s="343"/>
      <c r="AJ52" s="343"/>
      <c r="AK52" s="343"/>
      <c r="AL52" s="343"/>
      <c r="AM52" s="343"/>
    </row>
    <row r="53" spans="1:39" ht="13.5" customHeight="1" x14ac:dyDescent="0.25">
      <c r="A53" s="331">
        <f t="shared" si="1"/>
        <v>52</v>
      </c>
      <c r="B53" s="358" t="s">
        <v>925</v>
      </c>
      <c r="C53" s="353">
        <v>143000</v>
      </c>
      <c r="D53" s="352" t="s">
        <v>850</v>
      </c>
      <c r="E53" s="352"/>
      <c r="F53" s="352"/>
      <c r="G53" s="334" t="s">
        <v>851</v>
      </c>
      <c r="H53" s="335">
        <v>1</v>
      </c>
      <c r="I53" s="335">
        <v>198600</v>
      </c>
      <c r="J53" s="337">
        <f>H53*I53</f>
        <v>198600</v>
      </c>
      <c r="K53" s="337">
        <v>0</v>
      </c>
      <c r="L53" s="337"/>
      <c r="M53" s="337"/>
      <c r="N53" s="337"/>
      <c r="O53" s="337"/>
      <c r="P53" s="337">
        <f t="shared" si="0"/>
        <v>198600</v>
      </c>
      <c r="Q53" s="337"/>
      <c r="R53" s="334">
        <v>40</v>
      </c>
      <c r="S53" s="337" t="s">
        <v>903</v>
      </c>
      <c r="T53" s="337" t="s">
        <v>921</v>
      </c>
      <c r="U53" s="337"/>
      <c r="V53" s="334">
        <v>110</v>
      </c>
      <c r="W53" s="334">
        <f t="shared" si="25"/>
        <v>218460</v>
      </c>
      <c r="X53" s="334"/>
      <c r="Y53" s="334"/>
      <c r="Z53" s="334"/>
      <c r="AA53" s="334" t="s">
        <v>851</v>
      </c>
      <c r="AB53" s="334"/>
      <c r="AC53" s="341" t="s">
        <v>844</v>
      </c>
      <c r="AD53" s="341">
        <v>1</v>
      </c>
      <c r="AE53" s="342"/>
      <c r="AF53" s="343"/>
      <c r="AG53" s="343"/>
      <c r="AH53" s="343"/>
      <c r="AI53" s="343"/>
      <c r="AJ53" s="343"/>
      <c r="AK53" s="343"/>
      <c r="AL53" s="343"/>
      <c r="AM53" s="343"/>
    </row>
    <row r="54" spans="1:39" ht="13.5" customHeight="1" x14ac:dyDescent="0.25">
      <c r="A54" s="331">
        <f t="shared" si="1"/>
        <v>53</v>
      </c>
      <c r="B54" s="352" t="s">
        <v>926</v>
      </c>
      <c r="C54" s="353">
        <v>141157</v>
      </c>
      <c r="D54" s="352" t="s">
        <v>855</v>
      </c>
      <c r="E54" s="352"/>
      <c r="F54" s="352"/>
      <c r="G54" s="334" t="s">
        <v>835</v>
      </c>
      <c r="H54" s="335">
        <v>42500</v>
      </c>
      <c r="I54" s="336">
        <v>5.7</v>
      </c>
      <c r="J54" s="337">
        <v>261630</v>
      </c>
      <c r="K54" s="337">
        <f t="shared" ref="K54:K63" si="28">ROUND(J54*30%,0)</f>
        <v>78489</v>
      </c>
      <c r="L54" s="337"/>
      <c r="M54" s="337"/>
      <c r="N54" s="337"/>
      <c r="O54" s="337"/>
      <c r="P54" s="337">
        <f t="shared" si="0"/>
        <v>340100</v>
      </c>
      <c r="Q54" s="337"/>
      <c r="R54" s="334">
        <v>40</v>
      </c>
      <c r="S54" s="337" t="s">
        <v>903</v>
      </c>
      <c r="T54" s="337" t="s">
        <v>921</v>
      </c>
      <c r="U54" s="337"/>
      <c r="V54" s="334">
        <v>105</v>
      </c>
      <c r="W54" s="334">
        <f t="shared" si="25"/>
        <v>274711.5</v>
      </c>
      <c r="X54" s="334"/>
      <c r="Y54" s="334" t="s">
        <v>835</v>
      </c>
      <c r="Z54" s="334"/>
      <c r="AA54" s="334"/>
      <c r="AB54" s="334"/>
      <c r="AC54" s="341" t="s">
        <v>835</v>
      </c>
      <c r="AD54" s="341">
        <v>1</v>
      </c>
      <c r="AE54" s="342"/>
      <c r="AF54" s="343"/>
      <c r="AG54" s="343"/>
      <c r="AH54" s="343"/>
      <c r="AI54" s="343"/>
      <c r="AJ54" s="343"/>
      <c r="AK54" s="343"/>
      <c r="AL54" s="343"/>
      <c r="AM54" s="343"/>
    </row>
    <row r="55" spans="1:39" ht="13.5" customHeight="1" x14ac:dyDescent="0.25">
      <c r="A55" s="331">
        <f t="shared" si="1"/>
        <v>54</v>
      </c>
      <c r="B55" s="352" t="s">
        <v>927</v>
      </c>
      <c r="C55" s="353">
        <v>141167</v>
      </c>
      <c r="D55" s="352" t="s">
        <v>902</v>
      </c>
      <c r="E55" s="352"/>
      <c r="F55" s="352"/>
      <c r="G55" s="334" t="s">
        <v>835</v>
      </c>
      <c r="H55" s="335">
        <v>42500</v>
      </c>
      <c r="I55" s="336">
        <v>5.8</v>
      </c>
      <c r="J55" s="337">
        <f>H55*I55</f>
        <v>246500</v>
      </c>
      <c r="K55" s="337">
        <f t="shared" si="28"/>
        <v>73950</v>
      </c>
      <c r="L55" s="337"/>
      <c r="M55" s="337"/>
      <c r="N55" s="337"/>
      <c r="O55" s="337"/>
      <c r="P55" s="337">
        <f t="shared" si="0"/>
        <v>320500</v>
      </c>
      <c r="Q55" s="337"/>
      <c r="R55" s="334">
        <v>40</v>
      </c>
      <c r="S55" s="337" t="s">
        <v>903</v>
      </c>
      <c r="T55" s="337" t="s">
        <v>921</v>
      </c>
      <c r="U55" s="337"/>
      <c r="V55" s="334">
        <v>100</v>
      </c>
      <c r="W55" s="334">
        <f t="shared" si="25"/>
        <v>246500</v>
      </c>
      <c r="X55" s="334"/>
      <c r="Y55" s="334" t="s">
        <v>835</v>
      </c>
      <c r="Z55" s="334"/>
      <c r="AA55" s="334"/>
      <c r="AB55" s="334"/>
      <c r="AC55" s="341"/>
      <c r="AD55" s="341">
        <v>1</v>
      </c>
      <c r="AE55" s="342"/>
      <c r="AF55" s="343"/>
      <c r="AG55" s="343"/>
      <c r="AH55" s="343"/>
      <c r="AI55" s="343"/>
      <c r="AJ55" s="343"/>
      <c r="AK55" s="343"/>
      <c r="AL55" s="343"/>
      <c r="AM55" s="343"/>
    </row>
    <row r="56" spans="1:39" ht="13.5" customHeight="1" x14ac:dyDescent="0.25">
      <c r="A56" s="331">
        <f t="shared" si="1"/>
        <v>55</v>
      </c>
      <c r="B56" s="359" t="s">
        <v>928</v>
      </c>
      <c r="C56" s="360">
        <v>144167</v>
      </c>
      <c r="D56" s="359" t="s">
        <v>831</v>
      </c>
      <c r="E56" s="359"/>
      <c r="F56" s="359"/>
      <c r="G56" s="334" t="s">
        <v>835</v>
      </c>
      <c r="H56" s="335">
        <v>42500</v>
      </c>
      <c r="I56" s="336">
        <v>5.7</v>
      </c>
      <c r="J56" s="337">
        <v>300730</v>
      </c>
      <c r="K56" s="337">
        <f t="shared" si="28"/>
        <v>90219</v>
      </c>
      <c r="L56" s="337"/>
      <c r="M56" s="337"/>
      <c r="N56" s="337"/>
      <c r="O56" s="337">
        <v>6375</v>
      </c>
      <c r="P56" s="337">
        <f t="shared" si="0"/>
        <v>397300</v>
      </c>
      <c r="Q56" s="337"/>
      <c r="R56" s="334">
        <v>40</v>
      </c>
      <c r="S56" s="337" t="s">
        <v>929</v>
      </c>
      <c r="T56" s="337" t="s">
        <v>930</v>
      </c>
      <c r="U56" s="337"/>
      <c r="V56" s="334">
        <v>115</v>
      </c>
      <c r="W56" s="334">
        <f t="shared" si="25"/>
        <v>345839.5</v>
      </c>
      <c r="X56" s="334"/>
      <c r="Y56" s="334" t="s">
        <v>835</v>
      </c>
      <c r="Z56" s="334"/>
      <c r="AA56" s="334"/>
      <c r="AB56" s="334"/>
      <c r="AC56" s="341" t="s">
        <v>835</v>
      </c>
      <c r="AD56" s="341">
        <v>1</v>
      </c>
      <c r="AE56" s="342"/>
      <c r="AF56" s="343"/>
      <c r="AG56" s="343"/>
      <c r="AH56" s="343"/>
      <c r="AI56" s="343"/>
      <c r="AJ56" s="343"/>
      <c r="AK56" s="343"/>
      <c r="AL56" s="343"/>
      <c r="AM56" s="343"/>
    </row>
    <row r="57" spans="1:39" ht="13.5" customHeight="1" x14ac:dyDescent="0.25">
      <c r="A57" s="331">
        <f t="shared" si="1"/>
        <v>56</v>
      </c>
      <c r="B57" s="359" t="s">
        <v>931</v>
      </c>
      <c r="C57" s="360">
        <v>141147</v>
      </c>
      <c r="D57" s="359" t="s">
        <v>920</v>
      </c>
      <c r="E57" s="359"/>
      <c r="F57" s="359"/>
      <c r="G57" s="334" t="s">
        <v>835</v>
      </c>
      <c r="H57" s="335">
        <v>42500</v>
      </c>
      <c r="I57" s="336">
        <v>5.4</v>
      </c>
      <c r="J57" s="337">
        <v>249900</v>
      </c>
      <c r="K57" s="337">
        <f t="shared" si="28"/>
        <v>74970</v>
      </c>
      <c r="L57" s="337"/>
      <c r="M57" s="337"/>
      <c r="N57" s="337"/>
      <c r="O57" s="337"/>
      <c r="P57" s="337">
        <f t="shared" si="0"/>
        <v>324900</v>
      </c>
      <c r="Q57" s="337"/>
      <c r="R57" s="334">
        <v>40</v>
      </c>
      <c r="S57" s="337" t="s">
        <v>929</v>
      </c>
      <c r="T57" s="337" t="s">
        <v>930</v>
      </c>
      <c r="U57" s="337"/>
      <c r="V57" s="334">
        <v>105</v>
      </c>
      <c r="W57" s="334">
        <f t="shared" si="25"/>
        <v>262395</v>
      </c>
      <c r="X57" s="334"/>
      <c r="Y57" s="334" t="s">
        <v>835</v>
      </c>
      <c r="Z57" s="334"/>
      <c r="AA57" s="334"/>
      <c r="AB57" s="334"/>
      <c r="AC57" s="341" t="s">
        <v>835</v>
      </c>
      <c r="AD57" s="341">
        <v>1</v>
      </c>
      <c r="AE57" s="342"/>
      <c r="AF57" s="343"/>
      <c r="AG57" s="343"/>
      <c r="AH57" s="343"/>
      <c r="AI57" s="343"/>
      <c r="AJ57" s="343"/>
      <c r="AK57" s="343"/>
      <c r="AL57" s="343"/>
      <c r="AM57" s="343"/>
    </row>
    <row r="58" spans="1:39" ht="13.5" customHeight="1" x14ac:dyDescent="0.25">
      <c r="A58" s="331">
        <f t="shared" si="1"/>
        <v>57</v>
      </c>
      <c r="B58" s="359" t="s">
        <v>932</v>
      </c>
      <c r="C58" s="360">
        <v>141147</v>
      </c>
      <c r="D58" s="359" t="s">
        <v>858</v>
      </c>
      <c r="E58" s="359"/>
      <c r="F58" s="359"/>
      <c r="G58" s="334" t="s">
        <v>835</v>
      </c>
      <c r="H58" s="335">
        <v>42500</v>
      </c>
      <c r="I58" s="336">
        <v>5.6</v>
      </c>
      <c r="J58" s="337">
        <v>254660</v>
      </c>
      <c r="K58" s="337">
        <f t="shared" si="28"/>
        <v>76398</v>
      </c>
      <c r="L58" s="337"/>
      <c r="M58" s="337"/>
      <c r="N58" s="337"/>
      <c r="O58" s="337">
        <v>6375</v>
      </c>
      <c r="P58" s="337">
        <f t="shared" si="0"/>
        <v>337400</v>
      </c>
      <c r="Q58" s="337"/>
      <c r="R58" s="334">
        <v>40</v>
      </c>
      <c r="S58" s="337" t="s">
        <v>929</v>
      </c>
      <c r="T58" s="337" t="s">
        <v>930</v>
      </c>
      <c r="U58" s="337"/>
      <c r="V58" s="334">
        <v>105</v>
      </c>
      <c r="W58" s="334">
        <f t="shared" si="25"/>
        <v>267393</v>
      </c>
      <c r="X58" s="334"/>
      <c r="Y58" s="334" t="s">
        <v>835</v>
      </c>
      <c r="Z58" s="334"/>
      <c r="AA58" s="334"/>
      <c r="AB58" s="334"/>
      <c r="AC58" s="341" t="s">
        <v>835</v>
      </c>
      <c r="AD58" s="341">
        <v>1</v>
      </c>
      <c r="AE58" s="342"/>
      <c r="AF58" s="343"/>
      <c r="AG58" s="343"/>
      <c r="AH58" s="343"/>
      <c r="AI58" s="343"/>
      <c r="AJ58" s="343"/>
      <c r="AK58" s="343"/>
      <c r="AL58" s="343"/>
      <c r="AM58" s="343"/>
    </row>
    <row r="59" spans="1:39" ht="13.5" customHeight="1" x14ac:dyDescent="0.25">
      <c r="A59" s="331">
        <f t="shared" si="1"/>
        <v>58</v>
      </c>
      <c r="B59" s="359" t="s">
        <v>933</v>
      </c>
      <c r="C59" s="360">
        <v>141147</v>
      </c>
      <c r="D59" s="359" t="s">
        <v>858</v>
      </c>
      <c r="E59" s="359"/>
      <c r="F59" s="359"/>
      <c r="G59" s="334" t="s">
        <v>835</v>
      </c>
      <c r="H59" s="335">
        <v>42500</v>
      </c>
      <c r="I59" s="336">
        <v>5.6</v>
      </c>
      <c r="J59" s="337">
        <v>245140</v>
      </c>
      <c r="K59" s="337">
        <f t="shared" si="28"/>
        <v>73542</v>
      </c>
      <c r="L59" s="337"/>
      <c r="M59" s="337"/>
      <c r="N59" s="337"/>
      <c r="O59" s="337">
        <v>68000</v>
      </c>
      <c r="P59" s="337">
        <f t="shared" si="0"/>
        <v>386700</v>
      </c>
      <c r="Q59" s="337"/>
      <c r="R59" s="334">
        <v>40</v>
      </c>
      <c r="S59" s="337" t="s">
        <v>929</v>
      </c>
      <c r="T59" s="337" t="s">
        <v>930</v>
      </c>
      <c r="U59" s="337"/>
      <c r="V59" s="334">
        <v>103</v>
      </c>
      <c r="W59" s="334">
        <f t="shared" si="25"/>
        <v>252494.2</v>
      </c>
      <c r="X59" s="334"/>
      <c r="Y59" s="334" t="s">
        <v>835</v>
      </c>
      <c r="Z59" s="334"/>
      <c r="AA59" s="334"/>
      <c r="AB59" s="334"/>
      <c r="AC59" s="341" t="s">
        <v>835</v>
      </c>
      <c r="AD59" s="341">
        <v>1</v>
      </c>
      <c r="AE59" s="342"/>
      <c r="AF59" s="343"/>
      <c r="AG59" s="343"/>
      <c r="AH59" s="343"/>
      <c r="AI59" s="343"/>
      <c r="AJ59" s="343"/>
      <c r="AK59" s="343"/>
      <c r="AL59" s="343"/>
      <c r="AM59" s="343"/>
    </row>
    <row r="60" spans="1:39" ht="13.5" customHeight="1" x14ac:dyDescent="0.25">
      <c r="A60" s="331">
        <f t="shared" si="1"/>
        <v>59</v>
      </c>
      <c r="B60" s="359" t="s">
        <v>934</v>
      </c>
      <c r="C60" s="360">
        <v>141117</v>
      </c>
      <c r="D60" s="359" t="s">
        <v>860</v>
      </c>
      <c r="E60" s="359"/>
      <c r="F60" s="359"/>
      <c r="G60" s="334" t="s">
        <v>835</v>
      </c>
      <c r="H60" s="335">
        <v>42500</v>
      </c>
      <c r="I60" s="336">
        <v>5.0999999999999996</v>
      </c>
      <c r="J60" s="337">
        <v>238680</v>
      </c>
      <c r="K60" s="337">
        <f t="shared" si="28"/>
        <v>71604</v>
      </c>
      <c r="L60" s="337"/>
      <c r="M60" s="337"/>
      <c r="N60" s="337"/>
      <c r="O60" s="337">
        <v>25500</v>
      </c>
      <c r="P60" s="337">
        <f t="shared" si="0"/>
        <v>335800</v>
      </c>
      <c r="Q60" s="337"/>
      <c r="R60" s="334">
        <v>40</v>
      </c>
      <c r="S60" s="337" t="s">
        <v>929</v>
      </c>
      <c r="T60" s="337" t="s">
        <v>930</v>
      </c>
      <c r="U60" s="337"/>
      <c r="V60" s="334">
        <v>108</v>
      </c>
      <c r="W60" s="334">
        <f t="shared" si="25"/>
        <v>257774.4</v>
      </c>
      <c r="X60" s="334"/>
      <c r="Y60" s="334" t="s">
        <v>835</v>
      </c>
      <c r="Z60" s="334"/>
      <c r="AA60" s="334"/>
      <c r="AB60" s="334"/>
      <c r="AC60" s="341" t="s">
        <v>835</v>
      </c>
      <c r="AD60" s="341">
        <v>1</v>
      </c>
      <c r="AE60" s="342"/>
      <c r="AF60" s="343"/>
      <c r="AG60" s="343"/>
      <c r="AH60" s="343"/>
      <c r="AI60" s="343"/>
      <c r="AJ60" s="343"/>
      <c r="AK60" s="343"/>
      <c r="AL60" s="343"/>
      <c r="AM60" s="343"/>
    </row>
    <row r="61" spans="1:39" ht="13.5" customHeight="1" x14ac:dyDescent="0.25">
      <c r="A61" s="331">
        <f t="shared" si="1"/>
        <v>60</v>
      </c>
      <c r="B61" s="359" t="s">
        <v>935</v>
      </c>
      <c r="C61" s="360">
        <v>141087</v>
      </c>
      <c r="D61" s="359" t="s">
        <v>936</v>
      </c>
      <c r="E61" s="359"/>
      <c r="F61" s="359"/>
      <c r="G61" s="334" t="s">
        <v>835</v>
      </c>
      <c r="H61" s="335">
        <v>42500</v>
      </c>
      <c r="I61" s="336">
        <v>4.3</v>
      </c>
      <c r="J61" s="337">
        <v>213180</v>
      </c>
      <c r="K61" s="337">
        <f t="shared" si="28"/>
        <v>63954</v>
      </c>
      <c r="L61" s="337"/>
      <c r="M61" s="337"/>
      <c r="N61" s="337"/>
      <c r="O61" s="337">
        <v>25500</v>
      </c>
      <c r="P61" s="337">
        <f t="shared" si="0"/>
        <v>302600</v>
      </c>
      <c r="Q61" s="337"/>
      <c r="R61" s="334">
        <v>40</v>
      </c>
      <c r="S61" s="337" t="s">
        <v>929</v>
      </c>
      <c r="T61" s="337" t="s">
        <v>930</v>
      </c>
      <c r="U61" s="337"/>
      <c r="V61" s="334">
        <v>114</v>
      </c>
      <c r="W61" s="334">
        <f t="shared" si="25"/>
        <v>243025.2</v>
      </c>
      <c r="X61" s="334"/>
      <c r="Y61" s="334" t="s">
        <v>835</v>
      </c>
      <c r="Z61" s="334"/>
      <c r="AA61" s="334"/>
      <c r="AB61" s="334"/>
      <c r="AC61" s="341" t="s">
        <v>835</v>
      </c>
      <c r="AD61" s="341">
        <v>1</v>
      </c>
      <c r="AE61" s="342"/>
      <c r="AF61" s="343"/>
      <c r="AG61" s="343"/>
      <c r="AH61" s="343"/>
      <c r="AI61" s="343"/>
      <c r="AJ61" s="343"/>
      <c r="AK61" s="343"/>
      <c r="AL61" s="343"/>
      <c r="AM61" s="343"/>
    </row>
    <row r="62" spans="1:39" ht="13.5" customHeight="1" x14ac:dyDescent="0.25">
      <c r="A62" s="331">
        <f t="shared" si="1"/>
        <v>61</v>
      </c>
      <c r="B62" s="359" t="s">
        <v>937</v>
      </c>
      <c r="C62" s="360">
        <v>141127</v>
      </c>
      <c r="D62" s="359" t="s">
        <v>895</v>
      </c>
      <c r="E62" s="359"/>
      <c r="F62" s="359"/>
      <c r="G62" s="334" t="s">
        <v>835</v>
      </c>
      <c r="H62" s="335">
        <v>42500</v>
      </c>
      <c r="I62" s="336">
        <v>5.0999999999999996</v>
      </c>
      <c r="J62" s="337">
        <v>238680</v>
      </c>
      <c r="K62" s="337">
        <f t="shared" si="28"/>
        <v>71604</v>
      </c>
      <c r="L62" s="337"/>
      <c r="M62" s="337"/>
      <c r="N62" s="337"/>
      <c r="O62" s="337">
        <v>25500</v>
      </c>
      <c r="P62" s="337">
        <f t="shared" si="0"/>
        <v>335800</v>
      </c>
      <c r="Q62" s="337"/>
      <c r="R62" s="334">
        <v>40</v>
      </c>
      <c r="S62" s="337" t="s">
        <v>929</v>
      </c>
      <c r="T62" s="337" t="s">
        <v>930</v>
      </c>
      <c r="U62" s="337"/>
      <c r="V62" s="334">
        <v>108</v>
      </c>
      <c r="W62" s="334">
        <f t="shared" si="25"/>
        <v>257774.4</v>
      </c>
      <c r="X62" s="334"/>
      <c r="Y62" s="334" t="s">
        <v>835</v>
      </c>
      <c r="Z62" s="334"/>
      <c r="AA62" s="334"/>
      <c r="AB62" s="334"/>
      <c r="AC62" s="341" t="s">
        <v>835</v>
      </c>
      <c r="AD62" s="341">
        <v>1</v>
      </c>
      <c r="AE62" s="342"/>
      <c r="AF62" s="343"/>
      <c r="AG62" s="343"/>
      <c r="AH62" s="343"/>
      <c r="AI62" s="343"/>
      <c r="AJ62" s="343"/>
      <c r="AK62" s="343"/>
      <c r="AL62" s="343"/>
      <c r="AM62" s="343"/>
    </row>
    <row r="63" spans="1:39" ht="13.5" customHeight="1" x14ac:dyDescent="0.25">
      <c r="A63" s="331">
        <f t="shared" si="1"/>
        <v>62</v>
      </c>
      <c r="B63" s="359" t="s">
        <v>938</v>
      </c>
      <c r="C63" s="360">
        <v>141157</v>
      </c>
      <c r="D63" s="359" t="s">
        <v>855</v>
      </c>
      <c r="E63" s="359"/>
      <c r="F63" s="359"/>
      <c r="G63" s="334" t="s">
        <v>835</v>
      </c>
      <c r="H63" s="335">
        <v>42500</v>
      </c>
      <c r="I63" s="336">
        <v>5.7</v>
      </c>
      <c r="J63" s="337">
        <v>254363</v>
      </c>
      <c r="K63" s="337">
        <f t="shared" si="28"/>
        <v>76309</v>
      </c>
      <c r="L63" s="337"/>
      <c r="M63" s="337"/>
      <c r="N63" s="337"/>
      <c r="O63" s="337">
        <v>31875</v>
      </c>
      <c r="P63" s="337">
        <f t="shared" si="0"/>
        <v>362500</v>
      </c>
      <c r="Q63" s="337"/>
      <c r="R63" s="334">
        <v>40</v>
      </c>
      <c r="S63" s="337" t="s">
        <v>929</v>
      </c>
      <c r="T63" s="337" t="s">
        <v>930</v>
      </c>
      <c r="U63" s="337"/>
      <c r="V63" s="334">
        <v>100</v>
      </c>
      <c r="W63" s="334">
        <f t="shared" si="25"/>
        <v>254363</v>
      </c>
      <c r="X63" s="334"/>
      <c r="Y63" s="334" t="s">
        <v>835</v>
      </c>
      <c r="Z63" s="334"/>
      <c r="AA63" s="334"/>
      <c r="AB63" s="334"/>
      <c r="AC63" s="341" t="s">
        <v>835</v>
      </c>
      <c r="AD63" s="341">
        <v>1</v>
      </c>
      <c r="AE63" s="342"/>
      <c r="AF63" s="343"/>
      <c r="AG63" s="343"/>
      <c r="AH63" s="343"/>
      <c r="AI63" s="343"/>
      <c r="AJ63" s="343"/>
      <c r="AK63" s="343"/>
      <c r="AL63" s="343"/>
      <c r="AM63" s="343"/>
    </row>
    <row r="64" spans="1:39" ht="13.5" customHeight="1" x14ac:dyDescent="0.25">
      <c r="A64" s="331">
        <f t="shared" si="1"/>
        <v>63</v>
      </c>
      <c r="B64" s="361" t="s">
        <v>939</v>
      </c>
      <c r="C64" s="360">
        <v>1430000</v>
      </c>
      <c r="D64" s="359" t="s">
        <v>850</v>
      </c>
      <c r="E64" s="359"/>
      <c r="F64" s="359"/>
      <c r="G64" s="334" t="s">
        <v>851</v>
      </c>
      <c r="H64" s="335">
        <v>1</v>
      </c>
      <c r="I64" s="335">
        <v>198600</v>
      </c>
      <c r="J64" s="337">
        <f>H64*I64</f>
        <v>198600</v>
      </c>
      <c r="K64" s="337">
        <v>0</v>
      </c>
      <c r="L64" s="337"/>
      <c r="M64" s="337"/>
      <c r="N64" s="337"/>
      <c r="O64" s="337"/>
      <c r="P64" s="337">
        <f t="shared" si="0"/>
        <v>198600</v>
      </c>
      <c r="Q64" s="337"/>
      <c r="R64" s="334">
        <v>40</v>
      </c>
      <c r="S64" s="337" t="s">
        <v>929</v>
      </c>
      <c r="T64" s="337" t="s">
        <v>930</v>
      </c>
      <c r="U64" s="337"/>
      <c r="V64" s="334">
        <v>118</v>
      </c>
      <c r="W64" s="334">
        <f t="shared" si="25"/>
        <v>234348</v>
      </c>
      <c r="X64" s="334"/>
      <c r="Y64" s="334"/>
      <c r="Z64" s="334"/>
      <c r="AA64" s="334" t="s">
        <v>851</v>
      </c>
      <c r="AB64" s="334"/>
      <c r="AC64" s="341" t="s">
        <v>844</v>
      </c>
      <c r="AD64" s="341">
        <v>1</v>
      </c>
      <c r="AE64" s="342"/>
      <c r="AF64" s="343"/>
      <c r="AG64" s="343"/>
      <c r="AH64" s="343"/>
      <c r="AI64" s="343"/>
      <c r="AJ64" s="343"/>
      <c r="AK64" s="343"/>
      <c r="AL64" s="343"/>
      <c r="AM64" s="343"/>
    </row>
    <row r="65" spans="1:39" ht="12.75" customHeight="1" x14ac:dyDescent="0.25">
      <c r="A65" s="331">
        <f t="shared" si="1"/>
        <v>64</v>
      </c>
      <c r="B65" s="359" t="s">
        <v>940</v>
      </c>
      <c r="C65" s="360">
        <v>141127</v>
      </c>
      <c r="D65" s="359" t="s">
        <v>895</v>
      </c>
      <c r="E65" s="359"/>
      <c r="F65" s="359"/>
      <c r="G65" s="334" t="s">
        <v>844</v>
      </c>
      <c r="H65" s="335">
        <v>42500</v>
      </c>
      <c r="I65" s="336">
        <v>5.2</v>
      </c>
      <c r="J65" s="337">
        <v>221000</v>
      </c>
      <c r="K65" s="337">
        <f t="shared" ref="K65:K73" si="29">ROUND(J65*30%,0)</f>
        <v>66300</v>
      </c>
      <c r="L65" s="337"/>
      <c r="M65" s="337"/>
      <c r="N65" s="337"/>
      <c r="O65" s="337">
        <v>51000</v>
      </c>
      <c r="P65" s="337">
        <f t="shared" si="0"/>
        <v>338300</v>
      </c>
      <c r="Q65" s="337"/>
      <c r="R65" s="334">
        <v>40</v>
      </c>
      <c r="S65" s="337" t="s">
        <v>929</v>
      </c>
      <c r="T65" s="337" t="s">
        <v>930</v>
      </c>
      <c r="U65" s="337"/>
      <c r="V65" s="334">
        <v>100</v>
      </c>
      <c r="W65" s="334">
        <f t="shared" si="25"/>
        <v>221000</v>
      </c>
      <c r="X65" s="334"/>
      <c r="Y65" s="334"/>
      <c r="Z65" s="334" t="s">
        <v>844</v>
      </c>
      <c r="AA65" s="334"/>
      <c r="AB65" s="334"/>
      <c r="AC65" s="341" t="s">
        <v>835</v>
      </c>
      <c r="AD65" s="341">
        <v>1</v>
      </c>
      <c r="AE65" s="342"/>
      <c r="AF65" s="343"/>
      <c r="AG65" s="343"/>
      <c r="AH65" s="343"/>
      <c r="AI65" s="343"/>
      <c r="AJ65" s="343"/>
      <c r="AK65" s="343"/>
      <c r="AL65" s="343"/>
      <c r="AM65" s="343"/>
    </row>
    <row r="66" spans="1:39" ht="13.5" customHeight="1" x14ac:dyDescent="0.25">
      <c r="A66" s="331">
        <f t="shared" si="1"/>
        <v>65</v>
      </c>
      <c r="B66" s="359" t="s">
        <v>941</v>
      </c>
      <c r="C66" s="360">
        <v>141127</v>
      </c>
      <c r="D66" s="359" t="s">
        <v>895</v>
      </c>
      <c r="E66" s="359"/>
      <c r="F66" s="359"/>
      <c r="G66" s="334" t="s">
        <v>835</v>
      </c>
      <c r="H66" s="335">
        <v>42500</v>
      </c>
      <c r="I66" s="336">
        <v>5.2</v>
      </c>
      <c r="J66" s="337">
        <f>H66*I66</f>
        <v>221000</v>
      </c>
      <c r="K66" s="337">
        <f t="shared" si="29"/>
        <v>66300</v>
      </c>
      <c r="L66" s="337"/>
      <c r="M66" s="337"/>
      <c r="N66" s="337"/>
      <c r="O66" s="337">
        <v>6375</v>
      </c>
      <c r="P66" s="337">
        <f t="shared" si="0"/>
        <v>293700</v>
      </c>
      <c r="Q66" s="337"/>
      <c r="R66" s="334">
        <v>40</v>
      </c>
      <c r="S66" s="337" t="s">
        <v>929</v>
      </c>
      <c r="T66" s="337" t="s">
        <v>930</v>
      </c>
      <c r="U66" s="337"/>
      <c r="V66" s="334">
        <v>104</v>
      </c>
      <c r="W66" s="334">
        <f t="shared" si="25"/>
        <v>229840</v>
      </c>
      <c r="X66" s="334"/>
      <c r="Y66" s="334" t="s">
        <v>835</v>
      </c>
      <c r="Z66" s="334"/>
      <c r="AA66" s="334"/>
      <c r="AB66" s="334"/>
      <c r="AC66" s="341" t="s">
        <v>835</v>
      </c>
      <c r="AD66" s="341">
        <v>1</v>
      </c>
      <c r="AE66" s="342"/>
      <c r="AF66" s="343"/>
      <c r="AG66" s="343"/>
      <c r="AH66" s="343"/>
      <c r="AI66" s="343"/>
      <c r="AJ66" s="343"/>
      <c r="AK66" s="343"/>
      <c r="AL66" s="343"/>
      <c r="AM66" s="343"/>
    </row>
    <row r="67" spans="1:39" ht="13.5" customHeight="1" x14ac:dyDescent="0.25">
      <c r="A67" s="331">
        <f t="shared" si="1"/>
        <v>66</v>
      </c>
      <c r="B67" s="359" t="s">
        <v>942</v>
      </c>
      <c r="C67" s="360">
        <v>141117</v>
      </c>
      <c r="D67" s="359" t="s">
        <v>860</v>
      </c>
      <c r="E67" s="359"/>
      <c r="F67" s="359"/>
      <c r="G67" s="334" t="s">
        <v>835</v>
      </c>
      <c r="H67" s="335">
        <v>42500</v>
      </c>
      <c r="I67" s="336">
        <v>5.0999999999999996</v>
      </c>
      <c r="J67" s="337">
        <v>234090</v>
      </c>
      <c r="K67" s="337">
        <f t="shared" si="29"/>
        <v>70227</v>
      </c>
      <c r="L67" s="337"/>
      <c r="M67" s="337"/>
      <c r="N67" s="337"/>
      <c r="O67" s="337">
        <v>25500</v>
      </c>
      <c r="P67" s="337">
        <f t="shared" si="0"/>
        <v>329800</v>
      </c>
      <c r="Q67" s="337"/>
      <c r="R67" s="334">
        <v>40</v>
      </c>
      <c r="S67" s="337" t="s">
        <v>929</v>
      </c>
      <c r="T67" s="337" t="s">
        <v>930</v>
      </c>
      <c r="U67" s="337"/>
      <c r="V67" s="334">
        <v>108</v>
      </c>
      <c r="W67" s="334">
        <f t="shared" si="25"/>
        <v>252817.2</v>
      </c>
      <c r="X67" s="334"/>
      <c r="Y67" s="334" t="s">
        <v>835</v>
      </c>
      <c r="Z67" s="334"/>
      <c r="AA67" s="334"/>
      <c r="AB67" s="334"/>
      <c r="AC67" s="341" t="s">
        <v>835</v>
      </c>
      <c r="AD67" s="341">
        <v>1</v>
      </c>
      <c r="AE67" s="342"/>
      <c r="AF67" s="343"/>
      <c r="AG67" s="343"/>
      <c r="AH67" s="343"/>
      <c r="AI67" s="343"/>
      <c r="AJ67" s="343"/>
      <c r="AK67" s="343"/>
      <c r="AL67" s="343"/>
      <c r="AM67" s="343"/>
    </row>
    <row r="68" spans="1:39" ht="13.5" customHeight="1" x14ac:dyDescent="0.25">
      <c r="A68" s="331">
        <f t="shared" si="1"/>
        <v>67</v>
      </c>
      <c r="B68" s="362" t="s">
        <v>943</v>
      </c>
      <c r="C68" s="363">
        <v>140060</v>
      </c>
      <c r="D68" s="362" t="s">
        <v>890</v>
      </c>
      <c r="E68" s="362" t="s">
        <v>897</v>
      </c>
      <c r="F68" s="362"/>
      <c r="G68" s="334" t="s">
        <v>835</v>
      </c>
      <c r="H68" s="335">
        <v>42500</v>
      </c>
      <c r="I68" s="336">
        <v>7.5</v>
      </c>
      <c r="J68" s="337">
        <v>382500</v>
      </c>
      <c r="K68" s="337">
        <f t="shared" si="29"/>
        <v>114750</v>
      </c>
      <c r="L68" s="337"/>
      <c r="M68" s="337">
        <f>+J68*0.15</f>
        <v>57375</v>
      </c>
      <c r="N68" s="337"/>
      <c r="O68" s="337"/>
      <c r="P68" s="337">
        <f t="shared" si="0"/>
        <v>554600</v>
      </c>
      <c r="Q68" s="337"/>
      <c r="R68" s="334">
        <v>40</v>
      </c>
      <c r="S68" s="337" t="s">
        <v>929</v>
      </c>
      <c r="T68" s="337" t="s">
        <v>929</v>
      </c>
      <c r="U68" s="337"/>
      <c r="V68" s="334">
        <v>120</v>
      </c>
      <c r="W68" s="334">
        <f t="shared" si="25"/>
        <v>459000</v>
      </c>
      <c r="X68" s="334"/>
      <c r="Y68" s="334" t="s">
        <v>835</v>
      </c>
      <c r="Z68" s="334"/>
      <c r="AA68" s="334"/>
      <c r="AB68" s="334"/>
      <c r="AC68" s="341" t="s">
        <v>835</v>
      </c>
      <c r="AD68" s="341">
        <v>1</v>
      </c>
      <c r="AE68" s="342"/>
      <c r="AF68" s="343"/>
      <c r="AG68" s="343"/>
      <c r="AH68" s="343"/>
      <c r="AI68" s="343"/>
      <c r="AJ68" s="343"/>
      <c r="AK68" s="343"/>
      <c r="AL68" s="343"/>
      <c r="AM68" s="343"/>
    </row>
    <row r="69" spans="1:39" ht="13.5" customHeight="1" x14ac:dyDescent="0.25">
      <c r="A69" s="331">
        <f t="shared" si="1"/>
        <v>68</v>
      </c>
      <c r="B69" s="362" t="s">
        <v>944</v>
      </c>
      <c r="C69" s="363">
        <v>140077</v>
      </c>
      <c r="D69" s="362"/>
      <c r="E69" s="362" t="s">
        <v>879</v>
      </c>
      <c r="F69" s="362"/>
      <c r="G69" s="334" t="s">
        <v>835</v>
      </c>
      <c r="H69" s="335">
        <v>42500</v>
      </c>
      <c r="I69" s="336">
        <v>7</v>
      </c>
      <c r="J69" s="337">
        <v>357000</v>
      </c>
      <c r="K69" s="337">
        <f t="shared" si="29"/>
        <v>107100</v>
      </c>
      <c r="L69" s="337"/>
      <c r="M69" s="337">
        <f>+J69*0.1</f>
        <v>35700</v>
      </c>
      <c r="N69" s="337"/>
      <c r="O69" s="337"/>
      <c r="P69" s="337">
        <f t="shared" si="0"/>
        <v>499800</v>
      </c>
      <c r="Q69" s="337"/>
      <c r="R69" s="334">
        <v>40</v>
      </c>
      <c r="S69" s="337" t="s">
        <v>929</v>
      </c>
      <c r="T69" s="337" t="s">
        <v>929</v>
      </c>
      <c r="U69" s="337"/>
      <c r="V69" s="334">
        <v>115</v>
      </c>
      <c r="W69" s="334">
        <f t="shared" si="25"/>
        <v>410550</v>
      </c>
      <c r="X69" s="334"/>
      <c r="Y69" s="334" t="s">
        <v>835</v>
      </c>
      <c r="Z69" s="334"/>
      <c r="AA69" s="334"/>
      <c r="AB69" s="334"/>
      <c r="AC69" s="341" t="s">
        <v>835</v>
      </c>
      <c r="AD69" s="341">
        <v>1</v>
      </c>
      <c r="AE69" s="342"/>
      <c r="AF69" s="343"/>
      <c r="AG69" s="343"/>
      <c r="AH69" s="343"/>
      <c r="AI69" s="343"/>
      <c r="AJ69" s="343"/>
      <c r="AK69" s="343"/>
      <c r="AL69" s="343"/>
      <c r="AM69" s="343"/>
    </row>
    <row r="70" spans="1:39" ht="13.5" customHeight="1" x14ac:dyDescent="0.25">
      <c r="A70" s="331">
        <f t="shared" si="1"/>
        <v>69</v>
      </c>
      <c r="B70" s="362" t="s">
        <v>945</v>
      </c>
      <c r="C70" s="363">
        <v>141167</v>
      </c>
      <c r="D70" s="362" t="s">
        <v>902</v>
      </c>
      <c r="E70" s="362"/>
      <c r="F70" s="362"/>
      <c r="G70" s="334" t="s">
        <v>835</v>
      </c>
      <c r="H70" s="335">
        <v>42500</v>
      </c>
      <c r="I70" s="336">
        <v>5.8</v>
      </c>
      <c r="J70" s="337">
        <v>258825</v>
      </c>
      <c r="K70" s="337">
        <f t="shared" si="29"/>
        <v>77648</v>
      </c>
      <c r="L70" s="337"/>
      <c r="M70" s="337"/>
      <c r="N70" s="337"/>
      <c r="O70" s="337"/>
      <c r="P70" s="337">
        <f t="shared" si="0"/>
        <v>336500</v>
      </c>
      <c r="Q70" s="337"/>
      <c r="R70" s="334">
        <v>40</v>
      </c>
      <c r="S70" s="337" t="s">
        <v>929</v>
      </c>
      <c r="T70" s="337" t="s">
        <v>929</v>
      </c>
      <c r="U70" s="337"/>
      <c r="V70" s="334">
        <v>105</v>
      </c>
      <c r="W70" s="334">
        <f t="shared" si="25"/>
        <v>271766.25</v>
      </c>
      <c r="X70" s="334"/>
      <c r="Y70" s="334" t="s">
        <v>835</v>
      </c>
      <c r="Z70" s="334"/>
      <c r="AA70" s="334"/>
      <c r="AB70" s="334"/>
      <c r="AC70" s="341" t="s">
        <v>835</v>
      </c>
      <c r="AD70" s="341">
        <v>1</v>
      </c>
      <c r="AE70" s="342"/>
      <c r="AF70" s="343"/>
      <c r="AG70" s="343"/>
      <c r="AH70" s="343"/>
      <c r="AI70" s="343"/>
      <c r="AJ70" s="343"/>
      <c r="AK70" s="343"/>
      <c r="AL70" s="343"/>
      <c r="AM70" s="343"/>
    </row>
    <row r="71" spans="1:39" ht="13.5" customHeight="1" x14ac:dyDescent="0.25">
      <c r="A71" s="331">
        <f t="shared" si="1"/>
        <v>70</v>
      </c>
      <c r="B71" s="362" t="s">
        <v>946</v>
      </c>
      <c r="C71" s="363">
        <v>141137</v>
      </c>
      <c r="D71" s="362" t="s">
        <v>877</v>
      </c>
      <c r="E71" s="362"/>
      <c r="F71" s="362"/>
      <c r="G71" s="334" t="s">
        <v>844</v>
      </c>
      <c r="H71" s="335">
        <v>42500</v>
      </c>
      <c r="I71" s="336">
        <v>3.3</v>
      </c>
      <c r="J71" s="337">
        <v>236513</v>
      </c>
      <c r="K71" s="337">
        <f t="shared" si="29"/>
        <v>70954</v>
      </c>
      <c r="L71" s="337"/>
      <c r="M71" s="337"/>
      <c r="N71" s="337"/>
      <c r="O71" s="337"/>
      <c r="P71" s="337">
        <f t="shared" si="0"/>
        <v>307500</v>
      </c>
      <c r="Q71" s="337"/>
      <c r="R71" s="334">
        <v>40</v>
      </c>
      <c r="S71" s="337" t="s">
        <v>929</v>
      </c>
      <c r="T71" s="337" t="s">
        <v>929</v>
      </c>
      <c r="U71" s="337"/>
      <c r="V71" s="334">
        <v>125</v>
      </c>
      <c r="W71" s="334">
        <f t="shared" si="25"/>
        <v>295641.25</v>
      </c>
      <c r="X71" s="334"/>
      <c r="Y71" s="334"/>
      <c r="Z71" s="334" t="s">
        <v>844</v>
      </c>
      <c r="AA71" s="334"/>
      <c r="AB71" s="334"/>
      <c r="AC71" s="341" t="s">
        <v>844</v>
      </c>
      <c r="AD71" s="341">
        <v>1</v>
      </c>
      <c r="AE71" s="342"/>
      <c r="AF71" s="343"/>
      <c r="AG71" s="343"/>
      <c r="AH71" s="343"/>
      <c r="AI71" s="343"/>
      <c r="AJ71" s="343"/>
      <c r="AK71" s="343"/>
      <c r="AL71" s="343"/>
      <c r="AM71" s="343"/>
    </row>
    <row r="72" spans="1:39" ht="14.25" customHeight="1" x14ac:dyDescent="0.25">
      <c r="A72" s="331">
        <f t="shared" si="1"/>
        <v>71</v>
      </c>
      <c r="B72" s="362" t="s">
        <v>947</v>
      </c>
      <c r="C72" s="363">
        <v>1441470</v>
      </c>
      <c r="D72" s="362" t="s">
        <v>858</v>
      </c>
      <c r="E72" s="362"/>
      <c r="F72" s="362"/>
      <c r="G72" s="334" t="s">
        <v>835</v>
      </c>
      <c r="H72" s="335">
        <v>42500</v>
      </c>
      <c r="I72" s="336">
        <v>5.6</v>
      </c>
      <c r="J72" s="337">
        <v>273700</v>
      </c>
      <c r="K72" s="337">
        <f t="shared" si="29"/>
        <v>82110</v>
      </c>
      <c r="L72" s="337"/>
      <c r="M72" s="337"/>
      <c r="N72" s="337"/>
      <c r="O72" s="337"/>
      <c r="P72" s="337">
        <f t="shared" si="0"/>
        <v>355800</v>
      </c>
      <c r="Q72" s="337"/>
      <c r="R72" s="334">
        <v>40</v>
      </c>
      <c r="S72" s="337" t="s">
        <v>929</v>
      </c>
      <c r="T72" s="337" t="s">
        <v>948</v>
      </c>
      <c r="U72" s="337"/>
      <c r="V72" s="334">
        <v>110</v>
      </c>
      <c r="W72" s="334">
        <f>IF(V72=100,J72,J72*V72/100)</f>
        <v>301070</v>
      </c>
      <c r="X72" s="334"/>
      <c r="Y72" s="334" t="s">
        <v>835</v>
      </c>
      <c r="Z72" s="334"/>
      <c r="AA72" s="334"/>
      <c r="AB72" s="334"/>
      <c r="AC72" s="341" t="s">
        <v>835</v>
      </c>
      <c r="AD72" s="341">
        <v>1</v>
      </c>
      <c r="AE72" s="342"/>
      <c r="AF72" s="343"/>
      <c r="AG72" s="343"/>
      <c r="AH72" s="343"/>
      <c r="AI72" s="343"/>
      <c r="AJ72" s="343"/>
      <c r="AK72" s="343"/>
      <c r="AL72" s="343"/>
      <c r="AM72" s="343"/>
    </row>
    <row r="73" spans="1:39" ht="13.5" customHeight="1" x14ac:dyDescent="0.25">
      <c r="A73" s="331">
        <f t="shared" si="1"/>
        <v>72</v>
      </c>
      <c r="B73" s="362" t="s">
        <v>949</v>
      </c>
      <c r="C73" s="363">
        <v>141117</v>
      </c>
      <c r="D73" s="362" t="s">
        <v>860</v>
      </c>
      <c r="E73" s="362"/>
      <c r="F73" s="362"/>
      <c r="G73" s="334" t="s">
        <v>835</v>
      </c>
      <c r="H73" s="335">
        <v>42500</v>
      </c>
      <c r="I73" s="336">
        <v>5.0999999999999996</v>
      </c>
      <c r="J73" s="337">
        <f t="shared" ref="J73:J78" si="30">H73*I73</f>
        <v>216749.99999999997</v>
      </c>
      <c r="K73" s="337">
        <f t="shared" si="29"/>
        <v>65025</v>
      </c>
      <c r="L73" s="337"/>
      <c r="M73" s="337"/>
      <c r="N73" s="337"/>
      <c r="O73" s="337">
        <v>25500</v>
      </c>
      <c r="P73" s="337">
        <f t="shared" si="0"/>
        <v>307300</v>
      </c>
      <c r="Q73" s="337"/>
      <c r="R73" s="334">
        <v>40</v>
      </c>
      <c r="S73" s="337" t="s">
        <v>929</v>
      </c>
      <c r="T73" s="337" t="s">
        <v>948</v>
      </c>
      <c r="U73" s="337"/>
      <c r="V73" s="334">
        <v>100</v>
      </c>
      <c r="W73" s="334">
        <f t="shared" ref="W73:W104" si="31">+J73*V73/100</f>
        <v>216749.99999999997</v>
      </c>
      <c r="X73" s="334"/>
      <c r="Y73" s="334" t="s">
        <v>835</v>
      </c>
      <c r="Z73" s="334"/>
      <c r="AA73" s="334"/>
      <c r="AB73" s="334"/>
      <c r="AC73" s="341" t="s">
        <v>835</v>
      </c>
      <c r="AD73" s="341">
        <v>1</v>
      </c>
      <c r="AE73" s="342"/>
      <c r="AF73" s="343"/>
      <c r="AG73" s="343"/>
      <c r="AH73" s="343"/>
      <c r="AI73" s="343"/>
      <c r="AJ73" s="343"/>
      <c r="AK73" s="343"/>
      <c r="AL73" s="343"/>
      <c r="AM73" s="343"/>
    </row>
    <row r="74" spans="1:39" ht="13.5" customHeight="1" x14ac:dyDescent="0.25">
      <c r="A74" s="331">
        <f t="shared" si="1"/>
        <v>73</v>
      </c>
      <c r="B74" s="362" t="s">
        <v>950</v>
      </c>
      <c r="C74" s="363">
        <v>145140</v>
      </c>
      <c r="D74" s="362" t="s">
        <v>951</v>
      </c>
      <c r="E74" s="362"/>
      <c r="F74" s="362"/>
      <c r="G74" s="334" t="s">
        <v>839</v>
      </c>
      <c r="H74" s="335">
        <v>203500</v>
      </c>
      <c r="I74" s="364">
        <v>1</v>
      </c>
      <c r="J74" s="337">
        <f t="shared" si="30"/>
        <v>203500</v>
      </c>
      <c r="K74" s="337"/>
      <c r="L74" s="337"/>
      <c r="M74" s="337"/>
      <c r="N74" s="337"/>
      <c r="O74" s="337"/>
      <c r="P74" s="337">
        <f t="shared" si="0"/>
        <v>203500</v>
      </c>
      <c r="Q74" s="337"/>
      <c r="R74" s="334">
        <v>40</v>
      </c>
      <c r="S74" s="337" t="s">
        <v>929</v>
      </c>
      <c r="T74" s="337" t="s">
        <v>948</v>
      </c>
      <c r="U74" s="337"/>
      <c r="V74" s="334">
        <v>100</v>
      </c>
      <c r="W74" s="334">
        <f t="shared" si="31"/>
        <v>203500</v>
      </c>
      <c r="X74" s="334" t="s">
        <v>839</v>
      </c>
      <c r="Y74" s="334"/>
      <c r="Z74" s="334"/>
      <c r="AA74" s="334"/>
      <c r="AB74" s="334"/>
      <c r="AC74" s="341" t="s">
        <v>835</v>
      </c>
      <c r="AD74" s="341">
        <v>1</v>
      </c>
      <c r="AE74" s="342"/>
      <c r="AF74" s="343"/>
      <c r="AG74" s="343"/>
      <c r="AH74" s="343"/>
      <c r="AI74" s="343"/>
      <c r="AJ74" s="343"/>
      <c r="AK74" s="343"/>
      <c r="AL74" s="343"/>
      <c r="AM74" s="343"/>
    </row>
    <row r="75" spans="1:39" ht="13.5" customHeight="1" x14ac:dyDescent="0.25">
      <c r="A75" s="331">
        <f t="shared" si="1"/>
        <v>74</v>
      </c>
      <c r="B75" s="362" t="s">
        <v>952</v>
      </c>
      <c r="C75" s="363">
        <v>141127</v>
      </c>
      <c r="D75" s="362" t="s">
        <v>895</v>
      </c>
      <c r="E75" s="362"/>
      <c r="F75" s="362"/>
      <c r="G75" s="334" t="s">
        <v>835</v>
      </c>
      <c r="H75" s="335">
        <v>42500</v>
      </c>
      <c r="I75" s="336">
        <v>5.2</v>
      </c>
      <c r="J75" s="337">
        <f t="shared" si="30"/>
        <v>221000</v>
      </c>
      <c r="K75" s="337">
        <f t="shared" ref="K75:K86" si="32">ROUND(J75*30%,0)</f>
        <v>66300</v>
      </c>
      <c r="L75" s="337"/>
      <c r="M75" s="337"/>
      <c r="N75" s="337"/>
      <c r="O75" s="337"/>
      <c r="P75" s="337">
        <f t="shared" si="0"/>
        <v>287300</v>
      </c>
      <c r="Q75" s="337"/>
      <c r="R75" s="334">
        <v>40</v>
      </c>
      <c r="S75" s="337" t="s">
        <v>929</v>
      </c>
      <c r="T75" s="337" t="s">
        <v>948</v>
      </c>
      <c r="U75" s="337"/>
      <c r="V75" s="334">
        <v>105</v>
      </c>
      <c r="W75" s="334">
        <f t="shared" si="31"/>
        <v>232050</v>
      </c>
      <c r="X75" s="334"/>
      <c r="Y75" s="334" t="s">
        <v>835</v>
      </c>
      <c r="Z75" s="334"/>
      <c r="AA75" s="334"/>
      <c r="AB75" s="334"/>
      <c r="AC75" s="341" t="s">
        <v>835</v>
      </c>
      <c r="AD75" s="341">
        <v>1</v>
      </c>
      <c r="AE75" s="342"/>
      <c r="AF75" s="344"/>
      <c r="AG75" s="343"/>
      <c r="AH75" s="343"/>
      <c r="AI75" s="343"/>
      <c r="AJ75" s="343"/>
      <c r="AK75" s="343"/>
      <c r="AL75" s="343"/>
      <c r="AM75" s="343"/>
    </row>
    <row r="76" spans="1:39" ht="13.5" customHeight="1" x14ac:dyDescent="0.25">
      <c r="A76" s="331">
        <f t="shared" si="1"/>
        <v>75</v>
      </c>
      <c r="B76" s="362" t="s">
        <v>953</v>
      </c>
      <c r="C76" s="363">
        <v>141157</v>
      </c>
      <c r="D76" s="362" t="s">
        <v>855</v>
      </c>
      <c r="E76" s="362"/>
      <c r="F76" s="362"/>
      <c r="G76" s="334" t="s">
        <v>835</v>
      </c>
      <c r="H76" s="335">
        <v>42500</v>
      </c>
      <c r="I76" s="336">
        <v>5.7</v>
      </c>
      <c r="J76" s="337">
        <f t="shared" si="30"/>
        <v>242250</v>
      </c>
      <c r="K76" s="337">
        <f t="shared" si="32"/>
        <v>72675</v>
      </c>
      <c r="L76" s="337"/>
      <c r="M76" s="337"/>
      <c r="N76" s="337"/>
      <c r="O76" s="337"/>
      <c r="P76" s="337">
        <f t="shared" si="0"/>
        <v>314900</v>
      </c>
      <c r="Q76" s="337"/>
      <c r="R76" s="334">
        <v>40</v>
      </c>
      <c r="S76" s="337" t="s">
        <v>929</v>
      </c>
      <c r="T76" s="337" t="s">
        <v>948</v>
      </c>
      <c r="U76" s="337"/>
      <c r="V76" s="334">
        <v>105</v>
      </c>
      <c r="W76" s="334">
        <f t="shared" si="31"/>
        <v>254362.5</v>
      </c>
      <c r="X76" s="334"/>
      <c r="Y76" s="334" t="s">
        <v>835</v>
      </c>
      <c r="Z76" s="334"/>
      <c r="AA76" s="334"/>
      <c r="AB76" s="334"/>
      <c r="AC76" s="341" t="s">
        <v>835</v>
      </c>
      <c r="AD76" s="341">
        <v>1</v>
      </c>
      <c r="AE76" s="342"/>
      <c r="AF76" s="343"/>
      <c r="AG76" s="343"/>
      <c r="AH76" s="343"/>
      <c r="AI76" s="343"/>
      <c r="AJ76" s="343"/>
      <c r="AK76" s="343"/>
      <c r="AL76" s="343"/>
      <c r="AM76" s="343"/>
    </row>
    <row r="77" spans="1:39" ht="12.75" customHeight="1" x14ac:dyDescent="0.25">
      <c r="A77" s="331">
        <f t="shared" si="1"/>
        <v>76</v>
      </c>
      <c r="B77" s="362" t="s">
        <v>954</v>
      </c>
      <c r="C77" s="363">
        <v>141087</v>
      </c>
      <c r="D77" s="362" t="s">
        <v>887</v>
      </c>
      <c r="E77" s="362"/>
      <c r="F77" s="362"/>
      <c r="G77" s="334" t="s">
        <v>835</v>
      </c>
      <c r="H77" s="335">
        <v>42500</v>
      </c>
      <c r="I77" s="336">
        <v>4.4000000000000004</v>
      </c>
      <c r="J77" s="337">
        <f t="shared" si="30"/>
        <v>187000.00000000003</v>
      </c>
      <c r="K77" s="337">
        <f t="shared" si="32"/>
        <v>56100</v>
      </c>
      <c r="L77" s="337"/>
      <c r="M77" s="337"/>
      <c r="N77" s="337"/>
      <c r="O77" s="337">
        <v>25500</v>
      </c>
      <c r="P77" s="337">
        <f t="shared" si="0"/>
        <v>268600</v>
      </c>
      <c r="Q77" s="337"/>
      <c r="R77" s="334">
        <v>40</v>
      </c>
      <c r="S77" s="337" t="s">
        <v>929</v>
      </c>
      <c r="T77" s="337" t="s">
        <v>948</v>
      </c>
      <c r="U77" s="337"/>
      <c r="V77" s="334">
        <v>100</v>
      </c>
      <c r="W77" s="334">
        <f t="shared" si="31"/>
        <v>187000.00000000003</v>
      </c>
      <c r="X77" s="334"/>
      <c r="Y77" s="334" t="s">
        <v>835</v>
      </c>
      <c r="Z77" s="334"/>
      <c r="AA77" s="334"/>
      <c r="AB77" s="334"/>
      <c r="AC77" s="341" t="s">
        <v>835</v>
      </c>
      <c r="AD77" s="341">
        <v>1</v>
      </c>
      <c r="AE77" s="342"/>
      <c r="AF77" s="343"/>
      <c r="AG77" s="343"/>
      <c r="AH77" s="343"/>
      <c r="AI77" s="343"/>
      <c r="AJ77" s="343"/>
      <c r="AK77" s="343"/>
      <c r="AL77" s="343"/>
      <c r="AM77" s="343"/>
    </row>
    <row r="78" spans="1:39" ht="13.5" customHeight="1" x14ac:dyDescent="0.25">
      <c r="A78" s="331">
        <f t="shared" si="1"/>
        <v>77</v>
      </c>
      <c r="B78" s="362" t="s">
        <v>955</v>
      </c>
      <c r="C78" s="363">
        <v>141087</v>
      </c>
      <c r="D78" s="362" t="s">
        <v>887</v>
      </c>
      <c r="E78" s="362"/>
      <c r="F78" s="362"/>
      <c r="G78" s="334" t="s">
        <v>835</v>
      </c>
      <c r="H78" s="335">
        <v>42500</v>
      </c>
      <c r="I78" s="336">
        <v>4.4000000000000004</v>
      </c>
      <c r="J78" s="337">
        <f t="shared" si="30"/>
        <v>187000.00000000003</v>
      </c>
      <c r="K78" s="337">
        <f t="shared" si="32"/>
        <v>56100</v>
      </c>
      <c r="L78" s="337"/>
      <c r="M78" s="337"/>
      <c r="N78" s="337"/>
      <c r="O78" s="337">
        <v>25500</v>
      </c>
      <c r="P78" s="337">
        <f t="shared" si="0"/>
        <v>268600</v>
      </c>
      <c r="Q78" s="337"/>
      <c r="R78" s="334">
        <v>40</v>
      </c>
      <c r="S78" s="337" t="s">
        <v>929</v>
      </c>
      <c r="T78" s="337" t="s">
        <v>948</v>
      </c>
      <c r="U78" s="337"/>
      <c r="V78" s="334">
        <v>100</v>
      </c>
      <c r="W78" s="334">
        <f t="shared" si="31"/>
        <v>187000.00000000003</v>
      </c>
      <c r="X78" s="334"/>
      <c r="Y78" s="334" t="s">
        <v>835</v>
      </c>
      <c r="Z78" s="334"/>
      <c r="AA78" s="334"/>
      <c r="AB78" s="334"/>
      <c r="AC78" s="341" t="s">
        <v>835</v>
      </c>
      <c r="AD78" s="341">
        <v>1</v>
      </c>
      <c r="AE78" s="342"/>
      <c r="AF78" s="343"/>
      <c r="AG78" s="343"/>
      <c r="AH78" s="343"/>
      <c r="AI78" s="343"/>
      <c r="AJ78" s="343"/>
      <c r="AK78" s="343"/>
      <c r="AL78" s="343"/>
      <c r="AM78" s="343"/>
    </row>
    <row r="79" spans="1:39" ht="13.5" customHeight="1" x14ac:dyDescent="0.25">
      <c r="A79" s="331">
        <f t="shared" si="1"/>
        <v>78</v>
      </c>
      <c r="B79" s="362" t="s">
        <v>956</v>
      </c>
      <c r="C79" s="363">
        <v>141157</v>
      </c>
      <c r="D79" s="362" t="s">
        <v>855</v>
      </c>
      <c r="E79" s="362"/>
      <c r="F79" s="362"/>
      <c r="G79" s="334" t="s">
        <v>835</v>
      </c>
      <c r="H79" s="335">
        <v>42500</v>
      </c>
      <c r="I79" s="336">
        <v>5.7</v>
      </c>
      <c r="J79" s="337">
        <v>261630</v>
      </c>
      <c r="K79" s="337">
        <f t="shared" si="32"/>
        <v>78489</v>
      </c>
      <c r="L79" s="337"/>
      <c r="M79" s="337"/>
      <c r="N79" s="337"/>
      <c r="O79" s="337"/>
      <c r="P79" s="337">
        <f t="shared" si="0"/>
        <v>340100</v>
      </c>
      <c r="Q79" s="337"/>
      <c r="R79" s="334">
        <v>40</v>
      </c>
      <c r="S79" s="337" t="s">
        <v>929</v>
      </c>
      <c r="T79" s="337" t="s">
        <v>948</v>
      </c>
      <c r="U79" s="337"/>
      <c r="V79" s="334">
        <v>105</v>
      </c>
      <c r="W79" s="334">
        <f t="shared" si="31"/>
        <v>274711.5</v>
      </c>
      <c r="X79" s="334"/>
      <c r="Y79" s="334" t="s">
        <v>835</v>
      </c>
      <c r="Z79" s="334"/>
      <c r="AA79" s="334"/>
      <c r="AB79" s="334"/>
      <c r="AC79" s="341" t="s">
        <v>835</v>
      </c>
      <c r="AD79" s="341">
        <v>1</v>
      </c>
      <c r="AE79" s="342"/>
      <c r="AF79" s="343"/>
      <c r="AG79" s="343"/>
      <c r="AH79" s="343"/>
      <c r="AI79" s="343"/>
      <c r="AJ79" s="343"/>
      <c r="AK79" s="343"/>
      <c r="AL79" s="343"/>
      <c r="AM79" s="343"/>
    </row>
    <row r="80" spans="1:39" ht="13.5" customHeight="1" x14ac:dyDescent="0.25">
      <c r="A80" s="331">
        <f t="shared" si="1"/>
        <v>79</v>
      </c>
      <c r="B80" s="362" t="s">
        <v>957</v>
      </c>
      <c r="C80" s="363">
        <v>141147</v>
      </c>
      <c r="D80" s="362" t="s">
        <v>858</v>
      </c>
      <c r="E80" s="362"/>
      <c r="F80" s="362"/>
      <c r="G80" s="334" t="s">
        <v>835</v>
      </c>
      <c r="H80" s="335">
        <v>42500</v>
      </c>
      <c r="I80" s="336">
        <v>5.6</v>
      </c>
      <c r="J80" s="337">
        <v>257040</v>
      </c>
      <c r="K80" s="337">
        <f t="shared" si="32"/>
        <v>77112</v>
      </c>
      <c r="L80" s="337"/>
      <c r="M80" s="337"/>
      <c r="N80" s="337"/>
      <c r="O80" s="337"/>
      <c r="P80" s="337">
        <f t="shared" si="0"/>
        <v>334200</v>
      </c>
      <c r="Q80" s="337"/>
      <c r="R80" s="334">
        <v>40</v>
      </c>
      <c r="S80" s="337" t="s">
        <v>929</v>
      </c>
      <c r="T80" s="337" t="s">
        <v>948</v>
      </c>
      <c r="U80" s="337"/>
      <c r="V80" s="334">
        <v>105</v>
      </c>
      <c r="W80" s="334">
        <f t="shared" si="31"/>
        <v>269892</v>
      </c>
      <c r="X80" s="334"/>
      <c r="Y80" s="334" t="s">
        <v>835</v>
      </c>
      <c r="Z80" s="334"/>
      <c r="AA80" s="334"/>
      <c r="AB80" s="334"/>
      <c r="AC80" s="341" t="s">
        <v>835</v>
      </c>
      <c r="AD80" s="341">
        <v>1</v>
      </c>
      <c r="AE80" s="342"/>
      <c r="AF80" s="343"/>
      <c r="AG80" s="343"/>
      <c r="AH80" s="343"/>
      <c r="AI80" s="343"/>
      <c r="AJ80" s="343"/>
      <c r="AK80" s="343"/>
      <c r="AL80" s="343"/>
      <c r="AM80" s="343"/>
    </row>
    <row r="81" spans="1:39" ht="13.5" customHeight="1" x14ac:dyDescent="0.25">
      <c r="A81" s="331">
        <f t="shared" si="1"/>
        <v>80</v>
      </c>
      <c r="B81" s="362" t="s">
        <v>958</v>
      </c>
      <c r="C81" s="363">
        <v>141147</v>
      </c>
      <c r="D81" s="362" t="s">
        <v>858</v>
      </c>
      <c r="E81" s="362"/>
      <c r="F81" s="362"/>
      <c r="G81" s="334" t="s">
        <v>835</v>
      </c>
      <c r="H81" s="335">
        <v>42500</v>
      </c>
      <c r="I81" s="336">
        <v>5.6</v>
      </c>
      <c r="J81" s="337">
        <v>268940</v>
      </c>
      <c r="K81" s="337">
        <f t="shared" si="32"/>
        <v>80682</v>
      </c>
      <c r="L81" s="337"/>
      <c r="M81" s="337"/>
      <c r="N81" s="337"/>
      <c r="O81" s="337">
        <v>25500</v>
      </c>
      <c r="P81" s="337">
        <f t="shared" si="0"/>
        <v>375100</v>
      </c>
      <c r="Q81" s="337"/>
      <c r="R81" s="334">
        <v>40</v>
      </c>
      <c r="S81" s="337" t="s">
        <v>929</v>
      </c>
      <c r="T81" s="337" t="s">
        <v>948</v>
      </c>
      <c r="U81" s="337"/>
      <c r="V81" s="334">
        <v>110</v>
      </c>
      <c r="W81" s="334">
        <f t="shared" si="31"/>
        <v>295834</v>
      </c>
      <c r="X81" s="334"/>
      <c r="Y81" s="334" t="s">
        <v>835</v>
      </c>
      <c r="Z81" s="334"/>
      <c r="AA81" s="334"/>
      <c r="AB81" s="334"/>
      <c r="AC81" s="341" t="s">
        <v>844</v>
      </c>
      <c r="AD81" s="341">
        <v>1</v>
      </c>
      <c r="AE81" s="342"/>
      <c r="AF81" s="343"/>
      <c r="AG81" s="343"/>
      <c r="AH81" s="343"/>
      <c r="AI81" s="343"/>
      <c r="AJ81" s="343"/>
      <c r="AK81" s="343"/>
      <c r="AL81" s="343"/>
      <c r="AM81" s="343"/>
    </row>
    <row r="82" spans="1:39" ht="13.5" customHeight="1" x14ac:dyDescent="0.25">
      <c r="A82" s="331">
        <f t="shared" si="1"/>
        <v>81</v>
      </c>
      <c r="B82" s="362" t="s">
        <v>959</v>
      </c>
      <c r="C82" s="363">
        <v>141127</v>
      </c>
      <c r="D82" s="362" t="s">
        <v>895</v>
      </c>
      <c r="E82" s="362"/>
      <c r="F82" s="362"/>
      <c r="G82" s="334" t="s">
        <v>835</v>
      </c>
      <c r="H82" s="335">
        <v>42500</v>
      </c>
      <c r="I82" s="336">
        <v>5.2</v>
      </c>
      <c r="J82" s="337">
        <v>261800</v>
      </c>
      <c r="K82" s="337">
        <f t="shared" si="32"/>
        <v>78540</v>
      </c>
      <c r="L82" s="337"/>
      <c r="M82" s="337"/>
      <c r="N82" s="337"/>
      <c r="O82" s="337">
        <v>6375</v>
      </c>
      <c r="P82" s="337">
        <f t="shared" si="0"/>
        <v>346700</v>
      </c>
      <c r="Q82" s="337"/>
      <c r="R82" s="334">
        <v>40</v>
      </c>
      <c r="S82" s="337" t="s">
        <v>929</v>
      </c>
      <c r="T82" s="337" t="s">
        <v>948</v>
      </c>
      <c r="U82" s="337"/>
      <c r="V82" s="334">
        <v>110</v>
      </c>
      <c r="W82" s="334">
        <f t="shared" si="31"/>
        <v>287980</v>
      </c>
      <c r="X82" s="334"/>
      <c r="Y82" s="334" t="s">
        <v>835</v>
      </c>
      <c r="Z82" s="334"/>
      <c r="AA82" s="334"/>
      <c r="AB82" s="334"/>
      <c r="AC82" s="341" t="s">
        <v>835</v>
      </c>
      <c r="AD82" s="341">
        <v>1</v>
      </c>
      <c r="AE82" s="342"/>
      <c r="AF82" s="343"/>
      <c r="AG82" s="343"/>
      <c r="AH82" s="343"/>
      <c r="AI82" s="343"/>
      <c r="AJ82" s="343"/>
      <c r="AK82" s="343"/>
      <c r="AL82" s="343"/>
      <c r="AM82" s="343"/>
    </row>
    <row r="83" spans="1:39" ht="13.5" customHeight="1" x14ac:dyDescent="0.25">
      <c r="A83" s="331">
        <f t="shared" si="1"/>
        <v>82</v>
      </c>
      <c r="B83" s="362" t="s">
        <v>960</v>
      </c>
      <c r="C83" s="363">
        <v>141046</v>
      </c>
      <c r="D83" s="362" t="s">
        <v>961</v>
      </c>
      <c r="E83" s="362"/>
      <c r="F83" s="362"/>
      <c r="G83" s="334" t="s">
        <v>835</v>
      </c>
      <c r="H83" s="335">
        <v>42500</v>
      </c>
      <c r="I83" s="336">
        <v>3.3</v>
      </c>
      <c r="J83" s="337">
        <v>171063</v>
      </c>
      <c r="K83" s="337">
        <f t="shared" si="32"/>
        <v>51319</v>
      </c>
      <c r="L83" s="337"/>
      <c r="M83" s="337"/>
      <c r="N83" s="337"/>
      <c r="O83" s="337">
        <v>23190</v>
      </c>
      <c r="P83" s="337">
        <f t="shared" si="0"/>
        <v>245600</v>
      </c>
      <c r="Q83" s="337"/>
      <c r="R83" s="334">
        <v>40</v>
      </c>
      <c r="S83" s="337" t="s">
        <v>929</v>
      </c>
      <c r="T83" s="337" t="s">
        <v>948</v>
      </c>
      <c r="U83" s="337" t="s">
        <v>962</v>
      </c>
      <c r="V83" s="334">
        <v>100</v>
      </c>
      <c r="W83" s="334">
        <f t="shared" si="31"/>
        <v>171063</v>
      </c>
      <c r="X83" s="334"/>
      <c r="Y83" s="334" t="s">
        <v>835</v>
      </c>
      <c r="Z83" s="334"/>
      <c r="AA83" s="334"/>
      <c r="AB83" s="334"/>
      <c r="AC83" s="341" t="s">
        <v>844</v>
      </c>
      <c r="AD83" s="341">
        <v>1</v>
      </c>
      <c r="AE83" s="342"/>
      <c r="AF83" s="343"/>
      <c r="AG83" s="343"/>
      <c r="AH83" s="343"/>
      <c r="AI83" s="343"/>
      <c r="AJ83" s="343"/>
      <c r="AK83" s="343"/>
      <c r="AL83" s="343"/>
      <c r="AM83" s="343"/>
    </row>
    <row r="84" spans="1:39" ht="13.5" customHeight="1" x14ac:dyDescent="0.25">
      <c r="A84" s="331">
        <f t="shared" si="1"/>
        <v>83</v>
      </c>
      <c r="B84" s="362" t="s">
        <v>963</v>
      </c>
      <c r="C84" s="363">
        <v>141167</v>
      </c>
      <c r="D84" s="362" t="s">
        <v>902</v>
      </c>
      <c r="E84" s="362"/>
      <c r="F84" s="362"/>
      <c r="G84" s="334" t="s">
        <v>835</v>
      </c>
      <c r="H84" s="335">
        <v>42500</v>
      </c>
      <c r="I84" s="336">
        <v>5.8</v>
      </c>
      <c r="J84" s="337">
        <v>253895</v>
      </c>
      <c r="K84" s="337">
        <f t="shared" si="32"/>
        <v>76169</v>
      </c>
      <c r="L84" s="337"/>
      <c r="M84" s="337"/>
      <c r="N84" s="337"/>
      <c r="O84" s="337"/>
      <c r="P84" s="337">
        <f t="shared" si="0"/>
        <v>330100</v>
      </c>
      <c r="Q84" s="337"/>
      <c r="R84" s="334">
        <v>40</v>
      </c>
      <c r="S84" s="337" t="s">
        <v>929</v>
      </c>
      <c r="T84" s="337" t="s">
        <v>948</v>
      </c>
      <c r="U84" s="337"/>
      <c r="V84" s="334">
        <v>100</v>
      </c>
      <c r="W84" s="334">
        <f t="shared" si="31"/>
        <v>253895</v>
      </c>
      <c r="X84" s="334"/>
      <c r="Y84" s="334" t="s">
        <v>835</v>
      </c>
      <c r="Z84" s="334"/>
      <c r="AA84" s="334"/>
      <c r="AB84" s="334"/>
      <c r="AC84" s="341" t="s">
        <v>835</v>
      </c>
      <c r="AD84" s="341">
        <v>1</v>
      </c>
      <c r="AE84" s="342"/>
      <c r="AF84" s="343"/>
      <c r="AG84" s="343"/>
      <c r="AH84" s="343"/>
      <c r="AI84" s="343"/>
      <c r="AJ84" s="343"/>
      <c r="AK84" s="343"/>
      <c r="AL84" s="343"/>
      <c r="AM84" s="343"/>
    </row>
    <row r="85" spans="1:39" ht="13.5" customHeight="1" x14ac:dyDescent="0.25">
      <c r="A85" s="331">
        <f t="shared" si="1"/>
        <v>84</v>
      </c>
      <c r="B85" s="362" t="s">
        <v>964</v>
      </c>
      <c r="C85" s="363">
        <v>141147</v>
      </c>
      <c r="D85" s="362" t="s">
        <v>920</v>
      </c>
      <c r="E85" s="362"/>
      <c r="F85" s="362"/>
      <c r="G85" s="334" t="s">
        <v>835</v>
      </c>
      <c r="H85" s="335">
        <v>42500</v>
      </c>
      <c r="I85" s="336">
        <v>5.2</v>
      </c>
      <c r="J85" s="337">
        <v>257040</v>
      </c>
      <c r="K85" s="337">
        <f t="shared" si="32"/>
        <v>77112</v>
      </c>
      <c r="L85" s="337"/>
      <c r="M85" s="337"/>
      <c r="N85" s="337"/>
      <c r="O85" s="337">
        <v>6375</v>
      </c>
      <c r="P85" s="337">
        <f t="shared" si="0"/>
        <v>340500</v>
      </c>
      <c r="Q85" s="337"/>
      <c r="R85" s="334">
        <v>40</v>
      </c>
      <c r="S85" s="337" t="s">
        <v>929</v>
      </c>
      <c r="T85" s="337" t="s">
        <v>948</v>
      </c>
      <c r="U85" s="337"/>
      <c r="V85" s="334">
        <v>105</v>
      </c>
      <c r="W85" s="334">
        <f t="shared" si="31"/>
        <v>269892</v>
      </c>
      <c r="X85" s="334"/>
      <c r="Y85" s="334" t="s">
        <v>835</v>
      </c>
      <c r="Z85" s="334"/>
      <c r="AA85" s="334"/>
      <c r="AB85" s="334"/>
      <c r="AC85" s="341" t="s">
        <v>835</v>
      </c>
      <c r="AD85" s="341">
        <v>1</v>
      </c>
      <c r="AE85" s="342"/>
      <c r="AF85" s="343"/>
      <c r="AG85" s="343"/>
      <c r="AH85" s="343"/>
      <c r="AI85" s="343"/>
      <c r="AJ85" s="343"/>
      <c r="AK85" s="343"/>
      <c r="AL85" s="343"/>
      <c r="AM85" s="343"/>
    </row>
    <row r="86" spans="1:39" ht="13.5" customHeight="1" x14ac:dyDescent="0.25">
      <c r="A86" s="331">
        <f t="shared" si="1"/>
        <v>85</v>
      </c>
      <c r="B86" s="365" t="s">
        <v>965</v>
      </c>
      <c r="C86" s="366">
        <v>140067</v>
      </c>
      <c r="D86" s="365"/>
      <c r="E86" s="365" t="s">
        <v>966</v>
      </c>
      <c r="F86" s="365"/>
      <c r="G86" s="334" t="s">
        <v>835</v>
      </c>
      <c r="H86" s="335">
        <v>42500</v>
      </c>
      <c r="I86" s="336">
        <v>7.5</v>
      </c>
      <c r="J86" s="337">
        <f>H86*I86</f>
        <v>318750</v>
      </c>
      <c r="K86" s="337">
        <f t="shared" si="32"/>
        <v>95625</v>
      </c>
      <c r="L86" s="337"/>
      <c r="M86" s="337">
        <f>+J86*0.15</f>
        <v>47812.5</v>
      </c>
      <c r="N86" s="337">
        <v>5525</v>
      </c>
      <c r="O86" s="337"/>
      <c r="P86" s="337">
        <f t="shared" si="0"/>
        <v>467700</v>
      </c>
      <c r="Q86" s="337"/>
      <c r="R86" s="334">
        <v>40</v>
      </c>
      <c r="S86" s="337" t="s">
        <v>967</v>
      </c>
      <c r="T86" s="337"/>
      <c r="U86" s="337"/>
      <c r="V86" s="334">
        <v>100</v>
      </c>
      <c r="W86" s="334">
        <f t="shared" si="31"/>
        <v>318750</v>
      </c>
      <c r="X86" s="334"/>
      <c r="Y86" s="334" t="s">
        <v>835</v>
      </c>
      <c r="Z86" s="334"/>
      <c r="AA86" s="334"/>
      <c r="AB86" s="334"/>
      <c r="AC86" s="341" t="s">
        <v>835</v>
      </c>
      <c r="AD86" s="341">
        <v>1</v>
      </c>
      <c r="AE86" s="342"/>
      <c r="AF86" s="343"/>
      <c r="AG86" s="343"/>
      <c r="AH86" s="343"/>
      <c r="AI86" s="343"/>
      <c r="AJ86" s="343"/>
      <c r="AK86" s="343"/>
      <c r="AL86" s="343"/>
      <c r="AM86" s="343"/>
    </row>
    <row r="87" spans="1:39" ht="13.5" customHeight="1" x14ac:dyDescent="0.25">
      <c r="A87" s="331">
        <f t="shared" si="1"/>
        <v>86</v>
      </c>
      <c r="B87" s="365" t="s">
        <v>968</v>
      </c>
      <c r="C87" s="366">
        <v>142157</v>
      </c>
      <c r="D87" s="365" t="s">
        <v>969</v>
      </c>
      <c r="E87" s="365"/>
      <c r="F87" s="365"/>
      <c r="G87" s="334" t="s">
        <v>844</v>
      </c>
      <c r="H87" s="335">
        <v>42500</v>
      </c>
      <c r="I87" s="336">
        <v>4</v>
      </c>
      <c r="J87" s="337">
        <v>255000</v>
      </c>
      <c r="K87" s="337">
        <f>ROUND(J87*20%,0)</f>
        <v>51000</v>
      </c>
      <c r="L87" s="337"/>
      <c r="M87" s="337"/>
      <c r="N87" s="337">
        <v>5525</v>
      </c>
      <c r="O87" s="337"/>
      <c r="P87" s="337">
        <f t="shared" si="0"/>
        <v>311500</v>
      </c>
      <c r="Q87" s="337"/>
      <c r="R87" s="334">
        <v>40</v>
      </c>
      <c r="S87" s="337" t="s">
        <v>967</v>
      </c>
      <c r="T87" s="337"/>
      <c r="U87" s="337"/>
      <c r="V87" s="334">
        <v>150</v>
      </c>
      <c r="W87" s="334">
        <f t="shared" si="31"/>
        <v>382500</v>
      </c>
      <c r="X87" s="334"/>
      <c r="Y87" s="334"/>
      <c r="Z87" s="334" t="s">
        <v>844</v>
      </c>
      <c r="AA87" s="334"/>
      <c r="AB87" s="334"/>
      <c r="AC87" s="341" t="s">
        <v>844</v>
      </c>
      <c r="AD87" s="341">
        <v>1</v>
      </c>
      <c r="AE87" s="342"/>
      <c r="AF87" s="343"/>
      <c r="AG87" s="343"/>
      <c r="AH87" s="343"/>
      <c r="AI87" s="343"/>
      <c r="AJ87" s="343"/>
      <c r="AK87" s="343"/>
      <c r="AL87" s="343"/>
      <c r="AM87" s="343"/>
    </row>
    <row r="88" spans="1:39" ht="13.5" customHeight="1" x14ac:dyDescent="0.25">
      <c r="A88" s="331">
        <f t="shared" si="1"/>
        <v>87</v>
      </c>
      <c r="B88" s="365" t="s">
        <v>970</v>
      </c>
      <c r="C88" s="367">
        <v>840530</v>
      </c>
      <c r="D88" s="368" t="s">
        <v>971</v>
      </c>
      <c r="E88" s="368" t="s">
        <v>827</v>
      </c>
      <c r="F88" s="368"/>
      <c r="G88" s="334" t="s">
        <v>841</v>
      </c>
      <c r="H88" s="335">
        <v>148900</v>
      </c>
      <c r="I88" s="336">
        <v>1</v>
      </c>
      <c r="J88" s="337">
        <f t="shared" ref="J88:J89" si="33">H88*I88</f>
        <v>148900</v>
      </c>
      <c r="K88" s="337">
        <v>0</v>
      </c>
      <c r="L88" s="337"/>
      <c r="M88" s="337"/>
      <c r="N88" s="337"/>
      <c r="O88" s="337"/>
      <c r="P88" s="337">
        <f>+J88</f>
        <v>148900</v>
      </c>
      <c r="Q88" s="337"/>
      <c r="R88" s="334">
        <v>30</v>
      </c>
      <c r="S88" s="337" t="s">
        <v>967</v>
      </c>
      <c r="T88" s="337"/>
      <c r="U88" s="337"/>
      <c r="V88" s="334">
        <v>110</v>
      </c>
      <c r="W88" s="334">
        <f t="shared" si="31"/>
        <v>163790</v>
      </c>
      <c r="X88" s="334"/>
      <c r="Y88" s="334"/>
      <c r="Z88" s="334"/>
      <c r="AA88" s="334"/>
      <c r="AB88" s="334" t="s">
        <v>841</v>
      </c>
      <c r="AC88" s="341" t="s">
        <v>841</v>
      </c>
      <c r="AD88" s="341">
        <v>1</v>
      </c>
      <c r="AE88" s="342"/>
      <c r="AF88" s="343"/>
      <c r="AG88" s="343"/>
      <c r="AH88" s="343"/>
      <c r="AI88" s="343"/>
      <c r="AJ88" s="343"/>
      <c r="AK88" s="343"/>
      <c r="AL88" s="343"/>
      <c r="AM88" s="343"/>
    </row>
    <row r="89" spans="1:39" ht="13.5" customHeight="1" x14ac:dyDescent="0.25">
      <c r="A89" s="331">
        <f t="shared" si="1"/>
        <v>88</v>
      </c>
      <c r="B89" s="365" t="s">
        <v>972</v>
      </c>
      <c r="C89" s="366">
        <v>142177</v>
      </c>
      <c r="D89" s="365" t="s">
        <v>884</v>
      </c>
      <c r="E89" s="365"/>
      <c r="F89" s="365"/>
      <c r="G89" s="334" t="s">
        <v>844</v>
      </c>
      <c r="H89" s="335">
        <v>42500</v>
      </c>
      <c r="I89" s="336">
        <v>4.4000000000000004</v>
      </c>
      <c r="J89" s="337">
        <f t="shared" si="33"/>
        <v>187000.00000000003</v>
      </c>
      <c r="K89" s="337">
        <f t="shared" ref="K89:K90" si="34">ROUND(J89*20%,0)</f>
        <v>37400</v>
      </c>
      <c r="L89" s="337"/>
      <c r="M89" s="337"/>
      <c r="N89" s="337">
        <v>5525</v>
      </c>
      <c r="O89" s="337"/>
      <c r="P89" s="337">
        <f t="shared" ref="P89:P90" si="35">ROUND(SUM(J89:O89)/100,0)*100+Q89</f>
        <v>229900</v>
      </c>
      <c r="Q89" s="337"/>
      <c r="R89" s="334">
        <v>40</v>
      </c>
      <c r="S89" s="337" t="s">
        <v>967</v>
      </c>
      <c r="T89" s="337"/>
      <c r="U89" s="337"/>
      <c r="V89" s="334">
        <v>100</v>
      </c>
      <c r="W89" s="334">
        <f t="shared" si="31"/>
        <v>187000.00000000003</v>
      </c>
      <c r="X89" s="334"/>
      <c r="Y89" s="334"/>
      <c r="Z89" s="334" t="s">
        <v>844</v>
      </c>
      <c r="AA89" s="334"/>
      <c r="AB89" s="334"/>
      <c r="AC89" s="341" t="s">
        <v>844</v>
      </c>
      <c r="AD89" s="341">
        <v>1</v>
      </c>
      <c r="AE89" s="342"/>
      <c r="AF89" s="343"/>
      <c r="AG89" s="343"/>
      <c r="AH89" s="343"/>
      <c r="AI89" s="343"/>
      <c r="AJ89" s="343"/>
      <c r="AK89" s="343"/>
      <c r="AL89" s="343"/>
      <c r="AM89" s="343"/>
    </row>
    <row r="90" spans="1:39" ht="13.5" customHeight="1" x14ac:dyDescent="0.25">
      <c r="A90" s="331">
        <f t="shared" si="1"/>
        <v>89</v>
      </c>
      <c r="B90" s="365" t="s">
        <v>973</v>
      </c>
      <c r="C90" s="366">
        <v>142177</v>
      </c>
      <c r="D90" s="365" t="s">
        <v>884</v>
      </c>
      <c r="E90" s="365"/>
      <c r="F90" s="365"/>
      <c r="G90" s="334" t="s">
        <v>844</v>
      </c>
      <c r="H90" s="335">
        <v>42500</v>
      </c>
      <c r="I90" s="336">
        <v>4.2</v>
      </c>
      <c r="J90" s="337">
        <v>187000</v>
      </c>
      <c r="K90" s="337">
        <f t="shared" si="34"/>
        <v>37400</v>
      </c>
      <c r="L90" s="337"/>
      <c r="M90" s="337"/>
      <c r="N90" s="337">
        <v>5525</v>
      </c>
      <c r="O90" s="337"/>
      <c r="P90" s="337">
        <f t="shared" si="35"/>
        <v>229900</v>
      </c>
      <c r="Q90" s="337"/>
      <c r="R90" s="334">
        <v>40</v>
      </c>
      <c r="S90" s="337" t="s">
        <v>967</v>
      </c>
      <c r="T90" s="337"/>
      <c r="U90" s="337"/>
      <c r="V90" s="334">
        <v>100</v>
      </c>
      <c r="W90" s="334">
        <f t="shared" si="31"/>
        <v>187000</v>
      </c>
      <c r="X90" s="334"/>
      <c r="Y90" s="334"/>
      <c r="Z90" s="334" t="s">
        <v>844</v>
      </c>
      <c r="AA90" s="334"/>
      <c r="AB90" s="334"/>
      <c r="AC90" s="341" t="s">
        <v>844</v>
      </c>
      <c r="AD90" s="341">
        <v>1</v>
      </c>
      <c r="AE90" s="342"/>
      <c r="AF90" s="343"/>
      <c r="AG90" s="343"/>
      <c r="AH90" s="343"/>
      <c r="AI90" s="343"/>
      <c r="AJ90" s="343"/>
      <c r="AK90" s="343"/>
      <c r="AL90" s="343"/>
      <c r="AM90" s="343"/>
    </row>
    <row r="91" spans="1:39" ht="13.5" customHeight="1" x14ac:dyDescent="0.25">
      <c r="A91" s="331">
        <f t="shared" si="1"/>
        <v>90</v>
      </c>
      <c r="B91" s="365" t="s">
        <v>974</v>
      </c>
      <c r="C91" s="367">
        <v>840530</v>
      </c>
      <c r="D91" s="368" t="s">
        <v>971</v>
      </c>
      <c r="E91" s="368" t="s">
        <v>827</v>
      </c>
      <c r="F91" s="368"/>
      <c r="G91" s="334" t="s">
        <v>841</v>
      </c>
      <c r="H91" s="335">
        <v>148900</v>
      </c>
      <c r="I91" s="336">
        <v>1</v>
      </c>
      <c r="J91" s="337">
        <f t="shared" ref="J91:J92" si="36">H91*I91</f>
        <v>148900</v>
      </c>
      <c r="K91" s="337"/>
      <c r="L91" s="337"/>
      <c r="M91" s="337"/>
      <c r="N91" s="337"/>
      <c r="O91" s="337"/>
      <c r="P91" s="337">
        <f>+J91</f>
        <v>148900</v>
      </c>
      <c r="Q91" s="337"/>
      <c r="R91" s="334">
        <v>30</v>
      </c>
      <c r="S91" s="337" t="s">
        <v>967</v>
      </c>
      <c r="T91" s="337"/>
      <c r="U91" s="337"/>
      <c r="V91" s="334">
        <v>110</v>
      </c>
      <c r="W91" s="334">
        <f t="shared" si="31"/>
        <v>163790</v>
      </c>
      <c r="X91" s="334"/>
      <c r="Y91" s="334"/>
      <c r="Z91" s="334"/>
      <c r="AA91" s="334"/>
      <c r="AB91" s="334" t="s">
        <v>841</v>
      </c>
      <c r="AC91" s="341" t="s">
        <v>841</v>
      </c>
      <c r="AD91" s="341">
        <v>1</v>
      </c>
      <c r="AE91" s="342"/>
      <c r="AF91" s="343"/>
      <c r="AG91" s="343"/>
      <c r="AH91" s="343"/>
      <c r="AI91" s="343"/>
      <c r="AJ91" s="343"/>
      <c r="AK91" s="343"/>
      <c r="AL91" s="343"/>
      <c r="AM91" s="343"/>
    </row>
    <row r="92" spans="1:39" ht="13.5" customHeight="1" x14ac:dyDescent="0.25">
      <c r="A92" s="331">
        <f t="shared" si="1"/>
        <v>91</v>
      </c>
      <c r="B92" s="365" t="s">
        <v>975</v>
      </c>
      <c r="C92" s="366">
        <v>142050</v>
      </c>
      <c r="D92" s="365" t="s">
        <v>976</v>
      </c>
      <c r="E92" s="365"/>
      <c r="F92" s="365"/>
      <c r="G92" s="334" t="s">
        <v>977</v>
      </c>
      <c r="H92" s="335">
        <v>203500</v>
      </c>
      <c r="I92" s="336">
        <v>1</v>
      </c>
      <c r="J92" s="337">
        <f t="shared" si="36"/>
        <v>203500</v>
      </c>
      <c r="K92" s="337"/>
      <c r="L92" s="337"/>
      <c r="M92" s="337"/>
      <c r="N92" s="337"/>
      <c r="O92" s="337"/>
      <c r="P92" s="337">
        <f t="shared" ref="P92:P136" si="37">ROUND(SUM(J92:O92)/100,0)*100+Q92</f>
        <v>203500</v>
      </c>
      <c r="Q92" s="337"/>
      <c r="R92" s="334">
        <v>40</v>
      </c>
      <c r="S92" s="337" t="s">
        <v>967</v>
      </c>
      <c r="T92" s="337"/>
      <c r="U92" s="337"/>
      <c r="V92" s="334">
        <v>100</v>
      </c>
      <c r="W92" s="334">
        <f t="shared" si="31"/>
        <v>203500</v>
      </c>
      <c r="X92" s="334"/>
      <c r="Y92" s="334"/>
      <c r="Z92" s="334" t="s">
        <v>844</v>
      </c>
      <c r="AA92" s="334"/>
      <c r="AB92" s="334"/>
      <c r="AC92" s="341" t="s">
        <v>844</v>
      </c>
      <c r="AD92" s="341">
        <v>1</v>
      </c>
      <c r="AE92" s="342"/>
      <c r="AF92" s="343"/>
      <c r="AG92" s="343"/>
      <c r="AH92" s="343"/>
      <c r="AI92" s="343"/>
      <c r="AJ92" s="343"/>
      <c r="AK92" s="343"/>
      <c r="AL92" s="343"/>
      <c r="AM92" s="343"/>
    </row>
    <row r="93" spans="1:39" ht="13.5" customHeight="1" x14ac:dyDescent="0.25">
      <c r="A93" s="331">
        <f t="shared" si="1"/>
        <v>92</v>
      </c>
      <c r="B93" s="365" t="s">
        <v>978</v>
      </c>
      <c r="C93" s="366">
        <v>1411680</v>
      </c>
      <c r="D93" s="365" t="s">
        <v>902</v>
      </c>
      <c r="E93" s="365"/>
      <c r="F93" s="365"/>
      <c r="G93" s="334" t="s">
        <v>835</v>
      </c>
      <c r="H93" s="335">
        <v>42500</v>
      </c>
      <c r="I93" s="336">
        <v>5.8</v>
      </c>
      <c r="J93" s="337">
        <v>253895</v>
      </c>
      <c r="K93" s="337">
        <f>ROUND(J93*30%,0)</f>
        <v>76169</v>
      </c>
      <c r="L93" s="337"/>
      <c r="M93" s="337"/>
      <c r="N93" s="337">
        <v>5525</v>
      </c>
      <c r="O93" s="337"/>
      <c r="P93" s="337">
        <f t="shared" si="37"/>
        <v>335600</v>
      </c>
      <c r="Q93" s="337"/>
      <c r="R93" s="334">
        <v>40</v>
      </c>
      <c r="S93" s="337" t="s">
        <v>967</v>
      </c>
      <c r="T93" s="337"/>
      <c r="U93" s="337"/>
      <c r="V93" s="334">
        <v>100</v>
      </c>
      <c r="W93" s="334">
        <f t="shared" si="31"/>
        <v>253895</v>
      </c>
      <c r="X93" s="334"/>
      <c r="Y93" s="334" t="s">
        <v>835</v>
      </c>
      <c r="Z93" s="334"/>
      <c r="AA93" s="334"/>
      <c r="AB93" s="334"/>
      <c r="AC93" s="341" t="s">
        <v>835</v>
      </c>
      <c r="AD93" s="341">
        <v>1</v>
      </c>
      <c r="AE93" s="342"/>
      <c r="AF93" s="343"/>
      <c r="AG93" s="343"/>
      <c r="AH93" s="343"/>
      <c r="AI93" s="343"/>
      <c r="AJ93" s="343"/>
      <c r="AK93" s="343"/>
      <c r="AL93" s="343"/>
      <c r="AM93" s="343"/>
    </row>
    <row r="94" spans="1:39" ht="13.5" customHeight="1" x14ac:dyDescent="0.25">
      <c r="A94" s="331">
        <f t="shared" si="1"/>
        <v>93</v>
      </c>
      <c r="B94" s="347" t="s">
        <v>979</v>
      </c>
      <c r="C94" s="366">
        <v>142050</v>
      </c>
      <c r="D94" s="365" t="s">
        <v>976</v>
      </c>
      <c r="E94" s="365"/>
      <c r="F94" s="365"/>
      <c r="G94" s="334" t="s">
        <v>977</v>
      </c>
      <c r="H94" s="335">
        <v>203500</v>
      </c>
      <c r="I94" s="336">
        <v>1</v>
      </c>
      <c r="J94" s="337">
        <f t="shared" ref="J94:J96" si="38">H94*I94</f>
        <v>203500</v>
      </c>
      <c r="K94" s="337"/>
      <c r="L94" s="337"/>
      <c r="M94" s="337"/>
      <c r="N94" s="337"/>
      <c r="O94" s="337"/>
      <c r="P94" s="337">
        <f t="shared" si="37"/>
        <v>203500</v>
      </c>
      <c r="Q94" s="337"/>
      <c r="R94" s="334">
        <v>40</v>
      </c>
      <c r="S94" s="337" t="s">
        <v>967</v>
      </c>
      <c r="T94" s="337"/>
      <c r="U94" s="337"/>
      <c r="V94" s="334">
        <v>100</v>
      </c>
      <c r="W94" s="334">
        <f t="shared" si="31"/>
        <v>203500</v>
      </c>
      <c r="X94" s="334" t="s">
        <v>839</v>
      </c>
      <c r="Y94" s="334"/>
      <c r="Z94" s="334" t="s">
        <v>844</v>
      </c>
      <c r="AA94" s="334"/>
      <c r="AB94" s="334"/>
      <c r="AC94" s="341" t="s">
        <v>835</v>
      </c>
      <c r="AD94" s="341">
        <v>1</v>
      </c>
      <c r="AE94" s="342"/>
      <c r="AF94" s="343"/>
      <c r="AG94" s="343"/>
      <c r="AH94" s="343"/>
      <c r="AI94" s="343"/>
      <c r="AJ94" s="343"/>
      <c r="AK94" s="343"/>
      <c r="AL94" s="343"/>
      <c r="AM94" s="343"/>
    </row>
    <row r="95" spans="1:39" ht="13.5" customHeight="1" x14ac:dyDescent="0.25">
      <c r="A95" s="331">
        <f t="shared" si="1"/>
        <v>94</v>
      </c>
      <c r="B95" s="365" t="s">
        <v>980</v>
      </c>
      <c r="C95" s="366">
        <v>145140</v>
      </c>
      <c r="D95" s="365" t="s">
        <v>981</v>
      </c>
      <c r="E95" s="365"/>
      <c r="F95" s="365"/>
      <c r="G95" s="334" t="s">
        <v>977</v>
      </c>
      <c r="H95" s="335">
        <v>203500</v>
      </c>
      <c r="I95" s="336">
        <v>1</v>
      </c>
      <c r="J95" s="337">
        <f t="shared" si="38"/>
        <v>203500</v>
      </c>
      <c r="K95" s="337"/>
      <c r="L95" s="337"/>
      <c r="M95" s="337"/>
      <c r="N95" s="337"/>
      <c r="O95" s="337"/>
      <c r="P95" s="337">
        <f t="shared" si="37"/>
        <v>203500</v>
      </c>
      <c r="Q95" s="337"/>
      <c r="R95" s="334">
        <v>40</v>
      </c>
      <c r="S95" s="337" t="s">
        <v>967</v>
      </c>
      <c r="T95" s="337"/>
      <c r="U95" s="337"/>
      <c r="V95" s="334">
        <v>100</v>
      </c>
      <c r="W95" s="334">
        <f t="shared" si="31"/>
        <v>203500</v>
      </c>
      <c r="X95" s="334" t="s">
        <v>839</v>
      </c>
      <c r="Y95" s="334"/>
      <c r="Z95" s="334" t="s">
        <v>844</v>
      </c>
      <c r="AA95" s="334"/>
      <c r="AB95" s="334"/>
      <c r="AC95" s="341" t="s">
        <v>844</v>
      </c>
      <c r="AD95" s="341">
        <v>1</v>
      </c>
      <c r="AE95" s="342"/>
      <c r="AF95" s="343"/>
      <c r="AG95" s="343"/>
      <c r="AH95" s="343"/>
      <c r="AI95" s="343"/>
      <c r="AJ95" s="343"/>
      <c r="AK95" s="343"/>
      <c r="AL95" s="343"/>
      <c r="AM95" s="343"/>
    </row>
    <row r="96" spans="1:39" ht="13.5" customHeight="1" x14ac:dyDescent="0.25">
      <c r="A96" s="331">
        <f t="shared" si="1"/>
        <v>95</v>
      </c>
      <c r="B96" s="365" t="s">
        <v>982</v>
      </c>
      <c r="C96" s="366">
        <v>142077</v>
      </c>
      <c r="D96" s="365" t="s">
        <v>983</v>
      </c>
      <c r="E96" s="365"/>
      <c r="F96" s="365"/>
      <c r="G96" s="334" t="s">
        <v>977</v>
      </c>
      <c r="H96" s="335">
        <v>203500</v>
      </c>
      <c r="I96" s="336">
        <v>1</v>
      </c>
      <c r="J96" s="337">
        <f t="shared" si="38"/>
        <v>203500</v>
      </c>
      <c r="K96" s="337"/>
      <c r="L96" s="337"/>
      <c r="M96" s="337"/>
      <c r="N96" s="337"/>
      <c r="O96" s="337"/>
      <c r="P96" s="337">
        <f t="shared" si="37"/>
        <v>203500</v>
      </c>
      <c r="Q96" s="337"/>
      <c r="R96" s="334">
        <v>40</v>
      </c>
      <c r="S96" s="337" t="s">
        <v>967</v>
      </c>
      <c r="T96" s="337"/>
      <c r="U96" s="337"/>
      <c r="V96" s="334">
        <v>100</v>
      </c>
      <c r="W96" s="334">
        <f t="shared" si="31"/>
        <v>203500</v>
      </c>
      <c r="X96" s="334"/>
      <c r="Y96" s="334"/>
      <c r="Z96" s="334" t="s">
        <v>844</v>
      </c>
      <c r="AA96" s="334"/>
      <c r="AB96" s="334"/>
      <c r="AC96" s="341" t="s">
        <v>844</v>
      </c>
      <c r="AD96" s="341">
        <v>1</v>
      </c>
      <c r="AE96" s="342"/>
      <c r="AF96" s="343"/>
      <c r="AG96" s="343"/>
      <c r="AH96" s="343"/>
      <c r="AI96" s="343"/>
      <c r="AJ96" s="343"/>
      <c r="AK96" s="343"/>
      <c r="AL96" s="343"/>
      <c r="AM96" s="343"/>
    </row>
    <row r="97" spans="1:39" ht="13.5" customHeight="1" x14ac:dyDescent="0.25">
      <c r="A97" s="331">
        <f t="shared" si="1"/>
        <v>96</v>
      </c>
      <c r="B97" s="365" t="s">
        <v>984</v>
      </c>
      <c r="C97" s="366">
        <v>142167</v>
      </c>
      <c r="D97" s="365" t="s">
        <v>923</v>
      </c>
      <c r="E97" s="365"/>
      <c r="F97" s="365"/>
      <c r="G97" s="334" t="s">
        <v>844</v>
      </c>
      <c r="H97" s="335">
        <v>42500</v>
      </c>
      <c r="I97" s="336">
        <v>4</v>
      </c>
      <c r="J97" s="337">
        <v>214200</v>
      </c>
      <c r="K97" s="337">
        <f>ROUND(J97*20%,0)</f>
        <v>42840</v>
      </c>
      <c r="L97" s="337"/>
      <c r="M97" s="337"/>
      <c r="N97" s="337">
        <v>5525</v>
      </c>
      <c r="O97" s="337"/>
      <c r="P97" s="337">
        <f t="shared" si="37"/>
        <v>262600</v>
      </c>
      <c r="Q97" s="337"/>
      <c r="R97" s="334">
        <v>40</v>
      </c>
      <c r="S97" s="337" t="s">
        <v>967</v>
      </c>
      <c r="T97" s="337"/>
      <c r="U97" s="337"/>
      <c r="V97" s="334">
        <v>100</v>
      </c>
      <c r="W97" s="334">
        <f t="shared" si="31"/>
        <v>214200</v>
      </c>
      <c r="X97" s="334"/>
      <c r="Y97" s="334"/>
      <c r="Z97" s="334" t="s">
        <v>844</v>
      </c>
      <c r="AA97" s="334"/>
      <c r="AB97" s="334"/>
      <c r="AC97" s="341" t="s">
        <v>844</v>
      </c>
      <c r="AD97" s="341">
        <v>1</v>
      </c>
      <c r="AE97" s="342"/>
      <c r="AF97" s="343"/>
      <c r="AG97" s="343"/>
      <c r="AH97" s="343"/>
      <c r="AI97" s="343"/>
      <c r="AJ97" s="343"/>
      <c r="AK97" s="343"/>
      <c r="AL97" s="343"/>
      <c r="AM97" s="343"/>
    </row>
    <row r="98" spans="1:39" ht="13.5" customHeight="1" x14ac:dyDescent="0.25">
      <c r="A98" s="331">
        <f t="shared" si="1"/>
        <v>97</v>
      </c>
      <c r="B98" s="369" t="s">
        <v>985</v>
      </c>
      <c r="C98" s="366">
        <v>143000</v>
      </c>
      <c r="D98" s="365" t="s">
        <v>850</v>
      </c>
      <c r="E98" s="365"/>
      <c r="F98" s="365"/>
      <c r="G98" s="334" t="s">
        <v>851</v>
      </c>
      <c r="H98" s="335">
        <v>1</v>
      </c>
      <c r="I98" s="335">
        <v>198600</v>
      </c>
      <c r="J98" s="337">
        <f t="shared" ref="J98:J100" si="39">H98*I98</f>
        <v>198600</v>
      </c>
      <c r="K98" s="337"/>
      <c r="L98" s="337"/>
      <c r="M98" s="337"/>
      <c r="N98" s="337"/>
      <c r="O98" s="337"/>
      <c r="P98" s="337">
        <f t="shared" si="37"/>
        <v>198600</v>
      </c>
      <c r="Q98" s="337"/>
      <c r="R98" s="334">
        <v>40</v>
      </c>
      <c r="S98" s="337" t="s">
        <v>967</v>
      </c>
      <c r="T98" s="337"/>
      <c r="U98" s="337"/>
      <c r="V98" s="334">
        <v>110</v>
      </c>
      <c r="W98" s="334">
        <f t="shared" si="31"/>
        <v>218460</v>
      </c>
      <c r="X98" s="334"/>
      <c r="Y98" s="334"/>
      <c r="Z98" s="334"/>
      <c r="AA98" s="334" t="s">
        <v>851</v>
      </c>
      <c r="AB98" s="334"/>
      <c r="AC98" s="341" t="s">
        <v>844</v>
      </c>
      <c r="AD98" s="341">
        <v>1</v>
      </c>
      <c r="AE98" s="342"/>
      <c r="AF98" s="343"/>
      <c r="AG98" s="343"/>
      <c r="AH98" s="343"/>
      <c r="AI98" s="343"/>
      <c r="AJ98" s="343"/>
      <c r="AK98" s="343"/>
      <c r="AL98" s="343"/>
      <c r="AM98" s="343"/>
    </row>
    <row r="99" spans="1:39" ht="13.5" customHeight="1" x14ac:dyDescent="0.25">
      <c r="A99" s="331">
        <f t="shared" si="1"/>
        <v>98</v>
      </c>
      <c r="B99" s="365" t="s">
        <v>986</v>
      </c>
      <c r="C99" s="366">
        <v>142020</v>
      </c>
      <c r="D99" s="365" t="s">
        <v>987</v>
      </c>
      <c r="E99" s="365"/>
      <c r="F99" s="365"/>
      <c r="G99" s="334" t="s">
        <v>977</v>
      </c>
      <c r="H99" s="335">
        <v>203500</v>
      </c>
      <c r="I99" s="337">
        <v>1</v>
      </c>
      <c r="J99" s="337">
        <f t="shared" si="39"/>
        <v>203500</v>
      </c>
      <c r="K99" s="337"/>
      <c r="L99" s="337"/>
      <c r="M99" s="337"/>
      <c r="N99" s="337"/>
      <c r="O99" s="337"/>
      <c r="P99" s="337">
        <f t="shared" si="37"/>
        <v>203500</v>
      </c>
      <c r="Q99" s="337"/>
      <c r="R99" s="334">
        <v>40</v>
      </c>
      <c r="S99" s="337" t="s">
        <v>967</v>
      </c>
      <c r="T99" s="337"/>
      <c r="U99" s="337"/>
      <c r="V99" s="334">
        <v>100</v>
      </c>
      <c r="W99" s="334">
        <f t="shared" si="31"/>
        <v>203500</v>
      </c>
      <c r="X99" s="334" t="s">
        <v>839</v>
      </c>
      <c r="Y99" s="334"/>
      <c r="Z99" s="334" t="s">
        <v>844</v>
      </c>
      <c r="AA99" s="334"/>
      <c r="AB99" s="334"/>
      <c r="AC99" s="341" t="s">
        <v>844</v>
      </c>
      <c r="AD99" s="341">
        <v>1</v>
      </c>
      <c r="AE99" s="342"/>
      <c r="AF99" s="343"/>
      <c r="AG99" s="343"/>
      <c r="AH99" s="343"/>
      <c r="AI99" s="343"/>
      <c r="AJ99" s="343"/>
      <c r="AK99" s="343"/>
      <c r="AL99" s="343"/>
      <c r="AM99" s="343"/>
    </row>
    <row r="100" spans="1:39" ht="13.5" customHeight="1" x14ac:dyDescent="0.25">
      <c r="A100" s="331">
        <f t="shared" si="1"/>
        <v>99</v>
      </c>
      <c r="B100" s="365" t="s">
        <v>988</v>
      </c>
      <c r="C100" s="366">
        <v>142177</v>
      </c>
      <c r="D100" s="365" t="s">
        <v>884</v>
      </c>
      <c r="E100" s="365"/>
      <c r="F100" s="365"/>
      <c r="G100" s="334" t="s">
        <v>844</v>
      </c>
      <c r="H100" s="335">
        <v>42500</v>
      </c>
      <c r="I100" s="336">
        <v>4.4000000000000004</v>
      </c>
      <c r="J100" s="337">
        <f t="shared" si="39"/>
        <v>187000.00000000003</v>
      </c>
      <c r="K100" s="337">
        <f t="shared" ref="K100:K101" si="40">ROUND(J100*20%,0)</f>
        <v>37400</v>
      </c>
      <c r="L100" s="337"/>
      <c r="M100" s="337"/>
      <c r="N100" s="337"/>
      <c r="O100" s="337"/>
      <c r="P100" s="337">
        <f t="shared" si="37"/>
        <v>224400</v>
      </c>
      <c r="Q100" s="337"/>
      <c r="R100" s="334">
        <v>40</v>
      </c>
      <c r="S100" s="337" t="s">
        <v>967</v>
      </c>
      <c r="T100" s="337"/>
      <c r="U100" s="337"/>
      <c r="V100" s="334">
        <v>100</v>
      </c>
      <c r="W100" s="334">
        <f t="shared" si="31"/>
        <v>187000.00000000003</v>
      </c>
      <c r="X100" s="334"/>
      <c r="Y100" s="334"/>
      <c r="Z100" s="334" t="s">
        <v>844</v>
      </c>
      <c r="AA100" s="334"/>
      <c r="AB100" s="334"/>
      <c r="AC100" s="341" t="s">
        <v>844</v>
      </c>
      <c r="AD100" s="341">
        <v>1</v>
      </c>
      <c r="AE100" s="342"/>
      <c r="AF100" s="343"/>
      <c r="AG100" s="343"/>
      <c r="AH100" s="343"/>
      <c r="AI100" s="343"/>
      <c r="AJ100" s="343"/>
      <c r="AK100" s="343"/>
      <c r="AL100" s="343"/>
      <c r="AM100" s="343"/>
    </row>
    <row r="101" spans="1:39" ht="13.5" customHeight="1" x14ac:dyDescent="0.25">
      <c r="A101" s="331">
        <f t="shared" si="1"/>
        <v>100</v>
      </c>
      <c r="B101" s="365" t="s">
        <v>989</v>
      </c>
      <c r="C101" s="366">
        <v>142167</v>
      </c>
      <c r="D101" s="365" t="s">
        <v>923</v>
      </c>
      <c r="E101" s="365"/>
      <c r="F101" s="365"/>
      <c r="G101" s="334" t="s">
        <v>844</v>
      </c>
      <c r="H101" s="335">
        <v>42500</v>
      </c>
      <c r="I101" s="336">
        <v>4.2</v>
      </c>
      <c r="J101" s="337">
        <v>201960</v>
      </c>
      <c r="K101" s="337">
        <f t="shared" si="40"/>
        <v>40392</v>
      </c>
      <c r="L101" s="337"/>
      <c r="M101" s="337"/>
      <c r="N101" s="337">
        <v>5525</v>
      </c>
      <c r="O101" s="337"/>
      <c r="P101" s="337">
        <f t="shared" si="37"/>
        <v>247900</v>
      </c>
      <c r="Q101" s="337"/>
      <c r="R101" s="334">
        <v>40</v>
      </c>
      <c r="S101" s="337" t="s">
        <v>967</v>
      </c>
      <c r="T101" s="337"/>
      <c r="U101" s="337"/>
      <c r="V101" s="334">
        <v>100</v>
      </c>
      <c r="W101" s="334">
        <f t="shared" si="31"/>
        <v>201960</v>
      </c>
      <c r="X101" s="334"/>
      <c r="Y101" s="334"/>
      <c r="Z101" s="334" t="s">
        <v>844</v>
      </c>
      <c r="AA101" s="334"/>
      <c r="AB101" s="334"/>
      <c r="AC101" s="341" t="s">
        <v>844</v>
      </c>
      <c r="AD101" s="341">
        <v>1</v>
      </c>
      <c r="AE101" s="342"/>
      <c r="AF101" s="343"/>
      <c r="AG101" s="343"/>
      <c r="AH101" s="343"/>
      <c r="AI101" s="343"/>
      <c r="AJ101" s="343"/>
      <c r="AK101" s="343"/>
      <c r="AL101" s="343"/>
      <c r="AM101" s="343"/>
    </row>
    <row r="102" spans="1:39" ht="13.5" customHeight="1" x14ac:dyDescent="0.25">
      <c r="A102" s="331">
        <f t="shared" si="1"/>
        <v>101</v>
      </c>
      <c r="B102" s="347" t="s">
        <v>990</v>
      </c>
      <c r="C102" s="366">
        <v>142090</v>
      </c>
      <c r="D102" s="365" t="s">
        <v>951</v>
      </c>
      <c r="E102" s="365"/>
      <c r="F102" s="365"/>
      <c r="G102" s="334" t="s">
        <v>977</v>
      </c>
      <c r="H102" s="335"/>
      <c r="I102" s="364"/>
      <c r="J102" s="337">
        <f>H102*I102</f>
        <v>0</v>
      </c>
      <c r="K102" s="337"/>
      <c r="L102" s="337"/>
      <c r="M102" s="337"/>
      <c r="N102" s="337"/>
      <c r="O102" s="337"/>
      <c r="P102" s="337">
        <f t="shared" si="37"/>
        <v>0</v>
      </c>
      <c r="Q102" s="337"/>
      <c r="R102" s="334">
        <v>40</v>
      </c>
      <c r="S102" s="337" t="s">
        <v>967</v>
      </c>
      <c r="T102" s="337"/>
      <c r="U102" s="337"/>
      <c r="V102" s="334">
        <v>100</v>
      </c>
      <c r="W102" s="334">
        <f t="shared" si="31"/>
        <v>0</v>
      </c>
      <c r="X102" s="334" t="s">
        <v>839</v>
      </c>
      <c r="Y102" s="334"/>
      <c r="Z102" s="334" t="s">
        <v>844</v>
      </c>
      <c r="AA102" s="334"/>
      <c r="AB102" s="334"/>
      <c r="AC102" s="341" t="s">
        <v>844</v>
      </c>
      <c r="AD102" s="341">
        <v>1</v>
      </c>
      <c r="AE102" s="342"/>
      <c r="AF102" s="343"/>
      <c r="AG102" s="343"/>
      <c r="AH102" s="343"/>
      <c r="AI102" s="343"/>
      <c r="AJ102" s="343"/>
      <c r="AK102" s="343"/>
      <c r="AL102" s="343"/>
      <c r="AM102" s="343"/>
    </row>
    <row r="103" spans="1:39" ht="12.75" customHeight="1" x14ac:dyDescent="0.25">
      <c r="A103" s="331">
        <f t="shared" si="1"/>
        <v>102</v>
      </c>
      <c r="B103" s="365" t="s">
        <v>991</v>
      </c>
      <c r="C103" s="366">
        <v>142167</v>
      </c>
      <c r="D103" s="365" t="s">
        <v>923</v>
      </c>
      <c r="E103" s="365"/>
      <c r="F103" s="365"/>
      <c r="G103" s="334" t="s">
        <v>844</v>
      </c>
      <c r="H103" s="335">
        <v>42500</v>
      </c>
      <c r="I103" s="336">
        <v>4.2</v>
      </c>
      <c r="J103" s="337">
        <v>224400</v>
      </c>
      <c r="K103" s="337">
        <f>ROUND(J103*20%,0)</f>
        <v>44880</v>
      </c>
      <c r="L103" s="337"/>
      <c r="M103" s="337"/>
      <c r="N103" s="337">
        <v>5525</v>
      </c>
      <c r="O103" s="337"/>
      <c r="P103" s="337">
        <f t="shared" si="37"/>
        <v>274800</v>
      </c>
      <c r="Q103" s="337"/>
      <c r="R103" s="334">
        <v>40</v>
      </c>
      <c r="S103" s="337" t="s">
        <v>967</v>
      </c>
      <c r="T103" s="337"/>
      <c r="U103" s="337"/>
      <c r="V103" s="334">
        <v>100</v>
      </c>
      <c r="W103" s="334">
        <f t="shared" si="31"/>
        <v>224400</v>
      </c>
      <c r="X103" s="334"/>
      <c r="Y103" s="334"/>
      <c r="Z103" s="334" t="s">
        <v>844</v>
      </c>
      <c r="AA103" s="334"/>
      <c r="AB103" s="334"/>
      <c r="AC103" s="341" t="s">
        <v>844</v>
      </c>
      <c r="AD103" s="341">
        <v>1</v>
      </c>
      <c r="AE103" s="342"/>
      <c r="AF103" s="343"/>
      <c r="AG103" s="343"/>
      <c r="AH103" s="343"/>
      <c r="AI103" s="343"/>
      <c r="AJ103" s="343"/>
      <c r="AK103" s="343"/>
      <c r="AL103" s="343"/>
      <c r="AM103" s="343"/>
    </row>
    <row r="104" spans="1:39" ht="13.5" customHeight="1" x14ac:dyDescent="0.25">
      <c r="A104" s="331">
        <f t="shared" si="1"/>
        <v>103</v>
      </c>
      <c r="B104" s="365" t="s">
        <v>992</v>
      </c>
      <c r="C104" s="366">
        <v>142037</v>
      </c>
      <c r="D104" s="365" t="s">
        <v>993</v>
      </c>
      <c r="E104" s="365"/>
      <c r="F104" s="365"/>
      <c r="G104" s="334" t="s">
        <v>977</v>
      </c>
      <c r="H104" s="335">
        <v>203500</v>
      </c>
      <c r="I104" s="335">
        <v>1</v>
      </c>
      <c r="J104" s="337">
        <f>H104*I104</f>
        <v>203500</v>
      </c>
      <c r="K104" s="337"/>
      <c r="L104" s="337"/>
      <c r="M104" s="337"/>
      <c r="N104" s="337"/>
      <c r="O104" s="337"/>
      <c r="P104" s="337">
        <f t="shared" si="37"/>
        <v>203500</v>
      </c>
      <c r="Q104" s="337"/>
      <c r="R104" s="334">
        <v>40</v>
      </c>
      <c r="S104" s="337" t="s">
        <v>967</v>
      </c>
      <c r="T104" s="337"/>
      <c r="U104" s="337"/>
      <c r="V104" s="334">
        <v>100</v>
      </c>
      <c r="W104" s="334">
        <f t="shared" si="31"/>
        <v>203500</v>
      </c>
      <c r="X104" s="334" t="s">
        <v>839</v>
      </c>
      <c r="Y104" s="334"/>
      <c r="Z104" s="334" t="s">
        <v>844</v>
      </c>
      <c r="AA104" s="334"/>
      <c r="AB104" s="334"/>
      <c r="AC104" s="341" t="s">
        <v>844</v>
      </c>
      <c r="AD104" s="341">
        <v>1</v>
      </c>
      <c r="AE104" s="342"/>
      <c r="AF104" s="343"/>
      <c r="AG104" s="343"/>
      <c r="AH104" s="343"/>
      <c r="AI104" s="343"/>
      <c r="AJ104" s="343"/>
      <c r="AK104" s="343"/>
      <c r="AL104" s="343"/>
      <c r="AM104" s="343"/>
    </row>
    <row r="105" spans="1:39" ht="13.5" customHeight="1" x14ac:dyDescent="0.25">
      <c r="A105" s="331">
        <f t="shared" si="1"/>
        <v>104</v>
      </c>
      <c r="B105" s="347" t="s">
        <v>994</v>
      </c>
      <c r="C105" s="366"/>
      <c r="D105" s="365"/>
      <c r="E105" s="365"/>
      <c r="F105" s="365"/>
      <c r="G105" s="334"/>
      <c r="H105" s="335"/>
      <c r="I105" s="336"/>
      <c r="J105" s="337"/>
      <c r="K105" s="337"/>
      <c r="L105" s="337"/>
      <c r="M105" s="337"/>
      <c r="N105" s="337"/>
      <c r="O105" s="337"/>
      <c r="P105" s="337">
        <f t="shared" si="37"/>
        <v>0</v>
      </c>
      <c r="Q105" s="337"/>
      <c r="R105" s="334">
        <v>40</v>
      </c>
      <c r="S105" s="337" t="s">
        <v>967</v>
      </c>
      <c r="T105" s="337"/>
      <c r="U105" s="337"/>
      <c r="V105" s="334"/>
      <c r="W105" s="334"/>
      <c r="X105" s="334"/>
      <c r="Y105" s="334"/>
      <c r="Z105" s="334"/>
      <c r="AA105" s="334"/>
      <c r="AB105" s="334"/>
      <c r="AC105" s="341"/>
      <c r="AD105" s="341"/>
      <c r="AE105" s="342"/>
      <c r="AF105" s="343"/>
      <c r="AG105" s="343"/>
      <c r="AH105" s="343"/>
      <c r="AI105" s="343"/>
      <c r="AJ105" s="343"/>
      <c r="AK105" s="343"/>
      <c r="AL105" s="343"/>
      <c r="AM105" s="343"/>
    </row>
    <row r="106" spans="1:39" ht="13.5" customHeight="1" x14ac:dyDescent="0.25">
      <c r="A106" s="331">
        <f t="shared" si="1"/>
        <v>105</v>
      </c>
      <c r="B106" s="370" t="s">
        <v>995</v>
      </c>
      <c r="C106" s="371">
        <v>140077</v>
      </c>
      <c r="D106" s="370"/>
      <c r="E106" s="372" t="s">
        <v>879</v>
      </c>
      <c r="F106" s="372"/>
      <c r="G106" s="334" t="s">
        <v>835</v>
      </c>
      <c r="H106" s="335">
        <v>42500</v>
      </c>
      <c r="I106" s="336">
        <v>7</v>
      </c>
      <c r="J106" s="337">
        <v>321300</v>
      </c>
      <c r="K106" s="337">
        <f t="shared" ref="K106:K110" si="41">ROUND(J106*30%,0)</f>
        <v>96390</v>
      </c>
      <c r="L106" s="337"/>
      <c r="M106" s="337">
        <f>+J106*0.1</f>
        <v>32130</v>
      </c>
      <c r="N106" s="337"/>
      <c r="O106" s="337"/>
      <c r="P106" s="337">
        <f t="shared" si="37"/>
        <v>449800</v>
      </c>
      <c r="Q106" s="337"/>
      <c r="R106" s="334">
        <v>40</v>
      </c>
      <c r="S106" s="337" t="s">
        <v>996</v>
      </c>
      <c r="T106" s="337" t="s">
        <v>997</v>
      </c>
      <c r="U106" s="337"/>
      <c r="V106" s="334">
        <v>108</v>
      </c>
      <c r="W106" s="334">
        <f t="shared" ref="W106:W130" si="42">+J106*V106/100</f>
        <v>347004</v>
      </c>
      <c r="X106" s="334"/>
      <c r="Y106" s="334" t="s">
        <v>835</v>
      </c>
      <c r="Z106" s="334"/>
      <c r="AA106" s="334"/>
      <c r="AB106" s="334"/>
      <c r="AC106" s="341" t="s">
        <v>835</v>
      </c>
      <c r="AD106" s="341">
        <v>1</v>
      </c>
      <c r="AE106" s="342"/>
      <c r="AF106" s="343"/>
      <c r="AG106" s="343"/>
      <c r="AH106" s="343"/>
      <c r="AI106" s="343"/>
      <c r="AJ106" s="343"/>
      <c r="AK106" s="343"/>
      <c r="AL106" s="343"/>
      <c r="AM106" s="343"/>
    </row>
    <row r="107" spans="1:39" ht="13.5" customHeight="1" x14ac:dyDescent="0.25">
      <c r="A107" s="331">
        <f t="shared" si="1"/>
        <v>106</v>
      </c>
      <c r="B107" s="370" t="s">
        <v>998</v>
      </c>
      <c r="C107" s="371">
        <v>144117</v>
      </c>
      <c r="D107" s="370" t="s">
        <v>999</v>
      </c>
      <c r="E107" s="372"/>
      <c r="F107" s="372"/>
      <c r="G107" s="334" t="s">
        <v>835</v>
      </c>
      <c r="H107" s="335">
        <v>42500</v>
      </c>
      <c r="I107" s="364">
        <v>4.8</v>
      </c>
      <c r="J107" s="337">
        <v>260100</v>
      </c>
      <c r="K107" s="337">
        <f t="shared" si="41"/>
        <v>78030</v>
      </c>
      <c r="L107" s="337"/>
      <c r="M107" s="337"/>
      <c r="N107" s="337"/>
      <c r="O107" s="337">
        <v>25500</v>
      </c>
      <c r="P107" s="337">
        <f t="shared" si="37"/>
        <v>363600</v>
      </c>
      <c r="Q107" s="337"/>
      <c r="R107" s="334">
        <v>40</v>
      </c>
      <c r="S107" s="337" t="s">
        <v>996</v>
      </c>
      <c r="T107" s="337" t="s">
        <v>997</v>
      </c>
      <c r="U107" s="337"/>
      <c r="V107" s="334">
        <v>120</v>
      </c>
      <c r="W107" s="334">
        <f t="shared" si="42"/>
        <v>312120</v>
      </c>
      <c r="X107" s="334"/>
      <c r="Y107" s="334" t="s">
        <v>835</v>
      </c>
      <c r="Z107" s="334"/>
      <c r="AA107" s="334"/>
      <c r="AB107" s="334"/>
      <c r="AC107" s="341" t="s">
        <v>835</v>
      </c>
      <c r="AD107" s="341">
        <v>1</v>
      </c>
      <c r="AE107" s="342"/>
      <c r="AF107" s="343"/>
      <c r="AG107" s="343"/>
      <c r="AH107" s="343"/>
      <c r="AI107" s="343"/>
      <c r="AJ107" s="343"/>
      <c r="AK107" s="343"/>
      <c r="AL107" s="343"/>
      <c r="AM107" s="343"/>
    </row>
    <row r="108" spans="1:39" ht="13.5" customHeight="1" x14ac:dyDescent="0.25">
      <c r="A108" s="331">
        <f t="shared" si="1"/>
        <v>107</v>
      </c>
      <c r="B108" s="370" t="s">
        <v>1000</v>
      </c>
      <c r="C108" s="371">
        <v>141077</v>
      </c>
      <c r="D108" s="370" t="s">
        <v>847</v>
      </c>
      <c r="E108" s="372"/>
      <c r="F108" s="372"/>
      <c r="G108" s="334" t="s">
        <v>835</v>
      </c>
      <c r="H108" s="335">
        <v>42500</v>
      </c>
      <c r="I108" s="336">
        <v>4.2</v>
      </c>
      <c r="J108" s="337">
        <v>214200</v>
      </c>
      <c r="K108" s="337">
        <f t="shared" si="41"/>
        <v>64260</v>
      </c>
      <c r="L108" s="337"/>
      <c r="M108" s="337"/>
      <c r="N108" s="337"/>
      <c r="O108" s="337">
        <v>12750</v>
      </c>
      <c r="P108" s="337">
        <f t="shared" si="37"/>
        <v>291200</v>
      </c>
      <c r="Q108" s="337"/>
      <c r="R108" s="334">
        <v>40</v>
      </c>
      <c r="S108" s="337" t="s">
        <v>996</v>
      </c>
      <c r="T108" s="337" t="s">
        <v>997</v>
      </c>
      <c r="U108" s="337"/>
      <c r="V108" s="334">
        <v>115</v>
      </c>
      <c r="W108" s="334">
        <f t="shared" si="42"/>
        <v>246330</v>
      </c>
      <c r="X108" s="334"/>
      <c r="Y108" s="334" t="s">
        <v>835</v>
      </c>
      <c r="Z108" s="334"/>
      <c r="AA108" s="334"/>
      <c r="AB108" s="334"/>
      <c r="AC108" s="341" t="s">
        <v>835</v>
      </c>
      <c r="AD108" s="341">
        <v>1</v>
      </c>
      <c r="AE108" s="342"/>
      <c r="AF108" s="343"/>
      <c r="AG108" s="343"/>
      <c r="AH108" s="343"/>
      <c r="AI108" s="343"/>
      <c r="AJ108" s="343"/>
      <c r="AK108" s="343"/>
      <c r="AL108" s="343"/>
      <c r="AM108" s="343"/>
    </row>
    <row r="109" spans="1:39" ht="13.5" customHeight="1" x14ac:dyDescent="0.25">
      <c r="A109" s="331">
        <f t="shared" si="1"/>
        <v>108</v>
      </c>
      <c r="B109" s="370" t="s">
        <v>1001</v>
      </c>
      <c r="C109" s="371">
        <v>141167</v>
      </c>
      <c r="D109" s="370" t="s">
        <v>902</v>
      </c>
      <c r="E109" s="372"/>
      <c r="F109" s="372"/>
      <c r="G109" s="334" t="s">
        <v>835</v>
      </c>
      <c r="H109" s="335">
        <v>42500</v>
      </c>
      <c r="I109" s="336">
        <v>5.8</v>
      </c>
      <c r="J109" s="337">
        <v>271150</v>
      </c>
      <c r="K109" s="337">
        <f t="shared" si="41"/>
        <v>81345</v>
      </c>
      <c r="L109" s="337"/>
      <c r="M109" s="337"/>
      <c r="N109" s="337"/>
      <c r="O109" s="337"/>
      <c r="P109" s="337">
        <f t="shared" si="37"/>
        <v>352500</v>
      </c>
      <c r="Q109" s="337"/>
      <c r="R109" s="334">
        <v>40</v>
      </c>
      <c r="S109" s="337" t="s">
        <v>996</v>
      </c>
      <c r="T109" s="337" t="s">
        <v>997</v>
      </c>
      <c r="U109" s="337"/>
      <c r="V109" s="334">
        <v>100</v>
      </c>
      <c r="W109" s="334">
        <f t="shared" si="42"/>
        <v>271150</v>
      </c>
      <c r="X109" s="334"/>
      <c r="Y109" s="334" t="s">
        <v>835</v>
      </c>
      <c r="Z109" s="334"/>
      <c r="AA109" s="334"/>
      <c r="AB109" s="334"/>
      <c r="AC109" s="341" t="s">
        <v>835</v>
      </c>
      <c r="AD109" s="341">
        <v>1</v>
      </c>
      <c r="AE109" s="342"/>
      <c r="AF109" s="343"/>
      <c r="AG109" s="343"/>
      <c r="AH109" s="343"/>
      <c r="AI109" s="343"/>
      <c r="AJ109" s="343"/>
      <c r="AK109" s="343"/>
      <c r="AL109" s="343"/>
      <c r="AM109" s="343"/>
    </row>
    <row r="110" spans="1:39" ht="13.5" customHeight="1" x14ac:dyDescent="0.25">
      <c r="A110" s="331">
        <f t="shared" si="1"/>
        <v>109</v>
      </c>
      <c r="B110" s="370" t="s">
        <v>1002</v>
      </c>
      <c r="C110" s="371">
        <v>141097</v>
      </c>
      <c r="D110" s="370" t="s">
        <v>1003</v>
      </c>
      <c r="E110" s="372"/>
      <c r="F110" s="372"/>
      <c r="G110" s="334" t="s">
        <v>835</v>
      </c>
      <c r="H110" s="335">
        <v>42500</v>
      </c>
      <c r="I110" s="336">
        <v>4.4000000000000004</v>
      </c>
      <c r="J110" s="337">
        <v>215050</v>
      </c>
      <c r="K110" s="337">
        <f t="shared" si="41"/>
        <v>64515</v>
      </c>
      <c r="L110" s="337"/>
      <c r="M110" s="337"/>
      <c r="N110" s="337"/>
      <c r="O110" s="337">
        <v>25500</v>
      </c>
      <c r="P110" s="337">
        <f t="shared" si="37"/>
        <v>305100</v>
      </c>
      <c r="Q110" s="337"/>
      <c r="R110" s="334">
        <v>40</v>
      </c>
      <c r="S110" s="337" t="s">
        <v>996</v>
      </c>
      <c r="T110" s="337" t="s">
        <v>997</v>
      </c>
      <c r="U110" s="337"/>
      <c r="V110" s="334">
        <v>108</v>
      </c>
      <c r="W110" s="334">
        <f t="shared" si="42"/>
        <v>232254</v>
      </c>
      <c r="X110" s="334"/>
      <c r="Y110" s="334" t="s">
        <v>835</v>
      </c>
      <c r="Z110" s="334"/>
      <c r="AA110" s="334"/>
      <c r="AB110" s="334"/>
      <c r="AC110" s="341" t="s">
        <v>835</v>
      </c>
      <c r="AD110" s="341">
        <v>1</v>
      </c>
      <c r="AE110" s="342"/>
      <c r="AF110" s="343"/>
      <c r="AG110" s="343"/>
      <c r="AH110" s="343"/>
      <c r="AI110" s="343"/>
      <c r="AJ110" s="343"/>
      <c r="AK110" s="343"/>
      <c r="AL110" s="343"/>
      <c r="AM110" s="343"/>
    </row>
    <row r="111" spans="1:39" ht="13.5" customHeight="1" x14ac:dyDescent="0.25">
      <c r="A111" s="331">
        <f t="shared" si="1"/>
        <v>110</v>
      </c>
      <c r="B111" s="373" t="s">
        <v>1004</v>
      </c>
      <c r="C111" s="371">
        <v>143000</v>
      </c>
      <c r="D111" s="370" t="s">
        <v>850</v>
      </c>
      <c r="E111" s="372"/>
      <c r="F111" s="372"/>
      <c r="G111" s="334" t="s">
        <v>851</v>
      </c>
      <c r="H111" s="335">
        <v>1</v>
      </c>
      <c r="I111" s="335">
        <v>198600</v>
      </c>
      <c r="J111" s="337">
        <f t="shared" ref="J111:J113" si="43">H111*I111</f>
        <v>198600</v>
      </c>
      <c r="K111" s="337">
        <v>0</v>
      </c>
      <c r="L111" s="337"/>
      <c r="M111" s="337"/>
      <c r="N111" s="337"/>
      <c r="O111" s="337"/>
      <c r="P111" s="337">
        <f t="shared" si="37"/>
        <v>198600</v>
      </c>
      <c r="Q111" s="337"/>
      <c r="R111" s="334">
        <v>40</v>
      </c>
      <c r="S111" s="337" t="s">
        <v>996</v>
      </c>
      <c r="T111" s="337" t="s">
        <v>997</v>
      </c>
      <c r="U111" s="337"/>
      <c r="V111" s="334">
        <v>110</v>
      </c>
      <c r="W111" s="334">
        <f t="shared" si="42"/>
        <v>218460</v>
      </c>
      <c r="X111" s="334"/>
      <c r="Y111" s="334"/>
      <c r="Z111" s="334"/>
      <c r="AA111" s="334" t="s">
        <v>851</v>
      </c>
      <c r="AB111" s="334"/>
      <c r="AC111" s="341" t="s">
        <v>844</v>
      </c>
      <c r="AD111" s="341">
        <v>1</v>
      </c>
      <c r="AE111" s="342"/>
      <c r="AF111" s="343"/>
      <c r="AG111" s="343"/>
      <c r="AH111" s="343"/>
      <c r="AI111" s="343"/>
      <c r="AJ111" s="343"/>
      <c r="AK111" s="343"/>
      <c r="AL111" s="343"/>
      <c r="AM111" s="343"/>
    </row>
    <row r="112" spans="1:39" ht="13.5" customHeight="1" x14ac:dyDescent="0.25">
      <c r="A112" s="331">
        <f t="shared" si="1"/>
        <v>111</v>
      </c>
      <c r="B112" s="373" t="s">
        <v>1005</v>
      </c>
      <c r="C112" s="371">
        <v>143000</v>
      </c>
      <c r="D112" s="370" t="s">
        <v>850</v>
      </c>
      <c r="E112" s="372"/>
      <c r="F112" s="372"/>
      <c r="G112" s="334" t="s">
        <v>851</v>
      </c>
      <c r="H112" s="335">
        <v>1</v>
      </c>
      <c r="I112" s="335">
        <v>198600</v>
      </c>
      <c r="J112" s="337">
        <f t="shared" si="43"/>
        <v>198600</v>
      </c>
      <c r="K112" s="337">
        <v>0</v>
      </c>
      <c r="L112" s="337"/>
      <c r="M112" s="337"/>
      <c r="N112" s="337"/>
      <c r="O112" s="337"/>
      <c r="P112" s="337">
        <f t="shared" si="37"/>
        <v>198600</v>
      </c>
      <c r="Q112" s="337"/>
      <c r="R112" s="334">
        <v>40</v>
      </c>
      <c r="S112" s="337" t="s">
        <v>996</v>
      </c>
      <c r="T112" s="337" t="s">
        <v>997</v>
      </c>
      <c r="U112" s="337"/>
      <c r="V112" s="334">
        <v>110</v>
      </c>
      <c r="W112" s="334">
        <f t="shared" si="42"/>
        <v>218460</v>
      </c>
      <c r="X112" s="334"/>
      <c r="Y112" s="334"/>
      <c r="Z112" s="334"/>
      <c r="AA112" s="334" t="s">
        <v>851</v>
      </c>
      <c r="AB112" s="334"/>
      <c r="AC112" s="341" t="s">
        <v>844</v>
      </c>
      <c r="AD112" s="341">
        <v>1</v>
      </c>
      <c r="AE112" s="342"/>
      <c r="AF112" s="343"/>
      <c r="AG112" s="343"/>
      <c r="AH112" s="343"/>
      <c r="AI112" s="343"/>
      <c r="AJ112" s="343"/>
      <c r="AK112" s="343"/>
      <c r="AL112" s="343"/>
      <c r="AM112" s="343"/>
    </row>
    <row r="113" spans="1:39" ht="13.5" customHeight="1" x14ac:dyDescent="0.25">
      <c r="A113" s="331">
        <f t="shared" si="1"/>
        <v>112</v>
      </c>
      <c r="B113" s="345" t="s">
        <v>1006</v>
      </c>
      <c r="C113" s="346">
        <v>141157</v>
      </c>
      <c r="D113" s="345" t="s">
        <v>855</v>
      </c>
      <c r="E113" s="368"/>
      <c r="F113" s="368"/>
      <c r="G113" s="334" t="s">
        <v>835</v>
      </c>
      <c r="H113" s="335">
        <v>42500</v>
      </c>
      <c r="I113" s="336">
        <v>5.7</v>
      </c>
      <c r="J113" s="337">
        <f t="shared" si="43"/>
        <v>242250</v>
      </c>
      <c r="K113" s="337">
        <f t="shared" ref="K113:K116" si="44">ROUND(J113*30%,0)</f>
        <v>72675</v>
      </c>
      <c r="L113" s="337"/>
      <c r="M113" s="337"/>
      <c r="N113" s="337"/>
      <c r="O113" s="337"/>
      <c r="P113" s="337">
        <f t="shared" si="37"/>
        <v>314900</v>
      </c>
      <c r="Q113" s="337"/>
      <c r="R113" s="334">
        <v>40</v>
      </c>
      <c r="S113" s="337" t="s">
        <v>996</v>
      </c>
      <c r="T113" s="337" t="s">
        <v>1007</v>
      </c>
      <c r="U113" s="337"/>
      <c r="V113" s="334">
        <v>100</v>
      </c>
      <c r="W113" s="334">
        <f t="shared" si="42"/>
        <v>242250</v>
      </c>
      <c r="X113" s="334"/>
      <c r="Y113" s="334" t="s">
        <v>835</v>
      </c>
      <c r="Z113" s="334"/>
      <c r="AA113" s="334"/>
      <c r="AB113" s="334"/>
      <c r="AC113" s="341" t="s">
        <v>835</v>
      </c>
      <c r="AD113" s="341">
        <v>1</v>
      </c>
      <c r="AE113" s="342"/>
      <c r="AF113" s="343"/>
      <c r="AG113" s="343"/>
      <c r="AH113" s="343"/>
      <c r="AI113" s="343"/>
      <c r="AJ113" s="343"/>
      <c r="AK113" s="343"/>
      <c r="AL113" s="343"/>
      <c r="AM113" s="343"/>
    </row>
    <row r="114" spans="1:39" ht="13.5" customHeight="1" x14ac:dyDescent="0.25">
      <c r="A114" s="331">
        <f t="shared" si="1"/>
        <v>113</v>
      </c>
      <c r="B114" s="368" t="s">
        <v>1008</v>
      </c>
      <c r="C114" s="367">
        <v>140077</v>
      </c>
      <c r="D114" s="368" t="s">
        <v>831</v>
      </c>
      <c r="E114" s="368" t="s">
        <v>879</v>
      </c>
      <c r="F114" s="368"/>
      <c r="G114" s="334" t="s">
        <v>835</v>
      </c>
      <c r="H114" s="335">
        <v>42500</v>
      </c>
      <c r="I114" s="336">
        <v>7</v>
      </c>
      <c r="J114" s="337">
        <v>348075</v>
      </c>
      <c r="K114" s="337">
        <f t="shared" si="44"/>
        <v>104423</v>
      </c>
      <c r="L114" s="337"/>
      <c r="M114" s="337">
        <f t="shared" ref="M114:M115" si="45">+J114*0.1</f>
        <v>34807.5</v>
      </c>
      <c r="N114" s="337"/>
      <c r="O114" s="337">
        <v>25500</v>
      </c>
      <c r="P114" s="337">
        <f t="shared" si="37"/>
        <v>512800</v>
      </c>
      <c r="Q114" s="337"/>
      <c r="R114" s="334">
        <v>40</v>
      </c>
      <c r="S114" s="337" t="s">
        <v>996</v>
      </c>
      <c r="T114" s="337" t="s">
        <v>1007</v>
      </c>
      <c r="U114" s="337"/>
      <c r="V114" s="334">
        <v>115</v>
      </c>
      <c r="W114" s="334">
        <f t="shared" si="42"/>
        <v>400286.25</v>
      </c>
      <c r="X114" s="334"/>
      <c r="Y114" s="334" t="s">
        <v>835</v>
      </c>
      <c r="Z114" s="334"/>
      <c r="AA114" s="334"/>
      <c r="AB114" s="334"/>
      <c r="AC114" s="341" t="s">
        <v>835</v>
      </c>
      <c r="AD114" s="341">
        <v>1</v>
      </c>
      <c r="AE114" s="342"/>
      <c r="AF114" s="343"/>
      <c r="AG114" s="343"/>
      <c r="AH114" s="343"/>
      <c r="AI114" s="343"/>
      <c r="AJ114" s="343"/>
      <c r="AK114" s="343"/>
      <c r="AL114" s="343"/>
      <c r="AM114" s="343"/>
    </row>
    <row r="115" spans="1:39" ht="13.5" customHeight="1" x14ac:dyDescent="0.25">
      <c r="A115" s="331">
        <f t="shared" si="1"/>
        <v>114</v>
      </c>
      <c r="B115" s="345" t="s">
        <v>1009</v>
      </c>
      <c r="C115" s="346">
        <v>140077</v>
      </c>
      <c r="D115" s="345" t="s">
        <v>831</v>
      </c>
      <c r="E115" s="368" t="s">
        <v>879</v>
      </c>
      <c r="F115" s="368"/>
      <c r="G115" s="334" t="s">
        <v>835</v>
      </c>
      <c r="H115" s="335">
        <v>42500</v>
      </c>
      <c r="I115" s="336">
        <v>7</v>
      </c>
      <c r="J115" s="337">
        <v>348075</v>
      </c>
      <c r="K115" s="337">
        <f t="shared" si="44"/>
        <v>104423</v>
      </c>
      <c r="L115" s="337"/>
      <c r="M115" s="337">
        <f t="shared" si="45"/>
        <v>34807.5</v>
      </c>
      <c r="N115" s="337"/>
      <c r="O115" s="337">
        <v>25500</v>
      </c>
      <c r="P115" s="337">
        <f t="shared" si="37"/>
        <v>512800</v>
      </c>
      <c r="Q115" s="337"/>
      <c r="R115" s="334">
        <v>40</v>
      </c>
      <c r="S115" s="337" t="s">
        <v>996</v>
      </c>
      <c r="T115" s="337" t="s">
        <v>1007</v>
      </c>
      <c r="U115" s="337"/>
      <c r="V115" s="334">
        <v>100</v>
      </c>
      <c r="W115" s="334">
        <f t="shared" si="42"/>
        <v>348075</v>
      </c>
      <c r="X115" s="334"/>
      <c r="Y115" s="334" t="s">
        <v>835</v>
      </c>
      <c r="Z115" s="334"/>
      <c r="AA115" s="334"/>
      <c r="AB115" s="334"/>
      <c r="AC115" s="341" t="s">
        <v>835</v>
      </c>
      <c r="AD115" s="341">
        <v>1</v>
      </c>
      <c r="AE115" s="342"/>
      <c r="AF115" s="343"/>
      <c r="AG115" s="343"/>
      <c r="AH115" s="343"/>
      <c r="AI115" s="343"/>
      <c r="AJ115" s="343"/>
      <c r="AK115" s="343"/>
      <c r="AL115" s="343"/>
      <c r="AM115" s="343"/>
    </row>
    <row r="116" spans="1:39" ht="13.5" customHeight="1" x14ac:dyDescent="0.25">
      <c r="A116" s="331">
        <f t="shared" si="1"/>
        <v>115</v>
      </c>
      <c r="B116" s="345" t="s">
        <v>1010</v>
      </c>
      <c r="C116" s="346">
        <v>1411780</v>
      </c>
      <c r="D116" s="345" t="s">
        <v>1011</v>
      </c>
      <c r="E116" s="368"/>
      <c r="F116" s="368"/>
      <c r="G116" s="334" t="s">
        <v>835</v>
      </c>
      <c r="H116" s="335">
        <v>42500</v>
      </c>
      <c r="I116" s="336">
        <v>6</v>
      </c>
      <c r="J116" s="337">
        <v>267750</v>
      </c>
      <c r="K116" s="337">
        <f t="shared" si="44"/>
        <v>80325</v>
      </c>
      <c r="L116" s="337"/>
      <c r="M116" s="337"/>
      <c r="N116" s="337"/>
      <c r="O116" s="337"/>
      <c r="P116" s="337">
        <f t="shared" si="37"/>
        <v>348100</v>
      </c>
      <c r="Q116" s="337"/>
      <c r="R116" s="334">
        <v>40</v>
      </c>
      <c r="S116" s="337" t="s">
        <v>996</v>
      </c>
      <c r="T116" s="337" t="s">
        <v>1007</v>
      </c>
      <c r="U116" s="337"/>
      <c r="V116" s="334">
        <v>100</v>
      </c>
      <c r="W116" s="334">
        <f t="shared" si="42"/>
        <v>267750</v>
      </c>
      <c r="X116" s="334"/>
      <c r="Y116" s="334" t="s">
        <v>835</v>
      </c>
      <c r="Z116" s="334"/>
      <c r="AA116" s="334"/>
      <c r="AB116" s="334"/>
      <c r="AC116" s="341" t="s">
        <v>835</v>
      </c>
      <c r="AD116" s="341">
        <v>1</v>
      </c>
      <c r="AE116" s="342"/>
      <c r="AF116" s="343"/>
      <c r="AG116" s="343"/>
      <c r="AH116" s="343"/>
      <c r="AI116" s="343"/>
      <c r="AJ116" s="343"/>
      <c r="AK116" s="343"/>
      <c r="AL116" s="343"/>
      <c r="AM116" s="343"/>
    </row>
    <row r="117" spans="1:39" ht="13.5" customHeight="1" x14ac:dyDescent="0.25">
      <c r="A117" s="331">
        <f t="shared" si="1"/>
        <v>116</v>
      </c>
      <c r="B117" s="345" t="s">
        <v>1012</v>
      </c>
      <c r="C117" s="346">
        <v>141177</v>
      </c>
      <c r="D117" s="345" t="s">
        <v>873</v>
      </c>
      <c r="E117" s="368"/>
      <c r="F117" s="368"/>
      <c r="G117" s="334" t="s">
        <v>835</v>
      </c>
      <c r="H117" s="335">
        <v>42500</v>
      </c>
      <c r="I117" s="336">
        <v>6</v>
      </c>
      <c r="J117" s="337">
        <v>267750</v>
      </c>
      <c r="K117" s="337">
        <f>ROUND(J117*30%,0)-1</f>
        <v>80324</v>
      </c>
      <c r="L117" s="337"/>
      <c r="M117" s="337"/>
      <c r="N117" s="337"/>
      <c r="O117" s="337"/>
      <c r="P117" s="337">
        <f t="shared" si="37"/>
        <v>348100</v>
      </c>
      <c r="Q117" s="337"/>
      <c r="R117" s="334">
        <v>40</v>
      </c>
      <c r="S117" s="337" t="s">
        <v>996</v>
      </c>
      <c r="T117" s="337" t="s">
        <v>1007</v>
      </c>
      <c r="U117" s="337"/>
      <c r="V117" s="334">
        <v>102</v>
      </c>
      <c r="W117" s="334">
        <f t="shared" si="42"/>
        <v>273105</v>
      </c>
      <c r="X117" s="334"/>
      <c r="Y117" s="334" t="s">
        <v>835</v>
      </c>
      <c r="Z117" s="334"/>
      <c r="AA117" s="334"/>
      <c r="AB117" s="334"/>
      <c r="AC117" s="341" t="s">
        <v>835</v>
      </c>
      <c r="AD117" s="341">
        <v>1</v>
      </c>
      <c r="AE117" s="342"/>
      <c r="AF117" s="343"/>
      <c r="AG117" s="343"/>
      <c r="AH117" s="343"/>
      <c r="AI117" s="343"/>
      <c r="AJ117" s="343"/>
      <c r="AK117" s="343"/>
      <c r="AL117" s="343"/>
      <c r="AM117" s="343"/>
    </row>
    <row r="118" spans="1:39" ht="13.5" customHeight="1" x14ac:dyDescent="0.25">
      <c r="A118" s="331">
        <f t="shared" si="1"/>
        <v>117</v>
      </c>
      <c r="B118" s="345" t="s">
        <v>1013</v>
      </c>
      <c r="C118" s="346">
        <v>141177</v>
      </c>
      <c r="D118" s="345" t="s">
        <v>873</v>
      </c>
      <c r="E118" s="368"/>
      <c r="F118" s="368"/>
      <c r="G118" s="334" t="s">
        <v>835</v>
      </c>
      <c r="H118" s="335">
        <v>42500</v>
      </c>
      <c r="I118" s="336">
        <v>6</v>
      </c>
      <c r="J118" s="337">
        <v>306000</v>
      </c>
      <c r="K118" s="337">
        <f t="shared" ref="K118:K124" si="46">ROUND(J118*30%,0)</f>
        <v>91800</v>
      </c>
      <c r="L118" s="337"/>
      <c r="M118" s="337"/>
      <c r="N118" s="337"/>
      <c r="O118" s="337"/>
      <c r="P118" s="337">
        <f t="shared" si="37"/>
        <v>397800</v>
      </c>
      <c r="Q118" s="337"/>
      <c r="R118" s="334">
        <v>40</v>
      </c>
      <c r="S118" s="337" t="s">
        <v>996</v>
      </c>
      <c r="T118" s="337" t="s">
        <v>1007</v>
      </c>
      <c r="U118" s="337"/>
      <c r="V118" s="334">
        <v>125</v>
      </c>
      <c r="W118" s="334">
        <f t="shared" si="42"/>
        <v>382500</v>
      </c>
      <c r="X118" s="334"/>
      <c r="Y118" s="334" t="s">
        <v>835</v>
      </c>
      <c r="Z118" s="334"/>
      <c r="AA118" s="334"/>
      <c r="AB118" s="334"/>
      <c r="AC118" s="341" t="s">
        <v>835</v>
      </c>
      <c r="AD118" s="341">
        <v>1</v>
      </c>
      <c r="AE118" s="342"/>
      <c r="AF118" s="343"/>
      <c r="AG118" s="343"/>
      <c r="AH118" s="343"/>
      <c r="AI118" s="343"/>
      <c r="AJ118" s="343"/>
      <c r="AK118" s="343"/>
      <c r="AL118" s="343"/>
      <c r="AM118" s="343"/>
    </row>
    <row r="119" spans="1:39" ht="13.5" customHeight="1" x14ac:dyDescent="0.25">
      <c r="A119" s="331">
        <f t="shared" si="1"/>
        <v>118</v>
      </c>
      <c r="B119" s="368" t="s">
        <v>1014</v>
      </c>
      <c r="C119" s="367">
        <v>144147</v>
      </c>
      <c r="D119" s="368" t="s">
        <v>831</v>
      </c>
      <c r="E119" s="368" t="s">
        <v>966</v>
      </c>
      <c r="F119" s="368"/>
      <c r="G119" s="334" t="s">
        <v>835</v>
      </c>
      <c r="H119" s="335">
        <v>42500</v>
      </c>
      <c r="I119" s="336">
        <v>7.5</v>
      </c>
      <c r="J119" s="337">
        <v>360188</v>
      </c>
      <c r="K119" s="337">
        <f t="shared" si="46"/>
        <v>108056</v>
      </c>
      <c r="L119" s="337"/>
      <c r="M119" s="337">
        <f>+J119*0.15</f>
        <v>54028.2</v>
      </c>
      <c r="N119" s="337"/>
      <c r="O119" s="337">
        <v>51000</v>
      </c>
      <c r="P119" s="337">
        <f t="shared" si="37"/>
        <v>573300</v>
      </c>
      <c r="Q119" s="337"/>
      <c r="R119" s="334">
        <v>40</v>
      </c>
      <c r="S119" s="337" t="s">
        <v>996</v>
      </c>
      <c r="T119" s="337" t="s">
        <v>1007</v>
      </c>
      <c r="U119" s="337"/>
      <c r="V119" s="334">
        <v>110</v>
      </c>
      <c r="W119" s="334">
        <f t="shared" si="42"/>
        <v>396206.8</v>
      </c>
      <c r="X119" s="334"/>
      <c r="Y119" s="334" t="s">
        <v>835</v>
      </c>
      <c r="Z119" s="334"/>
      <c r="AA119" s="334"/>
      <c r="AB119" s="334"/>
      <c r="AC119" s="341" t="s">
        <v>835</v>
      </c>
      <c r="AD119" s="341">
        <v>1</v>
      </c>
      <c r="AE119" s="342"/>
      <c r="AF119" s="343"/>
      <c r="AG119" s="343"/>
      <c r="AH119" s="343"/>
      <c r="AI119" s="343"/>
      <c r="AJ119" s="343"/>
      <c r="AK119" s="343"/>
      <c r="AL119" s="343"/>
      <c r="AM119" s="343"/>
    </row>
    <row r="120" spans="1:39" ht="13.5" customHeight="1" x14ac:dyDescent="0.25">
      <c r="A120" s="331">
        <f t="shared" si="1"/>
        <v>119</v>
      </c>
      <c r="B120" s="345" t="s">
        <v>1015</v>
      </c>
      <c r="C120" s="346">
        <v>1411680</v>
      </c>
      <c r="D120" s="345" t="s">
        <v>902</v>
      </c>
      <c r="E120" s="368"/>
      <c r="F120" s="368"/>
      <c r="G120" s="334" t="s">
        <v>835</v>
      </c>
      <c r="H120" s="335">
        <v>42500</v>
      </c>
      <c r="I120" s="336">
        <v>5.8</v>
      </c>
      <c r="J120" s="337">
        <f>H120*I120</f>
        <v>246500</v>
      </c>
      <c r="K120" s="337">
        <f t="shared" si="46"/>
        <v>73950</v>
      </c>
      <c r="L120" s="337"/>
      <c r="M120" s="337"/>
      <c r="N120" s="337"/>
      <c r="O120" s="337"/>
      <c r="P120" s="337">
        <f t="shared" si="37"/>
        <v>320500</v>
      </c>
      <c r="Q120" s="337"/>
      <c r="R120" s="334">
        <v>40</v>
      </c>
      <c r="S120" s="337" t="s">
        <v>996</v>
      </c>
      <c r="T120" s="337" t="s">
        <v>1007</v>
      </c>
      <c r="U120" s="337"/>
      <c r="V120" s="334">
        <v>100</v>
      </c>
      <c r="W120" s="334">
        <f t="shared" si="42"/>
        <v>246500</v>
      </c>
      <c r="X120" s="334"/>
      <c r="Y120" s="334" t="s">
        <v>835</v>
      </c>
      <c r="Z120" s="334"/>
      <c r="AA120" s="334"/>
      <c r="AB120" s="334"/>
      <c r="AC120" s="341" t="s">
        <v>835</v>
      </c>
      <c r="AD120" s="341">
        <v>1</v>
      </c>
      <c r="AE120" s="342"/>
      <c r="AF120" s="343"/>
      <c r="AG120" s="343"/>
      <c r="AH120" s="343"/>
      <c r="AI120" s="343"/>
      <c r="AJ120" s="343"/>
      <c r="AK120" s="343"/>
      <c r="AL120" s="343"/>
      <c r="AM120" s="343"/>
    </row>
    <row r="121" spans="1:39" ht="13.5" customHeight="1" x14ac:dyDescent="0.25">
      <c r="A121" s="331">
        <f t="shared" si="1"/>
        <v>120</v>
      </c>
      <c r="B121" s="345" t="s">
        <v>1016</v>
      </c>
      <c r="C121" s="346">
        <v>141168</v>
      </c>
      <c r="D121" s="345" t="s">
        <v>902</v>
      </c>
      <c r="E121" s="368"/>
      <c r="F121" s="368"/>
      <c r="G121" s="334" t="s">
        <v>835</v>
      </c>
      <c r="H121" s="335">
        <v>42500</v>
      </c>
      <c r="I121" s="336">
        <v>5.8</v>
      </c>
      <c r="J121" s="337">
        <v>271150</v>
      </c>
      <c r="K121" s="337">
        <f t="shared" si="46"/>
        <v>81345</v>
      </c>
      <c r="L121" s="337"/>
      <c r="M121" s="337"/>
      <c r="N121" s="337"/>
      <c r="O121" s="337">
        <v>25500</v>
      </c>
      <c r="P121" s="337">
        <f t="shared" si="37"/>
        <v>378000</v>
      </c>
      <c r="Q121" s="337"/>
      <c r="R121" s="334">
        <v>40</v>
      </c>
      <c r="S121" s="337" t="s">
        <v>996</v>
      </c>
      <c r="T121" s="337" t="s">
        <v>1007</v>
      </c>
      <c r="U121" s="337"/>
      <c r="V121" s="334">
        <v>107</v>
      </c>
      <c r="W121" s="334">
        <f t="shared" si="42"/>
        <v>290130.5</v>
      </c>
      <c r="X121" s="334"/>
      <c r="Y121" s="334" t="s">
        <v>835</v>
      </c>
      <c r="Z121" s="334"/>
      <c r="AA121" s="334"/>
      <c r="AB121" s="334"/>
      <c r="AC121" s="341" t="s">
        <v>835</v>
      </c>
      <c r="AD121" s="341">
        <v>1</v>
      </c>
      <c r="AE121" s="342"/>
      <c r="AF121" s="343"/>
      <c r="AG121" s="343"/>
      <c r="AH121" s="343"/>
      <c r="AI121" s="343"/>
      <c r="AJ121" s="343"/>
      <c r="AK121" s="343"/>
      <c r="AL121" s="343"/>
      <c r="AM121" s="343"/>
    </row>
    <row r="122" spans="1:39" ht="13.5" customHeight="1" x14ac:dyDescent="0.25">
      <c r="A122" s="331">
        <f t="shared" si="1"/>
        <v>121</v>
      </c>
      <c r="B122" s="345" t="s">
        <v>1017</v>
      </c>
      <c r="C122" s="346">
        <v>141168</v>
      </c>
      <c r="D122" s="345" t="s">
        <v>890</v>
      </c>
      <c r="E122" s="368"/>
      <c r="F122" s="368"/>
      <c r="G122" s="334" t="s">
        <v>835</v>
      </c>
      <c r="H122" s="335">
        <v>42500</v>
      </c>
      <c r="I122" s="336">
        <v>5.8</v>
      </c>
      <c r="J122" s="337">
        <v>283475</v>
      </c>
      <c r="K122" s="337">
        <f t="shared" si="46"/>
        <v>85043</v>
      </c>
      <c r="L122" s="337"/>
      <c r="M122" s="337"/>
      <c r="N122" s="337"/>
      <c r="O122" s="337"/>
      <c r="P122" s="337">
        <f t="shared" si="37"/>
        <v>368500</v>
      </c>
      <c r="Q122" s="337"/>
      <c r="R122" s="334">
        <v>40</v>
      </c>
      <c r="S122" s="337" t="s">
        <v>996</v>
      </c>
      <c r="T122" s="337" t="s">
        <v>1007</v>
      </c>
      <c r="U122" s="337"/>
      <c r="V122" s="334">
        <v>119</v>
      </c>
      <c r="W122" s="334">
        <f t="shared" si="42"/>
        <v>337335.25</v>
      </c>
      <c r="X122" s="334"/>
      <c r="Y122" s="334" t="s">
        <v>835</v>
      </c>
      <c r="Z122" s="334"/>
      <c r="AA122" s="334"/>
      <c r="AB122" s="334"/>
      <c r="AC122" s="341" t="s">
        <v>835</v>
      </c>
      <c r="AD122" s="341">
        <v>1</v>
      </c>
      <c r="AE122" s="342"/>
      <c r="AF122" s="343"/>
      <c r="AG122" s="343"/>
      <c r="AH122" s="343"/>
      <c r="AI122" s="343"/>
      <c r="AJ122" s="343"/>
      <c r="AK122" s="343"/>
      <c r="AL122" s="343"/>
      <c r="AM122" s="343"/>
    </row>
    <row r="123" spans="1:39" ht="13.5" customHeight="1" x14ac:dyDescent="0.25">
      <c r="A123" s="331">
        <f t="shared" si="1"/>
        <v>122</v>
      </c>
      <c r="B123" s="345" t="s">
        <v>1018</v>
      </c>
      <c r="C123" s="346">
        <v>141157</v>
      </c>
      <c r="D123" s="345" t="s">
        <v>855</v>
      </c>
      <c r="E123" s="368"/>
      <c r="F123" s="368"/>
      <c r="G123" s="334" t="s">
        <v>835</v>
      </c>
      <c r="H123" s="335">
        <v>42500</v>
      </c>
      <c r="I123" s="336">
        <v>5.7</v>
      </c>
      <c r="J123" s="337">
        <f>H123*I123</f>
        <v>242250</v>
      </c>
      <c r="K123" s="337">
        <f t="shared" si="46"/>
        <v>72675</v>
      </c>
      <c r="L123" s="337"/>
      <c r="M123" s="337"/>
      <c r="N123" s="337"/>
      <c r="O123" s="337"/>
      <c r="P123" s="337">
        <f t="shared" si="37"/>
        <v>314900</v>
      </c>
      <c r="Q123" s="337"/>
      <c r="R123" s="334">
        <v>40</v>
      </c>
      <c r="S123" s="337" t="s">
        <v>996</v>
      </c>
      <c r="T123" s="337" t="s">
        <v>1007</v>
      </c>
      <c r="U123" s="337"/>
      <c r="V123" s="334">
        <v>100</v>
      </c>
      <c r="W123" s="334">
        <f t="shared" si="42"/>
        <v>242250</v>
      </c>
      <c r="X123" s="334" t="s">
        <v>839</v>
      </c>
      <c r="Y123" s="334"/>
      <c r="Z123" s="334"/>
      <c r="AA123" s="334"/>
      <c r="AB123" s="334"/>
      <c r="AC123" s="341" t="s">
        <v>844</v>
      </c>
      <c r="AD123" s="341">
        <v>1</v>
      </c>
      <c r="AE123" s="342"/>
      <c r="AF123" s="343"/>
      <c r="AG123" s="343"/>
      <c r="AH123" s="343"/>
      <c r="AI123" s="343"/>
      <c r="AJ123" s="343"/>
      <c r="AK123" s="343"/>
      <c r="AL123" s="343"/>
      <c r="AM123" s="343"/>
    </row>
    <row r="124" spans="1:39" ht="13.5" customHeight="1" x14ac:dyDescent="0.25">
      <c r="A124" s="331">
        <f t="shared" si="1"/>
        <v>123</v>
      </c>
      <c r="B124" s="345" t="s">
        <v>1019</v>
      </c>
      <c r="C124" s="346">
        <v>141097</v>
      </c>
      <c r="D124" s="345" t="s">
        <v>864</v>
      </c>
      <c r="E124" s="368"/>
      <c r="F124" s="368"/>
      <c r="G124" s="334" t="s">
        <v>835</v>
      </c>
      <c r="H124" s="335">
        <v>42500</v>
      </c>
      <c r="I124" s="336">
        <v>4.4000000000000004</v>
      </c>
      <c r="J124" s="337">
        <v>215050</v>
      </c>
      <c r="K124" s="337">
        <f t="shared" si="46"/>
        <v>64515</v>
      </c>
      <c r="L124" s="337"/>
      <c r="M124" s="337"/>
      <c r="N124" s="337"/>
      <c r="O124" s="337">
        <v>25500</v>
      </c>
      <c r="P124" s="337">
        <f t="shared" si="37"/>
        <v>305100</v>
      </c>
      <c r="Q124" s="337"/>
      <c r="R124" s="334">
        <v>40</v>
      </c>
      <c r="S124" s="337" t="s">
        <v>996</v>
      </c>
      <c r="T124" s="337" t="s">
        <v>1007</v>
      </c>
      <c r="U124" s="337"/>
      <c r="V124" s="334">
        <v>100</v>
      </c>
      <c r="W124" s="334">
        <f t="shared" si="42"/>
        <v>215050</v>
      </c>
      <c r="X124" s="334"/>
      <c r="Y124" s="334" t="s">
        <v>835</v>
      </c>
      <c r="Z124" s="334"/>
      <c r="AA124" s="334"/>
      <c r="AB124" s="334"/>
      <c r="AC124" s="341" t="s">
        <v>835</v>
      </c>
      <c r="AD124" s="341">
        <v>1</v>
      </c>
      <c r="AE124" s="342"/>
      <c r="AF124" s="343"/>
      <c r="AG124" s="343"/>
      <c r="AH124" s="343"/>
      <c r="AI124" s="343"/>
      <c r="AJ124" s="343"/>
      <c r="AK124" s="343"/>
      <c r="AL124" s="343"/>
      <c r="AM124" s="343"/>
    </row>
    <row r="125" spans="1:39" ht="13.5" customHeight="1" x14ac:dyDescent="0.25">
      <c r="A125" s="331">
        <f t="shared" si="1"/>
        <v>124</v>
      </c>
      <c r="B125" s="368" t="s">
        <v>1020</v>
      </c>
      <c r="C125" s="367">
        <v>142177</v>
      </c>
      <c r="D125" s="368" t="s">
        <v>1021</v>
      </c>
      <c r="E125" s="368"/>
      <c r="F125" s="368"/>
      <c r="G125" s="334" t="s">
        <v>844</v>
      </c>
      <c r="H125" s="335">
        <v>42500</v>
      </c>
      <c r="I125" s="336">
        <v>4.4000000000000004</v>
      </c>
      <c r="J125" s="337">
        <v>250580</v>
      </c>
      <c r="K125" s="337">
        <f t="shared" ref="K125:K128" si="47">ROUND(J125*20%,0)</f>
        <v>50116</v>
      </c>
      <c r="L125" s="337"/>
      <c r="M125" s="337"/>
      <c r="N125" s="337"/>
      <c r="O125" s="337"/>
      <c r="P125" s="337">
        <f t="shared" si="37"/>
        <v>300700</v>
      </c>
      <c r="Q125" s="337"/>
      <c r="R125" s="334">
        <v>40</v>
      </c>
      <c r="S125" s="337" t="s">
        <v>996</v>
      </c>
      <c r="T125" s="337" t="s">
        <v>996</v>
      </c>
      <c r="U125" s="337"/>
      <c r="V125" s="334">
        <v>134</v>
      </c>
      <c r="W125" s="334">
        <f t="shared" si="42"/>
        <v>335777.2</v>
      </c>
      <c r="X125" s="334"/>
      <c r="Y125" s="334"/>
      <c r="Z125" s="334" t="s">
        <v>844</v>
      </c>
      <c r="AA125" s="334"/>
      <c r="AB125" s="334"/>
      <c r="AC125" s="341" t="s">
        <v>844</v>
      </c>
      <c r="AD125" s="341">
        <v>1</v>
      </c>
      <c r="AE125" s="342"/>
      <c r="AF125" s="343"/>
      <c r="AG125" s="343"/>
      <c r="AH125" s="343"/>
      <c r="AI125" s="343"/>
      <c r="AJ125" s="343"/>
      <c r="AK125" s="343"/>
      <c r="AL125" s="343"/>
      <c r="AM125" s="343"/>
    </row>
    <row r="126" spans="1:39" ht="13.5" customHeight="1" x14ac:dyDescent="0.25">
      <c r="A126" s="331">
        <f t="shared" si="1"/>
        <v>125</v>
      </c>
      <c r="B126" s="368" t="s">
        <v>1022</v>
      </c>
      <c r="C126" s="367">
        <v>142157</v>
      </c>
      <c r="D126" s="368" t="s">
        <v>1023</v>
      </c>
      <c r="E126" s="368"/>
      <c r="F126" s="368"/>
      <c r="G126" s="334" t="s">
        <v>844</v>
      </c>
      <c r="H126" s="335">
        <v>42500</v>
      </c>
      <c r="I126" s="336">
        <v>4.8</v>
      </c>
      <c r="J126" s="337">
        <v>204000</v>
      </c>
      <c r="K126" s="337">
        <f t="shared" si="47"/>
        <v>40800</v>
      </c>
      <c r="L126" s="337"/>
      <c r="M126" s="337"/>
      <c r="N126" s="337"/>
      <c r="O126" s="337"/>
      <c r="P126" s="337">
        <f t="shared" si="37"/>
        <v>244800</v>
      </c>
      <c r="Q126" s="337"/>
      <c r="R126" s="334">
        <v>40</v>
      </c>
      <c r="S126" s="337" t="s">
        <v>996</v>
      </c>
      <c r="T126" s="337" t="s">
        <v>996</v>
      </c>
      <c r="U126" s="337"/>
      <c r="V126" s="334">
        <v>118</v>
      </c>
      <c r="W126" s="334">
        <f t="shared" si="42"/>
        <v>240720</v>
      </c>
      <c r="X126" s="334"/>
      <c r="Y126" s="334"/>
      <c r="Z126" s="334" t="s">
        <v>844</v>
      </c>
      <c r="AA126" s="334"/>
      <c r="AB126" s="334"/>
      <c r="AC126" s="341" t="s">
        <v>844</v>
      </c>
      <c r="AD126" s="341">
        <v>1</v>
      </c>
      <c r="AE126" s="342"/>
      <c r="AF126" s="343"/>
      <c r="AG126" s="343"/>
      <c r="AH126" s="343"/>
      <c r="AI126" s="343"/>
      <c r="AJ126" s="343"/>
      <c r="AK126" s="343"/>
      <c r="AL126" s="343"/>
      <c r="AM126" s="343"/>
    </row>
    <row r="127" spans="1:39" ht="13.5" customHeight="1" x14ac:dyDescent="0.25">
      <c r="A127" s="331">
        <f t="shared" si="1"/>
        <v>126</v>
      </c>
      <c r="B127" s="368" t="s">
        <v>1024</v>
      </c>
      <c r="C127" s="367">
        <v>142177</v>
      </c>
      <c r="D127" s="368" t="s">
        <v>1021</v>
      </c>
      <c r="E127" s="368"/>
      <c r="F127" s="368"/>
      <c r="G127" s="334" t="s">
        <v>844</v>
      </c>
      <c r="H127" s="335">
        <v>42500</v>
      </c>
      <c r="I127" s="336">
        <v>4.4000000000000004</v>
      </c>
      <c r="J127" s="337">
        <f t="shared" ref="J127:J128" si="48">H127*I127</f>
        <v>187000.00000000003</v>
      </c>
      <c r="K127" s="337">
        <f t="shared" si="47"/>
        <v>37400</v>
      </c>
      <c r="L127" s="337"/>
      <c r="M127" s="337"/>
      <c r="N127" s="337"/>
      <c r="O127" s="337"/>
      <c r="P127" s="337">
        <f t="shared" si="37"/>
        <v>224400</v>
      </c>
      <c r="Q127" s="337"/>
      <c r="R127" s="334">
        <v>40</v>
      </c>
      <c r="S127" s="337" t="s">
        <v>996</v>
      </c>
      <c r="T127" s="337" t="s">
        <v>996</v>
      </c>
      <c r="U127" s="337"/>
      <c r="V127" s="334">
        <v>100</v>
      </c>
      <c r="W127" s="334">
        <f t="shared" si="42"/>
        <v>187000.00000000003</v>
      </c>
      <c r="X127" s="334"/>
      <c r="Y127" s="334"/>
      <c r="Z127" s="334" t="s">
        <v>844</v>
      </c>
      <c r="AA127" s="334"/>
      <c r="AB127" s="334"/>
      <c r="AC127" s="341" t="s">
        <v>844</v>
      </c>
      <c r="AD127" s="341">
        <v>1</v>
      </c>
      <c r="AE127" s="342"/>
      <c r="AF127" s="343"/>
      <c r="AG127" s="343"/>
      <c r="AH127" s="343"/>
      <c r="AI127" s="343"/>
      <c r="AJ127" s="343"/>
      <c r="AK127" s="343"/>
      <c r="AL127" s="343"/>
      <c r="AM127" s="343"/>
    </row>
    <row r="128" spans="1:39" ht="13.5" customHeight="1" x14ac:dyDescent="0.25">
      <c r="A128" s="331">
        <f t="shared" si="1"/>
        <v>127</v>
      </c>
      <c r="B128" s="368" t="s">
        <v>1025</v>
      </c>
      <c r="C128" s="367">
        <v>142067</v>
      </c>
      <c r="D128" s="368" t="s">
        <v>1026</v>
      </c>
      <c r="E128" s="368"/>
      <c r="F128" s="368"/>
      <c r="G128" s="334" t="s">
        <v>844</v>
      </c>
      <c r="H128" s="335">
        <v>42500</v>
      </c>
      <c r="I128" s="364">
        <v>2.2999999999999998</v>
      </c>
      <c r="J128" s="337">
        <f t="shared" si="48"/>
        <v>97749.999999999985</v>
      </c>
      <c r="K128" s="337">
        <f t="shared" si="47"/>
        <v>19550</v>
      </c>
      <c r="L128" s="337">
        <f>180500-K128-J128</f>
        <v>63200.000000000015</v>
      </c>
      <c r="M128" s="337"/>
      <c r="N128" s="337"/>
      <c r="O128" s="337"/>
      <c r="P128" s="337">
        <f t="shared" si="37"/>
        <v>180500</v>
      </c>
      <c r="Q128" s="337"/>
      <c r="R128" s="334">
        <v>40</v>
      </c>
      <c r="S128" s="337" t="s">
        <v>996</v>
      </c>
      <c r="T128" s="337" t="s">
        <v>996</v>
      </c>
      <c r="U128" s="337"/>
      <c r="V128" s="334">
        <v>100</v>
      </c>
      <c r="W128" s="334">
        <f t="shared" si="42"/>
        <v>97749.999999999985</v>
      </c>
      <c r="X128" s="334"/>
      <c r="Y128" s="334"/>
      <c r="Z128" s="334" t="s">
        <v>844</v>
      </c>
      <c r="AA128" s="334"/>
      <c r="AB128" s="334"/>
      <c r="AC128" s="341" t="s">
        <v>844</v>
      </c>
      <c r="AD128" s="341">
        <v>1</v>
      </c>
      <c r="AE128" s="342"/>
      <c r="AF128" s="343"/>
      <c r="AG128" s="343"/>
      <c r="AH128" s="343"/>
      <c r="AI128" s="343"/>
      <c r="AJ128" s="343"/>
      <c r="AK128" s="343"/>
      <c r="AL128" s="343"/>
      <c r="AM128" s="343"/>
    </row>
    <row r="129" spans="1:39" ht="13.5" customHeight="1" x14ac:dyDescent="0.25">
      <c r="A129" s="331">
        <f t="shared" si="1"/>
        <v>128</v>
      </c>
      <c r="B129" s="368" t="s">
        <v>1027</v>
      </c>
      <c r="C129" s="367">
        <v>141117</v>
      </c>
      <c r="D129" s="368" t="s">
        <v>1028</v>
      </c>
      <c r="E129" s="368"/>
      <c r="F129" s="368"/>
      <c r="G129" s="334" t="s">
        <v>835</v>
      </c>
      <c r="H129" s="335">
        <v>42500</v>
      </c>
      <c r="I129" s="336">
        <v>4.8</v>
      </c>
      <c r="J129" s="337">
        <v>216750</v>
      </c>
      <c r="K129" s="337">
        <f>ROUND(J129*30%,0)</f>
        <v>65025</v>
      </c>
      <c r="L129" s="337"/>
      <c r="M129" s="337"/>
      <c r="N129" s="337"/>
      <c r="O129" s="337">
        <v>25500</v>
      </c>
      <c r="P129" s="337">
        <f t="shared" si="37"/>
        <v>307300</v>
      </c>
      <c r="Q129" s="337"/>
      <c r="R129" s="334">
        <v>40</v>
      </c>
      <c r="S129" s="337" t="s">
        <v>996</v>
      </c>
      <c r="T129" s="337" t="s">
        <v>996</v>
      </c>
      <c r="U129" s="337"/>
      <c r="V129" s="334">
        <v>100</v>
      </c>
      <c r="W129" s="334">
        <f t="shared" si="42"/>
        <v>216750</v>
      </c>
      <c r="X129" s="334"/>
      <c r="Y129" s="334" t="s">
        <v>835</v>
      </c>
      <c r="Z129" s="334"/>
      <c r="AA129" s="334"/>
      <c r="AB129" s="334"/>
      <c r="AC129" s="341" t="s">
        <v>835</v>
      </c>
      <c r="AD129" s="341">
        <v>1</v>
      </c>
      <c r="AE129" s="342"/>
      <c r="AF129" s="343"/>
      <c r="AG129" s="343"/>
      <c r="AH129" s="343"/>
      <c r="AI129" s="343"/>
      <c r="AJ129" s="343"/>
      <c r="AK129" s="343"/>
      <c r="AL129" s="343"/>
      <c r="AM129" s="343"/>
    </row>
    <row r="130" spans="1:39" ht="13.5" customHeight="1" x14ac:dyDescent="0.25">
      <c r="A130" s="331">
        <f t="shared" si="1"/>
        <v>129</v>
      </c>
      <c r="B130" s="368" t="s">
        <v>1029</v>
      </c>
      <c r="C130" s="367">
        <v>840550</v>
      </c>
      <c r="D130" s="368"/>
      <c r="E130" s="368" t="s">
        <v>827</v>
      </c>
      <c r="F130" s="368"/>
      <c r="G130" s="334" t="s">
        <v>841</v>
      </c>
      <c r="H130" s="335">
        <v>1</v>
      </c>
      <c r="I130" s="335">
        <v>198600</v>
      </c>
      <c r="J130" s="337">
        <f>H130*I130</f>
        <v>198600</v>
      </c>
      <c r="K130" s="337">
        <v>0</v>
      </c>
      <c r="L130" s="337"/>
      <c r="M130" s="337"/>
      <c r="N130" s="337"/>
      <c r="O130" s="337"/>
      <c r="P130" s="337">
        <f t="shared" si="37"/>
        <v>198600</v>
      </c>
      <c r="Q130" s="337"/>
      <c r="R130" s="334">
        <v>40</v>
      </c>
      <c r="S130" s="337" t="s">
        <v>996</v>
      </c>
      <c r="T130" s="337"/>
      <c r="U130" s="337"/>
      <c r="V130" s="334">
        <v>110</v>
      </c>
      <c r="W130" s="334">
        <f t="shared" si="42"/>
        <v>218460</v>
      </c>
      <c r="X130" s="334"/>
      <c r="Y130" s="334"/>
      <c r="Z130" s="334"/>
      <c r="AA130" s="334"/>
      <c r="AB130" s="334" t="s">
        <v>841</v>
      </c>
      <c r="AC130" s="341" t="s">
        <v>841</v>
      </c>
      <c r="AD130" s="341">
        <v>1</v>
      </c>
      <c r="AE130" s="342"/>
      <c r="AF130" s="343"/>
      <c r="AG130" s="343"/>
      <c r="AH130" s="343"/>
      <c r="AI130" s="343"/>
      <c r="AJ130" s="343"/>
      <c r="AK130" s="343"/>
      <c r="AL130" s="343"/>
      <c r="AM130" s="343"/>
    </row>
    <row r="131" spans="1:39" ht="13.5" customHeight="1" x14ac:dyDescent="0.25">
      <c r="A131" s="331">
        <v>130</v>
      </c>
      <c r="B131" s="368" t="s">
        <v>1030</v>
      </c>
      <c r="C131" s="367">
        <v>141177</v>
      </c>
      <c r="D131" s="368" t="s">
        <v>873</v>
      </c>
      <c r="E131" s="368" t="s">
        <v>1031</v>
      </c>
      <c r="F131" s="368"/>
      <c r="G131" s="334"/>
      <c r="H131" s="335">
        <v>42500</v>
      </c>
      <c r="I131" s="336">
        <v>6</v>
      </c>
      <c r="J131" s="337">
        <f>H131*I131*0.5</f>
        <v>127500</v>
      </c>
      <c r="K131" s="337">
        <f>ROUND(J131*30%,0)</f>
        <v>38250</v>
      </c>
      <c r="L131" s="337"/>
      <c r="M131" s="337"/>
      <c r="N131" s="337"/>
      <c r="O131" s="337">
        <v>12750</v>
      </c>
      <c r="P131" s="337">
        <f t="shared" si="37"/>
        <v>178500</v>
      </c>
      <c r="Q131" s="337"/>
      <c r="R131" s="334">
        <v>20</v>
      </c>
      <c r="S131" s="337" t="s">
        <v>996</v>
      </c>
      <c r="T131" s="337"/>
      <c r="U131" s="337"/>
      <c r="V131" s="334"/>
      <c r="W131" s="334"/>
      <c r="X131" s="334"/>
      <c r="Y131" s="334"/>
      <c r="Z131" s="334"/>
      <c r="AA131" s="334"/>
      <c r="AB131" s="334"/>
      <c r="AC131" s="341" t="s">
        <v>841</v>
      </c>
      <c r="AD131" s="341">
        <v>1</v>
      </c>
      <c r="AE131" s="342"/>
      <c r="AF131" s="343"/>
      <c r="AG131" s="343"/>
      <c r="AH131" s="343"/>
      <c r="AI131" s="343"/>
      <c r="AJ131" s="343"/>
      <c r="AK131" s="343"/>
      <c r="AL131" s="343"/>
      <c r="AM131" s="343"/>
    </row>
    <row r="132" spans="1:39" ht="13.5" customHeight="1" x14ac:dyDescent="0.25">
      <c r="A132" s="331">
        <v>131</v>
      </c>
      <c r="B132" s="374" t="s">
        <v>1032</v>
      </c>
      <c r="C132" s="374">
        <v>840550</v>
      </c>
      <c r="D132" s="374"/>
      <c r="E132" s="374" t="s">
        <v>827</v>
      </c>
      <c r="F132" s="374"/>
      <c r="G132" s="334"/>
      <c r="H132" s="335">
        <v>1</v>
      </c>
      <c r="I132" s="335">
        <v>180500</v>
      </c>
      <c r="J132" s="337">
        <f t="shared" ref="J132:J136" si="49">H132*I132</f>
        <v>180500</v>
      </c>
      <c r="K132" s="337"/>
      <c r="L132" s="337"/>
      <c r="M132" s="337"/>
      <c r="N132" s="337"/>
      <c r="O132" s="337"/>
      <c r="P132" s="337">
        <f t="shared" si="37"/>
        <v>180500</v>
      </c>
      <c r="Q132" s="337"/>
      <c r="R132" s="334">
        <v>40</v>
      </c>
      <c r="S132" s="337" t="s">
        <v>996</v>
      </c>
      <c r="T132" s="337"/>
      <c r="U132" s="337"/>
      <c r="V132" s="334"/>
      <c r="W132" s="334"/>
      <c r="X132" s="334"/>
      <c r="Y132" s="334"/>
      <c r="Z132" s="334"/>
      <c r="AA132" s="334"/>
      <c r="AB132" s="334"/>
      <c r="AC132" s="341" t="s">
        <v>841</v>
      </c>
      <c r="AD132" s="341">
        <v>1</v>
      </c>
      <c r="AE132" s="342"/>
      <c r="AF132" s="343"/>
      <c r="AG132" s="343"/>
      <c r="AH132" s="343"/>
      <c r="AI132" s="343"/>
      <c r="AJ132" s="343"/>
      <c r="AK132" s="343"/>
      <c r="AL132" s="343"/>
      <c r="AM132" s="343"/>
    </row>
    <row r="133" spans="1:39" ht="13.5" customHeight="1" x14ac:dyDescent="0.25">
      <c r="A133" s="331">
        <v>132</v>
      </c>
      <c r="B133" s="374" t="s">
        <v>1033</v>
      </c>
      <c r="C133" s="374">
        <v>840550</v>
      </c>
      <c r="D133" s="374"/>
      <c r="E133" s="374" t="s">
        <v>827</v>
      </c>
      <c r="F133" s="374"/>
      <c r="G133" s="334"/>
      <c r="H133" s="335">
        <v>1</v>
      </c>
      <c r="I133" s="335">
        <v>180500</v>
      </c>
      <c r="J133" s="337">
        <f t="shared" si="49"/>
        <v>180500</v>
      </c>
      <c r="K133" s="337"/>
      <c r="L133" s="337"/>
      <c r="M133" s="337"/>
      <c r="N133" s="337"/>
      <c r="O133" s="337"/>
      <c r="P133" s="337">
        <f t="shared" si="37"/>
        <v>180500</v>
      </c>
      <c r="Q133" s="337"/>
      <c r="R133" s="334">
        <v>40</v>
      </c>
      <c r="S133" s="337" t="s">
        <v>996</v>
      </c>
      <c r="T133" s="337"/>
      <c r="U133" s="337"/>
      <c r="V133" s="334"/>
      <c r="W133" s="334"/>
      <c r="X133" s="334"/>
      <c r="Y133" s="334"/>
      <c r="Z133" s="334"/>
      <c r="AA133" s="334"/>
      <c r="AB133" s="334"/>
      <c r="AC133" s="341" t="s">
        <v>841</v>
      </c>
      <c r="AD133" s="341">
        <v>1</v>
      </c>
      <c r="AE133" s="342"/>
      <c r="AF133" s="343"/>
      <c r="AG133" s="343"/>
      <c r="AH133" s="343"/>
      <c r="AI133" s="343"/>
      <c r="AJ133" s="343"/>
      <c r="AK133" s="343"/>
      <c r="AL133" s="343"/>
      <c r="AM133" s="343"/>
    </row>
    <row r="134" spans="1:39" ht="13.5" customHeight="1" x14ac:dyDescent="0.25">
      <c r="A134" s="331">
        <v>133</v>
      </c>
      <c r="B134" s="374" t="s">
        <v>1034</v>
      </c>
      <c r="C134" s="374">
        <v>840550</v>
      </c>
      <c r="D134" s="374"/>
      <c r="E134" s="374" t="s">
        <v>827</v>
      </c>
      <c r="F134" s="374"/>
      <c r="G134" s="334"/>
      <c r="H134" s="335">
        <v>1</v>
      </c>
      <c r="I134" s="335">
        <v>180500</v>
      </c>
      <c r="J134" s="337">
        <f t="shared" si="49"/>
        <v>180500</v>
      </c>
      <c r="K134" s="337"/>
      <c r="L134" s="337"/>
      <c r="M134" s="337"/>
      <c r="N134" s="337"/>
      <c r="O134" s="337"/>
      <c r="P134" s="337">
        <f t="shared" si="37"/>
        <v>180500</v>
      </c>
      <c r="Q134" s="337"/>
      <c r="R134" s="334">
        <v>40</v>
      </c>
      <c r="S134" s="337" t="s">
        <v>996</v>
      </c>
      <c r="T134" s="337"/>
      <c r="U134" s="337"/>
      <c r="V134" s="334"/>
      <c r="W134" s="334"/>
      <c r="X134" s="334"/>
      <c r="Y134" s="334"/>
      <c r="Z134" s="334"/>
      <c r="AA134" s="334"/>
      <c r="AB134" s="334"/>
      <c r="AC134" s="341" t="s">
        <v>841</v>
      </c>
      <c r="AD134" s="341">
        <v>1</v>
      </c>
      <c r="AE134" s="342"/>
      <c r="AF134" s="343"/>
      <c r="AG134" s="343"/>
      <c r="AH134" s="343"/>
      <c r="AI134" s="343"/>
      <c r="AJ134" s="343"/>
      <c r="AK134" s="343"/>
      <c r="AL134" s="343"/>
      <c r="AM134" s="343"/>
    </row>
    <row r="135" spans="1:39" ht="13.5" customHeight="1" x14ac:dyDescent="0.25">
      <c r="A135" s="331">
        <v>134</v>
      </c>
      <c r="B135" s="374" t="s">
        <v>1035</v>
      </c>
      <c r="C135" s="374">
        <v>840550</v>
      </c>
      <c r="D135" s="374"/>
      <c r="E135" s="374" t="s">
        <v>827</v>
      </c>
      <c r="F135" s="374"/>
      <c r="G135" s="334"/>
      <c r="H135" s="335">
        <v>1</v>
      </c>
      <c r="I135" s="335">
        <v>180500</v>
      </c>
      <c r="J135" s="337">
        <f t="shared" si="49"/>
        <v>180500</v>
      </c>
      <c r="K135" s="337"/>
      <c r="L135" s="337"/>
      <c r="M135" s="337"/>
      <c r="N135" s="337"/>
      <c r="O135" s="337"/>
      <c r="P135" s="337">
        <f t="shared" si="37"/>
        <v>180500</v>
      </c>
      <c r="Q135" s="337"/>
      <c r="R135" s="334">
        <v>40</v>
      </c>
      <c r="S135" s="337" t="s">
        <v>996</v>
      </c>
      <c r="T135" s="337"/>
      <c r="U135" s="337"/>
      <c r="V135" s="334"/>
      <c r="W135" s="334"/>
      <c r="X135" s="334"/>
      <c r="Y135" s="334"/>
      <c r="Z135" s="334"/>
      <c r="AA135" s="334"/>
      <c r="AB135" s="334"/>
      <c r="AC135" s="341" t="s">
        <v>841</v>
      </c>
      <c r="AD135" s="341">
        <v>1</v>
      </c>
      <c r="AE135" s="342"/>
      <c r="AF135" s="343"/>
      <c r="AG135" s="343"/>
      <c r="AH135" s="343"/>
      <c r="AI135" s="343"/>
      <c r="AJ135" s="343"/>
      <c r="AK135" s="343"/>
      <c r="AL135" s="343"/>
      <c r="AM135" s="343"/>
    </row>
    <row r="136" spans="1:39" ht="13.5" customHeight="1" x14ac:dyDescent="0.25">
      <c r="A136" s="331">
        <v>135</v>
      </c>
      <c r="B136" s="374" t="s">
        <v>1036</v>
      </c>
      <c r="C136" s="374">
        <v>840550</v>
      </c>
      <c r="D136" s="374"/>
      <c r="E136" s="374" t="s">
        <v>827</v>
      </c>
      <c r="F136" s="374"/>
      <c r="G136" s="334"/>
      <c r="H136" s="335">
        <v>1</v>
      </c>
      <c r="I136" s="335">
        <v>180500</v>
      </c>
      <c r="J136" s="337">
        <f t="shared" si="49"/>
        <v>180500</v>
      </c>
      <c r="K136" s="337"/>
      <c r="L136" s="337"/>
      <c r="M136" s="337"/>
      <c r="N136" s="337"/>
      <c r="O136" s="337"/>
      <c r="P136" s="337">
        <f t="shared" si="37"/>
        <v>180500</v>
      </c>
      <c r="Q136" s="337"/>
      <c r="R136" s="334">
        <v>40</v>
      </c>
      <c r="S136" s="337" t="s">
        <v>996</v>
      </c>
      <c r="T136" s="337"/>
      <c r="U136" s="337"/>
      <c r="V136" s="334"/>
      <c r="W136" s="334"/>
      <c r="X136" s="334"/>
      <c r="Y136" s="334"/>
      <c r="Z136" s="334"/>
      <c r="AA136" s="334"/>
      <c r="AB136" s="334"/>
      <c r="AC136" s="341" t="s">
        <v>841</v>
      </c>
      <c r="AD136" s="341">
        <v>1</v>
      </c>
      <c r="AE136" s="342"/>
      <c r="AF136" s="343"/>
      <c r="AG136" s="343"/>
      <c r="AH136" s="343"/>
      <c r="AI136" s="343"/>
      <c r="AJ136" s="343"/>
      <c r="AK136" s="343"/>
      <c r="AL136" s="343"/>
      <c r="AM136" s="343"/>
    </row>
    <row r="137" spans="1:39" ht="21" customHeight="1" x14ac:dyDescent="0.25">
      <c r="A137" s="375"/>
      <c r="B137" s="376" t="s">
        <v>1037</v>
      </c>
      <c r="C137" s="330"/>
      <c r="D137" s="377"/>
      <c r="E137" s="377"/>
      <c r="F137" s="377"/>
      <c r="G137" s="377"/>
      <c r="H137" s="378">
        <f t="shared" ref="H137:P137" si="50">SUM(H1:H130)</f>
        <v>9732211</v>
      </c>
      <c r="I137" s="378">
        <f t="shared" si="50"/>
        <v>2185120.9500000002</v>
      </c>
      <c r="J137" s="378">
        <f t="shared" si="50"/>
        <v>31153826</v>
      </c>
      <c r="K137" s="378">
        <f t="shared" si="50"/>
        <v>6665288</v>
      </c>
      <c r="L137" s="378">
        <f t="shared" si="50"/>
        <v>131500</v>
      </c>
      <c r="M137" s="378">
        <f t="shared" si="50"/>
        <v>562689.54999999993</v>
      </c>
      <c r="N137" s="378">
        <f t="shared" si="50"/>
        <v>44200</v>
      </c>
      <c r="O137" s="378">
        <f t="shared" si="50"/>
        <v>944493</v>
      </c>
      <c r="P137" s="378">
        <f t="shared" si="50"/>
        <v>39502200</v>
      </c>
      <c r="Q137" s="377"/>
      <c r="R137" s="377"/>
      <c r="S137" s="377"/>
      <c r="T137" s="377"/>
      <c r="U137" s="377"/>
      <c r="V137" s="330"/>
      <c r="W137" s="330"/>
      <c r="X137" s="330"/>
      <c r="Y137" s="330"/>
      <c r="Z137" s="330"/>
      <c r="AA137" s="330"/>
      <c r="AB137" s="330"/>
      <c r="AC137" s="330"/>
      <c r="AD137" s="330"/>
      <c r="AE137" s="330"/>
      <c r="AF137" s="330"/>
      <c r="AG137" s="330"/>
      <c r="AH137" s="330"/>
      <c r="AI137" s="330"/>
      <c r="AJ137" s="330"/>
      <c r="AK137" s="330"/>
      <c r="AL137" s="330"/>
      <c r="AM137" s="330"/>
    </row>
    <row r="138" spans="1:39" ht="21" customHeight="1" x14ac:dyDescent="0.25">
      <c r="A138" s="375"/>
      <c r="B138" s="376" t="s">
        <v>1038</v>
      </c>
      <c r="C138" s="376"/>
      <c r="D138" s="377"/>
      <c r="E138" s="377"/>
      <c r="F138" s="377"/>
      <c r="G138" s="377"/>
      <c r="H138" s="378"/>
      <c r="I138" s="378">
        <f t="shared" ref="I138:P138" si="51">I137*12</f>
        <v>26221451.400000002</v>
      </c>
      <c r="J138" s="378">
        <f t="shared" si="51"/>
        <v>373845912</v>
      </c>
      <c r="K138" s="378">
        <f t="shared" si="51"/>
        <v>79983456</v>
      </c>
      <c r="L138" s="378">
        <f t="shared" si="51"/>
        <v>1578000</v>
      </c>
      <c r="M138" s="378">
        <f t="shared" si="51"/>
        <v>6752274.5999999996</v>
      </c>
      <c r="N138" s="378">
        <f t="shared" si="51"/>
        <v>530400</v>
      </c>
      <c r="O138" s="378">
        <f t="shared" si="51"/>
        <v>11333916</v>
      </c>
      <c r="P138" s="378">
        <f t="shared" si="51"/>
        <v>474026400</v>
      </c>
      <c r="Q138" s="377"/>
      <c r="R138" s="377"/>
      <c r="S138" s="377"/>
      <c r="T138" s="377"/>
      <c r="U138" s="377"/>
      <c r="V138" s="330"/>
      <c r="W138" s="330"/>
      <c r="X138" s="330"/>
      <c r="Y138" s="330"/>
      <c r="Z138" s="330"/>
      <c r="AA138" s="330"/>
      <c r="AB138" s="330"/>
      <c r="AC138" s="330"/>
      <c r="AD138" s="330"/>
      <c r="AE138" s="330"/>
      <c r="AF138" s="330"/>
      <c r="AG138" s="330"/>
      <c r="AH138" s="330"/>
      <c r="AI138" s="330"/>
      <c r="AJ138" s="330"/>
      <c r="AK138" s="330"/>
      <c r="AL138" s="330"/>
      <c r="AM138" s="330"/>
    </row>
    <row r="139" spans="1:39" ht="12.75" customHeight="1" x14ac:dyDescent="0.25">
      <c r="A139" s="330">
        <v>1</v>
      </c>
      <c r="B139" s="379" t="s">
        <v>1039</v>
      </c>
      <c r="C139" s="379">
        <v>840530</v>
      </c>
      <c r="D139" s="379" t="s">
        <v>834</v>
      </c>
      <c r="E139" s="379" t="s">
        <v>1040</v>
      </c>
      <c r="F139" s="379"/>
      <c r="G139" s="343" t="s">
        <v>841</v>
      </c>
      <c r="H139" s="380">
        <v>75900</v>
      </c>
      <c r="I139" s="380"/>
      <c r="J139" s="380"/>
      <c r="K139" s="380"/>
      <c r="L139" s="343"/>
      <c r="M139" s="379"/>
      <c r="N139" s="379"/>
      <c r="O139" s="379"/>
      <c r="P139" s="342">
        <f t="shared" ref="P139:P145" si="52">SUM(H139:K139,M139)</f>
        <v>75900</v>
      </c>
      <c r="Q139" s="343" t="s">
        <v>834</v>
      </c>
      <c r="R139" s="379"/>
      <c r="S139" s="379"/>
      <c r="T139" s="381"/>
      <c r="U139" s="343"/>
      <c r="V139" s="343"/>
      <c r="W139" s="343"/>
      <c r="X139" s="343"/>
      <c r="Y139" s="343"/>
      <c r="Z139" s="343"/>
      <c r="AA139" s="343"/>
      <c r="AB139" s="343"/>
      <c r="AC139" s="343"/>
      <c r="AD139" s="343"/>
      <c r="AE139" s="343"/>
      <c r="AF139" s="343"/>
      <c r="AG139" s="343"/>
      <c r="AH139" s="343"/>
      <c r="AI139" s="343"/>
      <c r="AJ139" s="343"/>
      <c r="AK139" s="343"/>
      <c r="AL139" s="343"/>
      <c r="AM139" s="343"/>
    </row>
    <row r="140" spans="1:39" ht="12.75" customHeight="1" x14ac:dyDescent="0.25">
      <c r="A140" s="330">
        <f t="shared" ref="A140:A141" si="53">+A139+1</f>
        <v>2</v>
      </c>
      <c r="B140" s="379" t="s">
        <v>1041</v>
      </c>
      <c r="C140" s="379">
        <v>840530</v>
      </c>
      <c r="D140" s="379" t="s">
        <v>967</v>
      </c>
      <c r="E140" s="379" t="s">
        <v>1040</v>
      </c>
      <c r="F140" s="379"/>
      <c r="G140" s="343" t="s">
        <v>841</v>
      </c>
      <c r="H140" s="380">
        <v>113900</v>
      </c>
      <c r="I140" s="380"/>
      <c r="J140" s="380"/>
      <c r="K140" s="380"/>
      <c r="L140" s="343"/>
      <c r="M140" s="379"/>
      <c r="N140" s="379"/>
      <c r="O140" s="379"/>
      <c r="P140" s="342">
        <f t="shared" si="52"/>
        <v>113900</v>
      </c>
      <c r="Q140" s="379" t="s">
        <v>967</v>
      </c>
      <c r="R140" s="379"/>
      <c r="S140" s="379"/>
      <c r="T140" s="381"/>
      <c r="U140" s="343"/>
      <c r="V140" s="343"/>
      <c r="W140" s="343"/>
      <c r="X140" s="343"/>
      <c r="Y140" s="343"/>
      <c r="Z140" s="343"/>
      <c r="AA140" s="343"/>
      <c r="AB140" s="343"/>
      <c r="AC140" s="343"/>
      <c r="AD140" s="343"/>
      <c r="AE140" s="343"/>
      <c r="AF140" s="343"/>
      <c r="AG140" s="343"/>
      <c r="AH140" s="343"/>
      <c r="AI140" s="343"/>
      <c r="AJ140" s="343"/>
      <c r="AK140" s="343"/>
      <c r="AL140" s="343"/>
      <c r="AM140" s="343"/>
    </row>
    <row r="141" spans="1:39" ht="12.75" customHeight="1" x14ac:dyDescent="0.25">
      <c r="A141" s="330">
        <f t="shared" si="53"/>
        <v>3</v>
      </c>
      <c r="B141" s="379" t="s">
        <v>1042</v>
      </c>
      <c r="C141" s="379">
        <v>840530</v>
      </c>
      <c r="D141" s="379" t="s">
        <v>834</v>
      </c>
      <c r="E141" s="379" t="s">
        <v>1040</v>
      </c>
      <c r="F141" s="379"/>
      <c r="G141" s="343" t="s">
        <v>841</v>
      </c>
      <c r="H141" s="380">
        <v>151800</v>
      </c>
      <c r="I141" s="380"/>
      <c r="J141" s="380"/>
      <c r="K141" s="380"/>
      <c r="L141" s="343"/>
      <c r="M141" s="379"/>
      <c r="N141" s="379"/>
      <c r="O141" s="379"/>
      <c r="P141" s="342">
        <f t="shared" si="52"/>
        <v>151800</v>
      </c>
      <c r="Q141" s="379" t="s">
        <v>834</v>
      </c>
      <c r="R141" s="379"/>
      <c r="S141" s="379"/>
      <c r="T141" s="381"/>
      <c r="U141" s="343"/>
      <c r="V141" s="343"/>
      <c r="W141" s="343"/>
      <c r="X141" s="343"/>
      <c r="Y141" s="343"/>
      <c r="Z141" s="343"/>
      <c r="AA141" s="343"/>
      <c r="AB141" s="343"/>
      <c r="AC141" s="343"/>
      <c r="AD141" s="343"/>
      <c r="AE141" s="343"/>
      <c r="AF141" s="343"/>
      <c r="AG141" s="343"/>
      <c r="AH141" s="343"/>
      <c r="AI141" s="343"/>
      <c r="AJ141" s="343"/>
      <c r="AK141" s="343"/>
      <c r="AL141" s="343"/>
      <c r="AM141" s="343"/>
    </row>
    <row r="142" spans="1:39" ht="12.75" customHeight="1" x14ac:dyDescent="0.25">
      <c r="A142" s="330">
        <v>4</v>
      </c>
      <c r="B142" s="379" t="s">
        <v>1043</v>
      </c>
      <c r="C142" s="379">
        <v>840530</v>
      </c>
      <c r="D142" s="379" t="s">
        <v>1044</v>
      </c>
      <c r="E142" s="379" t="s">
        <v>1040</v>
      </c>
      <c r="F142" s="343"/>
      <c r="G142" s="343" t="s">
        <v>841</v>
      </c>
      <c r="H142" s="380">
        <v>75900</v>
      </c>
      <c r="I142" s="342"/>
      <c r="J142" s="342"/>
      <c r="K142" s="342"/>
      <c r="L142" s="343"/>
      <c r="M142" s="343"/>
      <c r="N142" s="343"/>
      <c r="O142" s="381"/>
      <c r="P142" s="342">
        <f t="shared" si="52"/>
        <v>75900</v>
      </c>
      <c r="Q142" s="342" t="s">
        <v>903</v>
      </c>
      <c r="R142" s="343"/>
      <c r="S142" s="343"/>
      <c r="T142" s="381"/>
      <c r="U142" s="343"/>
      <c r="V142" s="343"/>
      <c r="W142" s="343"/>
      <c r="X142" s="343"/>
      <c r="Y142" s="343"/>
      <c r="Z142" s="343"/>
      <c r="AA142" s="343"/>
      <c r="AB142" s="343"/>
      <c r="AC142" s="343"/>
      <c r="AD142" s="343"/>
      <c r="AE142" s="343"/>
      <c r="AF142" s="343"/>
      <c r="AG142" s="343"/>
      <c r="AH142" s="343"/>
      <c r="AI142" s="343"/>
      <c r="AJ142" s="343"/>
      <c r="AK142" s="343"/>
      <c r="AL142" s="343"/>
      <c r="AM142" s="343"/>
    </row>
    <row r="143" spans="1:39" ht="12.75" customHeight="1" x14ac:dyDescent="0.25">
      <c r="A143" s="330">
        <v>5</v>
      </c>
      <c r="B143" s="379" t="s">
        <v>1045</v>
      </c>
      <c r="C143" s="379">
        <v>840530</v>
      </c>
      <c r="D143" s="379" t="s">
        <v>1044</v>
      </c>
      <c r="E143" s="379" t="s">
        <v>1040</v>
      </c>
      <c r="F143" s="343"/>
      <c r="G143" s="343" t="s">
        <v>841</v>
      </c>
      <c r="H143" s="380">
        <v>75900</v>
      </c>
      <c r="I143" s="342"/>
      <c r="J143" s="342"/>
      <c r="K143" s="342"/>
      <c r="L143" s="343"/>
      <c r="M143" s="343"/>
      <c r="N143" s="343"/>
      <c r="O143" s="381"/>
      <c r="P143" s="342">
        <f t="shared" si="52"/>
        <v>75900</v>
      </c>
      <c r="Q143" s="342" t="s">
        <v>903</v>
      </c>
      <c r="R143" s="343"/>
      <c r="S143" s="343"/>
      <c r="T143" s="381"/>
      <c r="U143" s="343"/>
      <c r="V143" s="343"/>
      <c r="W143" s="343"/>
      <c r="X143" s="343"/>
      <c r="Y143" s="343"/>
      <c r="Z143" s="343"/>
      <c r="AA143" s="343"/>
      <c r="AB143" s="343"/>
      <c r="AC143" s="343"/>
      <c r="AD143" s="343"/>
      <c r="AE143" s="343"/>
      <c r="AF143" s="343"/>
      <c r="AG143" s="343"/>
      <c r="AH143" s="343"/>
      <c r="AI143" s="343"/>
      <c r="AJ143" s="343"/>
      <c r="AK143" s="343"/>
      <c r="AL143" s="343"/>
      <c r="AM143" s="343"/>
    </row>
    <row r="144" spans="1:39" ht="12.75" customHeight="1" x14ac:dyDescent="0.25">
      <c r="A144" s="330">
        <v>6</v>
      </c>
      <c r="B144" s="379" t="s">
        <v>1046</v>
      </c>
      <c r="C144" s="379">
        <v>840530</v>
      </c>
      <c r="D144" s="379" t="s">
        <v>834</v>
      </c>
      <c r="E144" s="379" t="s">
        <v>1040</v>
      </c>
      <c r="F144" s="343"/>
      <c r="G144" s="343" t="s">
        <v>841</v>
      </c>
      <c r="H144" s="380">
        <v>75900</v>
      </c>
      <c r="I144" s="342"/>
      <c r="J144" s="342"/>
      <c r="K144" s="342"/>
      <c r="L144" s="343"/>
      <c r="M144" s="343"/>
      <c r="N144" s="343"/>
      <c r="O144" s="381"/>
      <c r="P144" s="342">
        <f t="shared" si="52"/>
        <v>75900</v>
      </c>
      <c r="Q144" s="343" t="s">
        <v>834</v>
      </c>
      <c r="R144" s="343"/>
      <c r="S144" s="343"/>
      <c r="T144" s="381"/>
      <c r="U144" s="343"/>
      <c r="V144" s="343"/>
      <c r="W144" s="343"/>
      <c r="X144" s="343"/>
      <c r="Y144" s="343"/>
      <c r="Z144" s="343"/>
      <c r="AA144" s="343"/>
      <c r="AB144" s="343"/>
      <c r="AC144" s="343"/>
      <c r="AD144" s="343"/>
      <c r="AE144" s="343"/>
      <c r="AF144" s="343"/>
      <c r="AG144" s="343"/>
      <c r="AH144" s="343"/>
      <c r="AI144" s="343"/>
      <c r="AJ144" s="343"/>
      <c r="AK144" s="343"/>
      <c r="AL144" s="343"/>
      <c r="AM144" s="343"/>
    </row>
    <row r="145" spans="1:39" ht="12.75" customHeight="1" x14ac:dyDescent="0.25">
      <c r="A145" s="330">
        <v>7</v>
      </c>
      <c r="B145" s="379"/>
      <c r="C145" s="382"/>
      <c r="D145" s="379"/>
      <c r="E145" s="379" t="s">
        <v>1040</v>
      </c>
      <c r="F145" s="343"/>
      <c r="G145" s="343" t="s">
        <v>841</v>
      </c>
      <c r="H145" s="380">
        <v>75900</v>
      </c>
      <c r="I145" s="342"/>
      <c r="J145" s="342"/>
      <c r="K145" s="342"/>
      <c r="L145" s="343"/>
      <c r="M145" s="343"/>
      <c r="N145" s="343"/>
      <c r="O145" s="381"/>
      <c r="P145" s="342">
        <f t="shared" si="52"/>
        <v>75900</v>
      </c>
      <c r="Q145" s="379" t="s">
        <v>1047</v>
      </c>
      <c r="R145" s="343"/>
      <c r="S145" s="343"/>
      <c r="T145" s="381"/>
      <c r="U145" s="343"/>
      <c r="V145" s="343"/>
      <c r="W145" s="343"/>
      <c r="X145" s="343"/>
      <c r="Y145" s="343"/>
      <c r="Z145" s="343"/>
      <c r="AA145" s="343"/>
      <c r="AB145" s="343"/>
      <c r="AC145" s="343"/>
      <c r="AD145" s="343"/>
      <c r="AE145" s="343"/>
      <c r="AF145" s="343"/>
      <c r="AG145" s="343"/>
      <c r="AH145" s="343"/>
      <c r="AI145" s="343"/>
      <c r="AJ145" s="343"/>
      <c r="AK145" s="343"/>
      <c r="AL145" s="343"/>
      <c r="AM145" s="343"/>
    </row>
    <row r="146" spans="1:39" ht="12.75" customHeight="1" x14ac:dyDescent="0.25">
      <c r="A146" s="383"/>
      <c r="B146" s="376" t="s">
        <v>1048</v>
      </c>
      <c r="C146" s="376"/>
      <c r="D146" s="384"/>
      <c r="E146" s="385"/>
      <c r="F146" s="344"/>
      <c r="G146" s="344"/>
      <c r="H146" s="342">
        <f>SUM(H139:H145)</f>
        <v>645200</v>
      </c>
      <c r="I146" s="386"/>
      <c r="J146" s="386"/>
      <c r="K146" s="386"/>
      <c r="L146" s="386"/>
      <c r="M146" s="344"/>
      <c r="N146" s="344"/>
      <c r="O146" s="344"/>
      <c r="P146" s="342">
        <f t="shared" ref="P146:P147" si="54">SUM(H146:L146,N146)</f>
        <v>645200</v>
      </c>
      <c r="Q146" s="383"/>
      <c r="R146" s="344"/>
      <c r="S146" s="344"/>
      <c r="T146" s="344"/>
      <c r="U146" s="383"/>
      <c r="V146" s="344"/>
      <c r="W146" s="344"/>
      <c r="X146" s="344"/>
      <c r="Y146" s="344"/>
      <c r="Z146" s="344"/>
      <c r="AA146" s="344"/>
      <c r="AB146" s="344"/>
      <c r="AC146" s="344"/>
      <c r="AD146" s="344"/>
      <c r="AE146" s="344"/>
      <c r="AF146" s="344"/>
      <c r="AG146" s="344"/>
      <c r="AH146" s="344"/>
      <c r="AI146" s="344"/>
      <c r="AJ146" s="344"/>
      <c r="AK146" s="344"/>
      <c r="AL146" s="344"/>
      <c r="AM146" s="344"/>
    </row>
    <row r="147" spans="1:39" ht="12.75" customHeight="1" x14ac:dyDescent="0.25">
      <c r="A147" s="383"/>
      <c r="B147" s="376" t="s">
        <v>1049</v>
      </c>
      <c r="C147" s="376"/>
      <c r="D147" s="384"/>
      <c r="E147" s="385"/>
      <c r="F147" s="344"/>
      <c r="G147" s="344"/>
      <c r="H147" s="387">
        <f>+H146*12</f>
        <v>7742400</v>
      </c>
      <c r="I147" s="342"/>
      <c r="J147" s="342"/>
      <c r="K147" s="342"/>
      <c r="L147" s="342"/>
      <c r="M147" s="344"/>
      <c r="N147" s="344"/>
      <c r="O147" s="344"/>
      <c r="P147" s="387">
        <f t="shared" si="54"/>
        <v>7742400</v>
      </c>
      <c r="Q147" s="383"/>
      <c r="R147" s="344"/>
      <c r="S147" s="344"/>
      <c r="T147" s="344"/>
      <c r="U147" s="383"/>
      <c r="V147" s="344"/>
      <c r="W147" s="344"/>
      <c r="X147" s="344"/>
      <c r="Y147" s="344"/>
      <c r="Z147" s="344"/>
      <c r="AA147" s="344"/>
      <c r="AB147" s="344"/>
      <c r="AC147" s="344"/>
      <c r="AD147" s="344"/>
      <c r="AE147" s="344"/>
      <c r="AF147" s="344"/>
      <c r="AG147" s="344"/>
      <c r="AH147" s="344"/>
      <c r="AI147" s="344"/>
      <c r="AJ147" s="344"/>
      <c r="AK147" s="344"/>
      <c r="AL147" s="344"/>
      <c r="AM147" s="344"/>
    </row>
    <row r="148" spans="1:39" ht="12.75" customHeight="1" x14ac:dyDescent="0.25">
      <c r="A148" s="383"/>
      <c r="B148" s="344" t="s">
        <v>1050</v>
      </c>
      <c r="C148" s="385"/>
      <c r="D148" s="384"/>
      <c r="E148" s="385"/>
      <c r="F148" s="344"/>
      <c r="G148" s="344"/>
      <c r="H148" s="344"/>
      <c r="I148" s="344"/>
      <c r="J148" s="344"/>
      <c r="K148" s="344"/>
      <c r="L148" s="344"/>
      <c r="M148" s="344"/>
      <c r="N148" s="344"/>
      <c r="O148" s="344"/>
      <c r="P148" s="383"/>
      <c r="Q148" s="383"/>
      <c r="R148" s="344"/>
      <c r="S148" s="344"/>
      <c r="T148" s="344"/>
      <c r="U148" s="383"/>
      <c r="V148" s="344"/>
      <c r="W148" s="344"/>
      <c r="X148" s="344"/>
      <c r="Y148" s="344"/>
      <c r="Z148" s="344"/>
      <c r="AA148" s="344"/>
      <c r="AB148" s="344"/>
      <c r="AC148" s="344"/>
      <c r="AD148" s="344"/>
      <c r="AE148" s="344"/>
      <c r="AF148" s="344"/>
      <c r="AG148" s="344"/>
      <c r="AH148" s="344"/>
      <c r="AI148" s="344"/>
      <c r="AJ148" s="344"/>
      <c r="AK148" s="344"/>
      <c r="AL148" s="344"/>
      <c r="AM148" s="344"/>
    </row>
    <row r="149" spans="1:39" ht="13.5" customHeight="1" x14ac:dyDescent="0.25">
      <c r="A149" s="331">
        <v>1</v>
      </c>
      <c r="B149" s="332" t="s">
        <v>830</v>
      </c>
      <c r="C149" s="333">
        <v>140037</v>
      </c>
      <c r="D149" s="332" t="s">
        <v>831</v>
      </c>
      <c r="E149" s="332" t="s">
        <v>832</v>
      </c>
      <c r="F149" s="332" t="s">
        <v>833</v>
      </c>
      <c r="G149" s="334" t="str">
        <f>+Y149</f>
        <v>F</v>
      </c>
      <c r="H149" s="335"/>
      <c r="I149" s="336">
        <v>8</v>
      </c>
      <c r="J149" s="337">
        <v>375169</v>
      </c>
      <c r="K149" s="338">
        <f t="shared" ref="K149:K159" si="55">ROUND(J149*30%,0)</f>
        <v>112551</v>
      </c>
      <c r="L149" s="338"/>
      <c r="M149" s="338">
        <f>+J149*0.4</f>
        <v>150067.6</v>
      </c>
      <c r="N149" s="338"/>
      <c r="O149" s="338"/>
      <c r="P149" s="338">
        <f t="shared" ref="P149:P163" si="56">ROUND(SUM(J149:O149)/100,0)*100+Q149</f>
        <v>637800</v>
      </c>
      <c r="Q149" s="337"/>
      <c r="R149" s="334">
        <v>40</v>
      </c>
      <c r="S149" s="337" t="s">
        <v>834</v>
      </c>
      <c r="T149" s="337" t="s">
        <v>834</v>
      </c>
      <c r="U149" s="337"/>
      <c r="V149" s="339">
        <v>110</v>
      </c>
      <c r="W149" s="334">
        <f t="shared" ref="W149:W163" si="57">+J149*V149/100</f>
        <v>412685.9</v>
      </c>
      <c r="X149" s="334"/>
      <c r="Y149" s="340" t="s">
        <v>835</v>
      </c>
      <c r="Z149" s="340"/>
      <c r="AA149" s="340"/>
      <c r="AB149" s="334"/>
      <c r="AC149" s="341" t="s">
        <v>835</v>
      </c>
      <c r="AD149" s="341">
        <v>1</v>
      </c>
      <c r="AE149" s="342"/>
      <c r="AF149" s="343"/>
      <c r="AG149" s="344"/>
      <c r="AH149" s="344"/>
      <c r="AI149" s="344"/>
      <c r="AJ149" s="344"/>
      <c r="AK149" s="344"/>
      <c r="AL149" s="344"/>
      <c r="AM149" s="344"/>
    </row>
    <row r="150" spans="1:39" ht="13.5" customHeight="1" x14ac:dyDescent="0.25">
      <c r="A150" s="331">
        <f t="shared" ref="A150:A163" si="58">+A149+1</f>
        <v>2</v>
      </c>
      <c r="B150" s="362" t="s">
        <v>943</v>
      </c>
      <c r="C150" s="363">
        <v>140060</v>
      </c>
      <c r="D150" s="362" t="s">
        <v>890</v>
      </c>
      <c r="E150" s="362" t="s">
        <v>897</v>
      </c>
      <c r="F150" s="362"/>
      <c r="G150" s="334" t="s">
        <v>835</v>
      </c>
      <c r="H150" s="335">
        <v>42500</v>
      </c>
      <c r="I150" s="336">
        <v>7.5</v>
      </c>
      <c r="J150" s="337">
        <v>382500</v>
      </c>
      <c r="K150" s="337">
        <f t="shared" si="55"/>
        <v>114750</v>
      </c>
      <c r="L150" s="337"/>
      <c r="M150" s="337">
        <f>+J150*0.15</f>
        <v>57375</v>
      </c>
      <c r="N150" s="337"/>
      <c r="O150" s="337"/>
      <c r="P150" s="337">
        <f t="shared" si="56"/>
        <v>554600</v>
      </c>
      <c r="Q150" s="337"/>
      <c r="R150" s="334">
        <v>40</v>
      </c>
      <c r="S150" s="337" t="s">
        <v>929</v>
      </c>
      <c r="T150" s="337" t="s">
        <v>929</v>
      </c>
      <c r="U150" s="337"/>
      <c r="V150" s="334">
        <v>120</v>
      </c>
      <c r="W150" s="334">
        <f t="shared" si="57"/>
        <v>459000</v>
      </c>
      <c r="X150" s="334"/>
      <c r="Y150" s="334" t="s">
        <v>835</v>
      </c>
      <c r="Z150" s="334"/>
      <c r="AA150" s="334"/>
      <c r="AB150" s="334"/>
      <c r="AC150" s="341" t="s">
        <v>835</v>
      </c>
      <c r="AD150" s="341">
        <v>1</v>
      </c>
      <c r="AE150" s="342"/>
      <c r="AF150" s="343"/>
      <c r="AG150" s="343"/>
      <c r="AH150" s="343"/>
      <c r="AI150" s="343"/>
      <c r="AJ150" s="343"/>
      <c r="AK150" s="343"/>
      <c r="AL150" s="343"/>
      <c r="AM150" s="343"/>
    </row>
    <row r="151" spans="1:39" ht="13.5" customHeight="1" x14ac:dyDescent="0.25">
      <c r="A151" s="331">
        <f t="shared" si="58"/>
        <v>3</v>
      </c>
      <c r="B151" s="362" t="s">
        <v>944</v>
      </c>
      <c r="C151" s="363">
        <v>140077</v>
      </c>
      <c r="D151" s="362"/>
      <c r="E151" s="362" t="s">
        <v>879</v>
      </c>
      <c r="F151" s="362"/>
      <c r="G151" s="334" t="s">
        <v>835</v>
      </c>
      <c r="H151" s="335">
        <v>42500</v>
      </c>
      <c r="I151" s="336">
        <v>7</v>
      </c>
      <c r="J151" s="337">
        <v>357000</v>
      </c>
      <c r="K151" s="337">
        <f t="shared" si="55"/>
        <v>107100</v>
      </c>
      <c r="L151" s="337"/>
      <c r="M151" s="337">
        <f>+J151*0.1</f>
        <v>35700</v>
      </c>
      <c r="N151" s="337"/>
      <c r="O151" s="337"/>
      <c r="P151" s="337">
        <f t="shared" si="56"/>
        <v>499800</v>
      </c>
      <c r="Q151" s="337"/>
      <c r="R151" s="334">
        <v>40</v>
      </c>
      <c r="S151" s="337" t="s">
        <v>929</v>
      </c>
      <c r="T151" s="337" t="s">
        <v>929</v>
      </c>
      <c r="U151" s="337"/>
      <c r="V151" s="334">
        <v>115</v>
      </c>
      <c r="W151" s="334">
        <f t="shared" si="57"/>
        <v>410550</v>
      </c>
      <c r="X151" s="334"/>
      <c r="Y151" s="334" t="s">
        <v>835</v>
      </c>
      <c r="Z151" s="334"/>
      <c r="AA151" s="334"/>
      <c r="AB151" s="334"/>
      <c r="AC151" s="341" t="s">
        <v>835</v>
      </c>
      <c r="AD151" s="341">
        <v>1</v>
      </c>
      <c r="AE151" s="342"/>
      <c r="AF151" s="343"/>
      <c r="AG151" s="343"/>
      <c r="AH151" s="343"/>
      <c r="AI151" s="343"/>
      <c r="AJ151" s="343"/>
      <c r="AK151" s="343"/>
      <c r="AL151" s="343"/>
      <c r="AM151" s="343"/>
    </row>
    <row r="152" spans="1:39" ht="13.5" customHeight="1" x14ac:dyDescent="0.25">
      <c r="A152" s="331">
        <f t="shared" si="58"/>
        <v>4</v>
      </c>
      <c r="B152" s="359" t="s">
        <v>928</v>
      </c>
      <c r="C152" s="360">
        <v>144167</v>
      </c>
      <c r="D152" s="359" t="s">
        <v>831</v>
      </c>
      <c r="E152" s="359"/>
      <c r="F152" s="359"/>
      <c r="G152" s="334" t="s">
        <v>835</v>
      </c>
      <c r="H152" s="335">
        <v>42500</v>
      </c>
      <c r="I152" s="336">
        <v>5.7</v>
      </c>
      <c r="J152" s="337">
        <v>300730</v>
      </c>
      <c r="K152" s="337">
        <f t="shared" si="55"/>
        <v>90219</v>
      </c>
      <c r="L152" s="337"/>
      <c r="M152" s="337"/>
      <c r="N152" s="337"/>
      <c r="O152" s="337">
        <v>6375</v>
      </c>
      <c r="P152" s="337">
        <f t="shared" si="56"/>
        <v>397300</v>
      </c>
      <c r="Q152" s="337"/>
      <c r="R152" s="334">
        <v>40</v>
      </c>
      <c r="S152" s="337" t="s">
        <v>929</v>
      </c>
      <c r="T152" s="337" t="s">
        <v>930</v>
      </c>
      <c r="U152" s="337"/>
      <c r="V152" s="334">
        <v>115</v>
      </c>
      <c r="W152" s="334">
        <f t="shared" si="57"/>
        <v>345839.5</v>
      </c>
      <c r="X152" s="334"/>
      <c r="Y152" s="334" t="s">
        <v>835</v>
      </c>
      <c r="Z152" s="334"/>
      <c r="AA152" s="334"/>
      <c r="AB152" s="334"/>
      <c r="AC152" s="341" t="s">
        <v>835</v>
      </c>
      <c r="AD152" s="341">
        <v>1</v>
      </c>
      <c r="AE152" s="342"/>
      <c r="AF152" s="343"/>
      <c r="AG152" s="343"/>
      <c r="AH152" s="343"/>
      <c r="AI152" s="343"/>
      <c r="AJ152" s="343"/>
      <c r="AK152" s="343"/>
      <c r="AL152" s="343"/>
      <c r="AM152" s="343"/>
    </row>
    <row r="153" spans="1:39" ht="13.5" customHeight="1" x14ac:dyDescent="0.25">
      <c r="A153" s="331">
        <f t="shared" si="58"/>
        <v>5</v>
      </c>
      <c r="B153" s="359" t="s">
        <v>931</v>
      </c>
      <c r="C153" s="360">
        <v>141147</v>
      </c>
      <c r="D153" s="359" t="s">
        <v>920</v>
      </c>
      <c r="E153" s="359"/>
      <c r="F153" s="359"/>
      <c r="G153" s="334" t="s">
        <v>835</v>
      </c>
      <c r="H153" s="335">
        <v>42500</v>
      </c>
      <c r="I153" s="336">
        <v>5.4</v>
      </c>
      <c r="J153" s="337">
        <v>249900</v>
      </c>
      <c r="K153" s="337">
        <f t="shared" si="55"/>
        <v>74970</v>
      </c>
      <c r="L153" s="337"/>
      <c r="M153" s="337"/>
      <c r="N153" s="337"/>
      <c r="O153" s="337"/>
      <c r="P153" s="337">
        <f t="shared" si="56"/>
        <v>324900</v>
      </c>
      <c r="Q153" s="337"/>
      <c r="R153" s="334">
        <v>40</v>
      </c>
      <c r="S153" s="337" t="s">
        <v>929</v>
      </c>
      <c r="T153" s="337" t="s">
        <v>930</v>
      </c>
      <c r="U153" s="337"/>
      <c r="V153" s="334">
        <v>105</v>
      </c>
      <c r="W153" s="334">
        <f t="shared" si="57"/>
        <v>262395</v>
      </c>
      <c r="X153" s="334"/>
      <c r="Y153" s="334" t="s">
        <v>835</v>
      </c>
      <c r="Z153" s="334"/>
      <c r="AA153" s="334"/>
      <c r="AB153" s="334"/>
      <c r="AC153" s="341" t="s">
        <v>835</v>
      </c>
      <c r="AD153" s="341">
        <v>1</v>
      </c>
      <c r="AE153" s="342"/>
      <c r="AF153" s="343"/>
      <c r="AG153" s="343"/>
      <c r="AH153" s="343"/>
      <c r="AI153" s="343"/>
      <c r="AJ153" s="343"/>
      <c r="AK153" s="343"/>
      <c r="AL153" s="343"/>
      <c r="AM153" s="343"/>
    </row>
    <row r="154" spans="1:39" ht="13.5" customHeight="1" x14ac:dyDescent="0.25">
      <c r="A154" s="331">
        <f t="shared" si="58"/>
        <v>6</v>
      </c>
      <c r="B154" s="359" t="s">
        <v>932</v>
      </c>
      <c r="C154" s="360">
        <v>141147</v>
      </c>
      <c r="D154" s="359" t="s">
        <v>858</v>
      </c>
      <c r="E154" s="359"/>
      <c r="F154" s="359"/>
      <c r="G154" s="334" t="s">
        <v>835</v>
      </c>
      <c r="H154" s="335">
        <v>42500</v>
      </c>
      <c r="I154" s="336">
        <v>5.6</v>
      </c>
      <c r="J154" s="337">
        <v>254660</v>
      </c>
      <c r="K154" s="337">
        <f t="shared" si="55"/>
        <v>76398</v>
      </c>
      <c r="L154" s="337"/>
      <c r="M154" s="337"/>
      <c r="N154" s="337"/>
      <c r="O154" s="337">
        <v>6375</v>
      </c>
      <c r="P154" s="337">
        <f t="shared" si="56"/>
        <v>337400</v>
      </c>
      <c r="Q154" s="337"/>
      <c r="R154" s="334">
        <v>40</v>
      </c>
      <c r="S154" s="337" t="s">
        <v>929</v>
      </c>
      <c r="T154" s="337" t="s">
        <v>930</v>
      </c>
      <c r="U154" s="337"/>
      <c r="V154" s="334">
        <v>105</v>
      </c>
      <c r="W154" s="334">
        <f t="shared" si="57"/>
        <v>267393</v>
      </c>
      <c r="X154" s="334"/>
      <c r="Y154" s="334" t="s">
        <v>835</v>
      </c>
      <c r="Z154" s="334"/>
      <c r="AA154" s="334"/>
      <c r="AB154" s="334"/>
      <c r="AC154" s="341" t="s">
        <v>835</v>
      </c>
      <c r="AD154" s="341">
        <v>1</v>
      </c>
      <c r="AE154" s="342"/>
      <c r="AF154" s="343"/>
      <c r="AG154" s="343"/>
      <c r="AH154" s="343"/>
      <c r="AI154" s="343"/>
      <c r="AJ154" s="343"/>
      <c r="AK154" s="343"/>
      <c r="AL154" s="343"/>
      <c r="AM154" s="343"/>
    </row>
    <row r="155" spans="1:39" ht="13.5" customHeight="1" x14ac:dyDescent="0.25">
      <c r="A155" s="331">
        <f t="shared" si="58"/>
        <v>7</v>
      </c>
      <c r="B155" s="359" t="s">
        <v>933</v>
      </c>
      <c r="C155" s="360">
        <v>141147</v>
      </c>
      <c r="D155" s="359" t="s">
        <v>858</v>
      </c>
      <c r="E155" s="359"/>
      <c r="F155" s="359"/>
      <c r="G155" s="334" t="s">
        <v>835</v>
      </c>
      <c r="H155" s="335">
        <v>42500</v>
      </c>
      <c r="I155" s="336">
        <v>5.6</v>
      </c>
      <c r="J155" s="337">
        <v>245140</v>
      </c>
      <c r="K155" s="337">
        <f t="shared" si="55"/>
        <v>73542</v>
      </c>
      <c r="L155" s="337"/>
      <c r="M155" s="337"/>
      <c r="N155" s="337"/>
      <c r="O155" s="337">
        <v>68000</v>
      </c>
      <c r="P155" s="337">
        <f t="shared" si="56"/>
        <v>386700</v>
      </c>
      <c r="Q155" s="337"/>
      <c r="R155" s="334">
        <v>40</v>
      </c>
      <c r="S155" s="337" t="s">
        <v>929</v>
      </c>
      <c r="T155" s="337" t="s">
        <v>930</v>
      </c>
      <c r="U155" s="337"/>
      <c r="V155" s="334">
        <v>103</v>
      </c>
      <c r="W155" s="334">
        <f t="shared" si="57"/>
        <v>252494.2</v>
      </c>
      <c r="X155" s="334"/>
      <c r="Y155" s="334" t="s">
        <v>835</v>
      </c>
      <c r="Z155" s="334"/>
      <c r="AA155" s="334"/>
      <c r="AB155" s="334"/>
      <c r="AC155" s="341" t="s">
        <v>835</v>
      </c>
      <c r="AD155" s="341">
        <v>1</v>
      </c>
      <c r="AE155" s="342"/>
      <c r="AF155" s="343"/>
      <c r="AG155" s="343"/>
      <c r="AH155" s="343"/>
      <c r="AI155" s="343"/>
      <c r="AJ155" s="343"/>
      <c r="AK155" s="343"/>
      <c r="AL155" s="343"/>
      <c r="AM155" s="343"/>
    </row>
    <row r="156" spans="1:39" ht="13.5" customHeight="1" x14ac:dyDescent="0.25">
      <c r="A156" s="331">
        <f t="shared" si="58"/>
        <v>8</v>
      </c>
      <c r="B156" s="359" t="s">
        <v>934</v>
      </c>
      <c r="C156" s="360">
        <v>141117</v>
      </c>
      <c r="D156" s="359" t="s">
        <v>860</v>
      </c>
      <c r="E156" s="359"/>
      <c r="F156" s="359"/>
      <c r="G156" s="334" t="s">
        <v>835</v>
      </c>
      <c r="H156" s="335">
        <v>42500</v>
      </c>
      <c r="I156" s="336">
        <v>5.0999999999999996</v>
      </c>
      <c r="J156" s="337">
        <v>238680</v>
      </c>
      <c r="K156" s="337">
        <f t="shared" si="55"/>
        <v>71604</v>
      </c>
      <c r="L156" s="337"/>
      <c r="M156" s="337"/>
      <c r="N156" s="337"/>
      <c r="O156" s="337">
        <v>25500</v>
      </c>
      <c r="P156" s="337">
        <f t="shared" si="56"/>
        <v>335800</v>
      </c>
      <c r="Q156" s="337"/>
      <c r="R156" s="334">
        <v>40</v>
      </c>
      <c r="S156" s="337" t="s">
        <v>929</v>
      </c>
      <c r="T156" s="337" t="s">
        <v>930</v>
      </c>
      <c r="U156" s="337"/>
      <c r="V156" s="334">
        <v>108</v>
      </c>
      <c r="W156" s="334">
        <f t="shared" si="57"/>
        <v>257774.4</v>
      </c>
      <c r="X156" s="334"/>
      <c r="Y156" s="334" t="s">
        <v>835</v>
      </c>
      <c r="Z156" s="334"/>
      <c r="AA156" s="334"/>
      <c r="AB156" s="334"/>
      <c r="AC156" s="341" t="s">
        <v>835</v>
      </c>
      <c r="AD156" s="341">
        <v>1</v>
      </c>
      <c r="AE156" s="342"/>
      <c r="AF156" s="343"/>
      <c r="AG156" s="343"/>
      <c r="AH156" s="343"/>
      <c r="AI156" s="343"/>
      <c r="AJ156" s="343"/>
      <c r="AK156" s="343"/>
      <c r="AL156" s="343"/>
      <c r="AM156" s="343"/>
    </row>
    <row r="157" spans="1:39" ht="13.5" customHeight="1" x14ac:dyDescent="0.25">
      <c r="A157" s="331">
        <f t="shared" si="58"/>
        <v>9</v>
      </c>
      <c r="B157" s="359" t="s">
        <v>935</v>
      </c>
      <c r="C157" s="360">
        <v>141087</v>
      </c>
      <c r="D157" s="359" t="s">
        <v>936</v>
      </c>
      <c r="E157" s="359"/>
      <c r="F157" s="359"/>
      <c r="G157" s="334" t="s">
        <v>835</v>
      </c>
      <c r="H157" s="335">
        <v>42500</v>
      </c>
      <c r="I157" s="336">
        <v>4.3</v>
      </c>
      <c r="J157" s="337">
        <v>213180</v>
      </c>
      <c r="K157" s="337">
        <f t="shared" si="55"/>
        <v>63954</v>
      </c>
      <c r="L157" s="337"/>
      <c r="M157" s="337"/>
      <c r="N157" s="337"/>
      <c r="O157" s="337">
        <v>25500</v>
      </c>
      <c r="P157" s="337">
        <f t="shared" si="56"/>
        <v>302600</v>
      </c>
      <c r="Q157" s="337"/>
      <c r="R157" s="334">
        <v>40</v>
      </c>
      <c r="S157" s="337" t="s">
        <v>929</v>
      </c>
      <c r="T157" s="337" t="s">
        <v>930</v>
      </c>
      <c r="U157" s="337"/>
      <c r="V157" s="334">
        <v>114</v>
      </c>
      <c r="W157" s="334">
        <f t="shared" si="57"/>
        <v>243025.2</v>
      </c>
      <c r="X157" s="334"/>
      <c r="Y157" s="334" t="s">
        <v>835</v>
      </c>
      <c r="Z157" s="334"/>
      <c r="AA157" s="334"/>
      <c r="AB157" s="334"/>
      <c r="AC157" s="341" t="s">
        <v>835</v>
      </c>
      <c r="AD157" s="341">
        <v>1</v>
      </c>
      <c r="AE157" s="342"/>
      <c r="AF157" s="343"/>
      <c r="AG157" s="343"/>
      <c r="AH157" s="343"/>
      <c r="AI157" s="343"/>
      <c r="AJ157" s="343"/>
      <c r="AK157" s="343"/>
      <c r="AL157" s="343"/>
      <c r="AM157" s="343"/>
    </row>
    <row r="158" spans="1:39" ht="13.5" customHeight="1" x14ac:dyDescent="0.25">
      <c r="A158" s="331">
        <f t="shared" si="58"/>
        <v>10</v>
      </c>
      <c r="B158" s="359" t="s">
        <v>937</v>
      </c>
      <c r="C158" s="360">
        <v>141127</v>
      </c>
      <c r="D158" s="359" t="s">
        <v>895</v>
      </c>
      <c r="E158" s="359"/>
      <c r="F158" s="359"/>
      <c r="G158" s="334" t="s">
        <v>835</v>
      </c>
      <c r="H158" s="335">
        <v>42500</v>
      </c>
      <c r="I158" s="336">
        <v>5.0999999999999996</v>
      </c>
      <c r="J158" s="337">
        <v>238680</v>
      </c>
      <c r="K158" s="337">
        <f t="shared" si="55"/>
        <v>71604</v>
      </c>
      <c r="L158" s="337"/>
      <c r="M158" s="337"/>
      <c r="N158" s="337"/>
      <c r="O158" s="337">
        <v>25500</v>
      </c>
      <c r="P158" s="337">
        <f t="shared" si="56"/>
        <v>335800</v>
      </c>
      <c r="Q158" s="337"/>
      <c r="R158" s="334">
        <v>40</v>
      </c>
      <c r="S158" s="337" t="s">
        <v>929</v>
      </c>
      <c r="T158" s="337" t="s">
        <v>930</v>
      </c>
      <c r="U158" s="337"/>
      <c r="V158" s="334">
        <v>108</v>
      </c>
      <c r="W158" s="334">
        <f t="shared" si="57"/>
        <v>257774.4</v>
      </c>
      <c r="X158" s="334"/>
      <c r="Y158" s="334" t="s">
        <v>835</v>
      </c>
      <c r="Z158" s="334"/>
      <c r="AA158" s="334"/>
      <c r="AB158" s="334"/>
      <c r="AC158" s="341" t="s">
        <v>835</v>
      </c>
      <c r="AD158" s="341">
        <v>1</v>
      </c>
      <c r="AE158" s="342"/>
      <c r="AF158" s="343"/>
      <c r="AG158" s="343"/>
      <c r="AH158" s="343"/>
      <c r="AI158" s="343"/>
      <c r="AJ158" s="343"/>
      <c r="AK158" s="343"/>
      <c r="AL158" s="343"/>
      <c r="AM158" s="343"/>
    </row>
    <row r="159" spans="1:39" ht="13.5" customHeight="1" x14ac:dyDescent="0.25">
      <c r="A159" s="331">
        <f t="shared" si="58"/>
        <v>11</v>
      </c>
      <c r="B159" s="359" t="s">
        <v>938</v>
      </c>
      <c r="C159" s="360">
        <v>141157</v>
      </c>
      <c r="D159" s="359" t="s">
        <v>855</v>
      </c>
      <c r="E159" s="359"/>
      <c r="F159" s="359"/>
      <c r="G159" s="334" t="s">
        <v>835</v>
      </c>
      <c r="H159" s="335">
        <v>42500</v>
      </c>
      <c r="I159" s="336">
        <v>5.7</v>
      </c>
      <c r="J159" s="337">
        <v>254363</v>
      </c>
      <c r="K159" s="337">
        <f t="shared" si="55"/>
        <v>76309</v>
      </c>
      <c r="L159" s="337"/>
      <c r="M159" s="337"/>
      <c r="N159" s="337"/>
      <c r="O159" s="337">
        <v>31875</v>
      </c>
      <c r="P159" s="337">
        <f t="shared" si="56"/>
        <v>362500</v>
      </c>
      <c r="Q159" s="337"/>
      <c r="R159" s="334">
        <v>40</v>
      </c>
      <c r="S159" s="337" t="s">
        <v>929</v>
      </c>
      <c r="T159" s="337" t="s">
        <v>930</v>
      </c>
      <c r="U159" s="337"/>
      <c r="V159" s="334">
        <v>100</v>
      </c>
      <c r="W159" s="334">
        <f t="shared" si="57"/>
        <v>254363</v>
      </c>
      <c r="X159" s="334"/>
      <c r="Y159" s="334" t="s">
        <v>835</v>
      </c>
      <c r="Z159" s="334"/>
      <c r="AA159" s="334"/>
      <c r="AB159" s="334"/>
      <c r="AC159" s="341" t="s">
        <v>835</v>
      </c>
      <c r="AD159" s="341">
        <v>1</v>
      </c>
      <c r="AE159" s="342"/>
      <c r="AF159" s="343"/>
      <c r="AG159" s="343"/>
      <c r="AH159" s="343"/>
      <c r="AI159" s="343"/>
      <c r="AJ159" s="343"/>
      <c r="AK159" s="343"/>
      <c r="AL159" s="343"/>
      <c r="AM159" s="343"/>
    </row>
    <row r="160" spans="1:39" ht="13.5" customHeight="1" x14ac:dyDescent="0.25">
      <c r="A160" s="331">
        <f t="shared" si="58"/>
        <v>12</v>
      </c>
      <c r="B160" s="361" t="s">
        <v>939</v>
      </c>
      <c r="C160" s="360">
        <v>1430000</v>
      </c>
      <c r="D160" s="359" t="s">
        <v>850</v>
      </c>
      <c r="E160" s="359"/>
      <c r="F160" s="359"/>
      <c r="G160" s="334" t="s">
        <v>851</v>
      </c>
      <c r="H160" s="335">
        <v>1</v>
      </c>
      <c r="I160" s="335">
        <v>198600</v>
      </c>
      <c r="J160" s="337">
        <f>H160*I160</f>
        <v>198600</v>
      </c>
      <c r="K160" s="337">
        <v>0</v>
      </c>
      <c r="L160" s="337"/>
      <c r="M160" s="337"/>
      <c r="N160" s="337"/>
      <c r="O160" s="337"/>
      <c r="P160" s="337">
        <f t="shared" si="56"/>
        <v>198600</v>
      </c>
      <c r="Q160" s="337"/>
      <c r="R160" s="334">
        <v>40</v>
      </c>
      <c r="S160" s="337" t="s">
        <v>929</v>
      </c>
      <c r="T160" s="337" t="s">
        <v>930</v>
      </c>
      <c r="U160" s="337"/>
      <c r="V160" s="334">
        <v>118</v>
      </c>
      <c r="W160" s="334">
        <f t="shared" si="57"/>
        <v>234348</v>
      </c>
      <c r="X160" s="334"/>
      <c r="Y160" s="334"/>
      <c r="Z160" s="334"/>
      <c r="AA160" s="334" t="s">
        <v>851</v>
      </c>
      <c r="AB160" s="334"/>
      <c r="AC160" s="341" t="s">
        <v>844</v>
      </c>
      <c r="AD160" s="341">
        <v>1</v>
      </c>
      <c r="AE160" s="342"/>
      <c r="AF160" s="343"/>
      <c r="AG160" s="343"/>
      <c r="AH160" s="343"/>
      <c r="AI160" s="343"/>
      <c r="AJ160" s="343"/>
      <c r="AK160" s="343"/>
      <c r="AL160" s="343"/>
      <c r="AM160" s="343"/>
    </row>
    <row r="161" spans="1:39" ht="12.75" customHeight="1" x14ac:dyDescent="0.25">
      <c r="A161" s="331">
        <f t="shared" si="58"/>
        <v>13</v>
      </c>
      <c r="B161" s="359" t="s">
        <v>940</v>
      </c>
      <c r="C161" s="360">
        <v>141127</v>
      </c>
      <c r="D161" s="359" t="s">
        <v>895</v>
      </c>
      <c r="E161" s="359"/>
      <c r="F161" s="359"/>
      <c r="G161" s="334" t="s">
        <v>844</v>
      </c>
      <c r="H161" s="335">
        <v>42500</v>
      </c>
      <c r="I161" s="336">
        <v>5.2</v>
      </c>
      <c r="J161" s="337">
        <v>221000</v>
      </c>
      <c r="K161" s="337">
        <f t="shared" ref="K161:K163" si="59">ROUND(J161*30%,0)</f>
        <v>66300</v>
      </c>
      <c r="L161" s="337"/>
      <c r="M161" s="337"/>
      <c r="N161" s="337"/>
      <c r="O161" s="337">
        <v>51000</v>
      </c>
      <c r="P161" s="337">
        <f t="shared" si="56"/>
        <v>338300</v>
      </c>
      <c r="Q161" s="337"/>
      <c r="R161" s="334">
        <v>40</v>
      </c>
      <c r="S161" s="337" t="s">
        <v>929</v>
      </c>
      <c r="T161" s="337" t="s">
        <v>930</v>
      </c>
      <c r="U161" s="337"/>
      <c r="V161" s="334">
        <v>100</v>
      </c>
      <c r="W161" s="334">
        <f t="shared" si="57"/>
        <v>221000</v>
      </c>
      <c r="X161" s="334"/>
      <c r="Y161" s="334"/>
      <c r="Z161" s="334" t="s">
        <v>844</v>
      </c>
      <c r="AA161" s="334"/>
      <c r="AB161" s="334"/>
      <c r="AC161" s="341" t="s">
        <v>835</v>
      </c>
      <c r="AD161" s="341">
        <v>1</v>
      </c>
      <c r="AE161" s="342"/>
      <c r="AF161" s="343"/>
      <c r="AG161" s="343"/>
      <c r="AH161" s="343"/>
      <c r="AI161" s="343"/>
      <c r="AJ161" s="343"/>
      <c r="AK161" s="343"/>
      <c r="AL161" s="343"/>
      <c r="AM161" s="343"/>
    </row>
    <row r="162" spans="1:39" ht="13.5" customHeight="1" x14ac:dyDescent="0.25">
      <c r="A162" s="331">
        <f t="shared" si="58"/>
        <v>14</v>
      </c>
      <c r="B162" s="359" t="s">
        <v>941</v>
      </c>
      <c r="C162" s="360">
        <v>141127</v>
      </c>
      <c r="D162" s="359" t="s">
        <v>895</v>
      </c>
      <c r="E162" s="359"/>
      <c r="F162" s="359"/>
      <c r="G162" s="334" t="s">
        <v>835</v>
      </c>
      <c r="H162" s="335">
        <v>42500</v>
      </c>
      <c r="I162" s="336">
        <v>5.2</v>
      </c>
      <c r="J162" s="337">
        <f>H162*I162</f>
        <v>221000</v>
      </c>
      <c r="K162" s="337">
        <f t="shared" si="59"/>
        <v>66300</v>
      </c>
      <c r="L162" s="337"/>
      <c r="M162" s="337"/>
      <c r="N162" s="337"/>
      <c r="O162" s="337">
        <v>6375</v>
      </c>
      <c r="P162" s="337">
        <f t="shared" si="56"/>
        <v>293700</v>
      </c>
      <c r="Q162" s="337"/>
      <c r="R162" s="334">
        <v>40</v>
      </c>
      <c r="S162" s="337" t="s">
        <v>929</v>
      </c>
      <c r="T162" s="337" t="s">
        <v>930</v>
      </c>
      <c r="U162" s="337"/>
      <c r="V162" s="334">
        <v>104</v>
      </c>
      <c r="W162" s="334">
        <f t="shared" si="57"/>
        <v>229840</v>
      </c>
      <c r="X162" s="334"/>
      <c r="Y162" s="334" t="s">
        <v>835</v>
      </c>
      <c r="Z162" s="334"/>
      <c r="AA162" s="334"/>
      <c r="AB162" s="334"/>
      <c r="AC162" s="341" t="s">
        <v>835</v>
      </c>
      <c r="AD162" s="341">
        <v>1</v>
      </c>
      <c r="AE162" s="342"/>
      <c r="AF162" s="343"/>
      <c r="AG162" s="343"/>
      <c r="AH162" s="343"/>
      <c r="AI162" s="343"/>
      <c r="AJ162" s="343"/>
      <c r="AK162" s="343"/>
      <c r="AL162" s="343"/>
      <c r="AM162" s="343"/>
    </row>
    <row r="163" spans="1:39" ht="13.5" customHeight="1" x14ac:dyDescent="0.25">
      <c r="A163" s="331">
        <f t="shared" si="58"/>
        <v>15</v>
      </c>
      <c r="B163" s="359" t="s">
        <v>942</v>
      </c>
      <c r="C163" s="360">
        <v>141117</v>
      </c>
      <c r="D163" s="359" t="s">
        <v>860</v>
      </c>
      <c r="E163" s="359"/>
      <c r="F163" s="359"/>
      <c r="G163" s="334" t="s">
        <v>835</v>
      </c>
      <c r="H163" s="335">
        <v>42500</v>
      </c>
      <c r="I163" s="336">
        <v>5.0999999999999996</v>
      </c>
      <c r="J163" s="337">
        <v>234090</v>
      </c>
      <c r="K163" s="337">
        <f t="shared" si="59"/>
        <v>70227</v>
      </c>
      <c r="L163" s="337"/>
      <c r="M163" s="337"/>
      <c r="N163" s="337"/>
      <c r="O163" s="337">
        <v>25500</v>
      </c>
      <c r="P163" s="337">
        <f t="shared" si="56"/>
        <v>329800</v>
      </c>
      <c r="Q163" s="337"/>
      <c r="R163" s="334">
        <v>40</v>
      </c>
      <c r="S163" s="337" t="s">
        <v>929</v>
      </c>
      <c r="T163" s="337" t="s">
        <v>930</v>
      </c>
      <c r="U163" s="337"/>
      <c r="V163" s="334">
        <v>108</v>
      </c>
      <c r="W163" s="334">
        <f t="shared" si="57"/>
        <v>252817.2</v>
      </c>
      <c r="X163" s="334"/>
      <c r="Y163" s="334" t="s">
        <v>835</v>
      </c>
      <c r="Z163" s="334"/>
      <c r="AA163" s="334"/>
      <c r="AB163" s="334"/>
      <c r="AC163" s="341" t="s">
        <v>835</v>
      </c>
      <c r="AD163" s="341">
        <v>1</v>
      </c>
      <c r="AE163" s="342"/>
      <c r="AF163" s="343"/>
      <c r="AG163" s="343"/>
      <c r="AH163" s="343"/>
      <c r="AI163" s="343"/>
      <c r="AJ163" s="343"/>
      <c r="AK163" s="343"/>
      <c r="AL163" s="343"/>
      <c r="AM163" s="343"/>
    </row>
    <row r="164" spans="1:39" ht="12.75" customHeight="1" x14ac:dyDescent="0.25">
      <c r="A164" s="343"/>
      <c r="B164" s="379"/>
      <c r="C164" s="382"/>
      <c r="D164" s="379"/>
      <c r="E164" s="343"/>
      <c r="F164" s="343"/>
      <c r="G164" s="381"/>
      <c r="H164" s="342"/>
      <c r="I164" s="388"/>
      <c r="J164" s="343"/>
      <c r="K164" s="343"/>
      <c r="L164" s="343"/>
      <c r="M164" s="343"/>
      <c r="N164" s="343"/>
      <c r="O164" s="343"/>
      <c r="P164" s="387">
        <f>SUM(P149:P163)</f>
        <v>5635600</v>
      </c>
      <c r="Q164" s="343"/>
      <c r="R164" s="381"/>
      <c r="S164" s="343"/>
      <c r="T164" s="343"/>
      <c r="U164" s="343"/>
      <c r="V164" s="381"/>
      <c r="W164" s="381"/>
      <c r="X164" s="381"/>
      <c r="Y164" s="381"/>
      <c r="Z164" s="381"/>
      <c r="AA164" s="381"/>
      <c r="AB164" s="381"/>
      <c r="AC164" s="381"/>
      <c r="AD164" s="381"/>
      <c r="AE164" s="342"/>
      <c r="AF164" s="343"/>
      <c r="AG164" s="343"/>
      <c r="AH164" s="343"/>
      <c r="AI164" s="343"/>
      <c r="AJ164" s="343"/>
      <c r="AK164" s="343"/>
      <c r="AL164" s="343"/>
      <c r="AM164" s="343"/>
    </row>
    <row r="165" spans="1:39" ht="12.75" customHeight="1" x14ac:dyDescent="0.25">
      <c r="A165" s="343"/>
      <c r="B165" s="379"/>
      <c r="C165" s="382"/>
      <c r="D165" s="379"/>
      <c r="E165" s="343"/>
      <c r="F165" s="343"/>
      <c r="G165" s="381"/>
      <c r="H165" s="342"/>
      <c r="I165" s="388"/>
      <c r="J165" s="343"/>
      <c r="K165" s="343"/>
      <c r="L165" s="343"/>
      <c r="M165" s="343"/>
      <c r="N165" s="343"/>
      <c r="O165" s="343"/>
      <c r="P165" s="343"/>
      <c r="Q165" s="343"/>
      <c r="R165" s="381"/>
      <c r="S165" s="343"/>
      <c r="T165" s="343"/>
      <c r="U165" s="343"/>
      <c r="V165" s="381"/>
      <c r="W165" s="381"/>
      <c r="X165" s="381"/>
      <c r="Y165" s="381"/>
      <c r="Z165" s="381"/>
      <c r="AA165" s="381"/>
      <c r="AB165" s="381"/>
      <c r="AC165" s="381"/>
      <c r="AD165" s="381"/>
      <c r="AE165" s="342"/>
      <c r="AF165" s="343"/>
      <c r="AG165" s="343"/>
      <c r="AH165" s="343"/>
      <c r="AI165" s="343"/>
      <c r="AJ165" s="343"/>
      <c r="AK165" s="343"/>
      <c r="AL165" s="343"/>
      <c r="AM165" s="343"/>
    </row>
    <row r="166" spans="1:39" ht="12.75" customHeight="1" x14ac:dyDescent="0.25">
      <c r="A166" s="343"/>
      <c r="B166" s="379"/>
      <c r="C166" s="382"/>
      <c r="D166" s="379"/>
      <c r="E166" s="343"/>
      <c r="F166" s="343"/>
      <c r="G166" s="381"/>
      <c r="H166" s="342"/>
      <c r="I166" s="388"/>
      <c r="J166" s="343"/>
      <c r="K166" s="343"/>
      <c r="L166" s="343"/>
      <c r="M166" s="343"/>
      <c r="N166" s="343"/>
      <c r="O166" s="343"/>
      <c r="P166" s="343"/>
      <c r="Q166" s="343"/>
      <c r="R166" s="381"/>
      <c r="S166" s="343"/>
      <c r="T166" s="343"/>
      <c r="U166" s="343"/>
      <c r="V166" s="381"/>
      <c r="W166" s="381"/>
      <c r="X166" s="381"/>
      <c r="Y166" s="381"/>
      <c r="Z166" s="381"/>
      <c r="AA166" s="381"/>
      <c r="AB166" s="381"/>
      <c r="AC166" s="381"/>
      <c r="AD166" s="381"/>
      <c r="AE166" s="342"/>
      <c r="AF166" s="343"/>
      <c r="AG166" s="343"/>
      <c r="AH166" s="343"/>
      <c r="AI166" s="343"/>
      <c r="AJ166" s="343"/>
      <c r="AK166" s="343"/>
      <c r="AL166" s="343"/>
      <c r="AM166" s="343"/>
    </row>
    <row r="167" spans="1:39" ht="12.75" customHeight="1" x14ac:dyDescent="0.25">
      <c r="A167" s="343"/>
      <c r="B167" s="379"/>
      <c r="C167" s="382"/>
      <c r="D167" s="379"/>
      <c r="E167" s="343"/>
      <c r="F167" s="343"/>
      <c r="G167" s="381"/>
      <c r="H167" s="342"/>
      <c r="I167" s="388"/>
      <c r="J167" s="343"/>
      <c r="K167" s="343"/>
      <c r="L167" s="343"/>
      <c r="M167" s="343"/>
      <c r="N167" s="343"/>
      <c r="O167" s="343"/>
      <c r="P167" s="343"/>
      <c r="Q167" s="343"/>
      <c r="R167" s="381"/>
      <c r="S167" s="343"/>
      <c r="T167" s="343"/>
      <c r="U167" s="343"/>
      <c r="V167" s="381"/>
      <c r="W167" s="381"/>
      <c r="X167" s="381"/>
      <c r="Y167" s="381"/>
      <c r="Z167" s="381"/>
      <c r="AA167" s="381"/>
      <c r="AB167" s="381"/>
      <c r="AC167" s="381"/>
      <c r="AD167" s="381"/>
      <c r="AE167" s="342"/>
      <c r="AF167" s="343"/>
      <c r="AG167" s="343"/>
      <c r="AH167" s="343"/>
      <c r="AI167" s="343"/>
      <c r="AJ167" s="343"/>
      <c r="AK167" s="343"/>
      <c r="AL167" s="343"/>
      <c r="AM167" s="343"/>
    </row>
    <row r="168" spans="1:39" ht="12.75" customHeight="1" x14ac:dyDescent="0.25">
      <c r="A168" s="343"/>
      <c r="B168" s="379"/>
      <c r="C168" s="382"/>
      <c r="D168" s="379"/>
      <c r="E168" s="343"/>
      <c r="F168" s="343"/>
      <c r="G168" s="381"/>
      <c r="H168" s="342"/>
      <c r="I168" s="388"/>
      <c r="J168" s="343"/>
      <c r="K168" s="343"/>
      <c r="L168" s="343"/>
      <c r="M168" s="343"/>
      <c r="N168" s="343"/>
      <c r="O168" s="343"/>
      <c r="P168" s="343"/>
      <c r="Q168" s="343"/>
      <c r="R168" s="381"/>
      <c r="S168" s="343"/>
      <c r="T168" s="343"/>
      <c r="U168" s="343"/>
      <c r="V168" s="381"/>
      <c r="W168" s="381"/>
      <c r="X168" s="381"/>
      <c r="Y168" s="381"/>
      <c r="Z168" s="381"/>
      <c r="AA168" s="381"/>
      <c r="AB168" s="381"/>
      <c r="AC168" s="381"/>
      <c r="AD168" s="381"/>
      <c r="AE168" s="342"/>
      <c r="AF168" s="343"/>
      <c r="AG168" s="343"/>
      <c r="AH168" s="343"/>
      <c r="AI168" s="343"/>
      <c r="AJ168" s="343"/>
      <c r="AK168" s="343"/>
      <c r="AL168" s="343"/>
      <c r="AM168" s="343"/>
    </row>
    <row r="169" spans="1:39" ht="12.75" customHeight="1" x14ac:dyDescent="0.25">
      <c r="A169" s="343"/>
      <c r="B169" s="379"/>
      <c r="C169" s="382"/>
      <c r="D169" s="379"/>
      <c r="E169" s="343"/>
      <c r="F169" s="343"/>
      <c r="G169" s="381"/>
      <c r="H169" s="342"/>
      <c r="I169" s="388"/>
      <c r="J169" s="343"/>
      <c r="K169" s="343"/>
      <c r="L169" s="343"/>
      <c r="M169" s="343"/>
      <c r="N169" s="343"/>
      <c r="O169" s="343"/>
      <c r="P169" s="343"/>
      <c r="Q169" s="343"/>
      <c r="R169" s="381"/>
      <c r="S169" s="343"/>
      <c r="T169" s="343"/>
      <c r="U169" s="343"/>
      <c r="V169" s="381"/>
      <c r="W169" s="381"/>
      <c r="X169" s="381"/>
      <c r="Y169" s="381"/>
      <c r="Z169" s="381"/>
      <c r="AA169" s="381"/>
      <c r="AB169" s="381"/>
      <c r="AC169" s="381"/>
      <c r="AD169" s="381"/>
      <c r="AE169" s="342"/>
      <c r="AF169" s="343"/>
      <c r="AG169" s="343"/>
      <c r="AH169" s="343"/>
      <c r="AI169" s="343"/>
      <c r="AJ169" s="343"/>
      <c r="AK169" s="343"/>
      <c r="AL169" s="343"/>
      <c r="AM169" s="343"/>
    </row>
    <row r="170" spans="1:39" ht="12.75" customHeight="1" x14ac:dyDescent="0.25">
      <c r="A170" s="343"/>
      <c r="B170" s="379"/>
      <c r="C170" s="382"/>
      <c r="D170" s="379"/>
      <c r="E170" s="343"/>
      <c r="F170" s="343"/>
      <c r="G170" s="381"/>
      <c r="H170" s="342"/>
      <c r="I170" s="388"/>
      <c r="J170" s="343"/>
      <c r="K170" s="343"/>
      <c r="L170" s="343"/>
      <c r="M170" s="343"/>
      <c r="N170" s="343"/>
      <c r="O170" s="343"/>
      <c r="P170" s="343"/>
      <c r="Q170" s="343"/>
      <c r="R170" s="381"/>
      <c r="S170" s="343"/>
      <c r="T170" s="343"/>
      <c r="U170" s="343"/>
      <c r="V170" s="381"/>
      <c r="W170" s="381"/>
      <c r="X170" s="381"/>
      <c r="Y170" s="381"/>
      <c r="Z170" s="381"/>
      <c r="AA170" s="381"/>
      <c r="AB170" s="381"/>
      <c r="AC170" s="381"/>
      <c r="AD170" s="381"/>
      <c r="AE170" s="342"/>
      <c r="AF170" s="343"/>
      <c r="AG170" s="343"/>
      <c r="AH170" s="343"/>
      <c r="AI170" s="343"/>
      <c r="AJ170" s="343"/>
      <c r="AK170" s="343"/>
      <c r="AL170" s="343"/>
      <c r="AM170" s="343"/>
    </row>
    <row r="171" spans="1:39" ht="12.75" customHeight="1" x14ac:dyDescent="0.25">
      <c r="A171" s="343"/>
      <c r="B171" s="379"/>
      <c r="C171" s="382"/>
      <c r="D171" s="379"/>
      <c r="E171" s="343"/>
      <c r="F171" s="343"/>
      <c r="G171" s="381"/>
      <c r="H171" s="342"/>
      <c r="I171" s="388"/>
      <c r="J171" s="343"/>
      <c r="K171" s="343"/>
      <c r="L171" s="343"/>
      <c r="M171" s="343"/>
      <c r="N171" s="343"/>
      <c r="O171" s="343"/>
      <c r="P171" s="343"/>
      <c r="Q171" s="343"/>
      <c r="R171" s="381"/>
      <c r="S171" s="343"/>
      <c r="T171" s="343"/>
      <c r="U171" s="343"/>
      <c r="V171" s="381"/>
      <c r="W171" s="381"/>
      <c r="X171" s="381"/>
      <c r="Y171" s="381"/>
      <c r="Z171" s="381"/>
      <c r="AA171" s="381"/>
      <c r="AB171" s="381"/>
      <c r="AC171" s="381"/>
      <c r="AD171" s="381"/>
      <c r="AE171" s="342"/>
      <c r="AF171" s="343"/>
      <c r="AG171" s="343"/>
      <c r="AH171" s="343"/>
      <c r="AI171" s="343"/>
      <c r="AJ171" s="343"/>
      <c r="AK171" s="343"/>
      <c r="AL171" s="343"/>
      <c r="AM171" s="343"/>
    </row>
    <row r="172" spans="1:39" ht="12.75" customHeight="1" x14ac:dyDescent="0.25">
      <c r="A172" s="343"/>
      <c r="B172" s="379"/>
      <c r="C172" s="382"/>
      <c r="D172" s="379"/>
      <c r="E172" s="343"/>
      <c r="F172" s="343"/>
      <c r="G172" s="381"/>
      <c r="H172" s="342"/>
      <c r="I172" s="388"/>
      <c r="J172" s="343"/>
      <c r="K172" s="343"/>
      <c r="L172" s="343"/>
      <c r="M172" s="343"/>
      <c r="N172" s="343"/>
      <c r="O172" s="343"/>
      <c r="P172" s="343"/>
      <c r="Q172" s="343"/>
      <c r="R172" s="381"/>
      <c r="S172" s="343"/>
      <c r="T172" s="343"/>
      <c r="U172" s="343"/>
      <c r="V172" s="381"/>
      <c r="W172" s="381"/>
      <c r="X172" s="381"/>
      <c r="Y172" s="381"/>
      <c r="Z172" s="381"/>
      <c r="AA172" s="381"/>
      <c r="AB172" s="381"/>
      <c r="AC172" s="381"/>
      <c r="AD172" s="381"/>
      <c r="AE172" s="342"/>
      <c r="AF172" s="343"/>
      <c r="AG172" s="343"/>
      <c r="AH172" s="343"/>
      <c r="AI172" s="343"/>
      <c r="AJ172" s="343"/>
      <c r="AK172" s="343"/>
      <c r="AL172" s="343"/>
      <c r="AM172" s="343"/>
    </row>
    <row r="173" spans="1:39" ht="12.75" customHeight="1" x14ac:dyDescent="0.25">
      <c r="A173" s="343"/>
      <c r="B173" s="379"/>
      <c r="C173" s="382"/>
      <c r="D173" s="379"/>
      <c r="E173" s="343"/>
      <c r="F173" s="343"/>
      <c r="G173" s="381"/>
      <c r="H173" s="342"/>
      <c r="I173" s="388"/>
      <c r="J173" s="343"/>
      <c r="K173" s="343"/>
      <c r="L173" s="343"/>
      <c r="M173" s="343"/>
      <c r="N173" s="343"/>
      <c r="O173" s="343"/>
      <c r="P173" s="343"/>
      <c r="Q173" s="343"/>
      <c r="R173" s="381"/>
      <c r="S173" s="343"/>
      <c r="T173" s="343"/>
      <c r="U173" s="343"/>
      <c r="V173" s="381"/>
      <c r="W173" s="381"/>
      <c r="X173" s="381"/>
      <c r="Y173" s="381"/>
      <c r="Z173" s="381"/>
      <c r="AA173" s="381"/>
      <c r="AB173" s="381"/>
      <c r="AC173" s="381"/>
      <c r="AD173" s="381"/>
      <c r="AE173" s="342"/>
      <c r="AF173" s="343"/>
      <c r="AG173" s="343"/>
      <c r="AH173" s="343"/>
      <c r="AI173" s="343"/>
      <c r="AJ173" s="343"/>
      <c r="AK173" s="343"/>
      <c r="AL173" s="343"/>
      <c r="AM173" s="343"/>
    </row>
    <row r="174" spans="1:39" ht="12.75" customHeight="1" x14ac:dyDescent="0.25">
      <c r="A174" s="343"/>
      <c r="B174" s="379"/>
      <c r="C174" s="382"/>
      <c r="D174" s="379"/>
      <c r="E174" s="343"/>
      <c r="F174" s="343"/>
      <c r="G174" s="381"/>
      <c r="H174" s="342"/>
      <c r="I174" s="388"/>
      <c r="J174" s="343"/>
      <c r="K174" s="343"/>
      <c r="L174" s="343"/>
      <c r="M174" s="343"/>
      <c r="N174" s="343"/>
      <c r="O174" s="343"/>
      <c r="P174" s="343"/>
      <c r="Q174" s="343"/>
      <c r="R174" s="381"/>
      <c r="S174" s="343"/>
      <c r="T174" s="343"/>
      <c r="U174" s="343"/>
      <c r="V174" s="381"/>
      <c r="W174" s="381"/>
      <c r="X174" s="381"/>
      <c r="Y174" s="381"/>
      <c r="Z174" s="381"/>
      <c r="AA174" s="381"/>
      <c r="AB174" s="381"/>
      <c r="AC174" s="381"/>
      <c r="AD174" s="381"/>
      <c r="AE174" s="342"/>
      <c r="AF174" s="343"/>
      <c r="AG174" s="343"/>
      <c r="AH174" s="343"/>
      <c r="AI174" s="343"/>
      <c r="AJ174" s="343"/>
      <c r="AK174" s="343"/>
      <c r="AL174" s="343"/>
      <c r="AM174" s="343"/>
    </row>
    <row r="175" spans="1:39" ht="12.75" customHeight="1" x14ac:dyDescent="0.25">
      <c r="A175" s="343"/>
      <c r="B175" s="379"/>
      <c r="C175" s="382"/>
      <c r="D175" s="379"/>
      <c r="E175" s="343"/>
      <c r="F175" s="343"/>
      <c r="G175" s="381"/>
      <c r="H175" s="342"/>
      <c r="I175" s="388"/>
      <c r="J175" s="343"/>
      <c r="K175" s="343"/>
      <c r="L175" s="343"/>
      <c r="M175" s="343"/>
      <c r="N175" s="343"/>
      <c r="O175" s="343"/>
      <c r="P175" s="343"/>
      <c r="Q175" s="343"/>
      <c r="R175" s="381"/>
      <c r="S175" s="343"/>
      <c r="T175" s="343"/>
      <c r="U175" s="343"/>
      <c r="V175" s="381"/>
      <c r="W175" s="381"/>
      <c r="X175" s="381"/>
      <c r="Y175" s="381"/>
      <c r="Z175" s="381"/>
      <c r="AA175" s="381"/>
      <c r="AB175" s="381"/>
      <c r="AC175" s="381"/>
      <c r="AD175" s="381"/>
      <c r="AE175" s="342"/>
      <c r="AF175" s="343"/>
      <c r="AG175" s="343"/>
      <c r="AH175" s="343"/>
      <c r="AI175" s="343"/>
      <c r="AJ175" s="343"/>
      <c r="AK175" s="343"/>
      <c r="AL175" s="343"/>
      <c r="AM175" s="343"/>
    </row>
    <row r="176" spans="1:39" ht="12.75" customHeight="1" x14ac:dyDescent="0.25">
      <c r="A176" s="343"/>
      <c r="B176" s="379"/>
      <c r="C176" s="382"/>
      <c r="D176" s="379"/>
      <c r="E176" s="343"/>
      <c r="F176" s="343"/>
      <c r="G176" s="381"/>
      <c r="H176" s="342"/>
      <c r="I176" s="388"/>
      <c r="J176" s="343"/>
      <c r="K176" s="343"/>
      <c r="L176" s="343"/>
      <c r="M176" s="343"/>
      <c r="N176" s="343"/>
      <c r="O176" s="343"/>
      <c r="P176" s="343"/>
      <c r="Q176" s="343"/>
      <c r="R176" s="381"/>
      <c r="S176" s="343"/>
      <c r="T176" s="343"/>
      <c r="U176" s="343"/>
      <c r="V176" s="381"/>
      <c r="W176" s="381"/>
      <c r="X176" s="381"/>
      <c r="Y176" s="381"/>
      <c r="Z176" s="381"/>
      <c r="AA176" s="381"/>
      <c r="AB176" s="381"/>
      <c r="AC176" s="381"/>
      <c r="AD176" s="381"/>
      <c r="AE176" s="342"/>
      <c r="AF176" s="343"/>
      <c r="AG176" s="343"/>
      <c r="AH176" s="343"/>
      <c r="AI176" s="343"/>
      <c r="AJ176" s="343"/>
      <c r="AK176" s="343"/>
      <c r="AL176" s="343"/>
      <c r="AM176" s="343"/>
    </row>
    <row r="177" spans="1:39" ht="12.75" customHeight="1" x14ac:dyDescent="0.25">
      <c r="A177" s="343"/>
      <c r="B177" s="379"/>
      <c r="C177" s="382"/>
      <c r="D177" s="379"/>
      <c r="E177" s="343"/>
      <c r="F177" s="343"/>
      <c r="G177" s="381"/>
      <c r="H177" s="342"/>
      <c r="I177" s="388"/>
      <c r="J177" s="343"/>
      <c r="K177" s="343"/>
      <c r="L177" s="343"/>
      <c r="M177" s="343"/>
      <c r="N177" s="343"/>
      <c r="O177" s="343"/>
      <c r="P177" s="343"/>
      <c r="Q177" s="343"/>
      <c r="R177" s="381"/>
      <c r="S177" s="343"/>
      <c r="T177" s="343"/>
      <c r="U177" s="343"/>
      <c r="V177" s="381"/>
      <c r="W177" s="381"/>
      <c r="X177" s="381"/>
      <c r="Y177" s="381"/>
      <c r="Z177" s="381"/>
      <c r="AA177" s="381"/>
      <c r="AB177" s="381"/>
      <c r="AC177" s="381"/>
      <c r="AD177" s="381"/>
      <c r="AE177" s="342"/>
      <c r="AF177" s="343"/>
      <c r="AG177" s="343"/>
      <c r="AH177" s="343"/>
      <c r="AI177" s="343"/>
      <c r="AJ177" s="343"/>
      <c r="AK177" s="343"/>
      <c r="AL177" s="343"/>
      <c r="AM177" s="343"/>
    </row>
    <row r="178" spans="1:39" ht="12.75" customHeight="1" x14ac:dyDescent="0.25">
      <c r="A178" s="343"/>
      <c r="B178" s="379"/>
      <c r="C178" s="382"/>
      <c r="D178" s="379"/>
      <c r="E178" s="343"/>
      <c r="F178" s="343"/>
      <c r="G178" s="381"/>
      <c r="H178" s="342"/>
      <c r="I178" s="388"/>
      <c r="J178" s="343"/>
      <c r="K178" s="343"/>
      <c r="L178" s="343"/>
      <c r="M178" s="343"/>
      <c r="N178" s="343"/>
      <c r="O178" s="343"/>
      <c r="P178" s="343"/>
      <c r="Q178" s="343"/>
      <c r="R178" s="381"/>
      <c r="S178" s="343"/>
      <c r="T178" s="343"/>
      <c r="U178" s="343"/>
      <c r="V178" s="381"/>
      <c r="W178" s="381"/>
      <c r="X178" s="381"/>
      <c r="Y178" s="381"/>
      <c r="Z178" s="381"/>
      <c r="AA178" s="381"/>
      <c r="AB178" s="381"/>
      <c r="AC178" s="381"/>
      <c r="AD178" s="381"/>
      <c r="AE178" s="342"/>
      <c r="AF178" s="343"/>
      <c r="AG178" s="343"/>
      <c r="AH178" s="343"/>
      <c r="AI178" s="343"/>
      <c r="AJ178" s="343"/>
      <c r="AK178" s="343"/>
      <c r="AL178" s="343"/>
      <c r="AM178" s="343"/>
    </row>
    <row r="179" spans="1:39" ht="12.75" customHeight="1" x14ac:dyDescent="0.25">
      <c r="A179" s="343"/>
      <c r="B179" s="379"/>
      <c r="C179" s="382"/>
      <c r="D179" s="379"/>
      <c r="E179" s="343"/>
      <c r="F179" s="343"/>
      <c r="G179" s="381"/>
      <c r="H179" s="342"/>
      <c r="I179" s="388"/>
      <c r="J179" s="343"/>
      <c r="K179" s="343"/>
      <c r="L179" s="343"/>
      <c r="M179" s="343"/>
      <c r="N179" s="343"/>
      <c r="O179" s="343"/>
      <c r="P179" s="343"/>
      <c r="Q179" s="343"/>
      <c r="R179" s="381"/>
      <c r="S179" s="343"/>
      <c r="T179" s="343"/>
      <c r="U179" s="343"/>
      <c r="V179" s="381"/>
      <c r="W179" s="381"/>
      <c r="X179" s="381"/>
      <c r="Y179" s="381"/>
      <c r="Z179" s="381"/>
      <c r="AA179" s="381"/>
      <c r="AB179" s="381"/>
      <c r="AC179" s="381"/>
      <c r="AD179" s="381"/>
      <c r="AE179" s="342"/>
      <c r="AF179" s="343"/>
      <c r="AG179" s="343"/>
      <c r="AH179" s="343"/>
      <c r="AI179" s="343"/>
      <c r="AJ179" s="343"/>
      <c r="AK179" s="343"/>
      <c r="AL179" s="343"/>
      <c r="AM179" s="343"/>
    </row>
    <row r="180" spans="1:39" ht="12.75" customHeight="1" x14ac:dyDescent="0.25">
      <c r="A180" s="343"/>
      <c r="B180" s="379"/>
      <c r="C180" s="382"/>
      <c r="D180" s="379"/>
      <c r="E180" s="343"/>
      <c r="F180" s="343"/>
      <c r="G180" s="381"/>
      <c r="H180" s="342"/>
      <c r="I180" s="388"/>
      <c r="J180" s="343"/>
      <c r="K180" s="343"/>
      <c r="L180" s="343"/>
      <c r="M180" s="343"/>
      <c r="N180" s="343"/>
      <c r="O180" s="343"/>
      <c r="P180" s="343"/>
      <c r="Q180" s="343"/>
      <c r="R180" s="381"/>
      <c r="S180" s="343"/>
      <c r="T180" s="343"/>
      <c r="U180" s="343"/>
      <c r="V180" s="381"/>
      <c r="W180" s="381"/>
      <c r="X180" s="381"/>
      <c r="Y180" s="381"/>
      <c r="Z180" s="381"/>
      <c r="AA180" s="381"/>
      <c r="AB180" s="381"/>
      <c r="AC180" s="381"/>
      <c r="AD180" s="381"/>
      <c r="AE180" s="342"/>
      <c r="AF180" s="343"/>
      <c r="AG180" s="343"/>
      <c r="AH180" s="343"/>
      <c r="AI180" s="343"/>
      <c r="AJ180" s="343"/>
      <c r="AK180" s="343"/>
      <c r="AL180" s="343"/>
      <c r="AM180" s="343"/>
    </row>
    <row r="181" spans="1:39" ht="12.75" customHeight="1" x14ac:dyDescent="0.25">
      <c r="A181" s="343"/>
      <c r="B181" s="379"/>
      <c r="C181" s="382"/>
      <c r="D181" s="379"/>
      <c r="E181" s="343"/>
      <c r="F181" s="343"/>
      <c r="G181" s="381"/>
      <c r="H181" s="342"/>
      <c r="I181" s="388"/>
      <c r="J181" s="343"/>
      <c r="K181" s="343"/>
      <c r="L181" s="343"/>
      <c r="M181" s="343"/>
      <c r="N181" s="343"/>
      <c r="O181" s="343"/>
      <c r="P181" s="343"/>
      <c r="Q181" s="343"/>
      <c r="R181" s="381"/>
      <c r="S181" s="343"/>
      <c r="T181" s="343"/>
      <c r="U181" s="343"/>
      <c r="V181" s="381"/>
      <c r="W181" s="381"/>
      <c r="X181" s="381"/>
      <c r="Y181" s="381"/>
      <c r="Z181" s="381"/>
      <c r="AA181" s="381"/>
      <c r="AB181" s="381"/>
      <c r="AC181" s="381"/>
      <c r="AD181" s="381"/>
      <c r="AE181" s="342"/>
      <c r="AF181" s="343"/>
      <c r="AG181" s="343"/>
      <c r="AH181" s="343"/>
      <c r="AI181" s="343"/>
      <c r="AJ181" s="343"/>
      <c r="AK181" s="343"/>
      <c r="AL181" s="343"/>
      <c r="AM181" s="343"/>
    </row>
    <row r="182" spans="1:39" ht="12.75" customHeight="1" x14ac:dyDescent="0.25">
      <c r="A182" s="343"/>
      <c r="B182" s="379"/>
      <c r="C182" s="382"/>
      <c r="D182" s="379"/>
      <c r="E182" s="343"/>
      <c r="F182" s="343"/>
      <c r="G182" s="381"/>
      <c r="H182" s="342"/>
      <c r="I182" s="388"/>
      <c r="J182" s="343"/>
      <c r="K182" s="343"/>
      <c r="L182" s="343"/>
      <c r="M182" s="343"/>
      <c r="N182" s="343"/>
      <c r="O182" s="343"/>
      <c r="P182" s="343"/>
      <c r="Q182" s="343"/>
      <c r="R182" s="381"/>
      <c r="S182" s="343"/>
      <c r="T182" s="343"/>
      <c r="U182" s="343"/>
      <c r="V182" s="381"/>
      <c r="W182" s="381"/>
      <c r="X182" s="381"/>
      <c r="Y182" s="381"/>
      <c r="Z182" s="381"/>
      <c r="AA182" s="381"/>
      <c r="AB182" s="381"/>
      <c r="AC182" s="381"/>
      <c r="AD182" s="381"/>
      <c r="AE182" s="342"/>
      <c r="AF182" s="343"/>
      <c r="AG182" s="343"/>
      <c r="AH182" s="343"/>
      <c r="AI182" s="343"/>
      <c r="AJ182" s="343"/>
      <c r="AK182" s="343"/>
      <c r="AL182" s="343"/>
      <c r="AM182" s="343"/>
    </row>
    <row r="183" spans="1:39" ht="12.75" customHeight="1" x14ac:dyDescent="0.25">
      <c r="A183" s="343"/>
      <c r="B183" s="379"/>
      <c r="C183" s="382"/>
      <c r="D183" s="379"/>
      <c r="E183" s="343"/>
      <c r="F183" s="343"/>
      <c r="G183" s="381"/>
      <c r="H183" s="342"/>
      <c r="I183" s="388"/>
      <c r="J183" s="343"/>
      <c r="K183" s="343"/>
      <c r="L183" s="343"/>
      <c r="M183" s="343"/>
      <c r="N183" s="343"/>
      <c r="O183" s="343"/>
      <c r="P183" s="343"/>
      <c r="Q183" s="343"/>
      <c r="R183" s="381"/>
      <c r="S183" s="343"/>
      <c r="T183" s="343"/>
      <c r="U183" s="343"/>
      <c r="V183" s="381"/>
      <c r="W183" s="381"/>
      <c r="X183" s="381"/>
      <c r="Y183" s="381"/>
      <c r="Z183" s="381"/>
      <c r="AA183" s="381"/>
      <c r="AB183" s="381"/>
      <c r="AC183" s="381"/>
      <c r="AD183" s="381"/>
      <c r="AE183" s="342"/>
      <c r="AF183" s="343"/>
      <c r="AG183" s="343"/>
      <c r="AH183" s="343"/>
      <c r="AI183" s="343"/>
      <c r="AJ183" s="343"/>
      <c r="AK183" s="343"/>
      <c r="AL183" s="343"/>
      <c r="AM183" s="343"/>
    </row>
    <row r="184" spans="1:39" ht="12.75" customHeight="1" x14ac:dyDescent="0.25">
      <c r="A184" s="343"/>
      <c r="B184" s="379"/>
      <c r="C184" s="382"/>
      <c r="D184" s="379"/>
      <c r="E184" s="343"/>
      <c r="F184" s="343"/>
      <c r="G184" s="381"/>
      <c r="H184" s="342"/>
      <c r="I184" s="388"/>
      <c r="J184" s="343"/>
      <c r="K184" s="343"/>
      <c r="L184" s="343"/>
      <c r="M184" s="343"/>
      <c r="N184" s="343"/>
      <c r="O184" s="343"/>
      <c r="P184" s="343"/>
      <c r="Q184" s="343"/>
      <c r="R184" s="381"/>
      <c r="S184" s="343"/>
      <c r="T184" s="343"/>
      <c r="U184" s="343"/>
      <c r="V184" s="381"/>
      <c r="W184" s="381"/>
      <c r="X184" s="381"/>
      <c r="Y184" s="381"/>
      <c r="Z184" s="381"/>
      <c r="AA184" s="381"/>
      <c r="AB184" s="381"/>
      <c r="AC184" s="381"/>
      <c r="AD184" s="381"/>
      <c r="AE184" s="342"/>
      <c r="AF184" s="343"/>
      <c r="AG184" s="343"/>
      <c r="AH184" s="343"/>
      <c r="AI184" s="343"/>
      <c r="AJ184" s="343"/>
      <c r="AK184" s="343"/>
      <c r="AL184" s="343"/>
      <c r="AM184" s="343"/>
    </row>
    <row r="185" spans="1:39" ht="12.75" customHeight="1" x14ac:dyDescent="0.25">
      <c r="A185" s="343"/>
      <c r="B185" s="379"/>
      <c r="C185" s="382"/>
      <c r="D185" s="379"/>
      <c r="E185" s="343"/>
      <c r="F185" s="343"/>
      <c r="G185" s="381"/>
      <c r="H185" s="342"/>
      <c r="I185" s="388"/>
      <c r="J185" s="343"/>
      <c r="K185" s="343"/>
      <c r="L185" s="343"/>
      <c r="M185" s="343"/>
      <c r="N185" s="343"/>
      <c r="O185" s="343"/>
      <c r="P185" s="343"/>
      <c r="Q185" s="343"/>
      <c r="R185" s="381"/>
      <c r="S185" s="343"/>
      <c r="T185" s="343"/>
      <c r="U185" s="343"/>
      <c r="V185" s="381"/>
      <c r="W185" s="381"/>
      <c r="X185" s="381"/>
      <c r="Y185" s="381"/>
      <c r="Z185" s="381"/>
      <c r="AA185" s="381"/>
      <c r="AB185" s="381"/>
      <c r="AC185" s="381"/>
      <c r="AD185" s="381"/>
      <c r="AE185" s="342"/>
      <c r="AF185" s="343"/>
      <c r="AG185" s="343"/>
      <c r="AH185" s="343"/>
      <c r="AI185" s="343"/>
      <c r="AJ185" s="343"/>
      <c r="AK185" s="343"/>
      <c r="AL185" s="343"/>
      <c r="AM185" s="343"/>
    </row>
    <row r="186" spans="1:39" ht="12.75" customHeight="1" x14ac:dyDescent="0.25">
      <c r="A186" s="343"/>
      <c r="B186" s="379"/>
      <c r="C186" s="382"/>
      <c r="D186" s="379"/>
      <c r="E186" s="343"/>
      <c r="F186" s="343"/>
      <c r="G186" s="381"/>
      <c r="H186" s="342"/>
      <c r="I186" s="388"/>
      <c r="J186" s="343"/>
      <c r="K186" s="343"/>
      <c r="L186" s="343"/>
      <c r="M186" s="343"/>
      <c r="N186" s="343"/>
      <c r="O186" s="343"/>
      <c r="P186" s="343"/>
      <c r="Q186" s="343"/>
      <c r="R186" s="381"/>
      <c r="S186" s="343"/>
      <c r="T186" s="343"/>
      <c r="U186" s="343"/>
      <c r="V186" s="381"/>
      <c r="W186" s="381"/>
      <c r="X186" s="381"/>
      <c r="Y186" s="381"/>
      <c r="Z186" s="381"/>
      <c r="AA186" s="381"/>
      <c r="AB186" s="381"/>
      <c r="AC186" s="381"/>
      <c r="AD186" s="381"/>
      <c r="AE186" s="342"/>
      <c r="AF186" s="343"/>
      <c r="AG186" s="343"/>
      <c r="AH186" s="343"/>
      <c r="AI186" s="343"/>
      <c r="AJ186" s="343"/>
      <c r="AK186" s="343"/>
      <c r="AL186" s="343"/>
      <c r="AM186" s="343"/>
    </row>
    <row r="187" spans="1:39" ht="12.75" customHeight="1" x14ac:dyDescent="0.25">
      <c r="A187" s="343"/>
      <c r="B187" s="379"/>
      <c r="C187" s="382"/>
      <c r="D187" s="379"/>
      <c r="E187" s="343"/>
      <c r="F187" s="343"/>
      <c r="G187" s="381"/>
      <c r="H187" s="342"/>
      <c r="I187" s="388"/>
      <c r="J187" s="343"/>
      <c r="K187" s="343"/>
      <c r="L187" s="343"/>
      <c r="M187" s="343"/>
      <c r="N187" s="343"/>
      <c r="O187" s="343"/>
      <c r="P187" s="343"/>
      <c r="Q187" s="343"/>
      <c r="R187" s="381"/>
      <c r="S187" s="343"/>
      <c r="T187" s="343"/>
      <c r="U187" s="343"/>
      <c r="V187" s="381"/>
      <c r="W187" s="381"/>
      <c r="X187" s="381"/>
      <c r="Y187" s="381"/>
      <c r="Z187" s="381"/>
      <c r="AA187" s="381"/>
      <c r="AB187" s="381"/>
      <c r="AC187" s="381"/>
      <c r="AD187" s="381"/>
      <c r="AE187" s="342"/>
      <c r="AF187" s="343"/>
      <c r="AG187" s="343"/>
      <c r="AH187" s="343"/>
      <c r="AI187" s="343"/>
      <c r="AJ187" s="343"/>
      <c r="AK187" s="343"/>
      <c r="AL187" s="343"/>
      <c r="AM187" s="343"/>
    </row>
    <row r="188" spans="1:39" ht="12.75" customHeight="1" x14ac:dyDescent="0.25">
      <c r="A188" s="343"/>
      <c r="B188" s="379"/>
      <c r="C188" s="382"/>
      <c r="D188" s="379"/>
      <c r="E188" s="343"/>
      <c r="F188" s="343"/>
      <c r="G188" s="381"/>
      <c r="H188" s="342"/>
      <c r="I188" s="388"/>
      <c r="J188" s="343"/>
      <c r="K188" s="343"/>
      <c r="L188" s="343"/>
      <c r="M188" s="343"/>
      <c r="N188" s="343"/>
      <c r="O188" s="343"/>
      <c r="P188" s="343"/>
      <c r="Q188" s="343"/>
      <c r="R188" s="381"/>
      <c r="S188" s="343"/>
      <c r="T188" s="343"/>
      <c r="U188" s="343"/>
      <c r="V188" s="381"/>
      <c r="W188" s="381"/>
      <c r="X188" s="381"/>
      <c r="Y188" s="381"/>
      <c r="Z188" s="381"/>
      <c r="AA188" s="381"/>
      <c r="AB188" s="381"/>
      <c r="AC188" s="381"/>
      <c r="AD188" s="381"/>
      <c r="AE188" s="342"/>
      <c r="AF188" s="343"/>
      <c r="AG188" s="343"/>
      <c r="AH188" s="343"/>
      <c r="AI188" s="343"/>
      <c r="AJ188" s="343"/>
      <c r="AK188" s="343"/>
      <c r="AL188" s="343"/>
      <c r="AM188" s="343"/>
    </row>
    <row r="189" spans="1:39" ht="12.75" customHeight="1" x14ac:dyDescent="0.25">
      <c r="A189" s="343"/>
      <c r="B189" s="379"/>
      <c r="C189" s="382"/>
      <c r="D189" s="379"/>
      <c r="E189" s="343"/>
      <c r="F189" s="343"/>
      <c r="G189" s="381"/>
      <c r="H189" s="342"/>
      <c r="I189" s="388"/>
      <c r="J189" s="343"/>
      <c r="K189" s="343"/>
      <c r="L189" s="343"/>
      <c r="M189" s="343"/>
      <c r="N189" s="343"/>
      <c r="O189" s="343"/>
      <c r="P189" s="343"/>
      <c r="Q189" s="343"/>
      <c r="R189" s="381"/>
      <c r="S189" s="343"/>
      <c r="T189" s="343"/>
      <c r="U189" s="343"/>
      <c r="V189" s="381"/>
      <c r="W189" s="381"/>
      <c r="X189" s="381"/>
      <c r="Y189" s="381"/>
      <c r="Z189" s="381"/>
      <c r="AA189" s="381"/>
      <c r="AB189" s="381"/>
      <c r="AC189" s="381"/>
      <c r="AD189" s="381"/>
      <c r="AE189" s="342"/>
      <c r="AF189" s="343"/>
      <c r="AG189" s="343"/>
      <c r="AH189" s="343"/>
      <c r="AI189" s="343"/>
      <c r="AJ189" s="343"/>
      <c r="AK189" s="343"/>
      <c r="AL189" s="343"/>
      <c r="AM189" s="343"/>
    </row>
    <row r="190" spans="1:39" ht="12.75" customHeight="1" x14ac:dyDescent="0.25">
      <c r="A190" s="343"/>
      <c r="B190" s="379"/>
      <c r="C190" s="382"/>
      <c r="D190" s="379"/>
      <c r="E190" s="343"/>
      <c r="F190" s="343"/>
      <c r="G190" s="381"/>
      <c r="H190" s="342"/>
      <c r="I190" s="388"/>
      <c r="J190" s="343"/>
      <c r="K190" s="343"/>
      <c r="L190" s="343"/>
      <c r="M190" s="343"/>
      <c r="N190" s="343"/>
      <c r="O190" s="343"/>
      <c r="P190" s="343"/>
      <c r="Q190" s="343"/>
      <c r="R190" s="381"/>
      <c r="S190" s="343"/>
      <c r="T190" s="343"/>
      <c r="U190" s="343"/>
      <c r="V190" s="381"/>
      <c r="W190" s="381"/>
      <c r="X190" s="381"/>
      <c r="Y190" s="381"/>
      <c r="Z190" s="381"/>
      <c r="AA190" s="381"/>
      <c r="AB190" s="381"/>
      <c r="AC190" s="381"/>
      <c r="AD190" s="381"/>
      <c r="AE190" s="342"/>
      <c r="AF190" s="343"/>
      <c r="AG190" s="343"/>
      <c r="AH190" s="343"/>
      <c r="AI190" s="343"/>
      <c r="AJ190" s="343"/>
      <c r="AK190" s="343"/>
      <c r="AL190" s="343"/>
      <c r="AM190" s="343"/>
    </row>
    <row r="191" spans="1:39" ht="12.75" customHeight="1" x14ac:dyDescent="0.25">
      <c r="A191" s="343"/>
      <c r="B191" s="379"/>
      <c r="C191" s="382"/>
      <c r="D191" s="379"/>
      <c r="E191" s="343"/>
      <c r="F191" s="343"/>
      <c r="G191" s="381"/>
      <c r="H191" s="342"/>
      <c r="I191" s="388"/>
      <c r="J191" s="343"/>
      <c r="K191" s="343"/>
      <c r="L191" s="343"/>
      <c r="M191" s="343"/>
      <c r="N191" s="343"/>
      <c r="O191" s="343"/>
      <c r="P191" s="343"/>
      <c r="Q191" s="343"/>
      <c r="R191" s="381"/>
      <c r="S191" s="343"/>
      <c r="T191" s="343"/>
      <c r="U191" s="343"/>
      <c r="V191" s="381"/>
      <c r="W191" s="381"/>
      <c r="X191" s="381"/>
      <c r="Y191" s="381"/>
      <c r="Z191" s="381"/>
      <c r="AA191" s="381"/>
      <c r="AB191" s="381"/>
      <c r="AC191" s="381"/>
      <c r="AD191" s="381"/>
      <c r="AE191" s="342"/>
      <c r="AF191" s="343"/>
      <c r="AG191" s="343"/>
      <c r="AH191" s="343"/>
      <c r="AI191" s="343"/>
      <c r="AJ191" s="343"/>
      <c r="AK191" s="343"/>
      <c r="AL191" s="343"/>
      <c r="AM191" s="343"/>
    </row>
    <row r="192" spans="1:39" ht="12.75" customHeight="1" x14ac:dyDescent="0.25">
      <c r="A192" s="343"/>
      <c r="B192" s="379"/>
      <c r="C192" s="382"/>
      <c r="D192" s="379"/>
      <c r="E192" s="343"/>
      <c r="F192" s="343"/>
      <c r="G192" s="381"/>
      <c r="H192" s="342"/>
      <c r="I192" s="388"/>
      <c r="J192" s="343"/>
      <c r="K192" s="343"/>
      <c r="L192" s="343"/>
      <c r="M192" s="343"/>
      <c r="N192" s="343"/>
      <c r="O192" s="343"/>
      <c r="P192" s="343"/>
      <c r="Q192" s="343"/>
      <c r="R192" s="381"/>
      <c r="S192" s="343"/>
      <c r="T192" s="343"/>
      <c r="U192" s="343"/>
      <c r="V192" s="381"/>
      <c r="W192" s="381"/>
      <c r="X192" s="381"/>
      <c r="Y192" s="381"/>
      <c r="Z192" s="381"/>
      <c r="AA192" s="381"/>
      <c r="AB192" s="381"/>
      <c r="AC192" s="381"/>
      <c r="AD192" s="381"/>
      <c r="AE192" s="342"/>
      <c r="AF192" s="343"/>
      <c r="AG192" s="343"/>
      <c r="AH192" s="343"/>
      <c r="AI192" s="343"/>
      <c r="AJ192" s="343"/>
      <c r="AK192" s="343"/>
      <c r="AL192" s="343"/>
      <c r="AM192" s="343"/>
    </row>
    <row r="193" spans="1:39" ht="12.75" customHeight="1" x14ac:dyDescent="0.25">
      <c r="A193" s="343"/>
      <c r="B193" s="379"/>
      <c r="C193" s="382"/>
      <c r="D193" s="379"/>
      <c r="E193" s="343"/>
      <c r="F193" s="343"/>
      <c r="G193" s="381"/>
      <c r="H193" s="342"/>
      <c r="I193" s="388"/>
      <c r="J193" s="343"/>
      <c r="K193" s="343"/>
      <c r="L193" s="343"/>
      <c r="M193" s="343"/>
      <c r="N193" s="343"/>
      <c r="O193" s="343"/>
      <c r="P193" s="343"/>
      <c r="Q193" s="343"/>
      <c r="R193" s="381"/>
      <c r="S193" s="343"/>
      <c r="T193" s="343"/>
      <c r="U193" s="343"/>
      <c r="V193" s="381"/>
      <c r="W193" s="381"/>
      <c r="X193" s="381"/>
      <c r="Y193" s="381"/>
      <c r="Z193" s="381"/>
      <c r="AA193" s="381"/>
      <c r="AB193" s="381"/>
      <c r="AC193" s="381"/>
      <c r="AD193" s="381"/>
      <c r="AE193" s="342"/>
      <c r="AF193" s="343"/>
      <c r="AG193" s="343"/>
      <c r="AH193" s="343"/>
      <c r="AI193" s="343"/>
      <c r="AJ193" s="343"/>
      <c r="AK193" s="343"/>
      <c r="AL193" s="343"/>
      <c r="AM193" s="343"/>
    </row>
    <row r="194" spans="1:39" ht="12.75" customHeight="1" x14ac:dyDescent="0.25">
      <c r="A194" s="343"/>
      <c r="B194" s="379"/>
      <c r="C194" s="382"/>
      <c r="D194" s="379"/>
      <c r="E194" s="343"/>
      <c r="F194" s="343"/>
      <c r="G194" s="381"/>
      <c r="H194" s="342"/>
      <c r="I194" s="388"/>
      <c r="J194" s="343"/>
      <c r="K194" s="343"/>
      <c r="L194" s="343"/>
      <c r="M194" s="343"/>
      <c r="N194" s="343"/>
      <c r="O194" s="343"/>
      <c r="P194" s="343"/>
      <c r="Q194" s="343"/>
      <c r="R194" s="381"/>
      <c r="S194" s="343"/>
      <c r="T194" s="343"/>
      <c r="U194" s="343"/>
      <c r="V194" s="381"/>
      <c r="W194" s="381"/>
      <c r="X194" s="381"/>
      <c r="Y194" s="381"/>
      <c r="Z194" s="381"/>
      <c r="AA194" s="381"/>
      <c r="AB194" s="381"/>
      <c r="AC194" s="381"/>
      <c r="AD194" s="381"/>
      <c r="AE194" s="342"/>
      <c r="AF194" s="343"/>
      <c r="AG194" s="343"/>
      <c r="AH194" s="343"/>
      <c r="AI194" s="343"/>
      <c r="AJ194" s="343"/>
      <c r="AK194" s="343"/>
      <c r="AL194" s="343"/>
      <c r="AM194" s="343"/>
    </row>
    <row r="195" spans="1:39" ht="12.75" customHeight="1" x14ac:dyDescent="0.25">
      <c r="A195" s="343"/>
      <c r="B195" s="379"/>
      <c r="C195" s="382"/>
      <c r="D195" s="379"/>
      <c r="E195" s="343"/>
      <c r="F195" s="343"/>
      <c r="G195" s="381"/>
      <c r="H195" s="342"/>
      <c r="I195" s="388"/>
      <c r="J195" s="343"/>
      <c r="K195" s="343"/>
      <c r="L195" s="343"/>
      <c r="M195" s="343"/>
      <c r="N195" s="343"/>
      <c r="O195" s="343"/>
      <c r="P195" s="343"/>
      <c r="Q195" s="343"/>
      <c r="R195" s="381"/>
      <c r="S195" s="343"/>
      <c r="T195" s="343"/>
      <c r="U195" s="343"/>
      <c r="V195" s="381"/>
      <c r="W195" s="381"/>
      <c r="X195" s="381"/>
      <c r="Y195" s="381"/>
      <c r="Z195" s="381"/>
      <c r="AA195" s="381"/>
      <c r="AB195" s="381"/>
      <c r="AC195" s="381"/>
      <c r="AD195" s="381"/>
      <c r="AE195" s="342"/>
      <c r="AF195" s="343"/>
      <c r="AG195" s="343"/>
      <c r="AH195" s="343"/>
      <c r="AI195" s="343"/>
      <c r="AJ195" s="343"/>
      <c r="AK195" s="343"/>
      <c r="AL195" s="343"/>
      <c r="AM195" s="343"/>
    </row>
    <row r="196" spans="1:39" ht="12.75" customHeight="1" x14ac:dyDescent="0.25">
      <c r="A196" s="343"/>
      <c r="B196" s="379"/>
      <c r="C196" s="382"/>
      <c r="D196" s="379"/>
      <c r="E196" s="343"/>
      <c r="F196" s="343"/>
      <c r="G196" s="381"/>
      <c r="H196" s="342"/>
      <c r="I196" s="388"/>
      <c r="J196" s="343"/>
      <c r="K196" s="343"/>
      <c r="L196" s="343"/>
      <c r="M196" s="343"/>
      <c r="N196" s="343"/>
      <c r="O196" s="343"/>
      <c r="P196" s="343"/>
      <c r="Q196" s="343"/>
      <c r="R196" s="381"/>
      <c r="S196" s="343"/>
      <c r="T196" s="343"/>
      <c r="U196" s="343"/>
      <c r="V196" s="381"/>
      <c r="W196" s="381"/>
      <c r="X196" s="381"/>
      <c r="Y196" s="381"/>
      <c r="Z196" s="381"/>
      <c r="AA196" s="381"/>
      <c r="AB196" s="381"/>
      <c r="AC196" s="381"/>
      <c r="AD196" s="381"/>
      <c r="AE196" s="342"/>
      <c r="AF196" s="343"/>
      <c r="AG196" s="343"/>
      <c r="AH196" s="343"/>
      <c r="AI196" s="343"/>
      <c r="AJ196" s="343"/>
      <c r="AK196" s="343"/>
      <c r="AL196" s="343"/>
      <c r="AM196" s="343"/>
    </row>
    <row r="197" spans="1:39" ht="12.75" customHeight="1" x14ac:dyDescent="0.25">
      <c r="A197" s="343"/>
      <c r="B197" s="379"/>
      <c r="C197" s="382"/>
      <c r="D197" s="379"/>
      <c r="E197" s="343"/>
      <c r="F197" s="343"/>
      <c r="G197" s="381"/>
      <c r="H197" s="342"/>
      <c r="I197" s="388"/>
      <c r="J197" s="343"/>
      <c r="K197" s="343"/>
      <c r="L197" s="343"/>
      <c r="M197" s="343"/>
      <c r="N197" s="343"/>
      <c r="O197" s="343"/>
      <c r="P197" s="343"/>
      <c r="Q197" s="343"/>
      <c r="R197" s="381"/>
      <c r="S197" s="343"/>
      <c r="T197" s="343"/>
      <c r="U197" s="343"/>
      <c r="V197" s="381"/>
      <c r="W197" s="381"/>
      <c r="X197" s="381"/>
      <c r="Y197" s="381"/>
      <c r="Z197" s="381"/>
      <c r="AA197" s="381"/>
      <c r="AB197" s="381"/>
      <c r="AC197" s="381"/>
      <c r="AD197" s="381"/>
      <c r="AE197" s="342"/>
      <c r="AF197" s="343"/>
      <c r="AG197" s="343"/>
      <c r="AH197" s="343"/>
      <c r="AI197" s="343"/>
      <c r="AJ197" s="343"/>
      <c r="AK197" s="343"/>
      <c r="AL197" s="343"/>
      <c r="AM197" s="343"/>
    </row>
    <row r="198" spans="1:39" ht="12.75" customHeight="1" x14ac:dyDescent="0.25">
      <c r="A198" s="343"/>
      <c r="B198" s="379"/>
      <c r="C198" s="382"/>
      <c r="D198" s="379"/>
      <c r="E198" s="343"/>
      <c r="F198" s="343"/>
      <c r="G198" s="381"/>
      <c r="H198" s="342"/>
      <c r="I198" s="388"/>
      <c r="J198" s="343"/>
      <c r="K198" s="343"/>
      <c r="L198" s="343"/>
      <c r="M198" s="343"/>
      <c r="N198" s="343"/>
      <c r="O198" s="343"/>
      <c r="P198" s="343"/>
      <c r="Q198" s="343"/>
      <c r="R198" s="381"/>
      <c r="S198" s="343"/>
      <c r="T198" s="343"/>
      <c r="U198" s="343"/>
      <c r="V198" s="381"/>
      <c r="W198" s="381"/>
      <c r="X198" s="381"/>
      <c r="Y198" s="381"/>
      <c r="Z198" s="381"/>
      <c r="AA198" s="381"/>
      <c r="AB198" s="381"/>
      <c r="AC198" s="381"/>
      <c r="AD198" s="381"/>
      <c r="AE198" s="342"/>
      <c r="AF198" s="343"/>
      <c r="AG198" s="343"/>
      <c r="AH198" s="343"/>
      <c r="AI198" s="343"/>
      <c r="AJ198" s="343"/>
      <c r="AK198" s="343"/>
      <c r="AL198" s="343"/>
      <c r="AM198" s="343"/>
    </row>
    <row r="199" spans="1:39" ht="12.75" customHeight="1" x14ac:dyDescent="0.25">
      <c r="A199" s="343"/>
      <c r="B199" s="379"/>
      <c r="C199" s="382"/>
      <c r="D199" s="379"/>
      <c r="E199" s="343"/>
      <c r="F199" s="343"/>
      <c r="G199" s="381"/>
      <c r="H199" s="342"/>
      <c r="I199" s="388"/>
      <c r="J199" s="343"/>
      <c r="K199" s="343"/>
      <c r="L199" s="343"/>
      <c r="M199" s="343"/>
      <c r="N199" s="343"/>
      <c r="O199" s="343"/>
      <c r="P199" s="343"/>
      <c r="Q199" s="343"/>
      <c r="R199" s="381"/>
      <c r="S199" s="343"/>
      <c r="T199" s="343"/>
      <c r="U199" s="343"/>
      <c r="V199" s="381"/>
      <c r="W199" s="381"/>
      <c r="X199" s="381"/>
      <c r="Y199" s="381"/>
      <c r="Z199" s="381"/>
      <c r="AA199" s="381"/>
      <c r="AB199" s="381"/>
      <c r="AC199" s="381"/>
      <c r="AD199" s="381"/>
      <c r="AE199" s="342"/>
      <c r="AF199" s="343"/>
      <c r="AG199" s="343"/>
      <c r="AH199" s="343"/>
      <c r="AI199" s="343"/>
      <c r="AJ199" s="343"/>
      <c r="AK199" s="343"/>
      <c r="AL199" s="343"/>
      <c r="AM199" s="343"/>
    </row>
    <row r="200" spans="1:39" ht="12.75" customHeight="1" x14ac:dyDescent="0.25">
      <c r="A200" s="343"/>
      <c r="B200" s="379"/>
      <c r="C200" s="382"/>
      <c r="D200" s="379"/>
      <c r="E200" s="343"/>
      <c r="F200" s="343"/>
      <c r="G200" s="381"/>
      <c r="H200" s="342"/>
      <c r="I200" s="388"/>
      <c r="J200" s="343"/>
      <c r="K200" s="343"/>
      <c r="L200" s="343"/>
      <c r="M200" s="343"/>
      <c r="N200" s="343"/>
      <c r="O200" s="343"/>
      <c r="P200" s="343"/>
      <c r="Q200" s="343"/>
      <c r="R200" s="381"/>
      <c r="S200" s="343"/>
      <c r="T200" s="343"/>
      <c r="U200" s="343"/>
      <c r="V200" s="381"/>
      <c r="W200" s="381"/>
      <c r="X200" s="381"/>
      <c r="Y200" s="381"/>
      <c r="Z200" s="381"/>
      <c r="AA200" s="381"/>
      <c r="AB200" s="381"/>
      <c r="AC200" s="381"/>
      <c r="AD200" s="381"/>
      <c r="AE200" s="342"/>
      <c r="AF200" s="343"/>
      <c r="AG200" s="343"/>
      <c r="AH200" s="343"/>
      <c r="AI200" s="343"/>
      <c r="AJ200" s="343"/>
      <c r="AK200" s="343"/>
      <c r="AL200" s="343"/>
      <c r="AM200" s="343"/>
    </row>
    <row r="201" spans="1:39" ht="12.75" customHeight="1" x14ac:dyDescent="0.25">
      <c r="A201" s="343"/>
      <c r="B201" s="379"/>
      <c r="C201" s="382"/>
      <c r="D201" s="379"/>
      <c r="E201" s="343"/>
      <c r="F201" s="343"/>
      <c r="G201" s="381"/>
      <c r="H201" s="342"/>
      <c r="I201" s="388"/>
      <c r="J201" s="343"/>
      <c r="K201" s="343"/>
      <c r="L201" s="343"/>
      <c r="M201" s="343"/>
      <c r="N201" s="343"/>
      <c r="O201" s="343"/>
      <c r="P201" s="343"/>
      <c r="Q201" s="343"/>
      <c r="R201" s="381"/>
      <c r="S201" s="343"/>
      <c r="T201" s="343"/>
      <c r="U201" s="343"/>
      <c r="V201" s="381"/>
      <c r="W201" s="381"/>
      <c r="X201" s="381"/>
      <c r="Y201" s="381"/>
      <c r="Z201" s="381"/>
      <c r="AA201" s="381"/>
      <c r="AB201" s="381"/>
      <c r="AC201" s="381"/>
      <c r="AD201" s="381"/>
      <c r="AE201" s="342"/>
      <c r="AF201" s="343"/>
      <c r="AG201" s="343"/>
      <c r="AH201" s="343"/>
      <c r="AI201" s="343"/>
      <c r="AJ201" s="343"/>
      <c r="AK201" s="343"/>
      <c r="AL201" s="343"/>
      <c r="AM201" s="343"/>
    </row>
    <row r="202" spans="1:39" ht="12.75" customHeight="1" x14ac:dyDescent="0.25">
      <c r="A202" s="343"/>
      <c r="B202" s="379"/>
      <c r="C202" s="382"/>
      <c r="D202" s="379"/>
      <c r="E202" s="343"/>
      <c r="F202" s="343"/>
      <c r="G202" s="381"/>
      <c r="H202" s="342"/>
      <c r="I202" s="388"/>
      <c r="J202" s="343"/>
      <c r="K202" s="343"/>
      <c r="L202" s="343"/>
      <c r="M202" s="343"/>
      <c r="N202" s="343"/>
      <c r="O202" s="343"/>
      <c r="P202" s="343"/>
      <c r="Q202" s="343"/>
      <c r="R202" s="381"/>
      <c r="S202" s="343"/>
      <c r="T202" s="343"/>
      <c r="U202" s="343"/>
      <c r="V202" s="381"/>
      <c r="W202" s="381"/>
      <c r="X202" s="381"/>
      <c r="Y202" s="381"/>
      <c r="Z202" s="381"/>
      <c r="AA202" s="381"/>
      <c r="AB202" s="381"/>
      <c r="AC202" s="381"/>
      <c r="AD202" s="381"/>
      <c r="AE202" s="342"/>
      <c r="AF202" s="343"/>
      <c r="AG202" s="343"/>
      <c r="AH202" s="343"/>
      <c r="AI202" s="343"/>
      <c r="AJ202" s="343"/>
      <c r="AK202" s="343"/>
      <c r="AL202" s="343"/>
      <c r="AM202" s="343"/>
    </row>
    <row r="203" spans="1:39" ht="12.75" customHeight="1" x14ac:dyDescent="0.25">
      <c r="A203" s="343"/>
      <c r="B203" s="379"/>
      <c r="C203" s="382"/>
      <c r="D203" s="379"/>
      <c r="E203" s="343"/>
      <c r="F203" s="343"/>
      <c r="G203" s="381"/>
      <c r="H203" s="342"/>
      <c r="I203" s="388"/>
      <c r="J203" s="343"/>
      <c r="K203" s="343"/>
      <c r="L203" s="343"/>
      <c r="M203" s="343"/>
      <c r="N203" s="343"/>
      <c r="O203" s="343"/>
      <c r="P203" s="343"/>
      <c r="Q203" s="343"/>
      <c r="R203" s="381"/>
      <c r="S203" s="343"/>
      <c r="T203" s="343"/>
      <c r="U203" s="343"/>
      <c r="V203" s="381"/>
      <c r="W203" s="381"/>
      <c r="X203" s="381"/>
      <c r="Y203" s="381"/>
      <c r="Z203" s="381"/>
      <c r="AA203" s="381"/>
      <c r="AB203" s="381"/>
      <c r="AC203" s="381"/>
      <c r="AD203" s="381"/>
      <c r="AE203" s="342"/>
      <c r="AF203" s="343"/>
      <c r="AG203" s="343"/>
      <c r="AH203" s="343"/>
      <c r="AI203" s="343"/>
      <c r="AJ203" s="343"/>
      <c r="AK203" s="343"/>
      <c r="AL203" s="343"/>
      <c r="AM203" s="343"/>
    </row>
    <row r="204" spans="1:39" ht="12.75" customHeight="1" x14ac:dyDescent="0.25">
      <c r="A204" s="343"/>
      <c r="B204" s="379"/>
      <c r="C204" s="382"/>
      <c r="D204" s="379"/>
      <c r="E204" s="343"/>
      <c r="F204" s="343"/>
      <c r="G204" s="381"/>
      <c r="H204" s="342"/>
      <c r="I204" s="388"/>
      <c r="J204" s="343"/>
      <c r="K204" s="343"/>
      <c r="L204" s="343"/>
      <c r="M204" s="343"/>
      <c r="N204" s="343"/>
      <c r="O204" s="343"/>
      <c r="P204" s="343"/>
      <c r="Q204" s="343"/>
      <c r="R204" s="381"/>
      <c r="S204" s="343"/>
      <c r="T204" s="343"/>
      <c r="U204" s="343"/>
      <c r="V204" s="381"/>
      <c r="W204" s="381"/>
      <c r="X204" s="381"/>
      <c r="Y204" s="381"/>
      <c r="Z204" s="381"/>
      <c r="AA204" s="381"/>
      <c r="AB204" s="381"/>
      <c r="AC204" s="381"/>
      <c r="AD204" s="381"/>
      <c r="AE204" s="342"/>
      <c r="AF204" s="343"/>
      <c r="AG204" s="343"/>
      <c r="AH204" s="343"/>
      <c r="AI204" s="343"/>
      <c r="AJ204" s="343"/>
      <c r="AK204" s="343"/>
      <c r="AL204" s="343"/>
      <c r="AM204" s="343"/>
    </row>
    <row r="205" spans="1:39" ht="12.75" customHeight="1" x14ac:dyDescent="0.25">
      <c r="A205" s="343"/>
      <c r="B205" s="379"/>
      <c r="C205" s="382"/>
      <c r="D205" s="379"/>
      <c r="E205" s="343"/>
      <c r="F205" s="343"/>
      <c r="G205" s="381"/>
      <c r="H205" s="342"/>
      <c r="I205" s="388"/>
      <c r="J205" s="343"/>
      <c r="K205" s="343"/>
      <c r="L205" s="343"/>
      <c r="M205" s="343"/>
      <c r="N205" s="343"/>
      <c r="O205" s="343"/>
      <c r="P205" s="343"/>
      <c r="Q205" s="343"/>
      <c r="R205" s="381"/>
      <c r="S205" s="343"/>
      <c r="T205" s="343"/>
      <c r="U205" s="343"/>
      <c r="V205" s="381"/>
      <c r="W205" s="381"/>
      <c r="X205" s="381"/>
      <c r="Y205" s="381"/>
      <c r="Z205" s="381"/>
      <c r="AA205" s="381"/>
      <c r="AB205" s="381"/>
      <c r="AC205" s="381"/>
      <c r="AD205" s="381"/>
      <c r="AE205" s="342"/>
      <c r="AF205" s="343"/>
      <c r="AG205" s="343"/>
      <c r="AH205" s="343"/>
      <c r="AI205" s="343"/>
      <c r="AJ205" s="343"/>
      <c r="AK205" s="343"/>
      <c r="AL205" s="343"/>
      <c r="AM205" s="343"/>
    </row>
    <row r="206" spans="1:39" ht="12.75" customHeight="1" x14ac:dyDescent="0.25">
      <c r="A206" s="343"/>
      <c r="B206" s="379"/>
      <c r="C206" s="382"/>
      <c r="D206" s="379"/>
      <c r="E206" s="343"/>
      <c r="F206" s="343"/>
      <c r="G206" s="381"/>
      <c r="H206" s="342"/>
      <c r="I206" s="388"/>
      <c r="J206" s="343"/>
      <c r="K206" s="343"/>
      <c r="L206" s="343"/>
      <c r="M206" s="343"/>
      <c r="N206" s="343"/>
      <c r="O206" s="343"/>
      <c r="P206" s="343"/>
      <c r="Q206" s="343"/>
      <c r="R206" s="381"/>
      <c r="S206" s="343"/>
      <c r="T206" s="343"/>
      <c r="U206" s="343"/>
      <c r="V206" s="381"/>
      <c r="W206" s="381"/>
      <c r="X206" s="381"/>
      <c r="Y206" s="381"/>
      <c r="Z206" s="381"/>
      <c r="AA206" s="381"/>
      <c r="AB206" s="381"/>
      <c r="AC206" s="381"/>
      <c r="AD206" s="381"/>
      <c r="AE206" s="342"/>
      <c r="AF206" s="343"/>
      <c r="AG206" s="343"/>
      <c r="AH206" s="343"/>
      <c r="AI206" s="343"/>
      <c r="AJ206" s="343"/>
      <c r="AK206" s="343"/>
      <c r="AL206" s="343"/>
      <c r="AM206" s="343"/>
    </row>
    <row r="207" spans="1:39" ht="12.75" customHeight="1" x14ac:dyDescent="0.25">
      <c r="A207" s="343"/>
      <c r="B207" s="379"/>
      <c r="C207" s="382"/>
      <c r="D207" s="379"/>
      <c r="E207" s="343"/>
      <c r="F207" s="343"/>
      <c r="G207" s="381"/>
      <c r="H207" s="342"/>
      <c r="I207" s="388"/>
      <c r="J207" s="343"/>
      <c r="K207" s="343"/>
      <c r="L207" s="343"/>
      <c r="M207" s="343"/>
      <c r="N207" s="343"/>
      <c r="O207" s="343"/>
      <c r="P207" s="343"/>
      <c r="Q207" s="343"/>
      <c r="R207" s="381"/>
      <c r="S207" s="343"/>
      <c r="T207" s="343"/>
      <c r="U207" s="343"/>
      <c r="V207" s="381"/>
      <c r="W207" s="381"/>
      <c r="X207" s="381"/>
      <c r="Y207" s="381"/>
      <c r="Z207" s="381"/>
      <c r="AA207" s="381"/>
      <c r="AB207" s="381"/>
      <c r="AC207" s="381"/>
      <c r="AD207" s="381"/>
      <c r="AE207" s="342"/>
      <c r="AF207" s="343"/>
      <c r="AG207" s="343"/>
      <c r="AH207" s="343"/>
      <c r="AI207" s="343"/>
      <c r="AJ207" s="343"/>
      <c r="AK207" s="343"/>
      <c r="AL207" s="343"/>
      <c r="AM207" s="343"/>
    </row>
    <row r="208" spans="1:39" ht="12.75" customHeight="1" x14ac:dyDescent="0.25">
      <c r="A208" s="343"/>
      <c r="B208" s="379"/>
      <c r="C208" s="382"/>
      <c r="D208" s="379"/>
      <c r="E208" s="343"/>
      <c r="F208" s="343"/>
      <c r="G208" s="381"/>
      <c r="H208" s="342"/>
      <c r="I208" s="388"/>
      <c r="J208" s="343"/>
      <c r="K208" s="343"/>
      <c r="L208" s="343"/>
      <c r="M208" s="343"/>
      <c r="N208" s="343"/>
      <c r="O208" s="343"/>
      <c r="P208" s="343"/>
      <c r="Q208" s="343"/>
      <c r="R208" s="381"/>
      <c r="S208" s="343"/>
      <c r="T208" s="343"/>
      <c r="U208" s="343"/>
      <c r="V208" s="381"/>
      <c r="W208" s="381"/>
      <c r="X208" s="381"/>
      <c r="Y208" s="381"/>
      <c r="Z208" s="381"/>
      <c r="AA208" s="381"/>
      <c r="AB208" s="381"/>
      <c r="AC208" s="381"/>
      <c r="AD208" s="381"/>
      <c r="AE208" s="342"/>
      <c r="AF208" s="343"/>
      <c r="AG208" s="343"/>
      <c r="AH208" s="343"/>
      <c r="AI208" s="343"/>
      <c r="AJ208" s="343"/>
      <c r="AK208" s="343"/>
      <c r="AL208" s="343"/>
      <c r="AM208" s="343"/>
    </row>
    <row r="209" spans="1:39" ht="12.75" customHeight="1" x14ac:dyDescent="0.25">
      <c r="A209" s="343"/>
      <c r="B209" s="379"/>
      <c r="C209" s="382"/>
      <c r="D209" s="379"/>
      <c r="E209" s="343"/>
      <c r="F209" s="343"/>
      <c r="G209" s="381"/>
      <c r="H209" s="342"/>
      <c r="I209" s="388"/>
      <c r="J209" s="343"/>
      <c r="K209" s="343"/>
      <c r="L209" s="343"/>
      <c r="M209" s="343"/>
      <c r="N209" s="343"/>
      <c r="O209" s="343"/>
      <c r="P209" s="343"/>
      <c r="Q209" s="343"/>
      <c r="R209" s="381"/>
      <c r="S209" s="343"/>
      <c r="T209" s="343"/>
      <c r="U209" s="343"/>
      <c r="V209" s="381"/>
      <c r="W209" s="381"/>
      <c r="X209" s="381"/>
      <c r="Y209" s="381"/>
      <c r="Z209" s="381"/>
      <c r="AA209" s="381"/>
      <c r="AB209" s="381"/>
      <c r="AC209" s="381"/>
      <c r="AD209" s="381"/>
      <c r="AE209" s="342"/>
      <c r="AF209" s="343"/>
      <c r="AG209" s="343"/>
      <c r="AH209" s="343"/>
      <c r="AI209" s="343"/>
      <c r="AJ209" s="343"/>
      <c r="AK209" s="343"/>
      <c r="AL209" s="343"/>
      <c r="AM209" s="343"/>
    </row>
    <row r="210" spans="1:39" ht="12.75" customHeight="1" x14ac:dyDescent="0.25">
      <c r="A210" s="343"/>
      <c r="B210" s="379"/>
      <c r="C210" s="382"/>
      <c r="D210" s="379"/>
      <c r="E210" s="343"/>
      <c r="F210" s="343"/>
      <c r="G210" s="381"/>
      <c r="H210" s="342"/>
      <c r="I210" s="388"/>
      <c r="J210" s="343"/>
      <c r="K210" s="343"/>
      <c r="L210" s="343"/>
      <c r="M210" s="343"/>
      <c r="N210" s="343"/>
      <c r="O210" s="343"/>
      <c r="P210" s="343"/>
      <c r="Q210" s="343"/>
      <c r="R210" s="381"/>
      <c r="S210" s="343"/>
      <c r="T210" s="343"/>
      <c r="U210" s="343"/>
      <c r="V210" s="381"/>
      <c r="W210" s="381"/>
      <c r="X210" s="381"/>
      <c r="Y210" s="381"/>
      <c r="Z210" s="381"/>
      <c r="AA210" s="381"/>
      <c r="AB210" s="381"/>
      <c r="AC210" s="381"/>
      <c r="AD210" s="381"/>
      <c r="AE210" s="342"/>
      <c r="AF210" s="343"/>
      <c r="AG210" s="343"/>
      <c r="AH210" s="343"/>
      <c r="AI210" s="343"/>
      <c r="AJ210" s="343"/>
      <c r="AK210" s="343"/>
      <c r="AL210" s="343"/>
      <c r="AM210" s="343"/>
    </row>
    <row r="211" spans="1:39" ht="12.75" customHeight="1" x14ac:dyDescent="0.25">
      <c r="A211" s="343"/>
      <c r="B211" s="379"/>
      <c r="C211" s="382"/>
      <c r="D211" s="379"/>
      <c r="E211" s="343"/>
      <c r="F211" s="343"/>
      <c r="G211" s="381"/>
      <c r="H211" s="342"/>
      <c r="I211" s="388"/>
      <c r="J211" s="343"/>
      <c r="K211" s="343"/>
      <c r="L211" s="343"/>
      <c r="M211" s="343"/>
      <c r="N211" s="343"/>
      <c r="O211" s="343"/>
      <c r="P211" s="343"/>
      <c r="Q211" s="343"/>
      <c r="R211" s="381"/>
      <c r="S211" s="343"/>
      <c r="T211" s="343"/>
      <c r="U211" s="343"/>
      <c r="V211" s="381"/>
      <c r="W211" s="381"/>
      <c r="X211" s="381"/>
      <c r="Y211" s="381"/>
      <c r="Z211" s="381"/>
      <c r="AA211" s="381"/>
      <c r="AB211" s="381"/>
      <c r="AC211" s="381"/>
      <c r="AD211" s="381"/>
      <c r="AE211" s="342"/>
      <c r="AF211" s="343"/>
      <c r="AG211" s="343"/>
      <c r="AH211" s="343"/>
      <c r="AI211" s="343"/>
      <c r="AJ211" s="343"/>
      <c r="AK211" s="343"/>
      <c r="AL211" s="343"/>
      <c r="AM211" s="343"/>
    </row>
    <row r="212" spans="1:39" ht="12.75" customHeight="1" x14ac:dyDescent="0.25">
      <c r="A212" s="343"/>
      <c r="B212" s="379"/>
      <c r="C212" s="382"/>
      <c r="D212" s="379"/>
      <c r="E212" s="343"/>
      <c r="F212" s="343"/>
      <c r="G212" s="381"/>
      <c r="H212" s="342"/>
      <c r="I212" s="388"/>
      <c r="J212" s="343"/>
      <c r="K212" s="343"/>
      <c r="L212" s="343"/>
      <c r="M212" s="343"/>
      <c r="N212" s="343"/>
      <c r="O212" s="343"/>
      <c r="P212" s="343"/>
      <c r="Q212" s="343"/>
      <c r="R212" s="381"/>
      <c r="S212" s="343"/>
      <c r="T212" s="343"/>
      <c r="U212" s="343"/>
      <c r="V212" s="381"/>
      <c r="W212" s="381"/>
      <c r="X212" s="381"/>
      <c r="Y212" s="381"/>
      <c r="Z212" s="381"/>
      <c r="AA212" s="381"/>
      <c r="AB212" s="381"/>
      <c r="AC212" s="381"/>
      <c r="AD212" s="381"/>
      <c r="AE212" s="342"/>
      <c r="AF212" s="343"/>
      <c r="AG212" s="343"/>
      <c r="AH212" s="343"/>
      <c r="AI212" s="343"/>
      <c r="AJ212" s="343"/>
      <c r="AK212" s="343"/>
      <c r="AL212" s="343"/>
      <c r="AM212" s="343"/>
    </row>
    <row r="213" spans="1:39" ht="12.75" customHeight="1" x14ac:dyDescent="0.25">
      <c r="A213" s="343"/>
      <c r="B213" s="379"/>
      <c r="C213" s="382"/>
      <c r="D213" s="379"/>
      <c r="E213" s="343"/>
      <c r="F213" s="343"/>
      <c r="G213" s="381"/>
      <c r="H213" s="342"/>
      <c r="I213" s="388"/>
      <c r="J213" s="343"/>
      <c r="K213" s="343"/>
      <c r="L213" s="343"/>
      <c r="M213" s="343"/>
      <c r="N213" s="343"/>
      <c r="O213" s="343"/>
      <c r="P213" s="343"/>
      <c r="Q213" s="343"/>
      <c r="R213" s="381"/>
      <c r="S213" s="343"/>
      <c r="T213" s="343"/>
      <c r="U213" s="343"/>
      <c r="V213" s="381"/>
      <c r="W213" s="381"/>
      <c r="X213" s="381"/>
      <c r="Y213" s="381"/>
      <c r="Z213" s="381"/>
      <c r="AA213" s="381"/>
      <c r="AB213" s="381"/>
      <c r="AC213" s="381"/>
      <c r="AD213" s="381"/>
      <c r="AE213" s="342"/>
      <c r="AF213" s="343"/>
      <c r="AG213" s="343"/>
      <c r="AH213" s="343"/>
      <c r="AI213" s="343"/>
      <c r="AJ213" s="343"/>
      <c r="AK213" s="343"/>
      <c r="AL213" s="343"/>
      <c r="AM213" s="343"/>
    </row>
    <row r="214" spans="1:39" ht="12.75" customHeight="1" x14ac:dyDescent="0.25">
      <c r="A214" s="343"/>
      <c r="B214" s="379"/>
      <c r="C214" s="382"/>
      <c r="D214" s="379"/>
      <c r="E214" s="343"/>
      <c r="F214" s="343"/>
      <c r="G214" s="381"/>
      <c r="H214" s="342"/>
      <c r="I214" s="388"/>
      <c r="J214" s="343"/>
      <c r="K214" s="343"/>
      <c r="L214" s="343"/>
      <c r="M214" s="343"/>
      <c r="N214" s="343"/>
      <c r="O214" s="343"/>
      <c r="P214" s="343"/>
      <c r="Q214" s="343"/>
      <c r="R214" s="381"/>
      <c r="S214" s="343"/>
      <c r="T214" s="343"/>
      <c r="U214" s="343"/>
      <c r="V214" s="381"/>
      <c r="W214" s="381"/>
      <c r="X214" s="381"/>
      <c r="Y214" s="381"/>
      <c r="Z214" s="381"/>
      <c r="AA214" s="381"/>
      <c r="AB214" s="381"/>
      <c r="AC214" s="381"/>
      <c r="AD214" s="381"/>
      <c r="AE214" s="342"/>
      <c r="AF214" s="343"/>
      <c r="AG214" s="343"/>
      <c r="AH214" s="343"/>
      <c r="AI214" s="343"/>
      <c r="AJ214" s="343"/>
      <c r="AK214" s="343"/>
      <c r="AL214" s="343"/>
      <c r="AM214" s="343"/>
    </row>
    <row r="215" spans="1:39" ht="12.75" customHeight="1" x14ac:dyDescent="0.25">
      <c r="A215" s="343"/>
      <c r="B215" s="379"/>
      <c r="C215" s="382"/>
      <c r="D215" s="379"/>
      <c r="E215" s="343"/>
      <c r="F215" s="343"/>
      <c r="G215" s="381"/>
      <c r="H215" s="342"/>
      <c r="I215" s="388"/>
      <c r="J215" s="343"/>
      <c r="K215" s="343"/>
      <c r="L215" s="343"/>
      <c r="M215" s="343"/>
      <c r="N215" s="343"/>
      <c r="O215" s="343"/>
      <c r="P215" s="343"/>
      <c r="Q215" s="343"/>
      <c r="R215" s="381"/>
      <c r="S215" s="343"/>
      <c r="T215" s="343"/>
      <c r="U215" s="343"/>
      <c r="V215" s="381"/>
      <c r="W215" s="381"/>
      <c r="X215" s="381"/>
      <c r="Y215" s="381"/>
      <c r="Z215" s="381"/>
      <c r="AA215" s="381"/>
      <c r="AB215" s="381"/>
      <c r="AC215" s="381"/>
      <c r="AD215" s="381"/>
      <c r="AE215" s="342"/>
      <c r="AF215" s="343"/>
      <c r="AG215" s="343"/>
      <c r="AH215" s="343"/>
      <c r="AI215" s="343"/>
      <c r="AJ215" s="343"/>
      <c r="AK215" s="343"/>
      <c r="AL215" s="343"/>
      <c r="AM215" s="343"/>
    </row>
    <row r="216" spans="1:39" ht="12.75" customHeight="1" x14ac:dyDescent="0.25">
      <c r="A216" s="343"/>
      <c r="B216" s="379"/>
      <c r="C216" s="382"/>
      <c r="D216" s="379"/>
      <c r="E216" s="343"/>
      <c r="F216" s="343"/>
      <c r="G216" s="381"/>
      <c r="H216" s="342"/>
      <c r="I216" s="388"/>
      <c r="J216" s="343"/>
      <c r="K216" s="343"/>
      <c r="L216" s="343"/>
      <c r="M216" s="343"/>
      <c r="N216" s="343"/>
      <c r="O216" s="343"/>
      <c r="P216" s="343"/>
      <c r="Q216" s="343"/>
      <c r="R216" s="381"/>
      <c r="S216" s="343"/>
      <c r="T216" s="343"/>
      <c r="U216" s="343"/>
      <c r="V216" s="381"/>
      <c r="W216" s="381"/>
      <c r="X216" s="381"/>
      <c r="Y216" s="381"/>
      <c r="Z216" s="381"/>
      <c r="AA216" s="381"/>
      <c r="AB216" s="381"/>
      <c r="AC216" s="381"/>
      <c r="AD216" s="381"/>
      <c r="AE216" s="342"/>
      <c r="AF216" s="343"/>
      <c r="AG216" s="343"/>
      <c r="AH216" s="343"/>
      <c r="AI216" s="343"/>
      <c r="AJ216" s="343"/>
      <c r="AK216" s="343"/>
      <c r="AL216" s="343"/>
      <c r="AM216" s="343"/>
    </row>
    <row r="217" spans="1:39" ht="12.75" customHeight="1" x14ac:dyDescent="0.25">
      <c r="A217" s="343"/>
      <c r="B217" s="379"/>
      <c r="C217" s="382"/>
      <c r="D217" s="379"/>
      <c r="E217" s="343"/>
      <c r="F217" s="343"/>
      <c r="G217" s="381"/>
      <c r="H217" s="342"/>
      <c r="I217" s="388"/>
      <c r="J217" s="343"/>
      <c r="K217" s="343"/>
      <c r="L217" s="343"/>
      <c r="M217" s="343"/>
      <c r="N217" s="343"/>
      <c r="O217" s="343"/>
      <c r="P217" s="343"/>
      <c r="Q217" s="343"/>
      <c r="R217" s="381"/>
      <c r="S217" s="343"/>
      <c r="T217" s="343"/>
      <c r="U217" s="343"/>
      <c r="V217" s="381"/>
      <c r="W217" s="381"/>
      <c r="X217" s="381"/>
      <c r="Y217" s="381"/>
      <c r="Z217" s="381"/>
      <c r="AA217" s="381"/>
      <c r="AB217" s="381"/>
      <c r="AC217" s="381"/>
      <c r="AD217" s="381"/>
      <c r="AE217" s="342"/>
      <c r="AF217" s="343"/>
      <c r="AG217" s="343"/>
      <c r="AH217" s="343"/>
      <c r="AI217" s="343"/>
      <c r="AJ217" s="343"/>
      <c r="AK217" s="343"/>
      <c r="AL217" s="343"/>
      <c r="AM217" s="343"/>
    </row>
    <row r="218" spans="1:39" ht="12.75" customHeight="1" x14ac:dyDescent="0.25">
      <c r="A218" s="343"/>
      <c r="B218" s="379"/>
      <c r="C218" s="382"/>
      <c r="D218" s="379"/>
      <c r="E218" s="343"/>
      <c r="F218" s="343"/>
      <c r="G218" s="381"/>
      <c r="H218" s="342"/>
      <c r="I218" s="388"/>
      <c r="J218" s="343"/>
      <c r="K218" s="343"/>
      <c r="L218" s="343"/>
      <c r="M218" s="343"/>
      <c r="N218" s="343"/>
      <c r="O218" s="343"/>
      <c r="P218" s="343"/>
      <c r="Q218" s="343"/>
      <c r="R218" s="381"/>
      <c r="S218" s="343"/>
      <c r="T218" s="343"/>
      <c r="U218" s="343"/>
      <c r="V218" s="381"/>
      <c r="W218" s="381"/>
      <c r="X218" s="381"/>
      <c r="Y218" s="381"/>
      <c r="Z218" s="381"/>
      <c r="AA218" s="381"/>
      <c r="AB218" s="381"/>
      <c r="AC218" s="381"/>
      <c r="AD218" s="381"/>
      <c r="AE218" s="342"/>
      <c r="AF218" s="343"/>
      <c r="AG218" s="343"/>
      <c r="AH218" s="343"/>
      <c r="AI218" s="343"/>
      <c r="AJ218" s="343"/>
      <c r="AK218" s="343"/>
      <c r="AL218" s="343"/>
      <c r="AM218" s="343"/>
    </row>
    <row r="219" spans="1:39" ht="12.75" customHeight="1" x14ac:dyDescent="0.25">
      <c r="A219" s="343"/>
      <c r="B219" s="379"/>
      <c r="C219" s="382"/>
      <c r="D219" s="379"/>
      <c r="E219" s="343"/>
      <c r="F219" s="343"/>
      <c r="G219" s="381"/>
      <c r="H219" s="342"/>
      <c r="I219" s="388"/>
      <c r="J219" s="343"/>
      <c r="K219" s="343"/>
      <c r="L219" s="343"/>
      <c r="M219" s="343"/>
      <c r="N219" s="343"/>
      <c r="O219" s="343"/>
      <c r="P219" s="343"/>
      <c r="Q219" s="343"/>
      <c r="R219" s="381"/>
      <c r="S219" s="343"/>
      <c r="T219" s="343"/>
      <c r="U219" s="343"/>
      <c r="V219" s="381"/>
      <c r="W219" s="381"/>
      <c r="X219" s="381"/>
      <c r="Y219" s="381"/>
      <c r="Z219" s="381"/>
      <c r="AA219" s="381"/>
      <c r="AB219" s="381"/>
      <c r="AC219" s="381"/>
      <c r="AD219" s="381"/>
      <c r="AE219" s="342"/>
      <c r="AF219" s="343"/>
      <c r="AG219" s="343"/>
      <c r="AH219" s="343"/>
      <c r="AI219" s="343"/>
      <c r="AJ219" s="343"/>
      <c r="AK219" s="343"/>
      <c r="AL219" s="343"/>
      <c r="AM219" s="343"/>
    </row>
    <row r="220" spans="1:39" ht="12.75" customHeight="1" x14ac:dyDescent="0.25">
      <c r="A220" s="343"/>
      <c r="B220" s="379"/>
      <c r="C220" s="382"/>
      <c r="D220" s="379"/>
      <c r="E220" s="343"/>
      <c r="F220" s="343"/>
      <c r="G220" s="381"/>
      <c r="H220" s="342"/>
      <c r="I220" s="388"/>
      <c r="J220" s="343"/>
      <c r="K220" s="343"/>
      <c r="L220" s="343"/>
      <c r="M220" s="343"/>
      <c r="N220" s="343"/>
      <c r="O220" s="343"/>
      <c r="P220" s="343"/>
      <c r="Q220" s="343"/>
      <c r="R220" s="381"/>
      <c r="S220" s="343"/>
      <c r="T220" s="343"/>
      <c r="U220" s="343"/>
      <c r="V220" s="381"/>
      <c r="W220" s="381"/>
      <c r="X220" s="381"/>
      <c r="Y220" s="381"/>
      <c r="Z220" s="381"/>
      <c r="AA220" s="381"/>
      <c r="AB220" s="381"/>
      <c r="AC220" s="381"/>
      <c r="AD220" s="381"/>
      <c r="AE220" s="342"/>
      <c r="AF220" s="343"/>
      <c r="AG220" s="343"/>
      <c r="AH220" s="343"/>
      <c r="AI220" s="343"/>
      <c r="AJ220" s="343"/>
      <c r="AK220" s="343"/>
      <c r="AL220" s="343"/>
      <c r="AM220" s="343"/>
    </row>
    <row r="221" spans="1:39" ht="12.75" customHeight="1" x14ac:dyDescent="0.25">
      <c r="A221" s="343"/>
      <c r="B221" s="379"/>
      <c r="C221" s="382"/>
      <c r="D221" s="379"/>
      <c r="E221" s="343"/>
      <c r="F221" s="343"/>
      <c r="G221" s="381"/>
      <c r="H221" s="342"/>
      <c r="I221" s="388"/>
      <c r="J221" s="343"/>
      <c r="K221" s="343"/>
      <c r="L221" s="343"/>
      <c r="M221" s="343"/>
      <c r="N221" s="343"/>
      <c r="O221" s="343"/>
      <c r="P221" s="343"/>
      <c r="Q221" s="343"/>
      <c r="R221" s="381"/>
      <c r="S221" s="343"/>
      <c r="T221" s="343"/>
      <c r="U221" s="343"/>
      <c r="V221" s="381"/>
      <c r="W221" s="381"/>
      <c r="X221" s="381"/>
      <c r="Y221" s="381"/>
      <c r="Z221" s="381"/>
      <c r="AA221" s="381"/>
      <c r="AB221" s="381"/>
      <c r="AC221" s="381"/>
      <c r="AD221" s="381"/>
      <c r="AE221" s="342"/>
      <c r="AF221" s="343"/>
      <c r="AG221" s="343"/>
      <c r="AH221" s="343"/>
      <c r="AI221" s="343"/>
      <c r="AJ221" s="343"/>
      <c r="AK221" s="343"/>
      <c r="AL221" s="343"/>
      <c r="AM221" s="343"/>
    </row>
    <row r="222" spans="1:39" ht="12.75" customHeight="1" x14ac:dyDescent="0.25">
      <c r="A222" s="343"/>
      <c r="B222" s="379"/>
      <c r="C222" s="382"/>
      <c r="D222" s="379"/>
      <c r="E222" s="343"/>
      <c r="F222" s="343"/>
      <c r="G222" s="381"/>
      <c r="H222" s="342"/>
      <c r="I222" s="388"/>
      <c r="J222" s="343"/>
      <c r="K222" s="343"/>
      <c r="L222" s="343"/>
      <c r="M222" s="343"/>
      <c r="N222" s="343"/>
      <c r="O222" s="343"/>
      <c r="P222" s="343"/>
      <c r="Q222" s="343"/>
      <c r="R222" s="381"/>
      <c r="S222" s="343"/>
      <c r="T222" s="343"/>
      <c r="U222" s="343"/>
      <c r="V222" s="381"/>
      <c r="W222" s="381"/>
      <c r="X222" s="381"/>
      <c r="Y222" s="381"/>
      <c r="Z222" s="381"/>
      <c r="AA222" s="381"/>
      <c r="AB222" s="381"/>
      <c r="AC222" s="381"/>
      <c r="AD222" s="381"/>
      <c r="AE222" s="342"/>
      <c r="AF222" s="343"/>
      <c r="AG222" s="343"/>
      <c r="AH222" s="343"/>
      <c r="AI222" s="343"/>
      <c r="AJ222" s="343"/>
      <c r="AK222" s="343"/>
      <c r="AL222" s="343"/>
      <c r="AM222" s="343"/>
    </row>
    <row r="223" spans="1:39" ht="12.75" customHeight="1" x14ac:dyDescent="0.25">
      <c r="A223" s="343"/>
      <c r="B223" s="379"/>
      <c r="C223" s="382"/>
      <c r="D223" s="379"/>
      <c r="E223" s="343"/>
      <c r="F223" s="343"/>
      <c r="G223" s="381"/>
      <c r="H223" s="342"/>
      <c r="I223" s="388"/>
      <c r="J223" s="343"/>
      <c r="K223" s="343"/>
      <c r="L223" s="343"/>
      <c r="M223" s="343"/>
      <c r="N223" s="343"/>
      <c r="O223" s="343"/>
      <c r="P223" s="343"/>
      <c r="Q223" s="343"/>
      <c r="R223" s="381"/>
      <c r="S223" s="343"/>
      <c r="T223" s="343"/>
      <c r="U223" s="343"/>
      <c r="V223" s="381"/>
      <c r="W223" s="381"/>
      <c r="X223" s="381"/>
      <c r="Y223" s="381"/>
      <c r="Z223" s="381"/>
      <c r="AA223" s="381"/>
      <c r="AB223" s="381"/>
      <c r="AC223" s="381"/>
      <c r="AD223" s="381"/>
      <c r="AE223" s="342"/>
      <c r="AF223" s="343"/>
      <c r="AG223" s="343"/>
      <c r="AH223" s="343"/>
      <c r="AI223" s="343"/>
      <c r="AJ223" s="343"/>
      <c r="AK223" s="343"/>
      <c r="AL223" s="343"/>
      <c r="AM223" s="343"/>
    </row>
    <row r="224" spans="1:39" ht="12.75" customHeight="1" x14ac:dyDescent="0.25">
      <c r="A224" s="343"/>
      <c r="B224" s="379"/>
      <c r="C224" s="382"/>
      <c r="D224" s="379"/>
      <c r="E224" s="343"/>
      <c r="F224" s="343"/>
      <c r="G224" s="381"/>
      <c r="H224" s="342"/>
      <c r="I224" s="388"/>
      <c r="J224" s="343"/>
      <c r="K224" s="343"/>
      <c r="L224" s="343"/>
      <c r="M224" s="343"/>
      <c r="N224" s="343"/>
      <c r="O224" s="343"/>
      <c r="P224" s="343"/>
      <c r="Q224" s="343"/>
      <c r="R224" s="381"/>
      <c r="S224" s="343"/>
      <c r="T224" s="343"/>
      <c r="U224" s="343"/>
      <c r="V224" s="381"/>
      <c r="W224" s="381"/>
      <c r="X224" s="381"/>
      <c r="Y224" s="381"/>
      <c r="Z224" s="381"/>
      <c r="AA224" s="381"/>
      <c r="AB224" s="381"/>
      <c r="AC224" s="381"/>
      <c r="AD224" s="381"/>
      <c r="AE224" s="342"/>
      <c r="AF224" s="343"/>
      <c r="AG224" s="343"/>
      <c r="AH224" s="343"/>
      <c r="AI224" s="343"/>
      <c r="AJ224" s="343"/>
      <c r="AK224" s="343"/>
      <c r="AL224" s="343"/>
      <c r="AM224" s="343"/>
    </row>
    <row r="225" spans="1:39" ht="12.75" customHeight="1" x14ac:dyDescent="0.25">
      <c r="A225" s="343"/>
      <c r="B225" s="379"/>
      <c r="C225" s="382"/>
      <c r="D225" s="379"/>
      <c r="E225" s="343"/>
      <c r="F225" s="343"/>
      <c r="G225" s="381"/>
      <c r="H225" s="342"/>
      <c r="I225" s="388"/>
      <c r="J225" s="343"/>
      <c r="K225" s="343"/>
      <c r="L225" s="343"/>
      <c r="M225" s="343"/>
      <c r="N225" s="343"/>
      <c r="O225" s="343"/>
      <c r="P225" s="343"/>
      <c r="Q225" s="343"/>
      <c r="R225" s="381"/>
      <c r="S225" s="343"/>
      <c r="T225" s="343"/>
      <c r="U225" s="343"/>
      <c r="V225" s="381"/>
      <c r="W225" s="381"/>
      <c r="X225" s="381"/>
      <c r="Y225" s="381"/>
      <c r="Z225" s="381"/>
      <c r="AA225" s="381"/>
      <c r="AB225" s="381"/>
      <c r="AC225" s="381"/>
      <c r="AD225" s="381"/>
      <c r="AE225" s="342"/>
      <c r="AF225" s="343"/>
      <c r="AG225" s="343"/>
      <c r="AH225" s="343"/>
      <c r="AI225" s="343"/>
      <c r="AJ225" s="343"/>
      <c r="AK225" s="343"/>
      <c r="AL225" s="343"/>
      <c r="AM225" s="343"/>
    </row>
    <row r="226" spans="1:39" ht="12.75" customHeight="1" x14ac:dyDescent="0.25">
      <c r="A226" s="343"/>
      <c r="B226" s="379"/>
      <c r="C226" s="382"/>
      <c r="D226" s="379"/>
      <c r="E226" s="343"/>
      <c r="F226" s="343"/>
      <c r="G226" s="381"/>
      <c r="H226" s="342"/>
      <c r="I226" s="388"/>
      <c r="J226" s="343"/>
      <c r="K226" s="343"/>
      <c r="L226" s="343"/>
      <c r="M226" s="343"/>
      <c r="N226" s="343"/>
      <c r="O226" s="343"/>
      <c r="P226" s="343"/>
      <c r="Q226" s="343"/>
      <c r="R226" s="381"/>
      <c r="S226" s="343"/>
      <c r="T226" s="343"/>
      <c r="U226" s="343"/>
      <c r="V226" s="381"/>
      <c r="W226" s="381"/>
      <c r="X226" s="381"/>
      <c r="Y226" s="381"/>
      <c r="Z226" s="381"/>
      <c r="AA226" s="381"/>
      <c r="AB226" s="381"/>
      <c r="AC226" s="381"/>
      <c r="AD226" s="381"/>
      <c r="AE226" s="342"/>
      <c r="AF226" s="343"/>
      <c r="AG226" s="343"/>
      <c r="AH226" s="343"/>
      <c r="AI226" s="343"/>
      <c r="AJ226" s="343"/>
      <c r="AK226" s="343"/>
      <c r="AL226" s="343"/>
      <c r="AM226" s="343"/>
    </row>
    <row r="227" spans="1:39" ht="12.75" customHeight="1" x14ac:dyDescent="0.25">
      <c r="A227" s="343"/>
      <c r="B227" s="379"/>
      <c r="C227" s="382"/>
      <c r="D227" s="379"/>
      <c r="E227" s="343"/>
      <c r="F227" s="343"/>
      <c r="G227" s="381"/>
      <c r="H227" s="342"/>
      <c r="I227" s="388"/>
      <c r="J227" s="343"/>
      <c r="K227" s="343"/>
      <c r="L227" s="343"/>
      <c r="M227" s="343"/>
      <c r="N227" s="343"/>
      <c r="O227" s="343"/>
      <c r="P227" s="343"/>
      <c r="Q227" s="343"/>
      <c r="R227" s="381"/>
      <c r="S227" s="343"/>
      <c r="T227" s="343"/>
      <c r="U227" s="343"/>
      <c r="V227" s="381"/>
      <c r="W227" s="381"/>
      <c r="X227" s="381"/>
      <c r="Y227" s="381"/>
      <c r="Z227" s="381"/>
      <c r="AA227" s="381"/>
      <c r="AB227" s="381"/>
      <c r="AC227" s="381"/>
      <c r="AD227" s="381"/>
      <c r="AE227" s="342"/>
      <c r="AF227" s="343"/>
      <c r="AG227" s="343"/>
      <c r="AH227" s="343"/>
      <c r="AI227" s="343"/>
      <c r="AJ227" s="343"/>
      <c r="AK227" s="343"/>
      <c r="AL227" s="343"/>
      <c r="AM227" s="343"/>
    </row>
    <row r="228" spans="1:39" ht="12.75" customHeight="1" x14ac:dyDescent="0.25">
      <c r="A228" s="343"/>
      <c r="B228" s="379"/>
      <c r="C228" s="382"/>
      <c r="D228" s="379"/>
      <c r="E228" s="343"/>
      <c r="F228" s="343"/>
      <c r="G228" s="381"/>
      <c r="H228" s="342"/>
      <c r="I228" s="388"/>
      <c r="J228" s="343"/>
      <c r="K228" s="343"/>
      <c r="L228" s="343"/>
      <c r="M228" s="343"/>
      <c r="N228" s="343"/>
      <c r="O228" s="343"/>
      <c r="P228" s="343"/>
      <c r="Q228" s="343"/>
      <c r="R228" s="381"/>
      <c r="S228" s="343"/>
      <c r="T228" s="343"/>
      <c r="U228" s="343"/>
      <c r="V228" s="381"/>
      <c r="W228" s="381"/>
      <c r="X228" s="381"/>
      <c r="Y228" s="381"/>
      <c r="Z228" s="381"/>
      <c r="AA228" s="381"/>
      <c r="AB228" s="381"/>
      <c r="AC228" s="381"/>
      <c r="AD228" s="381"/>
      <c r="AE228" s="342"/>
      <c r="AF228" s="343"/>
      <c r="AG228" s="343"/>
      <c r="AH228" s="343"/>
      <c r="AI228" s="343"/>
      <c r="AJ228" s="343"/>
      <c r="AK228" s="343"/>
      <c r="AL228" s="343"/>
      <c r="AM228" s="343"/>
    </row>
    <row r="229" spans="1:39" ht="12.75" customHeight="1" x14ac:dyDescent="0.25">
      <c r="A229" s="343"/>
      <c r="B229" s="379"/>
      <c r="C229" s="382"/>
      <c r="D229" s="379"/>
      <c r="E229" s="343"/>
      <c r="F229" s="343"/>
      <c r="G229" s="381"/>
      <c r="H229" s="342"/>
      <c r="I229" s="388"/>
      <c r="J229" s="343"/>
      <c r="K229" s="343"/>
      <c r="L229" s="343"/>
      <c r="M229" s="343"/>
      <c r="N229" s="343"/>
      <c r="O229" s="343"/>
      <c r="P229" s="343"/>
      <c r="Q229" s="343"/>
      <c r="R229" s="381"/>
      <c r="S229" s="343"/>
      <c r="T229" s="343"/>
      <c r="U229" s="343"/>
      <c r="V229" s="381"/>
      <c r="W229" s="381"/>
      <c r="X229" s="381"/>
      <c r="Y229" s="381"/>
      <c r="Z229" s="381"/>
      <c r="AA229" s="381"/>
      <c r="AB229" s="381"/>
      <c r="AC229" s="381"/>
      <c r="AD229" s="381"/>
      <c r="AE229" s="342"/>
      <c r="AF229" s="343"/>
      <c r="AG229" s="343"/>
      <c r="AH229" s="343"/>
      <c r="AI229" s="343"/>
      <c r="AJ229" s="343"/>
      <c r="AK229" s="343"/>
      <c r="AL229" s="343"/>
      <c r="AM229" s="343"/>
    </row>
    <row r="230" spans="1:39" ht="12.75" customHeight="1" x14ac:dyDescent="0.25">
      <c r="A230" s="343"/>
      <c r="B230" s="379"/>
      <c r="C230" s="382"/>
      <c r="D230" s="379"/>
      <c r="E230" s="343"/>
      <c r="F230" s="343"/>
      <c r="G230" s="381"/>
      <c r="H230" s="342"/>
      <c r="I230" s="388"/>
      <c r="J230" s="343"/>
      <c r="K230" s="343"/>
      <c r="L230" s="343"/>
      <c r="M230" s="343"/>
      <c r="N230" s="343"/>
      <c r="O230" s="343"/>
      <c r="P230" s="343"/>
      <c r="Q230" s="343"/>
      <c r="R230" s="381"/>
      <c r="S230" s="343"/>
      <c r="T230" s="343"/>
      <c r="U230" s="343"/>
      <c r="V230" s="381"/>
      <c r="W230" s="381"/>
      <c r="X230" s="381"/>
      <c r="Y230" s="381"/>
      <c r="Z230" s="381"/>
      <c r="AA230" s="381"/>
      <c r="AB230" s="381"/>
      <c r="AC230" s="381"/>
      <c r="AD230" s="381"/>
      <c r="AE230" s="342"/>
      <c r="AF230" s="343"/>
      <c r="AG230" s="343"/>
      <c r="AH230" s="343"/>
      <c r="AI230" s="343"/>
      <c r="AJ230" s="343"/>
      <c r="AK230" s="343"/>
      <c r="AL230" s="343"/>
      <c r="AM230" s="343"/>
    </row>
    <row r="231" spans="1:39" ht="12.75" customHeight="1" x14ac:dyDescent="0.25">
      <c r="A231" s="343"/>
      <c r="B231" s="379"/>
      <c r="C231" s="382"/>
      <c r="D231" s="379"/>
      <c r="E231" s="343"/>
      <c r="F231" s="343"/>
      <c r="G231" s="381"/>
      <c r="H231" s="342"/>
      <c r="I231" s="388"/>
      <c r="J231" s="343"/>
      <c r="K231" s="343"/>
      <c r="L231" s="343"/>
      <c r="M231" s="343"/>
      <c r="N231" s="343"/>
      <c r="O231" s="343"/>
      <c r="P231" s="343"/>
      <c r="Q231" s="343"/>
      <c r="R231" s="381"/>
      <c r="S231" s="343"/>
      <c r="T231" s="343"/>
      <c r="U231" s="343"/>
      <c r="V231" s="381"/>
      <c r="W231" s="381"/>
      <c r="X231" s="381"/>
      <c r="Y231" s="381"/>
      <c r="Z231" s="381"/>
      <c r="AA231" s="381"/>
      <c r="AB231" s="381"/>
      <c r="AC231" s="381"/>
      <c r="AD231" s="381"/>
      <c r="AE231" s="342"/>
      <c r="AF231" s="343"/>
      <c r="AG231" s="343"/>
      <c r="AH231" s="343"/>
      <c r="AI231" s="343"/>
      <c r="AJ231" s="343"/>
      <c r="AK231" s="343"/>
      <c r="AL231" s="343"/>
      <c r="AM231" s="343"/>
    </row>
    <row r="232" spans="1:39" ht="12.75" customHeight="1" x14ac:dyDescent="0.25">
      <c r="A232" s="343"/>
      <c r="B232" s="379"/>
      <c r="C232" s="382"/>
      <c r="D232" s="379"/>
      <c r="E232" s="343"/>
      <c r="F232" s="343"/>
      <c r="G232" s="381"/>
      <c r="H232" s="342"/>
      <c r="I232" s="388"/>
      <c r="J232" s="343"/>
      <c r="K232" s="343"/>
      <c r="L232" s="343"/>
      <c r="M232" s="343"/>
      <c r="N232" s="343"/>
      <c r="O232" s="343"/>
      <c r="P232" s="343"/>
      <c r="Q232" s="343"/>
      <c r="R232" s="381"/>
      <c r="S232" s="343"/>
      <c r="T232" s="343"/>
      <c r="U232" s="343"/>
      <c r="V232" s="381"/>
      <c r="W232" s="381"/>
      <c r="X232" s="381"/>
      <c r="Y232" s="381"/>
      <c r="Z232" s="381"/>
      <c r="AA232" s="381"/>
      <c r="AB232" s="381"/>
      <c r="AC232" s="381"/>
      <c r="AD232" s="381"/>
      <c r="AE232" s="342"/>
      <c r="AF232" s="343"/>
      <c r="AG232" s="343"/>
      <c r="AH232" s="343"/>
      <c r="AI232" s="343"/>
      <c r="AJ232" s="343"/>
      <c r="AK232" s="343"/>
      <c r="AL232" s="343"/>
      <c r="AM232" s="343"/>
    </row>
    <row r="233" spans="1:39" ht="12.75" customHeight="1" x14ac:dyDescent="0.25">
      <c r="A233" s="343"/>
      <c r="B233" s="379"/>
      <c r="C233" s="382"/>
      <c r="D233" s="379"/>
      <c r="E233" s="343"/>
      <c r="F233" s="343"/>
      <c r="G233" s="381"/>
      <c r="H233" s="342"/>
      <c r="I233" s="388"/>
      <c r="J233" s="343"/>
      <c r="K233" s="343"/>
      <c r="L233" s="343"/>
      <c r="M233" s="343"/>
      <c r="N233" s="343"/>
      <c r="O233" s="343"/>
      <c r="P233" s="343"/>
      <c r="Q233" s="343"/>
      <c r="R233" s="381"/>
      <c r="S233" s="343"/>
      <c r="T233" s="343"/>
      <c r="U233" s="343"/>
      <c r="V233" s="381"/>
      <c r="W233" s="381"/>
      <c r="X233" s="381"/>
      <c r="Y233" s="381"/>
      <c r="Z233" s="381"/>
      <c r="AA233" s="381"/>
      <c r="AB233" s="381"/>
      <c r="AC233" s="381"/>
      <c r="AD233" s="381"/>
      <c r="AE233" s="342"/>
      <c r="AF233" s="343"/>
      <c r="AG233" s="343"/>
      <c r="AH233" s="343"/>
      <c r="AI233" s="343"/>
      <c r="AJ233" s="343"/>
      <c r="AK233" s="343"/>
      <c r="AL233" s="343"/>
      <c r="AM233" s="343"/>
    </row>
    <row r="234" spans="1:39" ht="12.75" customHeight="1" x14ac:dyDescent="0.25">
      <c r="A234" s="343"/>
      <c r="B234" s="379"/>
      <c r="C234" s="382"/>
      <c r="D234" s="379"/>
      <c r="E234" s="343"/>
      <c r="F234" s="343"/>
      <c r="G234" s="381"/>
      <c r="H234" s="342"/>
      <c r="I234" s="388"/>
      <c r="J234" s="343"/>
      <c r="K234" s="343"/>
      <c r="L234" s="343"/>
      <c r="M234" s="343"/>
      <c r="N234" s="343"/>
      <c r="O234" s="343"/>
      <c r="P234" s="343"/>
      <c r="Q234" s="343"/>
      <c r="R234" s="381"/>
      <c r="S234" s="343"/>
      <c r="T234" s="343"/>
      <c r="U234" s="343"/>
      <c r="V234" s="381"/>
      <c r="W234" s="381"/>
      <c r="X234" s="381"/>
      <c r="Y234" s="381"/>
      <c r="Z234" s="381"/>
      <c r="AA234" s="381"/>
      <c r="AB234" s="381"/>
      <c r="AC234" s="381"/>
      <c r="AD234" s="381"/>
      <c r="AE234" s="342"/>
      <c r="AF234" s="343"/>
      <c r="AG234" s="343"/>
      <c r="AH234" s="343"/>
      <c r="AI234" s="343"/>
      <c r="AJ234" s="343"/>
      <c r="AK234" s="343"/>
      <c r="AL234" s="343"/>
      <c r="AM234" s="343"/>
    </row>
    <row r="235" spans="1:39" ht="12.75" customHeight="1" x14ac:dyDescent="0.25">
      <c r="A235" s="343"/>
      <c r="B235" s="379"/>
      <c r="C235" s="382"/>
      <c r="D235" s="379"/>
      <c r="E235" s="343"/>
      <c r="F235" s="343"/>
      <c r="G235" s="381"/>
      <c r="H235" s="342"/>
      <c r="I235" s="388"/>
      <c r="J235" s="343"/>
      <c r="K235" s="343"/>
      <c r="L235" s="343"/>
      <c r="M235" s="343"/>
      <c r="N235" s="343"/>
      <c r="O235" s="343"/>
      <c r="P235" s="343"/>
      <c r="Q235" s="343"/>
      <c r="R235" s="381"/>
      <c r="S235" s="343"/>
      <c r="T235" s="343"/>
      <c r="U235" s="343"/>
      <c r="V235" s="381"/>
      <c r="W235" s="381"/>
      <c r="X235" s="381"/>
      <c r="Y235" s="381"/>
      <c r="Z235" s="381"/>
      <c r="AA235" s="381"/>
      <c r="AB235" s="381"/>
      <c r="AC235" s="381"/>
      <c r="AD235" s="381"/>
      <c r="AE235" s="342"/>
      <c r="AF235" s="343"/>
      <c r="AG235" s="343"/>
      <c r="AH235" s="343"/>
      <c r="AI235" s="343"/>
      <c r="AJ235" s="343"/>
      <c r="AK235" s="343"/>
      <c r="AL235" s="343"/>
      <c r="AM235" s="343"/>
    </row>
    <row r="236" spans="1:39" ht="12.75" customHeight="1" x14ac:dyDescent="0.25">
      <c r="A236" s="343"/>
      <c r="B236" s="379"/>
      <c r="C236" s="382"/>
      <c r="D236" s="379"/>
      <c r="E236" s="343"/>
      <c r="F236" s="343"/>
      <c r="G236" s="381"/>
      <c r="H236" s="342"/>
      <c r="I236" s="388"/>
      <c r="J236" s="343"/>
      <c r="K236" s="343"/>
      <c r="L236" s="343"/>
      <c r="M236" s="343"/>
      <c r="N236" s="343"/>
      <c r="O236" s="343"/>
      <c r="P236" s="343"/>
      <c r="Q236" s="343"/>
      <c r="R236" s="381"/>
      <c r="S236" s="343"/>
      <c r="T236" s="343"/>
      <c r="U236" s="343"/>
      <c r="V236" s="381"/>
      <c r="W236" s="381"/>
      <c r="X236" s="381"/>
      <c r="Y236" s="381"/>
      <c r="Z236" s="381"/>
      <c r="AA236" s="381"/>
      <c r="AB236" s="381"/>
      <c r="AC236" s="381"/>
      <c r="AD236" s="381"/>
      <c r="AE236" s="342"/>
      <c r="AF236" s="343"/>
      <c r="AG236" s="343"/>
      <c r="AH236" s="343"/>
      <c r="AI236" s="343"/>
      <c r="AJ236" s="343"/>
      <c r="AK236" s="343"/>
      <c r="AL236" s="343"/>
      <c r="AM236" s="343"/>
    </row>
    <row r="237" spans="1:39" ht="12.75" customHeight="1" x14ac:dyDescent="0.25">
      <c r="A237" s="343"/>
      <c r="B237" s="379"/>
      <c r="C237" s="382"/>
      <c r="D237" s="379"/>
      <c r="E237" s="343"/>
      <c r="F237" s="343"/>
      <c r="G237" s="381"/>
      <c r="H237" s="342"/>
      <c r="I237" s="388"/>
      <c r="J237" s="343"/>
      <c r="K237" s="343"/>
      <c r="L237" s="343"/>
      <c r="M237" s="343"/>
      <c r="N237" s="343"/>
      <c r="O237" s="343"/>
      <c r="P237" s="343"/>
      <c r="Q237" s="343"/>
      <c r="R237" s="381"/>
      <c r="S237" s="343"/>
      <c r="T237" s="343"/>
      <c r="U237" s="343"/>
      <c r="V237" s="381"/>
      <c r="W237" s="381"/>
      <c r="X237" s="381"/>
      <c r="Y237" s="381"/>
      <c r="Z237" s="381"/>
      <c r="AA237" s="381"/>
      <c r="AB237" s="381"/>
      <c r="AC237" s="381"/>
      <c r="AD237" s="381"/>
      <c r="AE237" s="342"/>
      <c r="AF237" s="343"/>
      <c r="AG237" s="343"/>
      <c r="AH237" s="343"/>
      <c r="AI237" s="343"/>
      <c r="AJ237" s="343"/>
      <c r="AK237" s="343"/>
      <c r="AL237" s="343"/>
      <c r="AM237" s="343"/>
    </row>
    <row r="238" spans="1:39" ht="12.75" customHeight="1" x14ac:dyDescent="0.25">
      <c r="A238" s="343"/>
      <c r="B238" s="379"/>
      <c r="C238" s="382"/>
      <c r="D238" s="379"/>
      <c r="E238" s="343"/>
      <c r="F238" s="343"/>
      <c r="G238" s="381"/>
      <c r="H238" s="342"/>
      <c r="I238" s="388"/>
      <c r="J238" s="343"/>
      <c r="K238" s="343"/>
      <c r="L238" s="343"/>
      <c r="M238" s="343"/>
      <c r="N238" s="343"/>
      <c r="O238" s="343"/>
      <c r="P238" s="343"/>
      <c r="Q238" s="343"/>
      <c r="R238" s="381"/>
      <c r="S238" s="343"/>
      <c r="T238" s="343"/>
      <c r="U238" s="343"/>
      <c r="V238" s="381"/>
      <c r="W238" s="381"/>
      <c r="X238" s="381"/>
      <c r="Y238" s="381"/>
      <c r="Z238" s="381"/>
      <c r="AA238" s="381"/>
      <c r="AB238" s="381"/>
      <c r="AC238" s="381"/>
      <c r="AD238" s="381"/>
      <c r="AE238" s="342"/>
      <c r="AF238" s="343"/>
      <c r="AG238" s="343"/>
      <c r="AH238" s="343"/>
      <c r="AI238" s="343"/>
      <c r="AJ238" s="343"/>
      <c r="AK238" s="343"/>
      <c r="AL238" s="343"/>
      <c r="AM238" s="343"/>
    </row>
    <row r="239" spans="1:39" ht="12.75" customHeight="1" x14ac:dyDescent="0.25">
      <c r="A239" s="343"/>
      <c r="B239" s="379"/>
      <c r="C239" s="382"/>
      <c r="D239" s="379"/>
      <c r="E239" s="343"/>
      <c r="F239" s="343"/>
      <c r="G239" s="381"/>
      <c r="H239" s="342"/>
      <c r="I239" s="388"/>
      <c r="J239" s="343"/>
      <c r="K239" s="343"/>
      <c r="L239" s="343"/>
      <c r="M239" s="343"/>
      <c r="N239" s="343"/>
      <c r="O239" s="343"/>
      <c r="P239" s="343"/>
      <c r="Q239" s="343"/>
      <c r="R239" s="381"/>
      <c r="S239" s="343"/>
      <c r="T239" s="343"/>
      <c r="U239" s="343"/>
      <c r="V239" s="381"/>
      <c r="W239" s="381"/>
      <c r="X239" s="381"/>
      <c r="Y239" s="381"/>
      <c r="Z239" s="381"/>
      <c r="AA239" s="381"/>
      <c r="AB239" s="381"/>
      <c r="AC239" s="381"/>
      <c r="AD239" s="381"/>
      <c r="AE239" s="342"/>
      <c r="AF239" s="343"/>
      <c r="AG239" s="343"/>
      <c r="AH239" s="343"/>
      <c r="AI239" s="343"/>
      <c r="AJ239" s="343"/>
      <c r="AK239" s="343"/>
      <c r="AL239" s="343"/>
      <c r="AM239" s="343"/>
    </row>
    <row r="240" spans="1:39" ht="12.75" customHeight="1" x14ac:dyDescent="0.25">
      <c r="A240" s="343"/>
      <c r="B240" s="379"/>
      <c r="C240" s="382"/>
      <c r="D240" s="379"/>
      <c r="E240" s="343"/>
      <c r="F240" s="343"/>
      <c r="G240" s="381"/>
      <c r="H240" s="342"/>
      <c r="I240" s="388"/>
      <c r="J240" s="343"/>
      <c r="K240" s="343"/>
      <c r="L240" s="343"/>
      <c r="M240" s="343"/>
      <c r="N240" s="343"/>
      <c r="O240" s="343"/>
      <c r="P240" s="343"/>
      <c r="Q240" s="343"/>
      <c r="R240" s="381"/>
      <c r="S240" s="343"/>
      <c r="T240" s="343"/>
      <c r="U240" s="343"/>
      <c r="V240" s="381"/>
      <c r="W240" s="381"/>
      <c r="X240" s="381"/>
      <c r="Y240" s="381"/>
      <c r="Z240" s="381"/>
      <c r="AA240" s="381"/>
      <c r="AB240" s="381"/>
      <c r="AC240" s="381"/>
      <c r="AD240" s="381"/>
      <c r="AE240" s="342"/>
      <c r="AF240" s="343"/>
      <c r="AG240" s="343"/>
      <c r="AH240" s="343"/>
      <c r="AI240" s="343"/>
      <c r="AJ240" s="343"/>
      <c r="AK240" s="343"/>
      <c r="AL240" s="343"/>
      <c r="AM240" s="343"/>
    </row>
    <row r="241" spans="1:39" ht="12.75" customHeight="1" x14ac:dyDescent="0.25">
      <c r="A241" s="343"/>
      <c r="B241" s="379"/>
      <c r="C241" s="382"/>
      <c r="D241" s="379"/>
      <c r="E241" s="343"/>
      <c r="F241" s="343"/>
      <c r="G241" s="381"/>
      <c r="H241" s="342"/>
      <c r="I241" s="388"/>
      <c r="J241" s="343"/>
      <c r="K241" s="343"/>
      <c r="L241" s="343"/>
      <c r="M241" s="343"/>
      <c r="N241" s="343"/>
      <c r="O241" s="343"/>
      <c r="P241" s="343"/>
      <c r="Q241" s="343"/>
      <c r="R241" s="381"/>
      <c r="S241" s="343"/>
      <c r="T241" s="343"/>
      <c r="U241" s="343"/>
      <c r="V241" s="381"/>
      <c r="W241" s="381"/>
      <c r="X241" s="381"/>
      <c r="Y241" s="381"/>
      <c r="Z241" s="381"/>
      <c r="AA241" s="381"/>
      <c r="AB241" s="381"/>
      <c r="AC241" s="381"/>
      <c r="AD241" s="381"/>
      <c r="AE241" s="342"/>
      <c r="AF241" s="343"/>
      <c r="AG241" s="343"/>
      <c r="AH241" s="343"/>
      <c r="AI241" s="343"/>
      <c r="AJ241" s="343"/>
      <c r="AK241" s="343"/>
      <c r="AL241" s="343"/>
      <c r="AM241" s="343"/>
    </row>
    <row r="242" spans="1:39" ht="12.75" customHeight="1" x14ac:dyDescent="0.25">
      <c r="A242" s="343"/>
      <c r="B242" s="379"/>
      <c r="C242" s="382"/>
      <c r="D242" s="379"/>
      <c r="E242" s="343"/>
      <c r="F242" s="343"/>
      <c r="G242" s="381"/>
      <c r="H242" s="342"/>
      <c r="I242" s="388"/>
      <c r="J242" s="343"/>
      <c r="K242" s="343"/>
      <c r="L242" s="343"/>
      <c r="M242" s="343"/>
      <c r="N242" s="343"/>
      <c r="O242" s="343"/>
      <c r="P242" s="343"/>
      <c r="Q242" s="343"/>
      <c r="R242" s="381"/>
      <c r="S242" s="343"/>
      <c r="T242" s="343"/>
      <c r="U242" s="343"/>
      <c r="V242" s="381"/>
      <c r="W242" s="381"/>
      <c r="X242" s="381"/>
      <c r="Y242" s="381"/>
      <c r="Z242" s="381"/>
      <c r="AA242" s="381"/>
      <c r="AB242" s="381"/>
      <c r="AC242" s="381"/>
      <c r="AD242" s="381"/>
      <c r="AE242" s="342"/>
      <c r="AF242" s="343"/>
      <c r="AG242" s="343"/>
      <c r="AH242" s="343"/>
      <c r="AI242" s="343"/>
      <c r="AJ242" s="343"/>
      <c r="AK242" s="343"/>
      <c r="AL242" s="343"/>
      <c r="AM242" s="343"/>
    </row>
    <row r="243" spans="1:39" ht="12.75" customHeight="1" x14ac:dyDescent="0.25">
      <c r="A243" s="343"/>
      <c r="B243" s="379"/>
      <c r="C243" s="382"/>
      <c r="D243" s="379"/>
      <c r="E243" s="343"/>
      <c r="F243" s="343"/>
      <c r="G243" s="381"/>
      <c r="H243" s="342"/>
      <c r="I243" s="388"/>
      <c r="J243" s="343"/>
      <c r="K243" s="343"/>
      <c r="L243" s="343"/>
      <c r="M243" s="343"/>
      <c r="N243" s="343"/>
      <c r="O243" s="343"/>
      <c r="P243" s="343"/>
      <c r="Q243" s="343"/>
      <c r="R243" s="381"/>
      <c r="S243" s="343"/>
      <c r="T243" s="343"/>
      <c r="U243" s="343"/>
      <c r="V243" s="381"/>
      <c r="W243" s="381"/>
      <c r="X243" s="381"/>
      <c r="Y243" s="381"/>
      <c r="Z243" s="381"/>
      <c r="AA243" s="381"/>
      <c r="AB243" s="381"/>
      <c r="AC243" s="381"/>
      <c r="AD243" s="381"/>
      <c r="AE243" s="342"/>
      <c r="AF243" s="343"/>
      <c r="AG243" s="343"/>
      <c r="AH243" s="343"/>
      <c r="AI243" s="343"/>
      <c r="AJ243" s="343"/>
      <c r="AK243" s="343"/>
      <c r="AL243" s="343"/>
      <c r="AM243" s="343"/>
    </row>
    <row r="244" spans="1:39" ht="12.75" customHeight="1" x14ac:dyDescent="0.25">
      <c r="A244" s="343"/>
      <c r="B244" s="379"/>
      <c r="C244" s="382"/>
      <c r="D244" s="379"/>
      <c r="E244" s="343"/>
      <c r="F244" s="343"/>
      <c r="G244" s="381"/>
      <c r="H244" s="342"/>
      <c r="I244" s="388"/>
      <c r="J244" s="343"/>
      <c r="K244" s="343"/>
      <c r="L244" s="343"/>
      <c r="M244" s="343"/>
      <c r="N244" s="343"/>
      <c r="O244" s="343"/>
      <c r="P244" s="343"/>
      <c r="Q244" s="343"/>
      <c r="R244" s="381"/>
      <c r="S244" s="343"/>
      <c r="T244" s="343"/>
      <c r="U244" s="343"/>
      <c r="V244" s="381"/>
      <c r="W244" s="381"/>
      <c r="X244" s="381"/>
      <c r="Y244" s="381"/>
      <c r="Z244" s="381"/>
      <c r="AA244" s="381"/>
      <c r="AB244" s="381"/>
      <c r="AC244" s="381"/>
      <c r="AD244" s="381"/>
      <c r="AE244" s="342"/>
      <c r="AF244" s="343"/>
      <c r="AG244" s="343"/>
      <c r="AH244" s="343"/>
      <c r="AI244" s="343"/>
      <c r="AJ244" s="343"/>
      <c r="AK244" s="343"/>
      <c r="AL244" s="343"/>
      <c r="AM244" s="343"/>
    </row>
    <row r="245" spans="1:39" ht="12.75" customHeight="1" x14ac:dyDescent="0.25">
      <c r="A245" s="343"/>
      <c r="B245" s="379"/>
      <c r="C245" s="382"/>
      <c r="D245" s="379"/>
      <c r="E245" s="343"/>
      <c r="F245" s="343"/>
      <c r="G245" s="381"/>
      <c r="H245" s="342"/>
      <c r="I245" s="388"/>
      <c r="J245" s="343"/>
      <c r="K245" s="343"/>
      <c r="L245" s="343"/>
      <c r="M245" s="343"/>
      <c r="N245" s="343"/>
      <c r="O245" s="343"/>
      <c r="P245" s="343"/>
      <c r="Q245" s="343"/>
      <c r="R245" s="381"/>
      <c r="S245" s="343"/>
      <c r="T245" s="343"/>
      <c r="U245" s="343"/>
      <c r="V245" s="381"/>
      <c r="W245" s="381"/>
      <c r="X245" s="381"/>
      <c r="Y245" s="381"/>
      <c r="Z245" s="381"/>
      <c r="AA245" s="381"/>
      <c r="AB245" s="381"/>
      <c r="AC245" s="381"/>
      <c r="AD245" s="381"/>
      <c r="AE245" s="342"/>
      <c r="AF245" s="343"/>
      <c r="AG245" s="343"/>
      <c r="AH245" s="343"/>
      <c r="AI245" s="343"/>
      <c r="AJ245" s="343"/>
      <c r="AK245" s="343"/>
      <c r="AL245" s="343"/>
      <c r="AM245" s="343"/>
    </row>
    <row r="246" spans="1:39" ht="12.75" customHeight="1" x14ac:dyDescent="0.25">
      <c r="A246" s="343"/>
      <c r="B246" s="379"/>
      <c r="C246" s="382"/>
      <c r="D246" s="379"/>
      <c r="E246" s="343"/>
      <c r="F246" s="343"/>
      <c r="G246" s="381"/>
      <c r="H246" s="342"/>
      <c r="I246" s="388"/>
      <c r="J246" s="343"/>
      <c r="K246" s="343"/>
      <c r="L246" s="343"/>
      <c r="M246" s="343"/>
      <c r="N246" s="343"/>
      <c r="O246" s="343"/>
      <c r="P246" s="343"/>
      <c r="Q246" s="343"/>
      <c r="R246" s="381"/>
      <c r="S246" s="343"/>
      <c r="T246" s="343"/>
      <c r="U246" s="343"/>
      <c r="V246" s="381"/>
      <c r="W246" s="381"/>
      <c r="X246" s="381"/>
      <c r="Y246" s="381"/>
      <c r="Z246" s="381"/>
      <c r="AA246" s="381"/>
      <c r="AB246" s="381"/>
      <c r="AC246" s="381"/>
      <c r="AD246" s="381"/>
      <c r="AE246" s="342"/>
      <c r="AF246" s="343"/>
      <c r="AG246" s="343"/>
      <c r="AH246" s="343"/>
      <c r="AI246" s="343"/>
      <c r="AJ246" s="343"/>
      <c r="AK246" s="343"/>
      <c r="AL246" s="343"/>
      <c r="AM246" s="343"/>
    </row>
    <row r="247" spans="1:39" ht="12.75" customHeight="1" x14ac:dyDescent="0.25">
      <c r="A247" s="343"/>
      <c r="B247" s="379"/>
      <c r="C247" s="382"/>
      <c r="D247" s="379"/>
      <c r="E247" s="343"/>
      <c r="F247" s="343"/>
      <c r="G247" s="381"/>
      <c r="H247" s="342"/>
      <c r="I247" s="388"/>
      <c r="J247" s="343"/>
      <c r="K247" s="343"/>
      <c r="L247" s="343"/>
      <c r="M247" s="343"/>
      <c r="N247" s="343"/>
      <c r="O247" s="343"/>
      <c r="P247" s="343"/>
      <c r="Q247" s="343"/>
      <c r="R247" s="381"/>
      <c r="S247" s="343"/>
      <c r="T247" s="343"/>
      <c r="U247" s="343"/>
      <c r="V247" s="381"/>
      <c r="W247" s="381"/>
      <c r="X247" s="381"/>
      <c r="Y247" s="381"/>
      <c r="Z247" s="381"/>
      <c r="AA247" s="381"/>
      <c r="AB247" s="381"/>
      <c r="AC247" s="381"/>
      <c r="AD247" s="381"/>
      <c r="AE247" s="342"/>
      <c r="AF247" s="343"/>
      <c r="AG247" s="343"/>
      <c r="AH247" s="343"/>
      <c r="AI247" s="343"/>
      <c r="AJ247" s="343"/>
      <c r="AK247" s="343"/>
      <c r="AL247" s="343"/>
      <c r="AM247" s="343"/>
    </row>
    <row r="248" spans="1:39" ht="12.75" customHeight="1" x14ac:dyDescent="0.25">
      <c r="A248" s="343"/>
      <c r="B248" s="379"/>
      <c r="C248" s="382"/>
      <c r="D248" s="379"/>
      <c r="E248" s="343"/>
      <c r="F248" s="343"/>
      <c r="G248" s="381"/>
      <c r="H248" s="342"/>
      <c r="I248" s="388"/>
      <c r="J248" s="343"/>
      <c r="K248" s="343"/>
      <c r="L248" s="343"/>
      <c r="M248" s="343"/>
      <c r="N248" s="343"/>
      <c r="O248" s="343"/>
      <c r="P248" s="343"/>
      <c r="Q248" s="343"/>
      <c r="R248" s="381"/>
      <c r="S248" s="343"/>
      <c r="T248" s="343"/>
      <c r="U248" s="343"/>
      <c r="V248" s="381"/>
      <c r="W248" s="381"/>
      <c r="X248" s="381"/>
      <c r="Y248" s="381"/>
      <c r="Z248" s="381"/>
      <c r="AA248" s="381"/>
      <c r="AB248" s="381"/>
      <c r="AC248" s="381"/>
      <c r="AD248" s="381"/>
      <c r="AE248" s="342"/>
      <c r="AF248" s="343"/>
      <c r="AG248" s="343"/>
      <c r="AH248" s="343"/>
      <c r="AI248" s="343"/>
      <c r="AJ248" s="343"/>
      <c r="AK248" s="343"/>
      <c r="AL248" s="343"/>
      <c r="AM248" s="343"/>
    </row>
    <row r="249" spans="1:39" ht="12.75" customHeight="1" x14ac:dyDescent="0.25">
      <c r="A249" s="343"/>
      <c r="B249" s="379"/>
      <c r="C249" s="382"/>
      <c r="D249" s="379"/>
      <c r="E249" s="343"/>
      <c r="F249" s="343"/>
      <c r="G249" s="381"/>
      <c r="H249" s="342"/>
      <c r="I249" s="388"/>
      <c r="J249" s="343"/>
      <c r="K249" s="343"/>
      <c r="L249" s="343"/>
      <c r="M249" s="343"/>
      <c r="N249" s="343"/>
      <c r="O249" s="343"/>
      <c r="P249" s="343"/>
      <c r="Q249" s="343"/>
      <c r="R249" s="381"/>
      <c r="S249" s="343"/>
      <c r="T249" s="343"/>
      <c r="U249" s="343"/>
      <c r="V249" s="381"/>
      <c r="W249" s="381"/>
      <c r="X249" s="381"/>
      <c r="Y249" s="381"/>
      <c r="Z249" s="381"/>
      <c r="AA249" s="381"/>
      <c r="AB249" s="381"/>
      <c r="AC249" s="381"/>
      <c r="AD249" s="381"/>
      <c r="AE249" s="342"/>
      <c r="AF249" s="343"/>
      <c r="AG249" s="343"/>
      <c r="AH249" s="343"/>
      <c r="AI249" s="343"/>
      <c r="AJ249" s="343"/>
      <c r="AK249" s="343"/>
      <c r="AL249" s="343"/>
      <c r="AM249" s="343"/>
    </row>
    <row r="250" spans="1:39" ht="12.75" customHeight="1" x14ac:dyDescent="0.25">
      <c r="A250" s="343"/>
      <c r="B250" s="379"/>
      <c r="C250" s="382"/>
      <c r="D250" s="379"/>
      <c r="E250" s="343"/>
      <c r="F250" s="343"/>
      <c r="G250" s="381"/>
      <c r="H250" s="342"/>
      <c r="I250" s="388"/>
      <c r="J250" s="343"/>
      <c r="K250" s="343"/>
      <c r="L250" s="343"/>
      <c r="M250" s="343"/>
      <c r="N250" s="343"/>
      <c r="O250" s="343"/>
      <c r="P250" s="343"/>
      <c r="Q250" s="343"/>
      <c r="R250" s="381"/>
      <c r="S250" s="343"/>
      <c r="T250" s="343"/>
      <c r="U250" s="343"/>
      <c r="V250" s="381"/>
      <c r="W250" s="381"/>
      <c r="X250" s="381"/>
      <c r="Y250" s="381"/>
      <c r="Z250" s="381"/>
      <c r="AA250" s="381"/>
      <c r="AB250" s="381"/>
      <c r="AC250" s="381"/>
      <c r="AD250" s="381"/>
      <c r="AE250" s="342"/>
      <c r="AF250" s="343"/>
      <c r="AG250" s="343"/>
      <c r="AH250" s="343"/>
      <c r="AI250" s="343"/>
      <c r="AJ250" s="343"/>
      <c r="AK250" s="343"/>
      <c r="AL250" s="343"/>
      <c r="AM250" s="343"/>
    </row>
    <row r="251" spans="1:39" ht="12.75" customHeight="1" x14ac:dyDescent="0.25">
      <c r="A251" s="343"/>
      <c r="B251" s="379"/>
      <c r="C251" s="382"/>
      <c r="D251" s="379"/>
      <c r="E251" s="343"/>
      <c r="F251" s="343"/>
      <c r="G251" s="381"/>
      <c r="H251" s="342"/>
      <c r="I251" s="388"/>
      <c r="J251" s="343"/>
      <c r="K251" s="343"/>
      <c r="L251" s="343"/>
      <c r="M251" s="343"/>
      <c r="N251" s="343"/>
      <c r="O251" s="343"/>
      <c r="P251" s="343"/>
      <c r="Q251" s="343"/>
      <c r="R251" s="381"/>
      <c r="S251" s="343"/>
      <c r="T251" s="343"/>
      <c r="U251" s="343"/>
      <c r="V251" s="381"/>
      <c r="W251" s="381"/>
      <c r="X251" s="381"/>
      <c r="Y251" s="381"/>
      <c r="Z251" s="381"/>
      <c r="AA251" s="381"/>
      <c r="AB251" s="381"/>
      <c r="AC251" s="381"/>
      <c r="AD251" s="381"/>
      <c r="AE251" s="342"/>
      <c r="AF251" s="343"/>
      <c r="AG251" s="343"/>
      <c r="AH251" s="343"/>
      <c r="AI251" s="343"/>
      <c r="AJ251" s="343"/>
      <c r="AK251" s="343"/>
      <c r="AL251" s="343"/>
      <c r="AM251" s="343"/>
    </row>
    <row r="252" spans="1:39" ht="12.75" customHeight="1" x14ac:dyDescent="0.25">
      <c r="A252" s="343"/>
      <c r="B252" s="379"/>
      <c r="C252" s="382"/>
      <c r="D252" s="379"/>
      <c r="E252" s="343"/>
      <c r="F252" s="343"/>
      <c r="G252" s="381"/>
      <c r="H252" s="342"/>
      <c r="I252" s="388"/>
      <c r="J252" s="343"/>
      <c r="K252" s="343"/>
      <c r="L252" s="343"/>
      <c r="M252" s="343"/>
      <c r="N252" s="343"/>
      <c r="O252" s="343"/>
      <c r="P252" s="343"/>
      <c r="Q252" s="343"/>
      <c r="R252" s="381"/>
      <c r="S252" s="343"/>
      <c r="T252" s="343"/>
      <c r="U252" s="343"/>
      <c r="V252" s="381"/>
      <c r="W252" s="381"/>
      <c r="X252" s="381"/>
      <c r="Y252" s="381"/>
      <c r="Z252" s="381"/>
      <c r="AA252" s="381"/>
      <c r="AB252" s="381"/>
      <c r="AC252" s="381"/>
      <c r="AD252" s="381"/>
      <c r="AE252" s="342"/>
      <c r="AF252" s="343"/>
      <c r="AG252" s="343"/>
      <c r="AH252" s="343"/>
      <c r="AI252" s="343"/>
      <c r="AJ252" s="343"/>
      <c r="AK252" s="343"/>
      <c r="AL252" s="343"/>
      <c r="AM252" s="343"/>
    </row>
    <row r="253" spans="1:39" ht="12.75" customHeight="1" x14ac:dyDescent="0.25">
      <c r="A253" s="343"/>
      <c r="B253" s="379"/>
      <c r="C253" s="382"/>
      <c r="D253" s="379"/>
      <c r="E253" s="343"/>
      <c r="F253" s="343"/>
      <c r="G253" s="381"/>
      <c r="H253" s="342"/>
      <c r="I253" s="388"/>
      <c r="J253" s="343"/>
      <c r="K253" s="343"/>
      <c r="L253" s="343"/>
      <c r="M253" s="343"/>
      <c r="N253" s="343"/>
      <c r="O253" s="343"/>
      <c r="P253" s="343"/>
      <c r="Q253" s="343"/>
      <c r="R253" s="381"/>
      <c r="S253" s="343"/>
      <c r="T253" s="343"/>
      <c r="U253" s="343"/>
      <c r="V253" s="381"/>
      <c r="W253" s="381"/>
      <c r="X253" s="381"/>
      <c r="Y253" s="381"/>
      <c r="Z253" s="381"/>
      <c r="AA253" s="381"/>
      <c r="AB253" s="381"/>
      <c r="AC253" s="381"/>
      <c r="AD253" s="381"/>
      <c r="AE253" s="342"/>
      <c r="AF253" s="343"/>
      <c r="AG253" s="343"/>
      <c r="AH253" s="343"/>
      <c r="AI253" s="343"/>
      <c r="AJ253" s="343"/>
      <c r="AK253" s="343"/>
      <c r="AL253" s="343"/>
      <c r="AM253" s="343"/>
    </row>
    <row r="254" spans="1:39" ht="12.75" customHeight="1" x14ac:dyDescent="0.25">
      <c r="A254" s="343"/>
      <c r="B254" s="379"/>
      <c r="C254" s="382"/>
      <c r="D254" s="379"/>
      <c r="E254" s="343"/>
      <c r="F254" s="343"/>
      <c r="G254" s="381"/>
      <c r="H254" s="342"/>
      <c r="I254" s="388"/>
      <c r="J254" s="343"/>
      <c r="K254" s="343"/>
      <c r="L254" s="343"/>
      <c r="M254" s="343"/>
      <c r="N254" s="343"/>
      <c r="O254" s="343"/>
      <c r="P254" s="343"/>
      <c r="Q254" s="343"/>
      <c r="R254" s="381"/>
      <c r="S254" s="343"/>
      <c r="T254" s="343"/>
      <c r="U254" s="343"/>
      <c r="V254" s="381"/>
      <c r="W254" s="381"/>
      <c r="X254" s="381"/>
      <c r="Y254" s="381"/>
      <c r="Z254" s="381"/>
      <c r="AA254" s="381"/>
      <c r="AB254" s="381"/>
      <c r="AC254" s="381"/>
      <c r="AD254" s="381"/>
      <c r="AE254" s="342"/>
      <c r="AF254" s="343"/>
      <c r="AG254" s="343"/>
      <c r="AH254" s="343"/>
      <c r="AI254" s="343"/>
      <c r="AJ254" s="343"/>
      <c r="AK254" s="343"/>
      <c r="AL254" s="343"/>
      <c r="AM254" s="343"/>
    </row>
    <row r="255" spans="1:39" ht="12.75" customHeight="1" x14ac:dyDescent="0.25">
      <c r="A255" s="343"/>
      <c r="B255" s="379"/>
      <c r="C255" s="382"/>
      <c r="D255" s="379"/>
      <c r="E255" s="343"/>
      <c r="F255" s="343"/>
      <c r="G255" s="381"/>
      <c r="H255" s="342"/>
      <c r="I255" s="388"/>
      <c r="J255" s="343"/>
      <c r="K255" s="343"/>
      <c r="L255" s="343"/>
      <c r="M255" s="343"/>
      <c r="N255" s="343"/>
      <c r="O255" s="343"/>
      <c r="P255" s="343"/>
      <c r="Q255" s="343"/>
      <c r="R255" s="381"/>
      <c r="S255" s="343"/>
      <c r="T255" s="343"/>
      <c r="U255" s="343"/>
      <c r="V255" s="381"/>
      <c r="W255" s="381"/>
      <c r="X255" s="381"/>
      <c r="Y255" s="381"/>
      <c r="Z255" s="381"/>
      <c r="AA255" s="381"/>
      <c r="AB255" s="381"/>
      <c r="AC255" s="381"/>
      <c r="AD255" s="381"/>
      <c r="AE255" s="342"/>
      <c r="AF255" s="343"/>
      <c r="AG255" s="343"/>
      <c r="AH255" s="343"/>
      <c r="AI255" s="343"/>
      <c r="AJ255" s="343"/>
      <c r="AK255" s="343"/>
      <c r="AL255" s="343"/>
      <c r="AM255" s="343"/>
    </row>
    <row r="256" spans="1:39" ht="12.75" customHeight="1" x14ac:dyDescent="0.25">
      <c r="A256" s="343"/>
      <c r="B256" s="379"/>
      <c r="C256" s="382"/>
      <c r="D256" s="379"/>
      <c r="E256" s="343"/>
      <c r="F256" s="343"/>
      <c r="G256" s="381"/>
      <c r="H256" s="342"/>
      <c r="I256" s="388"/>
      <c r="J256" s="343"/>
      <c r="K256" s="343"/>
      <c r="L256" s="343"/>
      <c r="M256" s="343"/>
      <c r="N256" s="343"/>
      <c r="O256" s="343"/>
      <c r="P256" s="343"/>
      <c r="Q256" s="343"/>
      <c r="R256" s="381"/>
      <c r="S256" s="343"/>
      <c r="T256" s="343"/>
      <c r="U256" s="343"/>
      <c r="V256" s="381"/>
      <c r="W256" s="381"/>
      <c r="X256" s="381"/>
      <c r="Y256" s="381"/>
      <c r="Z256" s="381"/>
      <c r="AA256" s="381"/>
      <c r="AB256" s="381"/>
      <c r="AC256" s="381"/>
      <c r="AD256" s="381"/>
      <c r="AE256" s="342"/>
      <c r="AF256" s="343"/>
      <c r="AG256" s="343"/>
      <c r="AH256" s="343"/>
      <c r="AI256" s="343"/>
      <c r="AJ256" s="343"/>
      <c r="AK256" s="343"/>
      <c r="AL256" s="343"/>
      <c r="AM256" s="343"/>
    </row>
    <row r="257" spans="1:39" ht="12.75" customHeight="1" x14ac:dyDescent="0.25">
      <c r="A257" s="343"/>
      <c r="B257" s="379"/>
      <c r="C257" s="382"/>
      <c r="D257" s="379"/>
      <c r="E257" s="343"/>
      <c r="F257" s="343"/>
      <c r="G257" s="381"/>
      <c r="H257" s="342"/>
      <c r="I257" s="388"/>
      <c r="J257" s="343"/>
      <c r="K257" s="343"/>
      <c r="L257" s="343"/>
      <c r="M257" s="343"/>
      <c r="N257" s="343"/>
      <c r="O257" s="343"/>
      <c r="P257" s="343"/>
      <c r="Q257" s="343"/>
      <c r="R257" s="381"/>
      <c r="S257" s="343"/>
      <c r="T257" s="343"/>
      <c r="U257" s="343"/>
      <c r="V257" s="381"/>
      <c r="W257" s="381"/>
      <c r="X257" s="381"/>
      <c r="Y257" s="381"/>
      <c r="Z257" s="381"/>
      <c r="AA257" s="381"/>
      <c r="AB257" s="381"/>
      <c r="AC257" s="381"/>
      <c r="AD257" s="381"/>
      <c r="AE257" s="342"/>
      <c r="AF257" s="343"/>
      <c r="AG257" s="343"/>
      <c r="AH257" s="343"/>
      <c r="AI257" s="343"/>
      <c r="AJ257" s="343"/>
      <c r="AK257" s="343"/>
      <c r="AL257" s="343"/>
      <c r="AM257" s="343"/>
    </row>
    <row r="258" spans="1:39" ht="12.75" customHeight="1" x14ac:dyDescent="0.25">
      <c r="A258" s="343"/>
      <c r="B258" s="379"/>
      <c r="C258" s="382"/>
      <c r="D258" s="379"/>
      <c r="E258" s="343"/>
      <c r="F258" s="343"/>
      <c r="G258" s="381"/>
      <c r="H258" s="342"/>
      <c r="I258" s="388"/>
      <c r="J258" s="343"/>
      <c r="K258" s="343"/>
      <c r="L258" s="343"/>
      <c r="M258" s="343"/>
      <c r="N258" s="343"/>
      <c r="O258" s="343"/>
      <c r="P258" s="343"/>
      <c r="Q258" s="343"/>
      <c r="R258" s="381"/>
      <c r="S258" s="343"/>
      <c r="T258" s="343"/>
      <c r="U258" s="343"/>
      <c r="V258" s="381"/>
      <c r="W258" s="381"/>
      <c r="X258" s="381"/>
      <c r="Y258" s="381"/>
      <c r="Z258" s="381"/>
      <c r="AA258" s="381"/>
      <c r="AB258" s="381"/>
      <c r="AC258" s="381"/>
      <c r="AD258" s="381"/>
      <c r="AE258" s="342"/>
      <c r="AF258" s="343"/>
      <c r="AG258" s="343"/>
      <c r="AH258" s="343"/>
      <c r="AI258" s="343"/>
      <c r="AJ258" s="343"/>
      <c r="AK258" s="343"/>
      <c r="AL258" s="343"/>
      <c r="AM258" s="343"/>
    </row>
    <row r="259" spans="1:39" ht="12.75" customHeight="1" x14ac:dyDescent="0.25">
      <c r="A259" s="343"/>
      <c r="B259" s="379"/>
      <c r="C259" s="382"/>
      <c r="D259" s="379"/>
      <c r="E259" s="343"/>
      <c r="F259" s="343"/>
      <c r="G259" s="381"/>
      <c r="H259" s="342"/>
      <c r="I259" s="388"/>
      <c r="J259" s="343"/>
      <c r="K259" s="343"/>
      <c r="L259" s="343"/>
      <c r="M259" s="343"/>
      <c r="N259" s="343"/>
      <c r="O259" s="343"/>
      <c r="P259" s="343"/>
      <c r="Q259" s="343"/>
      <c r="R259" s="381"/>
      <c r="S259" s="343"/>
      <c r="T259" s="343"/>
      <c r="U259" s="343"/>
      <c r="V259" s="381"/>
      <c r="W259" s="381"/>
      <c r="X259" s="381"/>
      <c r="Y259" s="381"/>
      <c r="Z259" s="381"/>
      <c r="AA259" s="381"/>
      <c r="AB259" s="381"/>
      <c r="AC259" s="381"/>
      <c r="AD259" s="381"/>
      <c r="AE259" s="342"/>
      <c r="AF259" s="343"/>
      <c r="AG259" s="343"/>
      <c r="AH259" s="343"/>
      <c r="AI259" s="343"/>
      <c r="AJ259" s="343"/>
      <c r="AK259" s="343"/>
      <c r="AL259" s="343"/>
      <c r="AM259" s="343"/>
    </row>
    <row r="260" spans="1:39" ht="12.75" customHeight="1" x14ac:dyDescent="0.25">
      <c r="A260" s="343"/>
      <c r="B260" s="379"/>
      <c r="C260" s="382"/>
      <c r="D260" s="379"/>
      <c r="E260" s="343"/>
      <c r="F260" s="343"/>
      <c r="G260" s="381"/>
      <c r="H260" s="342"/>
      <c r="I260" s="388"/>
      <c r="J260" s="343"/>
      <c r="K260" s="343"/>
      <c r="L260" s="343"/>
      <c r="M260" s="343"/>
      <c r="N260" s="343"/>
      <c r="O260" s="343"/>
      <c r="P260" s="343"/>
      <c r="Q260" s="343"/>
      <c r="R260" s="381"/>
      <c r="S260" s="343"/>
      <c r="T260" s="343"/>
      <c r="U260" s="343"/>
      <c r="V260" s="381"/>
      <c r="W260" s="381"/>
      <c r="X260" s="381"/>
      <c r="Y260" s="381"/>
      <c r="Z260" s="381"/>
      <c r="AA260" s="381"/>
      <c r="AB260" s="381"/>
      <c r="AC260" s="381"/>
      <c r="AD260" s="381"/>
      <c r="AE260" s="342"/>
      <c r="AF260" s="343"/>
      <c r="AG260" s="343"/>
      <c r="AH260" s="343"/>
      <c r="AI260" s="343"/>
      <c r="AJ260" s="343"/>
      <c r="AK260" s="343"/>
      <c r="AL260" s="343"/>
      <c r="AM260" s="343"/>
    </row>
    <row r="261" spans="1:39" ht="12.75" customHeight="1" x14ac:dyDescent="0.25">
      <c r="A261" s="343"/>
      <c r="B261" s="379"/>
      <c r="C261" s="382"/>
      <c r="D261" s="379"/>
      <c r="E261" s="343"/>
      <c r="F261" s="343"/>
      <c r="G261" s="381"/>
      <c r="H261" s="342"/>
      <c r="I261" s="388"/>
      <c r="J261" s="343"/>
      <c r="K261" s="343"/>
      <c r="L261" s="343"/>
      <c r="M261" s="343"/>
      <c r="N261" s="343"/>
      <c r="O261" s="343"/>
      <c r="P261" s="343"/>
      <c r="Q261" s="343"/>
      <c r="R261" s="381"/>
      <c r="S261" s="343"/>
      <c r="T261" s="343"/>
      <c r="U261" s="343"/>
      <c r="V261" s="381"/>
      <c r="W261" s="381"/>
      <c r="X261" s="381"/>
      <c r="Y261" s="381"/>
      <c r="Z261" s="381"/>
      <c r="AA261" s="381"/>
      <c r="AB261" s="381"/>
      <c r="AC261" s="381"/>
      <c r="AD261" s="381"/>
      <c r="AE261" s="342"/>
      <c r="AF261" s="343"/>
      <c r="AG261" s="343"/>
      <c r="AH261" s="343"/>
      <c r="AI261" s="343"/>
      <c r="AJ261" s="343"/>
      <c r="AK261" s="343"/>
      <c r="AL261" s="343"/>
      <c r="AM261" s="343"/>
    </row>
    <row r="262" spans="1:39" ht="12.75" customHeight="1" x14ac:dyDescent="0.25">
      <c r="A262" s="343"/>
      <c r="B262" s="379"/>
      <c r="C262" s="382"/>
      <c r="D262" s="379"/>
      <c r="E262" s="343"/>
      <c r="F262" s="343"/>
      <c r="G262" s="381"/>
      <c r="H262" s="342"/>
      <c r="I262" s="388"/>
      <c r="J262" s="343"/>
      <c r="K262" s="343"/>
      <c r="L262" s="343"/>
      <c r="M262" s="343"/>
      <c r="N262" s="343"/>
      <c r="O262" s="343"/>
      <c r="P262" s="343"/>
      <c r="Q262" s="343"/>
      <c r="R262" s="381"/>
      <c r="S262" s="343"/>
      <c r="T262" s="343"/>
      <c r="U262" s="343"/>
      <c r="V262" s="381"/>
      <c r="W262" s="381"/>
      <c r="X262" s="381"/>
      <c r="Y262" s="381"/>
      <c r="Z262" s="381"/>
      <c r="AA262" s="381"/>
      <c r="AB262" s="381"/>
      <c r="AC262" s="381"/>
      <c r="AD262" s="381"/>
      <c r="AE262" s="342"/>
      <c r="AF262" s="343"/>
      <c r="AG262" s="343"/>
      <c r="AH262" s="343"/>
      <c r="AI262" s="343"/>
      <c r="AJ262" s="343"/>
      <c r="AK262" s="343"/>
      <c r="AL262" s="343"/>
      <c r="AM262" s="343"/>
    </row>
    <row r="263" spans="1:39" ht="12.75" customHeight="1" x14ac:dyDescent="0.25">
      <c r="A263" s="343"/>
      <c r="B263" s="379"/>
      <c r="C263" s="382"/>
      <c r="D263" s="379"/>
      <c r="E263" s="343"/>
      <c r="F263" s="343"/>
      <c r="G263" s="381"/>
      <c r="H263" s="342"/>
      <c r="I263" s="388"/>
      <c r="J263" s="343"/>
      <c r="K263" s="343"/>
      <c r="L263" s="343"/>
      <c r="M263" s="343"/>
      <c r="N263" s="343"/>
      <c r="O263" s="343"/>
      <c r="P263" s="343"/>
      <c r="Q263" s="343"/>
      <c r="R263" s="381"/>
      <c r="S263" s="343"/>
      <c r="T263" s="343"/>
      <c r="U263" s="343"/>
      <c r="V263" s="381"/>
      <c r="W263" s="381"/>
      <c r="X263" s="381"/>
      <c r="Y263" s="381"/>
      <c r="Z263" s="381"/>
      <c r="AA263" s="381"/>
      <c r="AB263" s="381"/>
      <c r="AC263" s="381"/>
      <c r="AD263" s="381"/>
      <c r="AE263" s="342"/>
      <c r="AF263" s="343"/>
      <c r="AG263" s="343"/>
      <c r="AH263" s="343"/>
      <c r="AI263" s="343"/>
      <c r="AJ263" s="343"/>
      <c r="AK263" s="343"/>
      <c r="AL263" s="343"/>
      <c r="AM263" s="343"/>
    </row>
    <row r="264" spans="1:39" ht="12.75" customHeight="1" x14ac:dyDescent="0.25">
      <c r="A264" s="343"/>
      <c r="B264" s="379"/>
      <c r="C264" s="382"/>
      <c r="D264" s="379"/>
      <c r="E264" s="343"/>
      <c r="F264" s="343"/>
      <c r="G264" s="381"/>
      <c r="H264" s="342"/>
      <c r="I264" s="388"/>
      <c r="J264" s="343"/>
      <c r="K264" s="343"/>
      <c r="L264" s="343"/>
      <c r="M264" s="343"/>
      <c r="N264" s="343"/>
      <c r="O264" s="343"/>
      <c r="P264" s="343"/>
      <c r="Q264" s="343"/>
      <c r="R264" s="381"/>
      <c r="S264" s="343"/>
      <c r="T264" s="343"/>
      <c r="U264" s="343"/>
      <c r="V264" s="381"/>
      <c r="W264" s="381"/>
      <c r="X264" s="381"/>
      <c r="Y264" s="381"/>
      <c r="Z264" s="381"/>
      <c r="AA264" s="381"/>
      <c r="AB264" s="381"/>
      <c r="AC264" s="381"/>
      <c r="AD264" s="381"/>
      <c r="AE264" s="342"/>
      <c r="AF264" s="343"/>
      <c r="AG264" s="343"/>
      <c r="AH264" s="343"/>
      <c r="AI264" s="343"/>
      <c r="AJ264" s="343"/>
      <c r="AK264" s="343"/>
      <c r="AL264" s="343"/>
      <c r="AM264" s="343"/>
    </row>
    <row r="265" spans="1:39" ht="12.75" customHeight="1" x14ac:dyDescent="0.25">
      <c r="A265" s="343"/>
      <c r="B265" s="379"/>
      <c r="C265" s="382"/>
      <c r="D265" s="379"/>
      <c r="E265" s="343"/>
      <c r="F265" s="343"/>
      <c r="G265" s="381"/>
      <c r="H265" s="342"/>
      <c r="I265" s="388"/>
      <c r="J265" s="343"/>
      <c r="K265" s="343"/>
      <c r="L265" s="343"/>
      <c r="M265" s="343"/>
      <c r="N265" s="343"/>
      <c r="O265" s="343"/>
      <c r="P265" s="343"/>
      <c r="Q265" s="343"/>
      <c r="R265" s="381"/>
      <c r="S265" s="343"/>
      <c r="T265" s="343"/>
      <c r="U265" s="343"/>
      <c r="V265" s="381"/>
      <c r="W265" s="381"/>
      <c r="X265" s="381"/>
      <c r="Y265" s="381"/>
      <c r="Z265" s="381"/>
      <c r="AA265" s="381"/>
      <c r="AB265" s="381"/>
      <c r="AC265" s="381"/>
      <c r="AD265" s="381"/>
      <c r="AE265" s="342"/>
      <c r="AF265" s="343"/>
      <c r="AG265" s="343"/>
      <c r="AH265" s="343"/>
      <c r="AI265" s="343"/>
      <c r="AJ265" s="343"/>
      <c r="AK265" s="343"/>
      <c r="AL265" s="343"/>
      <c r="AM265" s="343"/>
    </row>
    <row r="266" spans="1:39" ht="12.75" customHeight="1" x14ac:dyDescent="0.25">
      <c r="A266" s="343"/>
      <c r="B266" s="379"/>
      <c r="C266" s="382"/>
      <c r="D266" s="379"/>
      <c r="E266" s="343"/>
      <c r="F266" s="343"/>
      <c r="G266" s="381"/>
      <c r="H266" s="342"/>
      <c r="I266" s="388"/>
      <c r="J266" s="343"/>
      <c r="K266" s="343"/>
      <c r="L266" s="343"/>
      <c r="M266" s="343"/>
      <c r="N266" s="343"/>
      <c r="O266" s="343"/>
      <c r="P266" s="343"/>
      <c r="Q266" s="343"/>
      <c r="R266" s="381"/>
      <c r="S266" s="343"/>
      <c r="T266" s="343"/>
      <c r="U266" s="343"/>
      <c r="V266" s="381"/>
      <c r="W266" s="381"/>
      <c r="X266" s="381"/>
      <c r="Y266" s="381"/>
      <c r="Z266" s="381"/>
      <c r="AA266" s="381"/>
      <c r="AB266" s="381"/>
      <c r="AC266" s="381"/>
      <c r="AD266" s="381"/>
      <c r="AE266" s="342"/>
      <c r="AF266" s="343"/>
      <c r="AG266" s="343"/>
      <c r="AH266" s="343"/>
      <c r="AI266" s="343"/>
      <c r="AJ266" s="343"/>
      <c r="AK266" s="343"/>
      <c r="AL266" s="343"/>
      <c r="AM266" s="343"/>
    </row>
    <row r="267" spans="1:39" ht="12.75" customHeight="1" x14ac:dyDescent="0.25">
      <c r="A267" s="343"/>
      <c r="B267" s="379"/>
      <c r="C267" s="382"/>
      <c r="D267" s="379"/>
      <c r="E267" s="343"/>
      <c r="F267" s="343"/>
      <c r="G267" s="381"/>
      <c r="H267" s="342"/>
      <c r="I267" s="388"/>
      <c r="J267" s="343"/>
      <c r="K267" s="343"/>
      <c r="L267" s="343"/>
      <c r="M267" s="343"/>
      <c r="N267" s="343"/>
      <c r="O267" s="343"/>
      <c r="P267" s="343"/>
      <c r="Q267" s="343"/>
      <c r="R267" s="381"/>
      <c r="S267" s="343"/>
      <c r="T267" s="343"/>
      <c r="U267" s="343"/>
      <c r="V267" s="381"/>
      <c r="W267" s="381"/>
      <c r="X267" s="381"/>
      <c r="Y267" s="381"/>
      <c r="Z267" s="381"/>
      <c r="AA267" s="381"/>
      <c r="AB267" s="381"/>
      <c r="AC267" s="381"/>
      <c r="AD267" s="381"/>
      <c r="AE267" s="342"/>
      <c r="AF267" s="343"/>
      <c r="AG267" s="343"/>
      <c r="AH267" s="343"/>
      <c r="AI267" s="343"/>
      <c r="AJ267" s="343"/>
      <c r="AK267" s="343"/>
      <c r="AL267" s="343"/>
      <c r="AM267" s="343"/>
    </row>
    <row r="268" spans="1:39" ht="12.75" customHeight="1" x14ac:dyDescent="0.25">
      <c r="A268" s="343"/>
      <c r="B268" s="379"/>
      <c r="C268" s="382"/>
      <c r="D268" s="379"/>
      <c r="E268" s="343"/>
      <c r="F268" s="343"/>
      <c r="G268" s="381"/>
      <c r="H268" s="342"/>
      <c r="I268" s="388"/>
      <c r="J268" s="343"/>
      <c r="K268" s="343"/>
      <c r="L268" s="343"/>
      <c r="M268" s="343"/>
      <c r="N268" s="343"/>
      <c r="O268" s="343"/>
      <c r="P268" s="343"/>
      <c r="Q268" s="343"/>
      <c r="R268" s="381"/>
      <c r="S268" s="343"/>
      <c r="T268" s="343"/>
      <c r="U268" s="343"/>
      <c r="V268" s="381"/>
      <c r="W268" s="381"/>
      <c r="X268" s="381"/>
      <c r="Y268" s="381"/>
      <c r="Z268" s="381"/>
      <c r="AA268" s="381"/>
      <c r="AB268" s="381"/>
      <c r="AC268" s="381"/>
      <c r="AD268" s="381"/>
      <c r="AE268" s="342"/>
      <c r="AF268" s="343"/>
      <c r="AG268" s="343"/>
      <c r="AH268" s="343"/>
      <c r="AI268" s="343"/>
      <c r="AJ268" s="343"/>
      <c r="AK268" s="343"/>
      <c r="AL268" s="343"/>
      <c r="AM268" s="343"/>
    </row>
    <row r="269" spans="1:39" ht="12.75" customHeight="1" x14ac:dyDescent="0.25">
      <c r="A269" s="343"/>
      <c r="B269" s="379"/>
      <c r="C269" s="382"/>
      <c r="D269" s="379"/>
      <c r="E269" s="343"/>
      <c r="F269" s="343"/>
      <c r="G269" s="381"/>
      <c r="H269" s="342"/>
      <c r="I269" s="388"/>
      <c r="J269" s="343"/>
      <c r="K269" s="343"/>
      <c r="L269" s="343"/>
      <c r="M269" s="343"/>
      <c r="N269" s="343"/>
      <c r="O269" s="343"/>
      <c r="P269" s="343"/>
      <c r="Q269" s="343"/>
      <c r="R269" s="381"/>
      <c r="S269" s="343"/>
      <c r="T269" s="343"/>
      <c r="U269" s="343"/>
      <c r="V269" s="381"/>
      <c r="W269" s="381"/>
      <c r="X269" s="381"/>
      <c r="Y269" s="381"/>
      <c r="Z269" s="381"/>
      <c r="AA269" s="381"/>
      <c r="AB269" s="381"/>
      <c r="AC269" s="381"/>
      <c r="AD269" s="381"/>
      <c r="AE269" s="342"/>
      <c r="AF269" s="343"/>
      <c r="AG269" s="343"/>
      <c r="AH269" s="343"/>
      <c r="AI269" s="343"/>
      <c r="AJ269" s="343"/>
      <c r="AK269" s="343"/>
      <c r="AL269" s="343"/>
      <c r="AM269" s="343"/>
    </row>
    <row r="270" spans="1:39" ht="12.75" customHeight="1" x14ac:dyDescent="0.25">
      <c r="A270" s="343"/>
      <c r="B270" s="379"/>
      <c r="C270" s="382"/>
      <c r="D270" s="379"/>
      <c r="E270" s="343"/>
      <c r="F270" s="343"/>
      <c r="G270" s="381"/>
      <c r="H270" s="342"/>
      <c r="I270" s="388"/>
      <c r="J270" s="343"/>
      <c r="K270" s="343"/>
      <c r="L270" s="343"/>
      <c r="M270" s="343"/>
      <c r="N270" s="343"/>
      <c r="O270" s="343"/>
      <c r="P270" s="343"/>
      <c r="Q270" s="343"/>
      <c r="R270" s="381"/>
      <c r="S270" s="343"/>
      <c r="T270" s="343"/>
      <c r="U270" s="343"/>
      <c r="V270" s="381"/>
      <c r="W270" s="381"/>
      <c r="X270" s="381"/>
      <c r="Y270" s="381"/>
      <c r="Z270" s="381"/>
      <c r="AA270" s="381"/>
      <c r="AB270" s="381"/>
      <c r="AC270" s="381"/>
      <c r="AD270" s="381"/>
      <c r="AE270" s="342"/>
      <c r="AF270" s="343"/>
      <c r="AG270" s="343"/>
      <c r="AH270" s="343"/>
      <c r="AI270" s="343"/>
      <c r="AJ270" s="343"/>
      <c r="AK270" s="343"/>
      <c r="AL270" s="343"/>
      <c r="AM270" s="343"/>
    </row>
    <row r="271" spans="1:39" ht="12.75" customHeight="1" x14ac:dyDescent="0.25">
      <c r="A271" s="343"/>
      <c r="B271" s="379"/>
      <c r="C271" s="382"/>
      <c r="D271" s="379"/>
      <c r="E271" s="343"/>
      <c r="F271" s="343"/>
      <c r="G271" s="381"/>
      <c r="H271" s="342"/>
      <c r="I271" s="388"/>
      <c r="J271" s="343"/>
      <c r="K271" s="343"/>
      <c r="L271" s="343"/>
      <c r="M271" s="343"/>
      <c r="N271" s="343"/>
      <c r="O271" s="343"/>
      <c r="P271" s="343"/>
      <c r="Q271" s="343"/>
      <c r="R271" s="381"/>
      <c r="S271" s="343"/>
      <c r="T271" s="343"/>
      <c r="U271" s="343"/>
      <c r="V271" s="381"/>
      <c r="W271" s="381"/>
      <c r="X271" s="381"/>
      <c r="Y271" s="381"/>
      <c r="Z271" s="381"/>
      <c r="AA271" s="381"/>
      <c r="AB271" s="381"/>
      <c r="AC271" s="381"/>
      <c r="AD271" s="381"/>
      <c r="AE271" s="342"/>
      <c r="AF271" s="343"/>
      <c r="AG271" s="343"/>
      <c r="AH271" s="343"/>
      <c r="AI271" s="343"/>
      <c r="AJ271" s="343"/>
      <c r="AK271" s="343"/>
      <c r="AL271" s="343"/>
      <c r="AM271" s="343"/>
    </row>
    <row r="272" spans="1:39" ht="12.75" customHeight="1" x14ac:dyDescent="0.25">
      <c r="A272" s="343"/>
      <c r="B272" s="379"/>
      <c r="C272" s="382"/>
      <c r="D272" s="379"/>
      <c r="E272" s="343"/>
      <c r="F272" s="343"/>
      <c r="G272" s="381"/>
      <c r="H272" s="342"/>
      <c r="I272" s="388"/>
      <c r="J272" s="343"/>
      <c r="K272" s="343"/>
      <c r="L272" s="343"/>
      <c r="M272" s="343"/>
      <c r="N272" s="343"/>
      <c r="O272" s="343"/>
      <c r="P272" s="343"/>
      <c r="Q272" s="343"/>
      <c r="R272" s="381"/>
      <c r="S272" s="343"/>
      <c r="T272" s="343"/>
      <c r="U272" s="343"/>
      <c r="V272" s="381"/>
      <c r="W272" s="381"/>
      <c r="X272" s="381"/>
      <c r="Y272" s="381"/>
      <c r="Z272" s="381"/>
      <c r="AA272" s="381"/>
      <c r="AB272" s="381"/>
      <c r="AC272" s="381"/>
      <c r="AD272" s="381"/>
      <c r="AE272" s="342"/>
      <c r="AF272" s="343"/>
      <c r="AG272" s="343"/>
      <c r="AH272" s="343"/>
      <c r="AI272" s="343"/>
      <c r="AJ272" s="343"/>
      <c r="AK272" s="343"/>
      <c r="AL272" s="343"/>
      <c r="AM272" s="343"/>
    </row>
    <row r="273" spans="1:39" ht="12.75" customHeight="1" x14ac:dyDescent="0.25">
      <c r="A273" s="343"/>
      <c r="B273" s="379"/>
      <c r="C273" s="382"/>
      <c r="D273" s="379"/>
      <c r="E273" s="343"/>
      <c r="F273" s="343"/>
      <c r="G273" s="381"/>
      <c r="H273" s="342"/>
      <c r="I273" s="388"/>
      <c r="J273" s="343"/>
      <c r="K273" s="343"/>
      <c r="L273" s="343"/>
      <c r="M273" s="343"/>
      <c r="N273" s="343"/>
      <c r="O273" s="343"/>
      <c r="P273" s="343"/>
      <c r="Q273" s="343"/>
      <c r="R273" s="381"/>
      <c r="S273" s="343"/>
      <c r="T273" s="343"/>
      <c r="U273" s="343"/>
      <c r="V273" s="381"/>
      <c r="W273" s="381"/>
      <c r="X273" s="381"/>
      <c r="Y273" s="381"/>
      <c r="Z273" s="381"/>
      <c r="AA273" s="381"/>
      <c r="AB273" s="381"/>
      <c r="AC273" s="381"/>
      <c r="AD273" s="381"/>
      <c r="AE273" s="342"/>
      <c r="AF273" s="343"/>
      <c r="AG273" s="343"/>
      <c r="AH273" s="343"/>
      <c r="AI273" s="343"/>
      <c r="AJ273" s="343"/>
      <c r="AK273" s="343"/>
      <c r="AL273" s="343"/>
      <c r="AM273" s="343"/>
    </row>
    <row r="274" spans="1:39" ht="12.75" customHeight="1" x14ac:dyDescent="0.25">
      <c r="A274" s="343"/>
      <c r="B274" s="379"/>
      <c r="C274" s="382"/>
      <c r="D274" s="379"/>
      <c r="E274" s="343"/>
      <c r="F274" s="343"/>
      <c r="G274" s="381"/>
      <c r="H274" s="342"/>
      <c r="I274" s="388"/>
      <c r="J274" s="343"/>
      <c r="K274" s="343"/>
      <c r="L274" s="343"/>
      <c r="M274" s="343"/>
      <c r="N274" s="343"/>
      <c r="O274" s="343"/>
      <c r="P274" s="343"/>
      <c r="Q274" s="343"/>
      <c r="R274" s="381"/>
      <c r="S274" s="343"/>
      <c r="T274" s="343"/>
      <c r="U274" s="343"/>
      <c r="V274" s="381"/>
      <c r="W274" s="381"/>
      <c r="X274" s="381"/>
      <c r="Y274" s="381"/>
      <c r="Z274" s="381"/>
      <c r="AA274" s="381"/>
      <c r="AB274" s="381"/>
      <c r="AC274" s="381"/>
      <c r="AD274" s="381"/>
      <c r="AE274" s="342"/>
      <c r="AF274" s="343"/>
      <c r="AG274" s="343"/>
      <c r="AH274" s="343"/>
      <c r="AI274" s="343"/>
      <c r="AJ274" s="343"/>
      <c r="AK274" s="343"/>
      <c r="AL274" s="343"/>
      <c r="AM274" s="343"/>
    </row>
    <row r="275" spans="1:39" ht="12.75" customHeight="1" x14ac:dyDescent="0.25">
      <c r="A275" s="343"/>
      <c r="B275" s="379"/>
      <c r="C275" s="382"/>
      <c r="D275" s="379"/>
      <c r="E275" s="343"/>
      <c r="F275" s="343"/>
      <c r="G275" s="381"/>
      <c r="H275" s="342"/>
      <c r="I275" s="388"/>
      <c r="J275" s="343"/>
      <c r="K275" s="343"/>
      <c r="L275" s="343"/>
      <c r="M275" s="343"/>
      <c r="N275" s="343"/>
      <c r="O275" s="343"/>
      <c r="P275" s="343"/>
      <c r="Q275" s="343"/>
      <c r="R275" s="381"/>
      <c r="S275" s="343"/>
      <c r="T275" s="343"/>
      <c r="U275" s="343"/>
      <c r="V275" s="381"/>
      <c r="W275" s="381"/>
      <c r="X275" s="381"/>
      <c r="Y275" s="381"/>
      <c r="Z275" s="381"/>
      <c r="AA275" s="381"/>
      <c r="AB275" s="381"/>
      <c r="AC275" s="381"/>
      <c r="AD275" s="381"/>
      <c r="AE275" s="342"/>
      <c r="AF275" s="343"/>
      <c r="AG275" s="343"/>
      <c r="AH275" s="343"/>
      <c r="AI275" s="343"/>
      <c r="AJ275" s="343"/>
      <c r="AK275" s="343"/>
      <c r="AL275" s="343"/>
      <c r="AM275" s="343"/>
    </row>
    <row r="276" spans="1:39" ht="12.75" customHeight="1" x14ac:dyDescent="0.25">
      <c r="A276" s="343"/>
      <c r="B276" s="379"/>
      <c r="C276" s="382"/>
      <c r="D276" s="379"/>
      <c r="E276" s="343"/>
      <c r="F276" s="343"/>
      <c r="G276" s="381"/>
      <c r="H276" s="342"/>
      <c r="I276" s="388"/>
      <c r="J276" s="343"/>
      <c r="K276" s="343"/>
      <c r="L276" s="343"/>
      <c r="M276" s="343"/>
      <c r="N276" s="343"/>
      <c r="O276" s="343"/>
      <c r="P276" s="343"/>
      <c r="Q276" s="343"/>
      <c r="R276" s="381"/>
      <c r="S276" s="343"/>
      <c r="T276" s="343"/>
      <c r="U276" s="343"/>
      <c r="V276" s="381"/>
      <c r="W276" s="381"/>
      <c r="X276" s="381"/>
      <c r="Y276" s="381"/>
      <c r="Z276" s="381"/>
      <c r="AA276" s="381"/>
      <c r="AB276" s="381"/>
      <c r="AC276" s="381"/>
      <c r="AD276" s="381"/>
      <c r="AE276" s="342"/>
      <c r="AF276" s="343"/>
      <c r="AG276" s="343"/>
      <c r="AH276" s="343"/>
      <c r="AI276" s="343"/>
      <c r="AJ276" s="343"/>
      <c r="AK276" s="343"/>
      <c r="AL276" s="343"/>
      <c r="AM276" s="343"/>
    </row>
    <row r="277" spans="1:39" ht="12.75" customHeight="1" x14ac:dyDescent="0.25">
      <c r="A277" s="343"/>
      <c r="B277" s="379"/>
      <c r="C277" s="382"/>
      <c r="D277" s="379"/>
      <c r="E277" s="343"/>
      <c r="F277" s="343"/>
      <c r="G277" s="381"/>
      <c r="H277" s="342"/>
      <c r="I277" s="388"/>
      <c r="J277" s="343"/>
      <c r="K277" s="343"/>
      <c r="L277" s="343"/>
      <c r="M277" s="343"/>
      <c r="N277" s="343"/>
      <c r="O277" s="343"/>
      <c r="P277" s="343"/>
      <c r="Q277" s="343"/>
      <c r="R277" s="381"/>
      <c r="S277" s="343"/>
      <c r="T277" s="343"/>
      <c r="U277" s="343"/>
      <c r="V277" s="381"/>
      <c r="W277" s="381"/>
      <c r="X277" s="381"/>
      <c r="Y277" s="381"/>
      <c r="Z277" s="381"/>
      <c r="AA277" s="381"/>
      <c r="AB277" s="381"/>
      <c r="AC277" s="381"/>
      <c r="AD277" s="381"/>
      <c r="AE277" s="342"/>
      <c r="AF277" s="343"/>
      <c r="AG277" s="343"/>
      <c r="AH277" s="343"/>
      <c r="AI277" s="343"/>
      <c r="AJ277" s="343"/>
      <c r="AK277" s="343"/>
      <c r="AL277" s="343"/>
      <c r="AM277" s="343"/>
    </row>
    <row r="278" spans="1:39" ht="12.75" customHeight="1" x14ac:dyDescent="0.25">
      <c r="A278" s="343"/>
      <c r="B278" s="379"/>
      <c r="C278" s="382"/>
      <c r="D278" s="379"/>
      <c r="E278" s="343"/>
      <c r="F278" s="343"/>
      <c r="G278" s="381"/>
      <c r="H278" s="342"/>
      <c r="I278" s="388"/>
      <c r="J278" s="343"/>
      <c r="K278" s="343"/>
      <c r="L278" s="343"/>
      <c r="M278" s="343"/>
      <c r="N278" s="343"/>
      <c r="O278" s="343"/>
      <c r="P278" s="343"/>
      <c r="Q278" s="343"/>
      <c r="R278" s="381"/>
      <c r="S278" s="343"/>
      <c r="T278" s="343"/>
      <c r="U278" s="343"/>
      <c r="V278" s="381"/>
      <c r="W278" s="381"/>
      <c r="X278" s="381"/>
      <c r="Y278" s="381"/>
      <c r="Z278" s="381"/>
      <c r="AA278" s="381"/>
      <c r="AB278" s="381"/>
      <c r="AC278" s="381"/>
      <c r="AD278" s="381"/>
      <c r="AE278" s="342"/>
      <c r="AF278" s="343"/>
      <c r="AG278" s="343"/>
      <c r="AH278" s="343"/>
      <c r="AI278" s="343"/>
      <c r="AJ278" s="343"/>
      <c r="AK278" s="343"/>
      <c r="AL278" s="343"/>
      <c r="AM278" s="343"/>
    </row>
    <row r="279" spans="1:39" ht="12.75" customHeight="1" x14ac:dyDescent="0.25">
      <c r="A279" s="343"/>
      <c r="B279" s="379"/>
      <c r="C279" s="382"/>
      <c r="D279" s="379"/>
      <c r="E279" s="343"/>
      <c r="F279" s="343"/>
      <c r="G279" s="381"/>
      <c r="H279" s="342"/>
      <c r="I279" s="388"/>
      <c r="J279" s="343"/>
      <c r="K279" s="343"/>
      <c r="L279" s="343"/>
      <c r="M279" s="343"/>
      <c r="N279" s="343"/>
      <c r="O279" s="343"/>
      <c r="P279" s="343"/>
      <c r="Q279" s="343"/>
      <c r="R279" s="381"/>
      <c r="S279" s="343"/>
      <c r="T279" s="343"/>
      <c r="U279" s="343"/>
      <c r="V279" s="381"/>
      <c r="W279" s="381"/>
      <c r="X279" s="381"/>
      <c r="Y279" s="381"/>
      <c r="Z279" s="381"/>
      <c r="AA279" s="381"/>
      <c r="AB279" s="381"/>
      <c r="AC279" s="381"/>
      <c r="AD279" s="381"/>
      <c r="AE279" s="342"/>
      <c r="AF279" s="343"/>
      <c r="AG279" s="343"/>
      <c r="AH279" s="343"/>
      <c r="AI279" s="343"/>
      <c r="AJ279" s="343"/>
      <c r="AK279" s="343"/>
      <c r="AL279" s="343"/>
      <c r="AM279" s="343"/>
    </row>
    <row r="280" spans="1:39" ht="12.75" customHeight="1" x14ac:dyDescent="0.25">
      <c r="A280" s="343"/>
      <c r="B280" s="379"/>
      <c r="C280" s="382"/>
      <c r="D280" s="379"/>
      <c r="E280" s="343"/>
      <c r="F280" s="343"/>
      <c r="G280" s="381"/>
      <c r="H280" s="342"/>
      <c r="I280" s="388"/>
      <c r="J280" s="343"/>
      <c r="K280" s="343"/>
      <c r="L280" s="343"/>
      <c r="M280" s="343"/>
      <c r="N280" s="343"/>
      <c r="O280" s="343"/>
      <c r="P280" s="343"/>
      <c r="Q280" s="343"/>
      <c r="R280" s="381"/>
      <c r="S280" s="343"/>
      <c r="T280" s="343"/>
      <c r="U280" s="343"/>
      <c r="V280" s="381"/>
      <c r="W280" s="381"/>
      <c r="X280" s="381"/>
      <c r="Y280" s="381"/>
      <c r="Z280" s="381"/>
      <c r="AA280" s="381"/>
      <c r="AB280" s="381"/>
      <c r="AC280" s="381"/>
      <c r="AD280" s="381"/>
      <c r="AE280" s="342"/>
      <c r="AF280" s="343"/>
      <c r="AG280" s="343"/>
      <c r="AH280" s="343"/>
      <c r="AI280" s="343"/>
      <c r="AJ280" s="343"/>
      <c r="AK280" s="343"/>
      <c r="AL280" s="343"/>
      <c r="AM280" s="343"/>
    </row>
    <row r="281" spans="1:39" ht="12.75" customHeight="1" x14ac:dyDescent="0.25">
      <c r="A281" s="343"/>
      <c r="B281" s="379"/>
      <c r="C281" s="382"/>
      <c r="D281" s="379"/>
      <c r="E281" s="343"/>
      <c r="F281" s="343"/>
      <c r="G281" s="381"/>
      <c r="H281" s="342"/>
      <c r="I281" s="388"/>
      <c r="J281" s="343"/>
      <c r="K281" s="343"/>
      <c r="L281" s="343"/>
      <c r="M281" s="343"/>
      <c r="N281" s="343"/>
      <c r="O281" s="343"/>
      <c r="P281" s="343"/>
      <c r="Q281" s="343"/>
      <c r="R281" s="381"/>
      <c r="S281" s="343"/>
      <c r="T281" s="343"/>
      <c r="U281" s="343"/>
      <c r="V281" s="381"/>
      <c r="W281" s="381"/>
      <c r="X281" s="381"/>
      <c r="Y281" s="381"/>
      <c r="Z281" s="381"/>
      <c r="AA281" s="381"/>
      <c r="AB281" s="381"/>
      <c r="AC281" s="381"/>
      <c r="AD281" s="381"/>
      <c r="AE281" s="342"/>
      <c r="AF281" s="343"/>
      <c r="AG281" s="343"/>
      <c r="AH281" s="343"/>
      <c r="AI281" s="343"/>
      <c r="AJ281" s="343"/>
      <c r="AK281" s="343"/>
      <c r="AL281" s="343"/>
      <c r="AM281" s="343"/>
    </row>
    <row r="282" spans="1:39" ht="12.75" customHeight="1" x14ac:dyDescent="0.25">
      <c r="A282" s="343"/>
      <c r="B282" s="379"/>
      <c r="C282" s="382"/>
      <c r="D282" s="379"/>
      <c r="E282" s="343"/>
      <c r="F282" s="343"/>
      <c r="G282" s="381"/>
      <c r="H282" s="342"/>
      <c r="I282" s="388"/>
      <c r="J282" s="343"/>
      <c r="K282" s="343"/>
      <c r="L282" s="343"/>
      <c r="M282" s="343"/>
      <c r="N282" s="343"/>
      <c r="O282" s="343"/>
      <c r="P282" s="343"/>
      <c r="Q282" s="343"/>
      <c r="R282" s="381"/>
      <c r="S282" s="343"/>
      <c r="T282" s="343"/>
      <c r="U282" s="343"/>
      <c r="V282" s="381"/>
      <c r="W282" s="381"/>
      <c r="X282" s="381"/>
      <c r="Y282" s="381"/>
      <c r="Z282" s="381"/>
      <c r="AA282" s="381"/>
      <c r="AB282" s="381"/>
      <c r="AC282" s="381"/>
      <c r="AD282" s="381"/>
      <c r="AE282" s="342"/>
      <c r="AF282" s="343"/>
      <c r="AG282" s="343"/>
      <c r="AH282" s="343"/>
      <c r="AI282" s="343"/>
      <c r="AJ282" s="343"/>
      <c r="AK282" s="343"/>
      <c r="AL282" s="343"/>
      <c r="AM282" s="343"/>
    </row>
    <row r="283" spans="1:39" ht="12.75" customHeight="1" x14ac:dyDescent="0.25">
      <c r="A283" s="343"/>
      <c r="B283" s="379"/>
      <c r="C283" s="382"/>
      <c r="D283" s="379"/>
      <c r="E283" s="343"/>
      <c r="F283" s="343"/>
      <c r="G283" s="381"/>
      <c r="H283" s="342"/>
      <c r="I283" s="388"/>
      <c r="J283" s="343"/>
      <c r="K283" s="343"/>
      <c r="L283" s="343"/>
      <c r="M283" s="343"/>
      <c r="N283" s="343"/>
      <c r="O283" s="343"/>
      <c r="P283" s="343"/>
      <c r="Q283" s="343"/>
      <c r="R283" s="381"/>
      <c r="S283" s="343"/>
      <c r="T283" s="343"/>
      <c r="U283" s="343"/>
      <c r="V283" s="381"/>
      <c r="W283" s="381"/>
      <c r="X283" s="381"/>
      <c r="Y283" s="381"/>
      <c r="Z283" s="381"/>
      <c r="AA283" s="381"/>
      <c r="AB283" s="381"/>
      <c r="AC283" s="381"/>
      <c r="AD283" s="381"/>
      <c r="AE283" s="342"/>
      <c r="AF283" s="343"/>
      <c r="AG283" s="343"/>
      <c r="AH283" s="343"/>
      <c r="AI283" s="343"/>
      <c r="AJ283" s="343"/>
      <c r="AK283" s="343"/>
      <c r="AL283" s="343"/>
      <c r="AM283" s="343"/>
    </row>
    <row r="284" spans="1:39" ht="12.75" customHeight="1" x14ac:dyDescent="0.25">
      <c r="A284" s="343"/>
      <c r="B284" s="379"/>
      <c r="C284" s="382"/>
      <c r="D284" s="379"/>
      <c r="E284" s="343"/>
      <c r="F284" s="343"/>
      <c r="G284" s="381"/>
      <c r="H284" s="342"/>
      <c r="I284" s="388"/>
      <c r="J284" s="343"/>
      <c r="K284" s="343"/>
      <c r="L284" s="343"/>
      <c r="M284" s="343"/>
      <c r="N284" s="343"/>
      <c r="O284" s="343"/>
      <c r="P284" s="343"/>
      <c r="Q284" s="343"/>
      <c r="R284" s="381"/>
      <c r="S284" s="343"/>
      <c r="T284" s="343"/>
      <c r="U284" s="343"/>
      <c r="V284" s="381"/>
      <c r="W284" s="381"/>
      <c r="X284" s="381"/>
      <c r="Y284" s="381"/>
      <c r="Z284" s="381"/>
      <c r="AA284" s="381"/>
      <c r="AB284" s="381"/>
      <c r="AC284" s="381"/>
      <c r="AD284" s="381"/>
      <c r="AE284" s="342"/>
      <c r="AF284" s="343"/>
      <c r="AG284" s="343"/>
      <c r="AH284" s="343"/>
      <c r="AI284" s="343"/>
      <c r="AJ284" s="343"/>
      <c r="AK284" s="343"/>
      <c r="AL284" s="343"/>
      <c r="AM284" s="343"/>
    </row>
    <row r="285" spans="1:39" ht="12.75" customHeight="1" x14ac:dyDescent="0.25">
      <c r="A285" s="343"/>
      <c r="B285" s="379"/>
      <c r="C285" s="382"/>
      <c r="D285" s="379"/>
      <c r="E285" s="343"/>
      <c r="F285" s="343"/>
      <c r="G285" s="381"/>
      <c r="H285" s="342"/>
      <c r="I285" s="388"/>
      <c r="J285" s="343"/>
      <c r="K285" s="343"/>
      <c r="L285" s="343"/>
      <c r="M285" s="343"/>
      <c r="N285" s="343"/>
      <c r="O285" s="343"/>
      <c r="P285" s="343"/>
      <c r="Q285" s="343"/>
      <c r="R285" s="381"/>
      <c r="S285" s="343"/>
      <c r="T285" s="343"/>
      <c r="U285" s="343"/>
      <c r="V285" s="381"/>
      <c r="W285" s="381"/>
      <c r="X285" s="381"/>
      <c r="Y285" s="381"/>
      <c r="Z285" s="381"/>
      <c r="AA285" s="381"/>
      <c r="AB285" s="381"/>
      <c r="AC285" s="381"/>
      <c r="AD285" s="381"/>
      <c r="AE285" s="342"/>
      <c r="AF285" s="343"/>
      <c r="AG285" s="343"/>
      <c r="AH285" s="343"/>
      <c r="AI285" s="343"/>
      <c r="AJ285" s="343"/>
      <c r="AK285" s="343"/>
      <c r="AL285" s="343"/>
      <c r="AM285" s="343"/>
    </row>
    <row r="286" spans="1:39" ht="12.75" customHeight="1" x14ac:dyDescent="0.25">
      <c r="A286" s="343"/>
      <c r="B286" s="379"/>
      <c r="C286" s="382"/>
      <c r="D286" s="379"/>
      <c r="E286" s="343"/>
      <c r="F286" s="343"/>
      <c r="G286" s="381"/>
      <c r="H286" s="342"/>
      <c r="I286" s="388"/>
      <c r="J286" s="343"/>
      <c r="K286" s="343"/>
      <c r="L286" s="343"/>
      <c r="M286" s="343"/>
      <c r="N286" s="343"/>
      <c r="O286" s="343"/>
      <c r="P286" s="343"/>
      <c r="Q286" s="343"/>
      <c r="R286" s="381"/>
      <c r="S286" s="343"/>
      <c r="T286" s="343"/>
      <c r="U286" s="343"/>
      <c r="V286" s="381"/>
      <c r="W286" s="381"/>
      <c r="X286" s="381"/>
      <c r="Y286" s="381"/>
      <c r="Z286" s="381"/>
      <c r="AA286" s="381"/>
      <c r="AB286" s="381"/>
      <c r="AC286" s="381"/>
      <c r="AD286" s="381"/>
      <c r="AE286" s="342"/>
      <c r="AF286" s="343"/>
      <c r="AG286" s="343"/>
      <c r="AH286" s="343"/>
      <c r="AI286" s="343"/>
      <c r="AJ286" s="343"/>
      <c r="AK286" s="343"/>
      <c r="AL286" s="343"/>
      <c r="AM286" s="343"/>
    </row>
    <row r="287" spans="1:39" ht="12.75" customHeight="1" x14ac:dyDescent="0.25">
      <c r="A287" s="343"/>
      <c r="B287" s="379"/>
      <c r="C287" s="382"/>
      <c r="D287" s="379"/>
      <c r="E287" s="343"/>
      <c r="F287" s="343"/>
      <c r="G287" s="381"/>
      <c r="H287" s="342"/>
      <c r="I287" s="388"/>
      <c r="J287" s="343"/>
      <c r="K287" s="343"/>
      <c r="L287" s="343"/>
      <c r="M287" s="343"/>
      <c r="N287" s="343"/>
      <c r="O287" s="343"/>
      <c r="P287" s="343"/>
      <c r="Q287" s="343"/>
      <c r="R287" s="381"/>
      <c r="S287" s="343"/>
      <c r="T287" s="343"/>
      <c r="U287" s="343"/>
      <c r="V287" s="381"/>
      <c r="W287" s="381"/>
      <c r="X287" s="381"/>
      <c r="Y287" s="381"/>
      <c r="Z287" s="381"/>
      <c r="AA287" s="381"/>
      <c r="AB287" s="381"/>
      <c r="AC287" s="381"/>
      <c r="AD287" s="381"/>
      <c r="AE287" s="342"/>
      <c r="AF287" s="343"/>
      <c r="AG287" s="343"/>
      <c r="AH287" s="343"/>
      <c r="AI287" s="343"/>
      <c r="AJ287" s="343"/>
      <c r="AK287" s="343"/>
      <c r="AL287" s="343"/>
      <c r="AM287" s="343"/>
    </row>
    <row r="288" spans="1:39" ht="12.75" customHeight="1" x14ac:dyDescent="0.25">
      <c r="A288" s="343"/>
      <c r="B288" s="379"/>
      <c r="C288" s="382"/>
      <c r="D288" s="379"/>
      <c r="E288" s="343"/>
      <c r="F288" s="343"/>
      <c r="G288" s="381"/>
      <c r="H288" s="342"/>
      <c r="I288" s="388"/>
      <c r="J288" s="343"/>
      <c r="K288" s="343"/>
      <c r="L288" s="343"/>
      <c r="M288" s="343"/>
      <c r="N288" s="343"/>
      <c r="O288" s="343"/>
      <c r="P288" s="343"/>
      <c r="Q288" s="343"/>
      <c r="R288" s="381"/>
      <c r="S288" s="343"/>
      <c r="T288" s="343"/>
      <c r="U288" s="343"/>
      <c r="V288" s="381"/>
      <c r="W288" s="381"/>
      <c r="X288" s="381"/>
      <c r="Y288" s="381"/>
      <c r="Z288" s="381"/>
      <c r="AA288" s="381"/>
      <c r="AB288" s="381"/>
      <c r="AC288" s="381"/>
      <c r="AD288" s="381"/>
      <c r="AE288" s="342"/>
      <c r="AF288" s="343"/>
      <c r="AG288" s="343"/>
      <c r="AH288" s="343"/>
      <c r="AI288" s="343"/>
      <c r="AJ288" s="343"/>
      <c r="AK288" s="343"/>
      <c r="AL288" s="343"/>
      <c r="AM288" s="343"/>
    </row>
    <row r="289" spans="1:39" ht="12.75" customHeight="1" x14ac:dyDescent="0.25">
      <c r="A289" s="343"/>
      <c r="B289" s="379"/>
      <c r="C289" s="382"/>
      <c r="D289" s="379"/>
      <c r="E289" s="343"/>
      <c r="F289" s="343"/>
      <c r="G289" s="381"/>
      <c r="H289" s="342"/>
      <c r="I289" s="388"/>
      <c r="J289" s="343"/>
      <c r="K289" s="343"/>
      <c r="L289" s="343"/>
      <c r="M289" s="343"/>
      <c r="N289" s="343"/>
      <c r="O289" s="343"/>
      <c r="P289" s="343"/>
      <c r="Q289" s="343"/>
      <c r="R289" s="381"/>
      <c r="S289" s="343"/>
      <c r="T289" s="343"/>
      <c r="U289" s="343"/>
      <c r="V289" s="381"/>
      <c r="W289" s="381"/>
      <c r="X289" s="381"/>
      <c r="Y289" s="381"/>
      <c r="Z289" s="381"/>
      <c r="AA289" s="381"/>
      <c r="AB289" s="381"/>
      <c r="AC289" s="381"/>
      <c r="AD289" s="381"/>
      <c r="AE289" s="342"/>
      <c r="AF289" s="343"/>
      <c r="AG289" s="343"/>
      <c r="AH289" s="343"/>
      <c r="AI289" s="343"/>
      <c r="AJ289" s="343"/>
      <c r="AK289" s="343"/>
      <c r="AL289" s="343"/>
      <c r="AM289" s="343"/>
    </row>
    <row r="290" spans="1:39" ht="12.75" customHeight="1" x14ac:dyDescent="0.25">
      <c r="A290" s="343"/>
      <c r="B290" s="379"/>
      <c r="C290" s="382"/>
      <c r="D290" s="379"/>
      <c r="E290" s="343"/>
      <c r="F290" s="343"/>
      <c r="G290" s="381"/>
      <c r="H290" s="342"/>
      <c r="I290" s="388"/>
      <c r="J290" s="343"/>
      <c r="K290" s="343"/>
      <c r="L290" s="343"/>
      <c r="M290" s="343"/>
      <c r="N290" s="343"/>
      <c r="O290" s="343"/>
      <c r="P290" s="343"/>
      <c r="Q290" s="343"/>
      <c r="R290" s="381"/>
      <c r="S290" s="343"/>
      <c r="T290" s="343"/>
      <c r="U290" s="343"/>
      <c r="V290" s="381"/>
      <c r="W290" s="381"/>
      <c r="X290" s="381"/>
      <c r="Y290" s="381"/>
      <c r="Z290" s="381"/>
      <c r="AA290" s="381"/>
      <c r="AB290" s="381"/>
      <c r="AC290" s="381"/>
      <c r="AD290" s="381"/>
      <c r="AE290" s="342"/>
      <c r="AF290" s="343"/>
      <c r="AG290" s="343"/>
      <c r="AH290" s="343"/>
      <c r="AI290" s="343"/>
      <c r="AJ290" s="343"/>
      <c r="AK290" s="343"/>
      <c r="AL290" s="343"/>
      <c r="AM290" s="343"/>
    </row>
    <row r="291" spans="1:39" ht="12.75" customHeight="1" x14ac:dyDescent="0.25">
      <c r="A291" s="343"/>
      <c r="B291" s="379"/>
      <c r="C291" s="382"/>
      <c r="D291" s="379"/>
      <c r="E291" s="343"/>
      <c r="F291" s="343"/>
      <c r="G291" s="381"/>
      <c r="H291" s="342"/>
      <c r="I291" s="388"/>
      <c r="J291" s="343"/>
      <c r="K291" s="343"/>
      <c r="L291" s="343"/>
      <c r="M291" s="343"/>
      <c r="N291" s="343"/>
      <c r="O291" s="343"/>
      <c r="P291" s="343"/>
      <c r="Q291" s="343"/>
      <c r="R291" s="381"/>
      <c r="S291" s="343"/>
      <c r="T291" s="343"/>
      <c r="U291" s="343"/>
      <c r="V291" s="381"/>
      <c r="W291" s="381"/>
      <c r="X291" s="381"/>
      <c r="Y291" s="381"/>
      <c r="Z291" s="381"/>
      <c r="AA291" s="381"/>
      <c r="AB291" s="381"/>
      <c r="AC291" s="381"/>
      <c r="AD291" s="381"/>
      <c r="AE291" s="342"/>
      <c r="AF291" s="343"/>
      <c r="AG291" s="343"/>
      <c r="AH291" s="343"/>
      <c r="AI291" s="343"/>
      <c r="AJ291" s="343"/>
      <c r="AK291" s="343"/>
      <c r="AL291" s="343"/>
      <c r="AM291" s="343"/>
    </row>
    <row r="292" spans="1:39" ht="12.75" customHeight="1" x14ac:dyDescent="0.25">
      <c r="A292" s="343"/>
      <c r="B292" s="379"/>
      <c r="C292" s="382"/>
      <c r="D292" s="379"/>
      <c r="E292" s="343"/>
      <c r="F292" s="343"/>
      <c r="G292" s="381"/>
      <c r="H292" s="342"/>
      <c r="I292" s="388"/>
      <c r="J292" s="343"/>
      <c r="K292" s="343"/>
      <c r="L292" s="343"/>
      <c r="M292" s="343"/>
      <c r="N292" s="343"/>
      <c r="O292" s="343"/>
      <c r="P292" s="343"/>
      <c r="Q292" s="343"/>
      <c r="R292" s="381"/>
      <c r="S292" s="343"/>
      <c r="T292" s="343"/>
      <c r="U292" s="343"/>
      <c r="V292" s="381"/>
      <c r="W292" s="381"/>
      <c r="X292" s="381"/>
      <c r="Y292" s="381"/>
      <c r="Z292" s="381"/>
      <c r="AA292" s="381"/>
      <c r="AB292" s="381"/>
      <c r="AC292" s="381"/>
      <c r="AD292" s="381"/>
      <c r="AE292" s="342"/>
      <c r="AF292" s="343"/>
      <c r="AG292" s="343"/>
      <c r="AH292" s="343"/>
      <c r="AI292" s="343"/>
      <c r="AJ292" s="343"/>
      <c r="AK292" s="343"/>
      <c r="AL292" s="343"/>
      <c r="AM292" s="343"/>
    </row>
    <row r="293" spans="1:39" ht="12.75" customHeight="1" x14ac:dyDescent="0.25">
      <c r="A293" s="343"/>
      <c r="B293" s="379"/>
      <c r="C293" s="382"/>
      <c r="D293" s="379"/>
      <c r="E293" s="343"/>
      <c r="F293" s="343"/>
      <c r="G293" s="381"/>
      <c r="H293" s="342"/>
      <c r="I293" s="388"/>
      <c r="J293" s="343"/>
      <c r="K293" s="343"/>
      <c r="L293" s="343"/>
      <c r="M293" s="343"/>
      <c r="N293" s="343"/>
      <c r="O293" s="343"/>
      <c r="P293" s="343"/>
      <c r="Q293" s="343"/>
      <c r="R293" s="381"/>
      <c r="S293" s="343"/>
      <c r="T293" s="343"/>
      <c r="U293" s="343"/>
      <c r="V293" s="381"/>
      <c r="W293" s="381"/>
      <c r="X293" s="381"/>
      <c r="Y293" s="381"/>
      <c r="Z293" s="381"/>
      <c r="AA293" s="381"/>
      <c r="AB293" s="381"/>
      <c r="AC293" s="381"/>
      <c r="AD293" s="381"/>
      <c r="AE293" s="342"/>
      <c r="AF293" s="343"/>
      <c r="AG293" s="343"/>
      <c r="AH293" s="343"/>
      <c r="AI293" s="343"/>
      <c r="AJ293" s="343"/>
      <c r="AK293" s="343"/>
      <c r="AL293" s="343"/>
      <c r="AM293" s="343"/>
    </row>
    <row r="294" spans="1:39" ht="12.75" customHeight="1" x14ac:dyDescent="0.25">
      <c r="A294" s="343"/>
      <c r="B294" s="379"/>
      <c r="C294" s="382"/>
      <c r="D294" s="379"/>
      <c r="E294" s="343"/>
      <c r="F294" s="343"/>
      <c r="G294" s="381"/>
      <c r="H294" s="342"/>
      <c r="I294" s="388"/>
      <c r="J294" s="343"/>
      <c r="K294" s="343"/>
      <c r="L294" s="343"/>
      <c r="M294" s="343"/>
      <c r="N294" s="343"/>
      <c r="O294" s="343"/>
      <c r="P294" s="343"/>
      <c r="Q294" s="343"/>
      <c r="R294" s="381"/>
      <c r="S294" s="343"/>
      <c r="T294" s="343"/>
      <c r="U294" s="343"/>
      <c r="V294" s="381"/>
      <c r="W294" s="381"/>
      <c r="X294" s="381"/>
      <c r="Y294" s="381"/>
      <c r="Z294" s="381"/>
      <c r="AA294" s="381"/>
      <c r="AB294" s="381"/>
      <c r="AC294" s="381"/>
      <c r="AD294" s="381"/>
      <c r="AE294" s="342"/>
      <c r="AF294" s="343"/>
      <c r="AG294" s="343"/>
      <c r="AH294" s="343"/>
      <c r="AI294" s="343"/>
      <c r="AJ294" s="343"/>
      <c r="AK294" s="343"/>
      <c r="AL294" s="343"/>
      <c r="AM294" s="343"/>
    </row>
    <row r="295" spans="1:39" ht="12.75" customHeight="1" x14ac:dyDescent="0.25">
      <c r="A295" s="343"/>
      <c r="B295" s="379"/>
      <c r="C295" s="382"/>
      <c r="D295" s="379"/>
      <c r="E295" s="343"/>
      <c r="F295" s="343"/>
      <c r="G295" s="381"/>
      <c r="H295" s="342"/>
      <c r="I295" s="388"/>
      <c r="J295" s="343"/>
      <c r="K295" s="343"/>
      <c r="L295" s="343"/>
      <c r="M295" s="343"/>
      <c r="N295" s="343"/>
      <c r="O295" s="343"/>
      <c r="P295" s="343"/>
      <c r="Q295" s="343"/>
      <c r="R295" s="381"/>
      <c r="S295" s="343"/>
      <c r="T295" s="343"/>
      <c r="U295" s="343"/>
      <c r="V295" s="381"/>
      <c r="W295" s="381"/>
      <c r="X295" s="381"/>
      <c r="Y295" s="381"/>
      <c r="Z295" s="381"/>
      <c r="AA295" s="381"/>
      <c r="AB295" s="381"/>
      <c r="AC295" s="381"/>
      <c r="AD295" s="381"/>
      <c r="AE295" s="342"/>
      <c r="AF295" s="343"/>
      <c r="AG295" s="343"/>
      <c r="AH295" s="343"/>
      <c r="AI295" s="343"/>
      <c r="AJ295" s="343"/>
      <c r="AK295" s="343"/>
      <c r="AL295" s="343"/>
      <c r="AM295" s="343"/>
    </row>
    <row r="296" spans="1:39" ht="12.75" customHeight="1" x14ac:dyDescent="0.25">
      <c r="A296" s="343"/>
      <c r="B296" s="379"/>
      <c r="C296" s="382"/>
      <c r="D296" s="379"/>
      <c r="E296" s="343"/>
      <c r="F296" s="343"/>
      <c r="G296" s="381"/>
      <c r="H296" s="342"/>
      <c r="I296" s="388"/>
      <c r="J296" s="343"/>
      <c r="K296" s="343"/>
      <c r="L296" s="343"/>
      <c r="M296" s="343"/>
      <c r="N296" s="343"/>
      <c r="O296" s="343"/>
      <c r="P296" s="343"/>
      <c r="Q296" s="343"/>
      <c r="R296" s="381"/>
      <c r="S296" s="343"/>
      <c r="T296" s="343"/>
      <c r="U296" s="343"/>
      <c r="V296" s="381"/>
      <c r="W296" s="381"/>
      <c r="X296" s="381"/>
      <c r="Y296" s="381"/>
      <c r="Z296" s="381"/>
      <c r="AA296" s="381"/>
      <c r="AB296" s="381"/>
      <c r="AC296" s="381"/>
      <c r="AD296" s="381"/>
      <c r="AE296" s="342"/>
      <c r="AF296" s="343"/>
      <c r="AG296" s="343"/>
      <c r="AH296" s="343"/>
      <c r="AI296" s="343"/>
      <c r="AJ296" s="343"/>
      <c r="AK296" s="343"/>
      <c r="AL296" s="343"/>
      <c r="AM296" s="343"/>
    </row>
    <row r="297" spans="1:39" ht="12.75" customHeight="1" x14ac:dyDescent="0.25">
      <c r="A297" s="343"/>
      <c r="B297" s="379"/>
      <c r="C297" s="382"/>
      <c r="D297" s="379"/>
      <c r="E297" s="343"/>
      <c r="F297" s="343"/>
      <c r="G297" s="381"/>
      <c r="H297" s="342"/>
      <c r="I297" s="388"/>
      <c r="J297" s="343"/>
      <c r="K297" s="343"/>
      <c r="L297" s="343"/>
      <c r="M297" s="343"/>
      <c r="N297" s="343"/>
      <c r="O297" s="343"/>
      <c r="P297" s="343"/>
      <c r="Q297" s="343"/>
      <c r="R297" s="381"/>
      <c r="S297" s="343"/>
      <c r="T297" s="343"/>
      <c r="U297" s="343"/>
      <c r="V297" s="381"/>
      <c r="W297" s="381"/>
      <c r="X297" s="381"/>
      <c r="Y297" s="381"/>
      <c r="Z297" s="381"/>
      <c r="AA297" s="381"/>
      <c r="AB297" s="381"/>
      <c r="AC297" s="381"/>
      <c r="AD297" s="381"/>
      <c r="AE297" s="342"/>
      <c r="AF297" s="343"/>
      <c r="AG297" s="343"/>
      <c r="AH297" s="343"/>
      <c r="AI297" s="343"/>
      <c r="AJ297" s="343"/>
      <c r="AK297" s="343"/>
      <c r="AL297" s="343"/>
      <c r="AM297" s="343"/>
    </row>
    <row r="298" spans="1:39" ht="12.75" customHeight="1" x14ac:dyDescent="0.25">
      <c r="A298" s="343"/>
      <c r="B298" s="379"/>
      <c r="C298" s="382"/>
      <c r="D298" s="379"/>
      <c r="E298" s="343"/>
      <c r="F298" s="343"/>
      <c r="G298" s="381"/>
      <c r="H298" s="342"/>
      <c r="I298" s="388"/>
      <c r="J298" s="343"/>
      <c r="K298" s="343"/>
      <c r="L298" s="343"/>
      <c r="M298" s="343"/>
      <c r="N298" s="343"/>
      <c r="O298" s="343"/>
      <c r="P298" s="343"/>
      <c r="Q298" s="343"/>
      <c r="R298" s="381"/>
      <c r="S298" s="343"/>
      <c r="T298" s="343"/>
      <c r="U298" s="343"/>
      <c r="V298" s="381"/>
      <c r="W298" s="381"/>
      <c r="X298" s="381"/>
      <c r="Y298" s="381"/>
      <c r="Z298" s="381"/>
      <c r="AA298" s="381"/>
      <c r="AB298" s="381"/>
      <c r="AC298" s="381"/>
      <c r="AD298" s="381"/>
      <c r="AE298" s="342"/>
      <c r="AF298" s="343"/>
      <c r="AG298" s="343"/>
      <c r="AH298" s="343"/>
      <c r="AI298" s="343"/>
      <c r="AJ298" s="343"/>
      <c r="AK298" s="343"/>
      <c r="AL298" s="343"/>
      <c r="AM298" s="343"/>
    </row>
    <row r="299" spans="1:39" ht="12.75" customHeight="1" x14ac:dyDescent="0.25">
      <c r="A299" s="343"/>
      <c r="B299" s="379"/>
      <c r="C299" s="382"/>
      <c r="D299" s="379"/>
      <c r="E299" s="343"/>
      <c r="F299" s="343"/>
      <c r="G299" s="381"/>
      <c r="H299" s="342"/>
      <c r="I299" s="388"/>
      <c r="J299" s="343"/>
      <c r="K299" s="343"/>
      <c r="L299" s="343"/>
      <c r="M299" s="343"/>
      <c r="N299" s="343"/>
      <c r="O299" s="343"/>
      <c r="P299" s="343"/>
      <c r="Q299" s="343"/>
      <c r="R299" s="381"/>
      <c r="S299" s="343"/>
      <c r="T299" s="343"/>
      <c r="U299" s="343"/>
      <c r="V299" s="381"/>
      <c r="W299" s="381"/>
      <c r="X299" s="381"/>
      <c r="Y299" s="381"/>
      <c r="Z299" s="381"/>
      <c r="AA299" s="381"/>
      <c r="AB299" s="381"/>
      <c r="AC299" s="381"/>
      <c r="AD299" s="381"/>
      <c r="AE299" s="342"/>
      <c r="AF299" s="343"/>
      <c r="AG299" s="343"/>
      <c r="AH299" s="343"/>
      <c r="AI299" s="343"/>
      <c r="AJ299" s="343"/>
      <c r="AK299" s="343"/>
      <c r="AL299" s="343"/>
      <c r="AM299" s="343"/>
    </row>
    <row r="300" spans="1:39" ht="12.75" customHeight="1" x14ac:dyDescent="0.25">
      <c r="A300" s="343"/>
      <c r="B300" s="379"/>
      <c r="C300" s="382"/>
      <c r="D300" s="379"/>
      <c r="E300" s="343"/>
      <c r="F300" s="343"/>
      <c r="G300" s="381"/>
      <c r="H300" s="342"/>
      <c r="I300" s="388"/>
      <c r="J300" s="343"/>
      <c r="K300" s="343"/>
      <c r="L300" s="343"/>
      <c r="M300" s="343"/>
      <c r="N300" s="343"/>
      <c r="O300" s="343"/>
      <c r="P300" s="343"/>
      <c r="Q300" s="343"/>
      <c r="R300" s="381"/>
      <c r="S300" s="343"/>
      <c r="T300" s="343"/>
      <c r="U300" s="343"/>
      <c r="V300" s="381"/>
      <c r="W300" s="381"/>
      <c r="X300" s="381"/>
      <c r="Y300" s="381"/>
      <c r="Z300" s="381"/>
      <c r="AA300" s="381"/>
      <c r="AB300" s="381"/>
      <c r="AC300" s="381"/>
      <c r="AD300" s="381"/>
      <c r="AE300" s="342"/>
      <c r="AF300" s="343"/>
      <c r="AG300" s="343"/>
      <c r="AH300" s="343"/>
      <c r="AI300" s="343"/>
      <c r="AJ300" s="343"/>
      <c r="AK300" s="343"/>
      <c r="AL300" s="343"/>
      <c r="AM300" s="343"/>
    </row>
    <row r="301" spans="1:39" ht="12.75" customHeight="1" x14ac:dyDescent="0.25">
      <c r="A301" s="343"/>
      <c r="B301" s="379"/>
      <c r="C301" s="382"/>
      <c r="D301" s="379"/>
      <c r="E301" s="343"/>
      <c r="F301" s="343"/>
      <c r="G301" s="381"/>
      <c r="H301" s="342"/>
      <c r="I301" s="388"/>
      <c r="J301" s="343"/>
      <c r="K301" s="343"/>
      <c r="L301" s="343"/>
      <c r="M301" s="343"/>
      <c r="N301" s="343"/>
      <c r="O301" s="343"/>
      <c r="P301" s="343"/>
      <c r="Q301" s="343"/>
      <c r="R301" s="381"/>
      <c r="S301" s="343"/>
      <c r="T301" s="343"/>
      <c r="U301" s="343"/>
      <c r="V301" s="381"/>
      <c r="W301" s="381"/>
      <c r="X301" s="381"/>
      <c r="Y301" s="381"/>
      <c r="Z301" s="381"/>
      <c r="AA301" s="381"/>
      <c r="AB301" s="381"/>
      <c r="AC301" s="381"/>
      <c r="AD301" s="381"/>
      <c r="AE301" s="342"/>
      <c r="AF301" s="343"/>
      <c r="AG301" s="343"/>
      <c r="AH301" s="343"/>
      <c r="AI301" s="343"/>
      <c r="AJ301" s="343"/>
      <c r="AK301" s="343"/>
      <c r="AL301" s="343"/>
      <c r="AM301" s="343"/>
    </row>
    <row r="302" spans="1:39" ht="12.75" customHeight="1" x14ac:dyDescent="0.25">
      <c r="A302" s="343"/>
      <c r="B302" s="379"/>
      <c r="C302" s="382"/>
      <c r="D302" s="379"/>
      <c r="E302" s="343"/>
      <c r="F302" s="343"/>
      <c r="G302" s="381"/>
      <c r="H302" s="342"/>
      <c r="I302" s="388"/>
      <c r="J302" s="343"/>
      <c r="K302" s="343"/>
      <c r="L302" s="343"/>
      <c r="M302" s="343"/>
      <c r="N302" s="343"/>
      <c r="O302" s="343"/>
      <c r="P302" s="343"/>
      <c r="Q302" s="343"/>
      <c r="R302" s="381"/>
      <c r="S302" s="343"/>
      <c r="T302" s="343"/>
      <c r="U302" s="343"/>
      <c r="V302" s="381"/>
      <c r="W302" s="381"/>
      <c r="X302" s="381"/>
      <c r="Y302" s="381"/>
      <c r="Z302" s="381"/>
      <c r="AA302" s="381"/>
      <c r="AB302" s="381"/>
      <c r="AC302" s="381"/>
      <c r="AD302" s="381"/>
      <c r="AE302" s="342"/>
      <c r="AF302" s="343"/>
      <c r="AG302" s="343"/>
      <c r="AH302" s="343"/>
      <c r="AI302" s="343"/>
      <c r="AJ302" s="343"/>
      <c r="AK302" s="343"/>
      <c r="AL302" s="343"/>
      <c r="AM302" s="343"/>
    </row>
    <row r="303" spans="1:39" ht="12.75" customHeight="1" x14ac:dyDescent="0.25">
      <c r="A303" s="343"/>
      <c r="B303" s="379"/>
      <c r="C303" s="382"/>
      <c r="D303" s="379"/>
      <c r="E303" s="343"/>
      <c r="F303" s="343"/>
      <c r="G303" s="381"/>
      <c r="H303" s="342"/>
      <c r="I303" s="388"/>
      <c r="J303" s="343"/>
      <c r="K303" s="343"/>
      <c r="L303" s="343"/>
      <c r="M303" s="343"/>
      <c r="N303" s="343"/>
      <c r="O303" s="343"/>
      <c r="P303" s="343"/>
      <c r="Q303" s="343"/>
      <c r="R303" s="381"/>
      <c r="S303" s="343"/>
      <c r="T303" s="343"/>
      <c r="U303" s="343"/>
      <c r="V303" s="381"/>
      <c r="W303" s="381"/>
      <c r="X303" s="381"/>
      <c r="Y303" s="381"/>
      <c r="Z303" s="381"/>
      <c r="AA303" s="381"/>
      <c r="AB303" s="381"/>
      <c r="AC303" s="381"/>
      <c r="AD303" s="381"/>
      <c r="AE303" s="342"/>
      <c r="AF303" s="343"/>
      <c r="AG303" s="343"/>
      <c r="AH303" s="343"/>
      <c r="AI303" s="343"/>
      <c r="AJ303" s="343"/>
      <c r="AK303" s="343"/>
      <c r="AL303" s="343"/>
      <c r="AM303" s="343"/>
    </row>
    <row r="304" spans="1:39" ht="12.75" customHeight="1" x14ac:dyDescent="0.25">
      <c r="A304" s="343"/>
      <c r="B304" s="379"/>
      <c r="C304" s="382"/>
      <c r="D304" s="379"/>
      <c r="E304" s="343"/>
      <c r="F304" s="343"/>
      <c r="G304" s="381"/>
      <c r="H304" s="342"/>
      <c r="I304" s="388"/>
      <c r="J304" s="343"/>
      <c r="K304" s="343"/>
      <c r="L304" s="343"/>
      <c r="M304" s="343"/>
      <c r="N304" s="343"/>
      <c r="O304" s="343"/>
      <c r="P304" s="343"/>
      <c r="Q304" s="343"/>
      <c r="R304" s="381"/>
      <c r="S304" s="343"/>
      <c r="T304" s="343"/>
      <c r="U304" s="343"/>
      <c r="V304" s="381"/>
      <c r="W304" s="381"/>
      <c r="X304" s="381"/>
      <c r="Y304" s="381"/>
      <c r="Z304" s="381"/>
      <c r="AA304" s="381"/>
      <c r="AB304" s="381"/>
      <c r="AC304" s="381"/>
      <c r="AD304" s="381"/>
      <c r="AE304" s="342"/>
      <c r="AF304" s="343"/>
      <c r="AG304" s="343"/>
      <c r="AH304" s="343"/>
      <c r="AI304" s="343"/>
      <c r="AJ304" s="343"/>
      <c r="AK304" s="343"/>
      <c r="AL304" s="343"/>
      <c r="AM304" s="343"/>
    </row>
    <row r="305" spans="1:39" ht="12.75" customHeight="1" x14ac:dyDescent="0.25">
      <c r="A305" s="343"/>
      <c r="B305" s="379"/>
      <c r="C305" s="382"/>
      <c r="D305" s="379"/>
      <c r="E305" s="343"/>
      <c r="F305" s="343"/>
      <c r="G305" s="381"/>
      <c r="H305" s="342"/>
      <c r="I305" s="388"/>
      <c r="J305" s="343"/>
      <c r="K305" s="343"/>
      <c r="L305" s="343"/>
      <c r="M305" s="343"/>
      <c r="N305" s="343"/>
      <c r="O305" s="343"/>
      <c r="P305" s="343"/>
      <c r="Q305" s="343"/>
      <c r="R305" s="381"/>
      <c r="S305" s="343"/>
      <c r="T305" s="343"/>
      <c r="U305" s="343"/>
      <c r="V305" s="381"/>
      <c r="W305" s="381"/>
      <c r="X305" s="381"/>
      <c r="Y305" s="381"/>
      <c r="Z305" s="381"/>
      <c r="AA305" s="381"/>
      <c r="AB305" s="381"/>
      <c r="AC305" s="381"/>
      <c r="AD305" s="381"/>
      <c r="AE305" s="342"/>
      <c r="AF305" s="343"/>
      <c r="AG305" s="343"/>
      <c r="AH305" s="343"/>
      <c r="AI305" s="343"/>
      <c r="AJ305" s="343"/>
      <c r="AK305" s="343"/>
      <c r="AL305" s="343"/>
      <c r="AM305" s="343"/>
    </row>
    <row r="306" spans="1:39" ht="12.75" customHeight="1" x14ac:dyDescent="0.25">
      <c r="A306" s="343"/>
      <c r="B306" s="379"/>
      <c r="C306" s="382"/>
      <c r="D306" s="379"/>
      <c r="E306" s="343"/>
      <c r="F306" s="343"/>
      <c r="G306" s="381"/>
      <c r="H306" s="342"/>
      <c r="I306" s="388"/>
      <c r="J306" s="343"/>
      <c r="K306" s="343"/>
      <c r="L306" s="343"/>
      <c r="M306" s="343"/>
      <c r="N306" s="343"/>
      <c r="O306" s="343"/>
      <c r="P306" s="343"/>
      <c r="Q306" s="343"/>
      <c r="R306" s="381"/>
      <c r="S306" s="343"/>
      <c r="T306" s="343"/>
      <c r="U306" s="343"/>
      <c r="V306" s="381"/>
      <c r="W306" s="381"/>
      <c r="X306" s="381"/>
      <c r="Y306" s="381"/>
      <c r="Z306" s="381"/>
      <c r="AA306" s="381"/>
      <c r="AB306" s="381"/>
      <c r="AC306" s="381"/>
      <c r="AD306" s="381"/>
      <c r="AE306" s="342"/>
      <c r="AF306" s="343"/>
      <c r="AG306" s="343"/>
      <c r="AH306" s="343"/>
      <c r="AI306" s="343"/>
      <c r="AJ306" s="343"/>
      <c r="AK306" s="343"/>
      <c r="AL306" s="343"/>
      <c r="AM306" s="343"/>
    </row>
    <row r="307" spans="1:39" ht="12.75" customHeight="1" x14ac:dyDescent="0.25">
      <c r="A307" s="343"/>
      <c r="B307" s="379"/>
      <c r="C307" s="382"/>
      <c r="D307" s="379"/>
      <c r="E307" s="343"/>
      <c r="F307" s="343"/>
      <c r="G307" s="381"/>
      <c r="H307" s="342"/>
      <c r="I307" s="388"/>
      <c r="J307" s="343"/>
      <c r="K307" s="343"/>
      <c r="L307" s="343"/>
      <c r="M307" s="343"/>
      <c r="N307" s="343"/>
      <c r="O307" s="343"/>
      <c r="P307" s="343"/>
      <c r="Q307" s="343"/>
      <c r="R307" s="381"/>
      <c r="S307" s="343"/>
      <c r="T307" s="343"/>
      <c r="U307" s="343"/>
      <c r="V307" s="381"/>
      <c r="W307" s="381"/>
      <c r="X307" s="381"/>
      <c r="Y307" s="381"/>
      <c r="Z307" s="381"/>
      <c r="AA307" s="381"/>
      <c r="AB307" s="381"/>
      <c r="AC307" s="381"/>
      <c r="AD307" s="381"/>
      <c r="AE307" s="342"/>
      <c r="AF307" s="343"/>
      <c r="AG307" s="343"/>
      <c r="AH307" s="343"/>
      <c r="AI307" s="343"/>
      <c r="AJ307" s="343"/>
      <c r="AK307" s="343"/>
      <c r="AL307" s="343"/>
      <c r="AM307" s="343"/>
    </row>
    <row r="308" spans="1:39" ht="12.75" customHeight="1" x14ac:dyDescent="0.25">
      <c r="A308" s="343"/>
      <c r="B308" s="379"/>
      <c r="C308" s="382"/>
      <c r="D308" s="379"/>
      <c r="E308" s="343"/>
      <c r="F308" s="343"/>
      <c r="G308" s="381"/>
      <c r="H308" s="342"/>
      <c r="I308" s="388"/>
      <c r="J308" s="343"/>
      <c r="K308" s="343"/>
      <c r="L308" s="343"/>
      <c r="M308" s="343"/>
      <c r="N308" s="343"/>
      <c r="O308" s="343"/>
      <c r="P308" s="343"/>
      <c r="Q308" s="343"/>
      <c r="R308" s="381"/>
      <c r="S308" s="343"/>
      <c r="T308" s="343"/>
      <c r="U308" s="343"/>
      <c r="V308" s="381"/>
      <c r="W308" s="381"/>
      <c r="X308" s="381"/>
      <c r="Y308" s="381"/>
      <c r="Z308" s="381"/>
      <c r="AA308" s="381"/>
      <c r="AB308" s="381"/>
      <c r="AC308" s="381"/>
      <c r="AD308" s="381"/>
      <c r="AE308" s="342"/>
      <c r="AF308" s="343"/>
      <c r="AG308" s="343"/>
      <c r="AH308" s="343"/>
      <c r="AI308" s="343"/>
      <c r="AJ308" s="343"/>
      <c r="AK308" s="343"/>
      <c r="AL308" s="343"/>
      <c r="AM308" s="343"/>
    </row>
    <row r="309" spans="1:39" ht="12.75" customHeight="1" x14ac:dyDescent="0.25">
      <c r="A309" s="343"/>
      <c r="B309" s="379"/>
      <c r="C309" s="382"/>
      <c r="D309" s="379"/>
      <c r="E309" s="343"/>
      <c r="F309" s="343"/>
      <c r="G309" s="381"/>
      <c r="H309" s="342"/>
      <c r="I309" s="388"/>
      <c r="J309" s="343"/>
      <c r="K309" s="343"/>
      <c r="L309" s="343"/>
      <c r="M309" s="343"/>
      <c r="N309" s="343"/>
      <c r="O309" s="343"/>
      <c r="P309" s="343"/>
      <c r="Q309" s="343"/>
      <c r="R309" s="381"/>
      <c r="S309" s="343"/>
      <c r="T309" s="343"/>
      <c r="U309" s="343"/>
      <c r="V309" s="381"/>
      <c r="W309" s="381"/>
      <c r="X309" s="381"/>
      <c r="Y309" s="381"/>
      <c r="Z309" s="381"/>
      <c r="AA309" s="381"/>
      <c r="AB309" s="381"/>
      <c r="AC309" s="381"/>
      <c r="AD309" s="381"/>
      <c r="AE309" s="342"/>
      <c r="AF309" s="343"/>
      <c r="AG309" s="343"/>
      <c r="AH309" s="343"/>
      <c r="AI309" s="343"/>
      <c r="AJ309" s="343"/>
      <c r="AK309" s="343"/>
      <c r="AL309" s="343"/>
      <c r="AM309" s="343"/>
    </row>
    <row r="310" spans="1:39" ht="12.75" customHeight="1" x14ac:dyDescent="0.25">
      <c r="A310" s="343"/>
      <c r="B310" s="379"/>
      <c r="C310" s="382"/>
      <c r="D310" s="379"/>
      <c r="E310" s="343"/>
      <c r="F310" s="343"/>
      <c r="G310" s="381"/>
      <c r="H310" s="342"/>
      <c r="I310" s="388"/>
      <c r="J310" s="343"/>
      <c r="K310" s="343"/>
      <c r="L310" s="343"/>
      <c r="M310" s="343"/>
      <c r="N310" s="343"/>
      <c r="O310" s="343"/>
      <c r="P310" s="343"/>
      <c r="Q310" s="343"/>
      <c r="R310" s="381"/>
      <c r="S310" s="343"/>
      <c r="T310" s="343"/>
      <c r="U310" s="343"/>
      <c r="V310" s="381"/>
      <c r="W310" s="381"/>
      <c r="X310" s="381"/>
      <c r="Y310" s="381"/>
      <c r="Z310" s="381"/>
      <c r="AA310" s="381"/>
      <c r="AB310" s="381"/>
      <c r="AC310" s="381"/>
      <c r="AD310" s="381"/>
      <c r="AE310" s="342"/>
      <c r="AF310" s="343"/>
      <c r="AG310" s="343"/>
      <c r="AH310" s="343"/>
      <c r="AI310" s="343"/>
      <c r="AJ310" s="343"/>
      <c r="AK310" s="343"/>
      <c r="AL310" s="343"/>
      <c r="AM310" s="343"/>
    </row>
    <row r="311" spans="1:39" ht="12.75" customHeight="1" x14ac:dyDescent="0.25">
      <c r="A311" s="343"/>
      <c r="B311" s="379"/>
      <c r="C311" s="382"/>
      <c r="D311" s="379"/>
      <c r="E311" s="343"/>
      <c r="F311" s="343"/>
      <c r="G311" s="381"/>
      <c r="H311" s="342"/>
      <c r="I311" s="388"/>
      <c r="J311" s="343"/>
      <c r="K311" s="343"/>
      <c r="L311" s="343"/>
      <c r="M311" s="343"/>
      <c r="N311" s="343"/>
      <c r="O311" s="343"/>
      <c r="P311" s="343"/>
      <c r="Q311" s="343"/>
      <c r="R311" s="381"/>
      <c r="S311" s="343"/>
      <c r="T311" s="343"/>
      <c r="U311" s="343"/>
      <c r="V311" s="381"/>
      <c r="W311" s="381"/>
      <c r="X311" s="381"/>
      <c r="Y311" s="381"/>
      <c r="Z311" s="381"/>
      <c r="AA311" s="381"/>
      <c r="AB311" s="381"/>
      <c r="AC311" s="381"/>
      <c r="AD311" s="381"/>
      <c r="AE311" s="342"/>
      <c r="AF311" s="343"/>
      <c r="AG311" s="343"/>
      <c r="AH311" s="343"/>
      <c r="AI311" s="343"/>
      <c r="AJ311" s="343"/>
      <c r="AK311" s="343"/>
      <c r="AL311" s="343"/>
      <c r="AM311" s="343"/>
    </row>
    <row r="312" spans="1:39" ht="12.75" customHeight="1" x14ac:dyDescent="0.25">
      <c r="A312" s="343"/>
      <c r="B312" s="379"/>
      <c r="C312" s="382"/>
      <c r="D312" s="379"/>
      <c r="E312" s="343"/>
      <c r="F312" s="343"/>
      <c r="G312" s="381"/>
      <c r="H312" s="342"/>
      <c r="I312" s="388"/>
      <c r="J312" s="343"/>
      <c r="K312" s="343"/>
      <c r="L312" s="343"/>
      <c r="M312" s="343"/>
      <c r="N312" s="343"/>
      <c r="O312" s="343"/>
      <c r="P312" s="343"/>
      <c r="Q312" s="343"/>
      <c r="R312" s="381"/>
      <c r="S312" s="343"/>
      <c r="T312" s="343"/>
      <c r="U312" s="343"/>
      <c r="V312" s="381"/>
      <c r="W312" s="381"/>
      <c r="X312" s="381"/>
      <c r="Y312" s="381"/>
      <c r="Z312" s="381"/>
      <c r="AA312" s="381"/>
      <c r="AB312" s="381"/>
      <c r="AC312" s="381"/>
      <c r="AD312" s="381"/>
      <c r="AE312" s="342"/>
      <c r="AF312" s="343"/>
      <c r="AG312" s="343"/>
      <c r="AH312" s="343"/>
      <c r="AI312" s="343"/>
      <c r="AJ312" s="343"/>
      <c r="AK312" s="343"/>
      <c r="AL312" s="343"/>
      <c r="AM312" s="343"/>
    </row>
    <row r="313" spans="1:39" ht="12.75" customHeight="1" x14ac:dyDescent="0.25">
      <c r="A313" s="343"/>
      <c r="B313" s="379"/>
      <c r="C313" s="382"/>
      <c r="D313" s="379"/>
      <c r="E313" s="343"/>
      <c r="F313" s="343"/>
      <c r="G313" s="381"/>
      <c r="H313" s="342"/>
      <c r="I313" s="388"/>
      <c r="J313" s="343"/>
      <c r="K313" s="343"/>
      <c r="L313" s="343"/>
      <c r="M313" s="343"/>
      <c r="N313" s="343"/>
      <c r="O313" s="343"/>
      <c r="P313" s="343"/>
      <c r="Q313" s="343"/>
      <c r="R313" s="381"/>
      <c r="S313" s="343"/>
      <c r="T313" s="343"/>
      <c r="U313" s="343"/>
      <c r="V313" s="381"/>
      <c r="W313" s="381"/>
      <c r="X313" s="381"/>
      <c r="Y313" s="381"/>
      <c r="Z313" s="381"/>
      <c r="AA313" s="381"/>
      <c r="AB313" s="381"/>
      <c r="AC313" s="381"/>
      <c r="AD313" s="381"/>
      <c r="AE313" s="342"/>
      <c r="AF313" s="343"/>
      <c r="AG313" s="343"/>
      <c r="AH313" s="343"/>
      <c r="AI313" s="343"/>
      <c r="AJ313" s="343"/>
      <c r="AK313" s="343"/>
      <c r="AL313" s="343"/>
      <c r="AM313" s="343"/>
    </row>
    <row r="314" spans="1:39" ht="12.75" customHeight="1" x14ac:dyDescent="0.25">
      <c r="A314" s="343"/>
      <c r="B314" s="379"/>
      <c r="C314" s="382"/>
      <c r="D314" s="379"/>
      <c r="E314" s="343"/>
      <c r="F314" s="343"/>
      <c r="G314" s="381"/>
      <c r="H314" s="342"/>
      <c r="I314" s="388"/>
      <c r="J314" s="343"/>
      <c r="K314" s="343"/>
      <c r="L314" s="343"/>
      <c r="M314" s="343"/>
      <c r="N314" s="343"/>
      <c r="O314" s="343"/>
      <c r="P314" s="343"/>
      <c r="Q314" s="343"/>
      <c r="R314" s="381"/>
      <c r="S314" s="343"/>
      <c r="T314" s="343"/>
      <c r="U314" s="343"/>
      <c r="V314" s="381"/>
      <c r="W314" s="381"/>
      <c r="X314" s="381"/>
      <c r="Y314" s="381"/>
      <c r="Z314" s="381"/>
      <c r="AA314" s="381"/>
      <c r="AB314" s="381"/>
      <c r="AC314" s="381"/>
      <c r="AD314" s="381"/>
      <c r="AE314" s="342"/>
      <c r="AF314" s="343"/>
      <c r="AG314" s="343"/>
      <c r="AH314" s="343"/>
      <c r="AI314" s="343"/>
      <c r="AJ314" s="343"/>
      <c r="AK314" s="343"/>
      <c r="AL314" s="343"/>
      <c r="AM314" s="343"/>
    </row>
    <row r="315" spans="1:39" ht="12.75" customHeight="1" x14ac:dyDescent="0.25">
      <c r="A315" s="343"/>
      <c r="B315" s="379"/>
      <c r="C315" s="382"/>
      <c r="D315" s="379"/>
      <c r="E315" s="343"/>
      <c r="F315" s="343"/>
      <c r="G315" s="381"/>
      <c r="H315" s="342"/>
      <c r="I315" s="388"/>
      <c r="J315" s="343"/>
      <c r="K315" s="343"/>
      <c r="L315" s="343"/>
      <c r="M315" s="343"/>
      <c r="N315" s="343"/>
      <c r="O315" s="343"/>
      <c r="P315" s="343"/>
      <c r="Q315" s="343"/>
      <c r="R315" s="381"/>
      <c r="S315" s="343"/>
      <c r="T315" s="343"/>
      <c r="U315" s="343"/>
      <c r="V315" s="381"/>
      <c r="W315" s="381"/>
      <c r="X315" s="381"/>
      <c r="Y315" s="381"/>
      <c r="Z315" s="381"/>
      <c r="AA315" s="381"/>
      <c r="AB315" s="381"/>
      <c r="AC315" s="381"/>
      <c r="AD315" s="381"/>
      <c r="AE315" s="342"/>
      <c r="AF315" s="343"/>
      <c r="AG315" s="343"/>
      <c r="AH315" s="343"/>
      <c r="AI315" s="343"/>
      <c r="AJ315" s="343"/>
      <c r="AK315" s="343"/>
      <c r="AL315" s="343"/>
      <c r="AM315" s="343"/>
    </row>
    <row r="316" spans="1:39" ht="12.75" customHeight="1" x14ac:dyDescent="0.25">
      <c r="A316" s="343"/>
      <c r="B316" s="379"/>
      <c r="C316" s="382"/>
      <c r="D316" s="379"/>
      <c r="E316" s="343"/>
      <c r="F316" s="343"/>
      <c r="G316" s="381"/>
      <c r="H316" s="342"/>
      <c r="I316" s="388"/>
      <c r="J316" s="343"/>
      <c r="K316" s="343"/>
      <c r="L316" s="343"/>
      <c r="M316" s="343"/>
      <c r="N316" s="343"/>
      <c r="O316" s="343"/>
      <c r="P316" s="343"/>
      <c r="Q316" s="343"/>
      <c r="R316" s="381"/>
      <c r="S316" s="343"/>
      <c r="T316" s="343"/>
      <c r="U316" s="343"/>
      <c r="V316" s="381"/>
      <c r="W316" s="381"/>
      <c r="X316" s="381"/>
      <c r="Y316" s="381"/>
      <c r="Z316" s="381"/>
      <c r="AA316" s="381"/>
      <c r="AB316" s="381"/>
      <c r="AC316" s="381"/>
      <c r="AD316" s="381"/>
      <c r="AE316" s="342"/>
      <c r="AF316" s="343"/>
      <c r="AG316" s="343"/>
      <c r="AH316" s="343"/>
      <c r="AI316" s="343"/>
      <c r="AJ316" s="343"/>
      <c r="AK316" s="343"/>
      <c r="AL316" s="343"/>
      <c r="AM316" s="343"/>
    </row>
    <row r="317" spans="1:39" ht="12.75" customHeight="1" x14ac:dyDescent="0.25">
      <c r="A317" s="343"/>
      <c r="B317" s="379"/>
      <c r="C317" s="382"/>
      <c r="D317" s="379"/>
      <c r="E317" s="343"/>
      <c r="F317" s="343"/>
      <c r="G317" s="381"/>
      <c r="H317" s="342"/>
      <c r="I317" s="388"/>
      <c r="J317" s="343"/>
      <c r="K317" s="343"/>
      <c r="L317" s="343"/>
      <c r="M317" s="343"/>
      <c r="N317" s="343"/>
      <c r="O317" s="343"/>
      <c r="P317" s="343"/>
      <c r="Q317" s="343"/>
      <c r="R317" s="381"/>
      <c r="S317" s="343"/>
      <c r="T317" s="343"/>
      <c r="U317" s="343"/>
      <c r="V317" s="381"/>
      <c r="W317" s="381"/>
      <c r="X317" s="381"/>
      <c r="Y317" s="381"/>
      <c r="Z317" s="381"/>
      <c r="AA317" s="381"/>
      <c r="AB317" s="381"/>
      <c r="AC317" s="381"/>
      <c r="AD317" s="381"/>
      <c r="AE317" s="342"/>
      <c r="AF317" s="343"/>
      <c r="AG317" s="343"/>
      <c r="AH317" s="343"/>
      <c r="AI317" s="343"/>
      <c r="AJ317" s="343"/>
      <c r="AK317" s="343"/>
      <c r="AL317" s="343"/>
      <c r="AM317" s="343"/>
    </row>
    <row r="318" spans="1:39" ht="12.75" customHeight="1" x14ac:dyDescent="0.25">
      <c r="A318" s="343"/>
      <c r="B318" s="379"/>
      <c r="C318" s="382"/>
      <c r="D318" s="379"/>
      <c r="E318" s="343"/>
      <c r="F318" s="343"/>
      <c r="G318" s="381"/>
      <c r="H318" s="342"/>
      <c r="I318" s="388"/>
      <c r="J318" s="343"/>
      <c r="K318" s="343"/>
      <c r="L318" s="343"/>
      <c r="M318" s="343"/>
      <c r="N318" s="343"/>
      <c r="O318" s="343"/>
      <c r="P318" s="343"/>
      <c r="Q318" s="343"/>
      <c r="R318" s="381"/>
      <c r="S318" s="343"/>
      <c r="T318" s="343"/>
      <c r="U318" s="343"/>
      <c r="V318" s="381"/>
      <c r="W318" s="381"/>
      <c r="X318" s="381"/>
      <c r="Y318" s="381"/>
      <c r="Z318" s="381"/>
      <c r="AA318" s="381"/>
      <c r="AB318" s="381"/>
      <c r="AC318" s="381"/>
      <c r="AD318" s="381"/>
      <c r="AE318" s="342"/>
      <c r="AF318" s="343"/>
      <c r="AG318" s="343"/>
      <c r="AH318" s="343"/>
      <c r="AI318" s="343"/>
      <c r="AJ318" s="343"/>
      <c r="AK318" s="343"/>
      <c r="AL318" s="343"/>
      <c r="AM318" s="343"/>
    </row>
    <row r="319" spans="1:39" ht="12.75" customHeight="1" x14ac:dyDescent="0.25">
      <c r="A319" s="343"/>
      <c r="B319" s="379"/>
      <c r="C319" s="382"/>
      <c r="D319" s="379"/>
      <c r="E319" s="343"/>
      <c r="F319" s="343"/>
      <c r="G319" s="381"/>
      <c r="H319" s="342"/>
      <c r="I319" s="388"/>
      <c r="J319" s="343"/>
      <c r="K319" s="343"/>
      <c r="L319" s="343"/>
      <c r="M319" s="343"/>
      <c r="N319" s="343"/>
      <c r="O319" s="343"/>
      <c r="P319" s="343"/>
      <c r="Q319" s="343"/>
      <c r="R319" s="381"/>
      <c r="S319" s="343"/>
      <c r="T319" s="343"/>
      <c r="U319" s="343"/>
      <c r="V319" s="381"/>
      <c r="W319" s="381"/>
      <c r="X319" s="381"/>
      <c r="Y319" s="381"/>
      <c r="Z319" s="381"/>
      <c r="AA319" s="381"/>
      <c r="AB319" s="381"/>
      <c r="AC319" s="381"/>
      <c r="AD319" s="381"/>
      <c r="AE319" s="342"/>
      <c r="AF319" s="343"/>
      <c r="AG319" s="343"/>
      <c r="AH319" s="343"/>
      <c r="AI319" s="343"/>
      <c r="AJ319" s="343"/>
      <c r="AK319" s="343"/>
      <c r="AL319" s="343"/>
      <c r="AM319" s="343"/>
    </row>
    <row r="320" spans="1:39" ht="12.75" customHeight="1" x14ac:dyDescent="0.25">
      <c r="A320" s="343"/>
      <c r="B320" s="379"/>
      <c r="C320" s="382"/>
      <c r="D320" s="379"/>
      <c r="E320" s="343"/>
      <c r="F320" s="343"/>
      <c r="G320" s="381"/>
      <c r="H320" s="342"/>
      <c r="I320" s="388"/>
      <c r="J320" s="343"/>
      <c r="K320" s="343"/>
      <c r="L320" s="343"/>
      <c r="M320" s="343"/>
      <c r="N320" s="343"/>
      <c r="O320" s="343"/>
      <c r="P320" s="343"/>
      <c r="Q320" s="343"/>
      <c r="R320" s="381"/>
      <c r="S320" s="343"/>
      <c r="T320" s="343"/>
      <c r="U320" s="343"/>
      <c r="V320" s="381"/>
      <c r="W320" s="381"/>
      <c r="X320" s="381"/>
      <c r="Y320" s="381"/>
      <c r="Z320" s="381"/>
      <c r="AA320" s="381"/>
      <c r="AB320" s="381"/>
      <c r="AC320" s="381"/>
      <c r="AD320" s="381"/>
      <c r="AE320" s="342"/>
      <c r="AF320" s="343"/>
      <c r="AG320" s="343"/>
      <c r="AH320" s="343"/>
      <c r="AI320" s="343"/>
      <c r="AJ320" s="343"/>
      <c r="AK320" s="343"/>
      <c r="AL320" s="343"/>
      <c r="AM320" s="343"/>
    </row>
    <row r="321" spans="1:39" ht="12.75" customHeight="1" x14ac:dyDescent="0.25">
      <c r="A321" s="343"/>
      <c r="B321" s="379"/>
      <c r="C321" s="382"/>
      <c r="D321" s="379"/>
      <c r="E321" s="343"/>
      <c r="F321" s="343"/>
      <c r="G321" s="381"/>
      <c r="H321" s="342"/>
      <c r="I321" s="388"/>
      <c r="J321" s="343"/>
      <c r="K321" s="343"/>
      <c r="L321" s="343"/>
      <c r="M321" s="343"/>
      <c r="N321" s="343"/>
      <c r="O321" s="343"/>
      <c r="P321" s="343"/>
      <c r="Q321" s="343"/>
      <c r="R321" s="381"/>
      <c r="S321" s="343"/>
      <c r="T321" s="343"/>
      <c r="U321" s="343"/>
      <c r="V321" s="381"/>
      <c r="W321" s="381"/>
      <c r="X321" s="381"/>
      <c r="Y321" s="381"/>
      <c r="Z321" s="381"/>
      <c r="AA321" s="381"/>
      <c r="AB321" s="381"/>
      <c r="AC321" s="381"/>
      <c r="AD321" s="381"/>
      <c r="AE321" s="342"/>
      <c r="AF321" s="343"/>
      <c r="AG321" s="343"/>
      <c r="AH321" s="343"/>
      <c r="AI321" s="343"/>
      <c r="AJ321" s="343"/>
      <c r="AK321" s="343"/>
      <c r="AL321" s="343"/>
      <c r="AM321" s="343"/>
    </row>
    <row r="322" spans="1:39" ht="12.75" customHeight="1" x14ac:dyDescent="0.25">
      <c r="A322" s="343"/>
      <c r="B322" s="379"/>
      <c r="C322" s="382"/>
      <c r="D322" s="379"/>
      <c r="E322" s="343"/>
      <c r="F322" s="343"/>
      <c r="G322" s="381"/>
      <c r="H322" s="342"/>
      <c r="I322" s="388"/>
      <c r="J322" s="343"/>
      <c r="K322" s="343"/>
      <c r="L322" s="343"/>
      <c r="M322" s="343"/>
      <c r="N322" s="343"/>
      <c r="O322" s="343"/>
      <c r="P322" s="343"/>
      <c r="Q322" s="343"/>
      <c r="R322" s="381"/>
      <c r="S322" s="343"/>
      <c r="T322" s="343"/>
      <c r="U322" s="343"/>
      <c r="V322" s="381"/>
      <c r="W322" s="381"/>
      <c r="X322" s="381"/>
      <c r="Y322" s="381"/>
      <c r="Z322" s="381"/>
      <c r="AA322" s="381"/>
      <c r="AB322" s="381"/>
      <c r="AC322" s="381"/>
      <c r="AD322" s="381"/>
      <c r="AE322" s="342"/>
      <c r="AF322" s="343"/>
      <c r="AG322" s="343"/>
      <c r="AH322" s="343"/>
      <c r="AI322" s="343"/>
      <c r="AJ322" s="343"/>
      <c r="AK322" s="343"/>
      <c r="AL322" s="343"/>
      <c r="AM322" s="343"/>
    </row>
    <row r="323" spans="1:39" ht="12.75" customHeight="1" x14ac:dyDescent="0.25">
      <c r="A323" s="343"/>
      <c r="B323" s="379"/>
      <c r="C323" s="382"/>
      <c r="D323" s="379"/>
      <c r="E323" s="343"/>
      <c r="F323" s="343"/>
      <c r="G323" s="381"/>
      <c r="H323" s="342"/>
      <c r="I323" s="388"/>
      <c r="J323" s="343"/>
      <c r="K323" s="343"/>
      <c r="L323" s="343"/>
      <c r="M323" s="343"/>
      <c r="N323" s="343"/>
      <c r="O323" s="343"/>
      <c r="P323" s="343"/>
      <c r="Q323" s="343"/>
      <c r="R323" s="381"/>
      <c r="S323" s="343"/>
      <c r="T323" s="343"/>
      <c r="U323" s="343"/>
      <c r="V323" s="381"/>
      <c r="W323" s="381"/>
      <c r="X323" s="381"/>
      <c r="Y323" s="381"/>
      <c r="Z323" s="381"/>
      <c r="AA323" s="381"/>
      <c r="AB323" s="381"/>
      <c r="AC323" s="381"/>
      <c r="AD323" s="381"/>
      <c r="AE323" s="342"/>
      <c r="AF323" s="343"/>
      <c r="AG323" s="343"/>
      <c r="AH323" s="343"/>
      <c r="AI323" s="343"/>
      <c r="AJ323" s="343"/>
      <c r="AK323" s="343"/>
      <c r="AL323" s="343"/>
      <c r="AM323" s="343"/>
    </row>
    <row r="324" spans="1:39" ht="12.75" customHeight="1" x14ac:dyDescent="0.25">
      <c r="A324" s="343"/>
      <c r="B324" s="379"/>
      <c r="C324" s="382"/>
      <c r="D324" s="379"/>
      <c r="E324" s="343"/>
      <c r="F324" s="343"/>
      <c r="G324" s="381"/>
      <c r="H324" s="342"/>
      <c r="I324" s="388"/>
      <c r="J324" s="343"/>
      <c r="K324" s="343"/>
      <c r="L324" s="343"/>
      <c r="M324" s="343"/>
      <c r="N324" s="343"/>
      <c r="O324" s="343"/>
      <c r="P324" s="343"/>
      <c r="Q324" s="343"/>
      <c r="R324" s="381"/>
      <c r="S324" s="343"/>
      <c r="T324" s="343"/>
      <c r="U324" s="343"/>
      <c r="V324" s="381"/>
      <c r="W324" s="381"/>
      <c r="X324" s="381"/>
      <c r="Y324" s="381"/>
      <c r="Z324" s="381"/>
      <c r="AA324" s="381"/>
      <c r="AB324" s="381"/>
      <c r="AC324" s="381"/>
      <c r="AD324" s="381"/>
      <c r="AE324" s="342"/>
      <c r="AF324" s="343"/>
      <c r="AG324" s="343"/>
      <c r="AH324" s="343"/>
      <c r="AI324" s="343"/>
      <c r="AJ324" s="343"/>
      <c r="AK324" s="343"/>
      <c r="AL324" s="343"/>
      <c r="AM324" s="343"/>
    </row>
    <row r="325" spans="1:39" ht="12.75" customHeight="1" x14ac:dyDescent="0.25">
      <c r="A325" s="343"/>
      <c r="B325" s="379"/>
      <c r="C325" s="382"/>
      <c r="D325" s="379"/>
      <c r="E325" s="343"/>
      <c r="F325" s="343"/>
      <c r="G325" s="381"/>
      <c r="H325" s="342"/>
      <c r="I325" s="388"/>
      <c r="J325" s="343"/>
      <c r="K325" s="343"/>
      <c r="L325" s="343"/>
      <c r="M325" s="343"/>
      <c r="N325" s="343"/>
      <c r="O325" s="343"/>
      <c r="P325" s="343"/>
      <c r="Q325" s="343"/>
      <c r="R325" s="381"/>
      <c r="S325" s="343"/>
      <c r="T325" s="343"/>
      <c r="U325" s="343"/>
      <c r="V325" s="381"/>
      <c r="W325" s="381"/>
      <c r="X325" s="381"/>
      <c r="Y325" s="381"/>
      <c r="Z325" s="381"/>
      <c r="AA325" s="381"/>
      <c r="AB325" s="381"/>
      <c r="AC325" s="381"/>
      <c r="AD325" s="381"/>
      <c r="AE325" s="342"/>
      <c r="AF325" s="343"/>
      <c r="AG325" s="343"/>
      <c r="AH325" s="343"/>
      <c r="AI325" s="343"/>
      <c r="AJ325" s="343"/>
      <c r="AK325" s="343"/>
      <c r="AL325" s="343"/>
      <c r="AM325" s="343"/>
    </row>
    <row r="326" spans="1:39" ht="12.75" customHeight="1" x14ac:dyDescent="0.25">
      <c r="A326" s="343"/>
      <c r="B326" s="379"/>
      <c r="C326" s="382"/>
      <c r="D326" s="379"/>
      <c r="E326" s="343"/>
      <c r="F326" s="343"/>
      <c r="G326" s="381"/>
      <c r="H326" s="342"/>
      <c r="I326" s="388"/>
      <c r="J326" s="343"/>
      <c r="K326" s="343"/>
      <c r="L326" s="343"/>
      <c r="M326" s="343"/>
      <c r="N326" s="343"/>
      <c r="O326" s="343"/>
      <c r="P326" s="343"/>
      <c r="Q326" s="343"/>
      <c r="R326" s="381"/>
      <c r="S326" s="343"/>
      <c r="T326" s="343"/>
      <c r="U326" s="343"/>
      <c r="V326" s="381"/>
      <c r="W326" s="381"/>
      <c r="X326" s="381"/>
      <c r="Y326" s="381"/>
      <c r="Z326" s="381"/>
      <c r="AA326" s="381"/>
      <c r="AB326" s="381"/>
      <c r="AC326" s="381"/>
      <c r="AD326" s="381"/>
      <c r="AE326" s="342"/>
      <c r="AF326" s="343"/>
      <c r="AG326" s="343"/>
      <c r="AH326" s="343"/>
      <c r="AI326" s="343"/>
      <c r="AJ326" s="343"/>
      <c r="AK326" s="343"/>
      <c r="AL326" s="343"/>
      <c r="AM326" s="343"/>
    </row>
    <row r="327" spans="1:39" ht="12.75" customHeight="1" x14ac:dyDescent="0.25">
      <c r="A327" s="343"/>
      <c r="B327" s="379"/>
      <c r="C327" s="382"/>
      <c r="D327" s="379"/>
      <c r="E327" s="343"/>
      <c r="F327" s="343"/>
      <c r="G327" s="381"/>
      <c r="H327" s="342"/>
      <c r="I327" s="388"/>
      <c r="J327" s="343"/>
      <c r="K327" s="343"/>
      <c r="L327" s="343"/>
      <c r="M327" s="343"/>
      <c r="N327" s="343"/>
      <c r="O327" s="343"/>
      <c r="P327" s="343"/>
      <c r="Q327" s="343"/>
      <c r="R327" s="381"/>
      <c r="S327" s="343"/>
      <c r="T327" s="343"/>
      <c r="U327" s="343"/>
      <c r="V327" s="381"/>
      <c r="W327" s="381"/>
      <c r="X327" s="381"/>
      <c r="Y327" s="381"/>
      <c r="Z327" s="381"/>
      <c r="AA327" s="381"/>
      <c r="AB327" s="381"/>
      <c r="AC327" s="381"/>
      <c r="AD327" s="381"/>
      <c r="AE327" s="342"/>
      <c r="AF327" s="343"/>
      <c r="AG327" s="343"/>
      <c r="AH327" s="343"/>
      <c r="AI327" s="343"/>
      <c r="AJ327" s="343"/>
      <c r="AK327" s="343"/>
      <c r="AL327" s="343"/>
      <c r="AM327" s="343"/>
    </row>
    <row r="328" spans="1:39" ht="12.75" customHeight="1" x14ac:dyDescent="0.25">
      <c r="A328" s="343"/>
      <c r="B328" s="379"/>
      <c r="C328" s="382"/>
      <c r="D328" s="379"/>
      <c r="E328" s="343"/>
      <c r="F328" s="343"/>
      <c r="G328" s="381"/>
      <c r="H328" s="342"/>
      <c r="I328" s="388"/>
      <c r="J328" s="343"/>
      <c r="K328" s="343"/>
      <c r="L328" s="343"/>
      <c r="M328" s="343"/>
      <c r="N328" s="343"/>
      <c r="O328" s="343"/>
      <c r="P328" s="343"/>
      <c r="Q328" s="343"/>
      <c r="R328" s="381"/>
      <c r="S328" s="343"/>
      <c r="T328" s="343"/>
      <c r="U328" s="343"/>
      <c r="V328" s="381"/>
      <c r="W328" s="381"/>
      <c r="X328" s="381"/>
      <c r="Y328" s="381"/>
      <c r="Z328" s="381"/>
      <c r="AA328" s="381"/>
      <c r="AB328" s="381"/>
      <c r="AC328" s="381"/>
      <c r="AD328" s="381"/>
      <c r="AE328" s="342"/>
      <c r="AF328" s="343"/>
      <c r="AG328" s="343"/>
      <c r="AH328" s="343"/>
      <c r="AI328" s="343"/>
      <c r="AJ328" s="343"/>
      <c r="AK328" s="343"/>
      <c r="AL328" s="343"/>
      <c r="AM328" s="343"/>
    </row>
    <row r="329" spans="1:39" ht="12.75" customHeight="1" x14ac:dyDescent="0.25">
      <c r="A329" s="343"/>
      <c r="B329" s="379"/>
      <c r="C329" s="382"/>
      <c r="D329" s="379"/>
      <c r="E329" s="343"/>
      <c r="F329" s="343"/>
      <c r="G329" s="381"/>
      <c r="H329" s="342"/>
      <c r="I329" s="388"/>
      <c r="J329" s="343"/>
      <c r="K329" s="343"/>
      <c r="L329" s="343"/>
      <c r="M329" s="343"/>
      <c r="N329" s="343"/>
      <c r="O329" s="343"/>
      <c r="P329" s="343"/>
      <c r="Q329" s="343"/>
      <c r="R329" s="381"/>
      <c r="S329" s="343"/>
      <c r="T329" s="343"/>
      <c r="U329" s="343"/>
      <c r="V329" s="381"/>
      <c r="W329" s="381"/>
      <c r="X329" s="381"/>
      <c r="Y329" s="381"/>
      <c r="Z329" s="381"/>
      <c r="AA329" s="381"/>
      <c r="AB329" s="381"/>
      <c r="AC329" s="381"/>
      <c r="AD329" s="381"/>
      <c r="AE329" s="342"/>
      <c r="AF329" s="343"/>
      <c r="AG329" s="343"/>
      <c r="AH329" s="343"/>
      <c r="AI329" s="343"/>
      <c r="AJ329" s="343"/>
      <c r="AK329" s="343"/>
      <c r="AL329" s="343"/>
      <c r="AM329" s="343"/>
    </row>
    <row r="330" spans="1:39" ht="12.75" customHeight="1" x14ac:dyDescent="0.25">
      <c r="A330" s="343"/>
      <c r="B330" s="379"/>
      <c r="C330" s="382"/>
      <c r="D330" s="379"/>
      <c r="E330" s="343"/>
      <c r="F330" s="343"/>
      <c r="G330" s="381"/>
      <c r="H330" s="342"/>
      <c r="I330" s="388"/>
      <c r="J330" s="343"/>
      <c r="K330" s="343"/>
      <c r="L330" s="343"/>
      <c r="M330" s="343"/>
      <c r="N330" s="343"/>
      <c r="O330" s="343"/>
      <c r="P330" s="343"/>
      <c r="Q330" s="343"/>
      <c r="R330" s="381"/>
      <c r="S330" s="343"/>
      <c r="T330" s="343"/>
      <c r="U330" s="343"/>
      <c r="V330" s="381"/>
      <c r="W330" s="381"/>
      <c r="X330" s="381"/>
      <c r="Y330" s="381"/>
      <c r="Z330" s="381"/>
      <c r="AA330" s="381"/>
      <c r="AB330" s="381"/>
      <c r="AC330" s="381"/>
      <c r="AD330" s="381"/>
      <c r="AE330" s="342"/>
      <c r="AF330" s="343"/>
      <c r="AG330" s="343"/>
      <c r="AH330" s="343"/>
      <c r="AI330" s="343"/>
      <c r="AJ330" s="343"/>
      <c r="AK330" s="343"/>
      <c r="AL330" s="343"/>
      <c r="AM330" s="343"/>
    </row>
    <row r="331" spans="1:39" ht="12.75" customHeight="1" x14ac:dyDescent="0.25">
      <c r="A331" s="343"/>
      <c r="B331" s="379"/>
      <c r="C331" s="382"/>
      <c r="D331" s="379"/>
      <c r="E331" s="343"/>
      <c r="F331" s="343"/>
      <c r="G331" s="381"/>
      <c r="H331" s="342"/>
      <c r="I331" s="388"/>
      <c r="J331" s="343"/>
      <c r="K331" s="343"/>
      <c r="L331" s="343"/>
      <c r="M331" s="343"/>
      <c r="N331" s="343"/>
      <c r="O331" s="343"/>
      <c r="P331" s="343"/>
      <c r="Q331" s="343"/>
      <c r="R331" s="381"/>
      <c r="S331" s="343"/>
      <c r="T331" s="343"/>
      <c r="U331" s="343"/>
      <c r="V331" s="381"/>
      <c r="W331" s="381"/>
      <c r="X331" s="381"/>
      <c r="Y331" s="381"/>
      <c r="Z331" s="381"/>
      <c r="AA331" s="381"/>
      <c r="AB331" s="381"/>
      <c r="AC331" s="381"/>
      <c r="AD331" s="381"/>
      <c r="AE331" s="342"/>
      <c r="AF331" s="343"/>
      <c r="AG331" s="343"/>
      <c r="AH331" s="343"/>
      <c r="AI331" s="343"/>
      <c r="AJ331" s="343"/>
      <c r="AK331" s="343"/>
      <c r="AL331" s="343"/>
      <c r="AM331" s="343"/>
    </row>
    <row r="332" spans="1:39" ht="12.75" customHeight="1" x14ac:dyDescent="0.25">
      <c r="A332" s="343"/>
      <c r="B332" s="379"/>
      <c r="C332" s="382"/>
      <c r="D332" s="379"/>
      <c r="E332" s="343"/>
      <c r="F332" s="343"/>
      <c r="G332" s="381"/>
      <c r="H332" s="342"/>
      <c r="I332" s="388"/>
      <c r="J332" s="343"/>
      <c r="K332" s="343"/>
      <c r="L332" s="343"/>
      <c r="M332" s="343"/>
      <c r="N332" s="343"/>
      <c r="O332" s="343"/>
      <c r="P332" s="343"/>
      <c r="Q332" s="343"/>
      <c r="R332" s="381"/>
      <c r="S332" s="343"/>
      <c r="T332" s="343"/>
      <c r="U332" s="343"/>
      <c r="V332" s="381"/>
      <c r="W332" s="381"/>
      <c r="X332" s="381"/>
      <c r="Y332" s="381"/>
      <c r="Z332" s="381"/>
      <c r="AA332" s="381"/>
      <c r="AB332" s="381"/>
      <c r="AC332" s="381"/>
      <c r="AD332" s="381"/>
      <c r="AE332" s="342"/>
      <c r="AF332" s="343"/>
      <c r="AG332" s="343"/>
      <c r="AH332" s="343"/>
      <c r="AI332" s="343"/>
      <c r="AJ332" s="343"/>
      <c r="AK332" s="343"/>
      <c r="AL332" s="343"/>
      <c r="AM332" s="343"/>
    </row>
    <row r="333" spans="1:39" ht="12.75" customHeight="1" x14ac:dyDescent="0.25">
      <c r="A333" s="343"/>
      <c r="B333" s="379"/>
      <c r="C333" s="382"/>
      <c r="D333" s="379"/>
      <c r="E333" s="343"/>
      <c r="F333" s="343"/>
      <c r="G333" s="381"/>
      <c r="H333" s="342"/>
      <c r="I333" s="388"/>
      <c r="J333" s="343"/>
      <c r="K333" s="343"/>
      <c r="L333" s="343"/>
      <c r="M333" s="343"/>
      <c r="N333" s="343"/>
      <c r="O333" s="343"/>
      <c r="P333" s="343"/>
      <c r="Q333" s="343"/>
      <c r="R333" s="381"/>
      <c r="S333" s="343"/>
      <c r="T333" s="343"/>
      <c r="U333" s="343"/>
      <c r="V333" s="381"/>
      <c r="W333" s="381"/>
      <c r="X333" s="381"/>
      <c r="Y333" s="381"/>
      <c r="Z333" s="381"/>
      <c r="AA333" s="381"/>
      <c r="AB333" s="381"/>
      <c r="AC333" s="381"/>
      <c r="AD333" s="381"/>
      <c r="AE333" s="342"/>
      <c r="AF333" s="343"/>
      <c r="AG333" s="343"/>
      <c r="AH333" s="343"/>
      <c r="AI333" s="343"/>
      <c r="AJ333" s="343"/>
      <c r="AK333" s="343"/>
      <c r="AL333" s="343"/>
      <c r="AM333" s="343"/>
    </row>
    <row r="334" spans="1:39" ht="12.75" customHeight="1" x14ac:dyDescent="0.25">
      <c r="A334" s="343"/>
      <c r="B334" s="379"/>
      <c r="C334" s="382"/>
      <c r="D334" s="379"/>
      <c r="E334" s="343"/>
      <c r="F334" s="343"/>
      <c r="G334" s="381"/>
      <c r="H334" s="342"/>
      <c r="I334" s="388"/>
      <c r="J334" s="343"/>
      <c r="K334" s="343"/>
      <c r="L334" s="343"/>
      <c r="M334" s="343"/>
      <c r="N334" s="343"/>
      <c r="O334" s="343"/>
      <c r="P334" s="343"/>
      <c r="Q334" s="343"/>
      <c r="R334" s="381"/>
      <c r="S334" s="343"/>
      <c r="T334" s="343"/>
      <c r="U334" s="343"/>
      <c r="V334" s="381"/>
      <c r="W334" s="381"/>
      <c r="X334" s="381"/>
      <c r="Y334" s="381"/>
      <c r="Z334" s="381"/>
      <c r="AA334" s="381"/>
      <c r="AB334" s="381"/>
      <c r="AC334" s="381"/>
      <c r="AD334" s="381"/>
      <c r="AE334" s="342"/>
      <c r="AF334" s="343"/>
      <c r="AG334" s="343"/>
      <c r="AH334" s="343"/>
      <c r="AI334" s="343"/>
      <c r="AJ334" s="343"/>
      <c r="AK334" s="343"/>
      <c r="AL334" s="343"/>
      <c r="AM334" s="343"/>
    </row>
    <row r="335" spans="1:39" ht="12.75" customHeight="1" x14ac:dyDescent="0.25">
      <c r="A335" s="343"/>
      <c r="B335" s="379"/>
      <c r="C335" s="382"/>
      <c r="D335" s="379"/>
      <c r="E335" s="343"/>
      <c r="F335" s="343"/>
      <c r="G335" s="381"/>
      <c r="H335" s="342"/>
      <c r="I335" s="388"/>
      <c r="J335" s="343"/>
      <c r="K335" s="343"/>
      <c r="L335" s="343"/>
      <c r="M335" s="343"/>
      <c r="N335" s="343"/>
      <c r="O335" s="343"/>
      <c r="P335" s="343"/>
      <c r="Q335" s="343"/>
      <c r="R335" s="381"/>
      <c r="S335" s="343"/>
      <c r="T335" s="343"/>
      <c r="U335" s="343"/>
      <c r="V335" s="381"/>
      <c r="W335" s="381"/>
      <c r="X335" s="381"/>
      <c r="Y335" s="381"/>
      <c r="Z335" s="381"/>
      <c r="AA335" s="381"/>
      <c r="AB335" s="381"/>
      <c r="AC335" s="381"/>
      <c r="AD335" s="381"/>
      <c r="AE335" s="342"/>
      <c r="AF335" s="343"/>
      <c r="AG335" s="343"/>
      <c r="AH335" s="343"/>
      <c r="AI335" s="343"/>
      <c r="AJ335" s="343"/>
      <c r="AK335" s="343"/>
      <c r="AL335" s="343"/>
      <c r="AM335" s="343"/>
    </row>
    <row r="336" spans="1:39" ht="12.75" customHeight="1" x14ac:dyDescent="0.25">
      <c r="A336" s="343"/>
      <c r="B336" s="379"/>
      <c r="C336" s="382"/>
      <c r="D336" s="379"/>
      <c r="E336" s="343"/>
      <c r="F336" s="343"/>
      <c r="G336" s="381"/>
      <c r="H336" s="342"/>
      <c r="I336" s="388"/>
      <c r="J336" s="343"/>
      <c r="K336" s="343"/>
      <c r="L336" s="343"/>
      <c r="M336" s="343"/>
      <c r="N336" s="343"/>
      <c r="O336" s="343"/>
      <c r="P336" s="343"/>
      <c r="Q336" s="343"/>
      <c r="R336" s="381"/>
      <c r="S336" s="343"/>
      <c r="T336" s="343"/>
      <c r="U336" s="343"/>
      <c r="V336" s="381"/>
      <c r="W336" s="381"/>
      <c r="X336" s="381"/>
      <c r="Y336" s="381"/>
      <c r="Z336" s="381"/>
      <c r="AA336" s="381"/>
      <c r="AB336" s="381"/>
      <c r="AC336" s="381"/>
      <c r="AD336" s="381"/>
      <c r="AE336" s="342"/>
      <c r="AF336" s="343"/>
      <c r="AG336" s="343"/>
      <c r="AH336" s="343"/>
      <c r="AI336" s="343"/>
      <c r="AJ336" s="343"/>
      <c r="AK336" s="343"/>
      <c r="AL336" s="343"/>
      <c r="AM336" s="343"/>
    </row>
    <row r="337" spans="1:39" ht="12.75" customHeight="1" x14ac:dyDescent="0.25">
      <c r="A337" s="343"/>
      <c r="B337" s="379"/>
      <c r="C337" s="382"/>
      <c r="D337" s="379"/>
      <c r="E337" s="343"/>
      <c r="F337" s="343"/>
      <c r="G337" s="381"/>
      <c r="H337" s="342"/>
      <c r="I337" s="388"/>
      <c r="J337" s="343"/>
      <c r="K337" s="343"/>
      <c r="L337" s="343"/>
      <c r="M337" s="343"/>
      <c r="N337" s="343"/>
      <c r="O337" s="343"/>
      <c r="P337" s="343"/>
      <c r="Q337" s="343"/>
      <c r="R337" s="381"/>
      <c r="S337" s="343"/>
      <c r="T337" s="343"/>
      <c r="U337" s="343"/>
      <c r="V337" s="381"/>
      <c r="W337" s="381"/>
      <c r="X337" s="381"/>
      <c r="Y337" s="381"/>
      <c r="Z337" s="381"/>
      <c r="AA337" s="381"/>
      <c r="AB337" s="381"/>
      <c r="AC337" s="381"/>
      <c r="AD337" s="381"/>
      <c r="AE337" s="342"/>
      <c r="AF337" s="343"/>
      <c r="AG337" s="343"/>
      <c r="AH337" s="343"/>
      <c r="AI337" s="343"/>
      <c r="AJ337" s="343"/>
      <c r="AK337" s="343"/>
      <c r="AL337" s="343"/>
      <c r="AM337" s="343"/>
    </row>
    <row r="338" spans="1:39" ht="12.75" customHeight="1" x14ac:dyDescent="0.25">
      <c r="A338" s="343"/>
      <c r="B338" s="379"/>
      <c r="C338" s="382"/>
      <c r="D338" s="379"/>
      <c r="E338" s="343"/>
      <c r="F338" s="343"/>
      <c r="G338" s="381"/>
      <c r="H338" s="342"/>
      <c r="I338" s="388"/>
      <c r="J338" s="343"/>
      <c r="K338" s="343"/>
      <c r="L338" s="343"/>
      <c r="M338" s="343"/>
      <c r="N338" s="343"/>
      <c r="O338" s="343"/>
      <c r="P338" s="343"/>
      <c r="Q338" s="343"/>
      <c r="R338" s="381"/>
      <c r="S338" s="343"/>
      <c r="T338" s="343"/>
      <c r="U338" s="343"/>
      <c r="V338" s="381"/>
      <c r="W338" s="381"/>
      <c r="X338" s="381"/>
      <c r="Y338" s="381"/>
      <c r="Z338" s="381"/>
      <c r="AA338" s="381"/>
      <c r="AB338" s="381"/>
      <c r="AC338" s="381"/>
      <c r="AD338" s="381"/>
      <c r="AE338" s="342"/>
      <c r="AF338" s="343"/>
      <c r="AG338" s="343"/>
      <c r="AH338" s="343"/>
      <c r="AI338" s="343"/>
      <c r="AJ338" s="343"/>
      <c r="AK338" s="343"/>
      <c r="AL338" s="343"/>
      <c r="AM338" s="343"/>
    </row>
    <row r="339" spans="1:39" ht="12.75" customHeight="1" x14ac:dyDescent="0.25">
      <c r="A339" s="343"/>
      <c r="B339" s="379"/>
      <c r="C339" s="382"/>
      <c r="D339" s="379"/>
      <c r="E339" s="343"/>
      <c r="F339" s="343"/>
      <c r="G339" s="381"/>
      <c r="H339" s="342"/>
      <c r="I339" s="388"/>
      <c r="J339" s="343"/>
      <c r="K339" s="343"/>
      <c r="L339" s="343"/>
      <c r="M339" s="343"/>
      <c r="N339" s="343"/>
      <c r="O339" s="343"/>
      <c r="P339" s="343"/>
      <c r="Q339" s="343"/>
      <c r="R339" s="381"/>
      <c r="S339" s="343"/>
      <c r="T339" s="343"/>
      <c r="U339" s="343"/>
      <c r="V339" s="381"/>
      <c r="W339" s="381"/>
      <c r="X339" s="381"/>
      <c r="Y339" s="381"/>
      <c r="Z339" s="381"/>
      <c r="AA339" s="381"/>
      <c r="AB339" s="381"/>
      <c r="AC339" s="381"/>
      <c r="AD339" s="381"/>
      <c r="AE339" s="342"/>
      <c r="AF339" s="343"/>
      <c r="AG339" s="343"/>
      <c r="AH339" s="343"/>
      <c r="AI339" s="343"/>
      <c r="AJ339" s="343"/>
      <c r="AK339" s="343"/>
      <c r="AL339" s="343"/>
      <c r="AM339" s="343"/>
    </row>
    <row r="340" spans="1:39" ht="12.75" customHeight="1" x14ac:dyDescent="0.25">
      <c r="A340" s="343"/>
      <c r="B340" s="379"/>
      <c r="C340" s="382"/>
      <c r="D340" s="379"/>
      <c r="E340" s="343"/>
      <c r="F340" s="343"/>
      <c r="G340" s="381"/>
      <c r="H340" s="342"/>
      <c r="I340" s="388"/>
      <c r="J340" s="343"/>
      <c r="K340" s="343"/>
      <c r="L340" s="343"/>
      <c r="M340" s="343"/>
      <c r="N340" s="343"/>
      <c r="O340" s="343"/>
      <c r="P340" s="343"/>
      <c r="Q340" s="343"/>
      <c r="R340" s="381"/>
      <c r="S340" s="343"/>
      <c r="T340" s="343"/>
      <c r="U340" s="343"/>
      <c r="V340" s="381"/>
      <c r="W340" s="381"/>
      <c r="X340" s="381"/>
      <c r="Y340" s="381"/>
      <c r="Z340" s="381"/>
      <c r="AA340" s="381"/>
      <c r="AB340" s="381"/>
      <c r="AC340" s="381"/>
      <c r="AD340" s="381"/>
      <c r="AE340" s="342"/>
      <c r="AF340" s="343"/>
      <c r="AG340" s="343"/>
      <c r="AH340" s="343"/>
      <c r="AI340" s="343"/>
      <c r="AJ340" s="343"/>
      <c r="AK340" s="343"/>
      <c r="AL340" s="343"/>
      <c r="AM340" s="343"/>
    </row>
    <row r="341" spans="1:39" ht="12.75" customHeight="1" x14ac:dyDescent="0.25">
      <c r="A341" s="343"/>
      <c r="B341" s="379"/>
      <c r="C341" s="382"/>
      <c r="D341" s="379"/>
      <c r="E341" s="343"/>
      <c r="F341" s="343"/>
      <c r="G341" s="381"/>
      <c r="H341" s="342"/>
      <c r="I341" s="388"/>
      <c r="J341" s="343"/>
      <c r="K341" s="343"/>
      <c r="L341" s="343"/>
      <c r="M341" s="343"/>
      <c r="N341" s="343"/>
      <c r="O341" s="343"/>
      <c r="P341" s="343"/>
      <c r="Q341" s="343"/>
      <c r="R341" s="381"/>
      <c r="S341" s="343"/>
      <c r="T341" s="343"/>
      <c r="U341" s="343"/>
      <c r="V341" s="381"/>
      <c r="W341" s="381"/>
      <c r="X341" s="381"/>
      <c r="Y341" s="381"/>
      <c r="Z341" s="381"/>
      <c r="AA341" s="381"/>
      <c r="AB341" s="381"/>
      <c r="AC341" s="381"/>
      <c r="AD341" s="381"/>
      <c r="AE341" s="342"/>
      <c r="AF341" s="343"/>
      <c r="AG341" s="343"/>
      <c r="AH341" s="343"/>
      <c r="AI341" s="343"/>
      <c r="AJ341" s="343"/>
      <c r="AK341" s="343"/>
      <c r="AL341" s="343"/>
      <c r="AM341" s="343"/>
    </row>
    <row r="342" spans="1:39" ht="12.75" customHeight="1" x14ac:dyDescent="0.25">
      <c r="A342" s="343"/>
      <c r="B342" s="379"/>
      <c r="C342" s="382"/>
      <c r="D342" s="379"/>
      <c r="E342" s="343"/>
      <c r="F342" s="343"/>
      <c r="G342" s="381"/>
      <c r="H342" s="342"/>
      <c r="I342" s="388"/>
      <c r="J342" s="343"/>
      <c r="K342" s="343"/>
      <c r="L342" s="343"/>
      <c r="M342" s="343"/>
      <c r="N342" s="343"/>
      <c r="O342" s="343"/>
      <c r="P342" s="343"/>
      <c r="Q342" s="343"/>
      <c r="R342" s="381"/>
      <c r="S342" s="343"/>
      <c r="T342" s="343"/>
      <c r="U342" s="343"/>
      <c r="V342" s="381"/>
      <c r="W342" s="381"/>
      <c r="X342" s="381"/>
      <c r="Y342" s="381"/>
      <c r="Z342" s="381"/>
      <c r="AA342" s="381"/>
      <c r="AB342" s="381"/>
      <c r="AC342" s="381"/>
      <c r="AD342" s="381"/>
      <c r="AE342" s="342"/>
      <c r="AF342" s="343"/>
      <c r="AG342" s="343"/>
      <c r="AH342" s="343"/>
      <c r="AI342" s="343"/>
      <c r="AJ342" s="343"/>
      <c r="AK342" s="343"/>
      <c r="AL342" s="343"/>
      <c r="AM342" s="343"/>
    </row>
    <row r="343" spans="1:39" ht="12.75" customHeight="1" x14ac:dyDescent="0.25">
      <c r="A343" s="343"/>
      <c r="B343" s="379"/>
      <c r="C343" s="382"/>
      <c r="D343" s="379"/>
      <c r="E343" s="343"/>
      <c r="F343" s="343"/>
      <c r="G343" s="381"/>
      <c r="H343" s="342"/>
      <c r="I343" s="388"/>
      <c r="J343" s="343"/>
      <c r="K343" s="343"/>
      <c r="L343" s="343"/>
      <c r="M343" s="343"/>
      <c r="N343" s="343"/>
      <c r="O343" s="343"/>
      <c r="P343" s="343"/>
      <c r="Q343" s="343"/>
      <c r="R343" s="381"/>
      <c r="S343" s="343"/>
      <c r="T343" s="343"/>
      <c r="U343" s="343"/>
      <c r="V343" s="381"/>
      <c r="W343" s="381"/>
      <c r="X343" s="381"/>
      <c r="Y343" s="381"/>
      <c r="Z343" s="381"/>
      <c r="AA343" s="381"/>
      <c r="AB343" s="381"/>
      <c r="AC343" s="381"/>
      <c r="AD343" s="381"/>
      <c r="AE343" s="342"/>
      <c r="AF343" s="343"/>
      <c r="AG343" s="343"/>
      <c r="AH343" s="343"/>
      <c r="AI343" s="343"/>
      <c r="AJ343" s="343"/>
      <c r="AK343" s="343"/>
      <c r="AL343" s="343"/>
      <c r="AM343" s="343"/>
    </row>
    <row r="344" spans="1:39" ht="12.75" customHeight="1" x14ac:dyDescent="0.25">
      <c r="A344" s="343"/>
      <c r="B344" s="379"/>
      <c r="C344" s="382"/>
      <c r="D344" s="379"/>
      <c r="E344" s="343"/>
      <c r="F344" s="343"/>
      <c r="G344" s="381"/>
      <c r="H344" s="342"/>
      <c r="I344" s="388"/>
      <c r="J344" s="343"/>
      <c r="K344" s="343"/>
      <c r="L344" s="343"/>
      <c r="M344" s="343"/>
      <c r="N344" s="343"/>
      <c r="O344" s="343"/>
      <c r="P344" s="343"/>
      <c r="Q344" s="343"/>
      <c r="R344" s="381"/>
      <c r="S344" s="343"/>
      <c r="T344" s="343"/>
      <c r="U344" s="343"/>
      <c r="V344" s="381"/>
      <c r="W344" s="381"/>
      <c r="X344" s="381"/>
      <c r="Y344" s="381"/>
      <c r="Z344" s="381"/>
      <c r="AA344" s="381"/>
      <c r="AB344" s="381"/>
      <c r="AC344" s="381"/>
      <c r="AD344" s="381"/>
      <c r="AE344" s="342"/>
      <c r="AF344" s="343"/>
      <c r="AG344" s="343"/>
      <c r="AH344" s="343"/>
      <c r="AI344" s="343"/>
      <c r="AJ344" s="343"/>
      <c r="AK344" s="343"/>
      <c r="AL344" s="343"/>
      <c r="AM344" s="343"/>
    </row>
    <row r="345" spans="1:39" ht="12.75" customHeight="1" x14ac:dyDescent="0.25">
      <c r="A345" s="343"/>
      <c r="B345" s="379"/>
      <c r="C345" s="382"/>
      <c r="D345" s="379"/>
      <c r="E345" s="343"/>
      <c r="F345" s="343"/>
      <c r="G345" s="381"/>
      <c r="H345" s="342"/>
      <c r="I345" s="388"/>
      <c r="J345" s="343"/>
      <c r="K345" s="343"/>
      <c r="L345" s="343"/>
      <c r="M345" s="343"/>
      <c r="N345" s="343"/>
      <c r="O345" s="343"/>
      <c r="P345" s="343"/>
      <c r="Q345" s="343"/>
      <c r="R345" s="381"/>
      <c r="S345" s="343"/>
      <c r="T345" s="343"/>
      <c r="U345" s="343"/>
      <c r="V345" s="381"/>
      <c r="W345" s="381"/>
      <c r="X345" s="381"/>
      <c r="Y345" s="381"/>
      <c r="Z345" s="381"/>
      <c r="AA345" s="381"/>
      <c r="AB345" s="381"/>
      <c r="AC345" s="381"/>
      <c r="AD345" s="381"/>
      <c r="AE345" s="342"/>
      <c r="AF345" s="343"/>
      <c r="AG345" s="343"/>
      <c r="AH345" s="343"/>
      <c r="AI345" s="343"/>
      <c r="AJ345" s="343"/>
      <c r="AK345" s="343"/>
      <c r="AL345" s="343"/>
      <c r="AM345" s="343"/>
    </row>
    <row r="346" spans="1:39" ht="12.75" customHeight="1" x14ac:dyDescent="0.25">
      <c r="A346" s="343"/>
      <c r="B346" s="379"/>
      <c r="C346" s="382"/>
      <c r="D346" s="379"/>
      <c r="E346" s="343"/>
      <c r="F346" s="343"/>
      <c r="G346" s="381"/>
      <c r="H346" s="342"/>
      <c r="I346" s="388"/>
      <c r="J346" s="343"/>
      <c r="K346" s="343"/>
      <c r="L346" s="343"/>
      <c r="M346" s="343"/>
      <c r="N346" s="343"/>
      <c r="O346" s="343"/>
      <c r="P346" s="343"/>
      <c r="Q346" s="343"/>
      <c r="R346" s="381"/>
      <c r="S346" s="343"/>
      <c r="T346" s="343"/>
      <c r="U346" s="343"/>
      <c r="V346" s="381"/>
      <c r="W346" s="381"/>
      <c r="X346" s="381"/>
      <c r="Y346" s="381"/>
      <c r="Z346" s="381"/>
      <c r="AA346" s="381"/>
      <c r="AB346" s="381"/>
      <c r="AC346" s="381"/>
      <c r="AD346" s="381"/>
      <c r="AE346" s="342"/>
      <c r="AF346" s="343"/>
      <c r="AG346" s="343"/>
      <c r="AH346" s="343"/>
      <c r="AI346" s="343"/>
      <c r="AJ346" s="343"/>
      <c r="AK346" s="343"/>
      <c r="AL346" s="343"/>
      <c r="AM346" s="343"/>
    </row>
    <row r="347" spans="1:39" ht="12.75" customHeight="1" x14ac:dyDescent="0.25">
      <c r="A347" s="343"/>
      <c r="B347" s="379"/>
      <c r="C347" s="382"/>
      <c r="D347" s="379"/>
      <c r="E347" s="343"/>
      <c r="F347" s="343"/>
      <c r="G347" s="381"/>
      <c r="H347" s="342"/>
      <c r="I347" s="388"/>
      <c r="J347" s="343"/>
      <c r="K347" s="343"/>
      <c r="L347" s="343"/>
      <c r="M347" s="343"/>
      <c r="N347" s="343"/>
      <c r="O347" s="343"/>
      <c r="P347" s="343"/>
      <c r="Q347" s="343"/>
      <c r="R347" s="381"/>
      <c r="S347" s="343"/>
      <c r="T347" s="343"/>
      <c r="U347" s="343"/>
      <c r="V347" s="381"/>
      <c r="W347" s="381"/>
      <c r="X347" s="381"/>
      <c r="Y347" s="381"/>
      <c r="Z347" s="381"/>
      <c r="AA347" s="381"/>
      <c r="AB347" s="381"/>
      <c r="AC347" s="381"/>
      <c r="AD347" s="381"/>
      <c r="AE347" s="342"/>
      <c r="AF347" s="343"/>
      <c r="AG347" s="343"/>
      <c r="AH347" s="343"/>
      <c r="AI347" s="343"/>
      <c r="AJ347" s="343"/>
      <c r="AK347" s="343"/>
      <c r="AL347" s="343"/>
      <c r="AM347" s="343"/>
    </row>
    <row r="348" spans="1:39" ht="12.75" customHeight="1" x14ac:dyDescent="0.25">
      <c r="A348" s="343"/>
      <c r="B348" s="379"/>
      <c r="C348" s="382"/>
      <c r="D348" s="379"/>
      <c r="E348" s="343"/>
      <c r="F348" s="343"/>
      <c r="G348" s="381"/>
      <c r="H348" s="342"/>
      <c r="I348" s="388"/>
      <c r="J348" s="343"/>
      <c r="K348" s="343"/>
      <c r="L348" s="343"/>
      <c r="M348" s="343"/>
      <c r="N348" s="343"/>
      <c r="O348" s="343"/>
      <c r="P348" s="343"/>
      <c r="Q348" s="343"/>
      <c r="R348" s="381"/>
      <c r="S348" s="343"/>
      <c r="T348" s="343"/>
      <c r="U348" s="343"/>
      <c r="V348" s="381"/>
      <c r="W348" s="381"/>
      <c r="X348" s="381"/>
      <c r="Y348" s="381"/>
      <c r="Z348" s="381"/>
      <c r="AA348" s="381"/>
      <c r="AB348" s="381"/>
      <c r="AC348" s="381"/>
      <c r="AD348" s="381"/>
      <c r="AE348" s="342"/>
      <c r="AF348" s="343"/>
      <c r="AG348" s="343"/>
      <c r="AH348" s="343"/>
      <c r="AI348" s="343"/>
      <c r="AJ348" s="343"/>
      <c r="AK348" s="343"/>
      <c r="AL348" s="343"/>
      <c r="AM348" s="343"/>
    </row>
    <row r="349" spans="1:39" ht="12.75" customHeight="1" x14ac:dyDescent="0.25">
      <c r="A349" s="343"/>
      <c r="B349" s="379"/>
      <c r="C349" s="382"/>
      <c r="D349" s="379"/>
      <c r="E349" s="343"/>
      <c r="F349" s="343"/>
      <c r="G349" s="381"/>
      <c r="H349" s="342"/>
      <c r="I349" s="388"/>
      <c r="J349" s="343"/>
      <c r="K349" s="343"/>
      <c r="L349" s="343"/>
      <c r="M349" s="343"/>
      <c r="N349" s="343"/>
      <c r="O349" s="343"/>
      <c r="P349" s="343"/>
      <c r="Q349" s="343"/>
      <c r="R349" s="381"/>
      <c r="S349" s="343"/>
      <c r="T349" s="343"/>
      <c r="U349" s="343"/>
      <c r="V349" s="381"/>
      <c r="W349" s="381"/>
      <c r="X349" s="381"/>
      <c r="Y349" s="381"/>
      <c r="Z349" s="381"/>
      <c r="AA349" s="381"/>
      <c r="AB349" s="381"/>
      <c r="AC349" s="381"/>
      <c r="AD349" s="381"/>
      <c r="AE349" s="342"/>
      <c r="AF349" s="343"/>
      <c r="AG349" s="343"/>
      <c r="AH349" s="343"/>
      <c r="AI349" s="343"/>
      <c r="AJ349" s="343"/>
      <c r="AK349" s="343"/>
      <c r="AL349" s="343"/>
      <c r="AM349" s="343"/>
    </row>
    <row r="350" spans="1:39" ht="12.75" customHeight="1" x14ac:dyDescent="0.25">
      <c r="A350" s="343"/>
      <c r="B350" s="379"/>
      <c r="C350" s="382"/>
      <c r="D350" s="379"/>
      <c r="E350" s="343"/>
      <c r="F350" s="343"/>
      <c r="G350" s="381"/>
      <c r="H350" s="342"/>
      <c r="I350" s="388"/>
      <c r="J350" s="343"/>
      <c r="K350" s="343"/>
      <c r="L350" s="343"/>
      <c r="M350" s="343"/>
      <c r="N350" s="343"/>
      <c r="O350" s="343"/>
      <c r="P350" s="343"/>
      <c r="Q350" s="343"/>
      <c r="R350" s="381"/>
      <c r="S350" s="343"/>
      <c r="T350" s="343"/>
      <c r="U350" s="343"/>
      <c r="V350" s="381"/>
      <c r="W350" s="381"/>
      <c r="X350" s="381"/>
      <c r="Y350" s="381"/>
      <c r="Z350" s="381"/>
      <c r="AA350" s="381"/>
      <c r="AB350" s="381"/>
      <c r="AC350" s="381"/>
      <c r="AD350" s="381"/>
      <c r="AE350" s="342"/>
      <c r="AF350" s="343"/>
      <c r="AG350" s="343"/>
      <c r="AH350" s="343"/>
      <c r="AI350" s="343"/>
      <c r="AJ350" s="343"/>
      <c r="AK350" s="343"/>
      <c r="AL350" s="343"/>
      <c r="AM350" s="343"/>
    </row>
    <row r="351" spans="1:39" ht="12.75" customHeight="1" x14ac:dyDescent="0.25">
      <c r="A351" s="343"/>
      <c r="B351" s="379"/>
      <c r="C351" s="382"/>
      <c r="D351" s="379"/>
      <c r="E351" s="343"/>
      <c r="F351" s="343"/>
      <c r="G351" s="381"/>
      <c r="H351" s="342"/>
      <c r="I351" s="388"/>
      <c r="J351" s="343"/>
      <c r="K351" s="343"/>
      <c r="L351" s="343"/>
      <c r="M351" s="343"/>
      <c r="N351" s="343"/>
      <c r="O351" s="343"/>
      <c r="P351" s="343"/>
      <c r="Q351" s="343"/>
      <c r="R351" s="381"/>
      <c r="S351" s="343"/>
      <c r="T351" s="343"/>
      <c r="U351" s="343"/>
      <c r="V351" s="381"/>
      <c r="W351" s="381"/>
      <c r="X351" s="381"/>
      <c r="Y351" s="381"/>
      <c r="Z351" s="381"/>
      <c r="AA351" s="381"/>
      <c r="AB351" s="381"/>
      <c r="AC351" s="381"/>
      <c r="AD351" s="381"/>
      <c r="AE351" s="342"/>
      <c r="AF351" s="343"/>
      <c r="AG351" s="343"/>
      <c r="AH351" s="343"/>
      <c r="AI351" s="343"/>
      <c r="AJ351" s="343"/>
      <c r="AK351" s="343"/>
      <c r="AL351" s="343"/>
      <c r="AM351" s="343"/>
    </row>
    <row r="352" spans="1:39" ht="12.75" customHeight="1" x14ac:dyDescent="0.25">
      <c r="A352" s="343"/>
      <c r="B352" s="379"/>
      <c r="C352" s="382"/>
      <c r="D352" s="379"/>
      <c r="E352" s="343"/>
      <c r="F352" s="343"/>
      <c r="G352" s="381"/>
      <c r="H352" s="342"/>
      <c r="I352" s="388"/>
      <c r="J352" s="343"/>
      <c r="K352" s="343"/>
      <c r="L352" s="343"/>
      <c r="M352" s="343"/>
      <c r="N352" s="343"/>
      <c r="O352" s="343"/>
      <c r="P352" s="343"/>
      <c r="Q352" s="343"/>
      <c r="R352" s="381"/>
      <c r="S352" s="343"/>
      <c r="T352" s="343"/>
      <c r="U352" s="343"/>
      <c r="V352" s="381"/>
      <c r="W352" s="381"/>
      <c r="X352" s="381"/>
      <c r="Y352" s="381"/>
      <c r="Z352" s="381"/>
      <c r="AA352" s="381"/>
      <c r="AB352" s="381"/>
      <c r="AC352" s="381"/>
      <c r="AD352" s="381"/>
      <c r="AE352" s="342"/>
      <c r="AF352" s="343"/>
      <c r="AG352" s="343"/>
      <c r="AH352" s="343"/>
      <c r="AI352" s="343"/>
      <c r="AJ352" s="343"/>
      <c r="AK352" s="343"/>
      <c r="AL352" s="343"/>
      <c r="AM352" s="343"/>
    </row>
    <row r="353" spans="1:39" ht="12.75" customHeight="1" x14ac:dyDescent="0.25">
      <c r="A353" s="343"/>
      <c r="B353" s="379"/>
      <c r="C353" s="382"/>
      <c r="D353" s="379"/>
      <c r="E353" s="343"/>
      <c r="F353" s="343"/>
      <c r="G353" s="381"/>
      <c r="H353" s="342"/>
      <c r="I353" s="388"/>
      <c r="J353" s="343"/>
      <c r="K353" s="343"/>
      <c r="L353" s="343"/>
      <c r="M353" s="343"/>
      <c r="N353" s="343"/>
      <c r="O353" s="343"/>
      <c r="P353" s="343"/>
      <c r="Q353" s="343"/>
      <c r="R353" s="381"/>
      <c r="S353" s="343"/>
      <c r="T353" s="343"/>
      <c r="U353" s="343"/>
      <c r="V353" s="381"/>
      <c r="W353" s="381"/>
      <c r="X353" s="381"/>
      <c r="Y353" s="381"/>
      <c r="Z353" s="381"/>
      <c r="AA353" s="381"/>
      <c r="AB353" s="381"/>
      <c r="AC353" s="381"/>
      <c r="AD353" s="381"/>
      <c r="AE353" s="342"/>
      <c r="AF353" s="343"/>
      <c r="AG353" s="343"/>
      <c r="AH353" s="343"/>
      <c r="AI353" s="343"/>
      <c r="AJ353" s="343"/>
      <c r="AK353" s="343"/>
      <c r="AL353" s="343"/>
      <c r="AM353" s="343"/>
    </row>
    <row r="354" spans="1:39" ht="12.75" customHeight="1" x14ac:dyDescent="0.25">
      <c r="A354" s="343"/>
      <c r="B354" s="379"/>
      <c r="C354" s="382"/>
      <c r="D354" s="379"/>
      <c r="E354" s="343"/>
      <c r="F354" s="343"/>
      <c r="G354" s="381"/>
      <c r="H354" s="342"/>
      <c r="I354" s="388"/>
      <c r="J354" s="343"/>
      <c r="K354" s="343"/>
      <c r="L354" s="343"/>
      <c r="M354" s="343"/>
      <c r="N354" s="343"/>
      <c r="O354" s="343"/>
      <c r="P354" s="343"/>
      <c r="Q354" s="343"/>
      <c r="R354" s="381"/>
      <c r="S354" s="343"/>
      <c r="T354" s="343"/>
      <c r="U354" s="343"/>
      <c r="V354" s="381"/>
      <c r="W354" s="381"/>
      <c r="X354" s="381"/>
      <c r="Y354" s="381"/>
      <c r="Z354" s="381"/>
      <c r="AA354" s="381"/>
      <c r="AB354" s="381"/>
      <c r="AC354" s="381"/>
      <c r="AD354" s="381"/>
      <c r="AE354" s="342"/>
      <c r="AF354" s="343"/>
      <c r="AG354" s="343"/>
      <c r="AH354" s="343"/>
      <c r="AI354" s="343"/>
      <c r="AJ354" s="343"/>
      <c r="AK354" s="343"/>
      <c r="AL354" s="343"/>
      <c r="AM354" s="343"/>
    </row>
    <row r="355" spans="1:39" ht="12.75" customHeight="1" x14ac:dyDescent="0.25">
      <c r="A355" s="343"/>
      <c r="B355" s="379"/>
      <c r="C355" s="382"/>
      <c r="D355" s="379"/>
      <c r="E355" s="343"/>
      <c r="F355" s="343"/>
      <c r="G355" s="381"/>
      <c r="H355" s="342"/>
      <c r="I355" s="388"/>
      <c r="J355" s="343"/>
      <c r="K355" s="343"/>
      <c r="L355" s="343"/>
      <c r="M355" s="343"/>
      <c r="N355" s="343"/>
      <c r="O355" s="343"/>
      <c r="P355" s="343"/>
      <c r="Q355" s="343"/>
      <c r="R355" s="381"/>
      <c r="S355" s="343"/>
      <c r="T355" s="343"/>
      <c r="U355" s="343"/>
      <c r="V355" s="381"/>
      <c r="W355" s="381"/>
      <c r="X355" s="381"/>
      <c r="Y355" s="381"/>
      <c r="Z355" s="381"/>
      <c r="AA355" s="381"/>
      <c r="AB355" s="381"/>
      <c r="AC355" s="381"/>
      <c r="AD355" s="381"/>
      <c r="AE355" s="342"/>
      <c r="AF355" s="343"/>
      <c r="AG355" s="343"/>
      <c r="AH355" s="343"/>
      <c r="AI355" s="343"/>
      <c r="AJ355" s="343"/>
      <c r="AK355" s="343"/>
      <c r="AL355" s="343"/>
      <c r="AM355" s="343"/>
    </row>
    <row r="356" spans="1:39" ht="12.75" customHeight="1" x14ac:dyDescent="0.25">
      <c r="A356" s="343"/>
      <c r="B356" s="379"/>
      <c r="C356" s="382"/>
      <c r="D356" s="379"/>
      <c r="E356" s="343"/>
      <c r="F356" s="343"/>
      <c r="G356" s="381"/>
      <c r="H356" s="342"/>
      <c r="I356" s="388"/>
      <c r="J356" s="343"/>
      <c r="K356" s="343"/>
      <c r="L356" s="343"/>
      <c r="M356" s="343"/>
      <c r="N356" s="343"/>
      <c r="O356" s="343"/>
      <c r="P356" s="343"/>
      <c r="Q356" s="343"/>
      <c r="R356" s="381"/>
      <c r="S356" s="343"/>
      <c r="T356" s="343"/>
      <c r="U356" s="343"/>
      <c r="V356" s="381"/>
      <c r="W356" s="381"/>
      <c r="X356" s="381"/>
      <c r="Y356" s="381"/>
      <c r="Z356" s="381"/>
      <c r="AA356" s="381"/>
      <c r="AB356" s="381"/>
      <c r="AC356" s="381"/>
      <c r="AD356" s="381"/>
      <c r="AE356" s="342"/>
      <c r="AF356" s="343"/>
      <c r="AG356" s="343"/>
      <c r="AH356" s="343"/>
      <c r="AI356" s="343"/>
      <c r="AJ356" s="343"/>
      <c r="AK356" s="343"/>
      <c r="AL356" s="343"/>
      <c r="AM356" s="343"/>
    </row>
    <row r="357" spans="1:39" ht="12.75" customHeight="1" x14ac:dyDescent="0.25">
      <c r="A357" s="343"/>
      <c r="B357" s="379"/>
      <c r="C357" s="382"/>
      <c r="D357" s="379"/>
      <c r="E357" s="343"/>
      <c r="F357" s="343"/>
      <c r="G357" s="381"/>
      <c r="H357" s="342"/>
      <c r="I357" s="388"/>
      <c r="J357" s="343"/>
      <c r="K357" s="343"/>
      <c r="L357" s="343"/>
      <c r="M357" s="343"/>
      <c r="N357" s="343"/>
      <c r="O357" s="343"/>
      <c r="P357" s="343"/>
      <c r="Q357" s="343"/>
      <c r="R357" s="381"/>
      <c r="S357" s="343"/>
      <c r="T357" s="343"/>
      <c r="U357" s="343"/>
      <c r="V357" s="381"/>
      <c r="W357" s="381"/>
      <c r="X357" s="381"/>
      <c r="Y357" s="381"/>
      <c r="Z357" s="381"/>
      <c r="AA357" s="381"/>
      <c r="AB357" s="381"/>
      <c r="AC357" s="381"/>
      <c r="AD357" s="381"/>
      <c r="AE357" s="342"/>
      <c r="AF357" s="343"/>
      <c r="AG357" s="343"/>
      <c r="AH357" s="343"/>
      <c r="AI357" s="343"/>
      <c r="AJ357" s="343"/>
      <c r="AK357" s="343"/>
      <c r="AL357" s="343"/>
      <c r="AM357" s="343"/>
    </row>
    <row r="358" spans="1:39" ht="12.75" customHeight="1" x14ac:dyDescent="0.25">
      <c r="A358" s="343"/>
      <c r="B358" s="379"/>
      <c r="C358" s="382"/>
      <c r="D358" s="379"/>
      <c r="E358" s="343"/>
      <c r="F358" s="343"/>
      <c r="G358" s="381"/>
      <c r="H358" s="342"/>
      <c r="I358" s="388"/>
      <c r="J358" s="343"/>
      <c r="K358" s="343"/>
      <c r="L358" s="343"/>
      <c r="M358" s="343"/>
      <c r="N358" s="343"/>
      <c r="O358" s="343"/>
      <c r="P358" s="343"/>
      <c r="Q358" s="343"/>
      <c r="R358" s="381"/>
      <c r="S358" s="343"/>
      <c r="T358" s="343"/>
      <c r="U358" s="343"/>
      <c r="V358" s="381"/>
      <c r="W358" s="381"/>
      <c r="X358" s="381"/>
      <c r="Y358" s="381"/>
      <c r="Z358" s="381"/>
      <c r="AA358" s="381"/>
      <c r="AB358" s="381"/>
      <c r="AC358" s="381"/>
      <c r="AD358" s="381"/>
      <c r="AE358" s="342"/>
      <c r="AF358" s="343"/>
      <c r="AG358" s="343"/>
      <c r="AH358" s="343"/>
      <c r="AI358" s="343"/>
      <c r="AJ358" s="343"/>
      <c r="AK358" s="343"/>
      <c r="AL358" s="343"/>
      <c r="AM358" s="343"/>
    </row>
    <row r="359" spans="1:39" ht="12.75" customHeight="1" x14ac:dyDescent="0.25">
      <c r="A359" s="343"/>
      <c r="B359" s="379"/>
      <c r="C359" s="382"/>
      <c r="D359" s="379"/>
      <c r="E359" s="343"/>
      <c r="F359" s="343"/>
      <c r="G359" s="381"/>
      <c r="H359" s="342"/>
      <c r="I359" s="388"/>
      <c r="J359" s="343"/>
      <c r="K359" s="343"/>
      <c r="L359" s="343"/>
      <c r="M359" s="343"/>
      <c r="N359" s="343"/>
      <c r="O359" s="343"/>
      <c r="P359" s="343"/>
      <c r="Q359" s="343"/>
      <c r="R359" s="381"/>
      <c r="S359" s="343"/>
      <c r="T359" s="343"/>
      <c r="U359" s="343"/>
      <c r="V359" s="381"/>
      <c r="W359" s="381"/>
      <c r="X359" s="381"/>
      <c r="Y359" s="381"/>
      <c r="Z359" s="381"/>
      <c r="AA359" s="381"/>
      <c r="AB359" s="381"/>
      <c r="AC359" s="381"/>
      <c r="AD359" s="381"/>
      <c r="AE359" s="342"/>
      <c r="AF359" s="343"/>
      <c r="AG359" s="343"/>
      <c r="AH359" s="343"/>
      <c r="AI359" s="343"/>
      <c r="AJ359" s="343"/>
      <c r="AK359" s="343"/>
      <c r="AL359" s="343"/>
      <c r="AM359" s="343"/>
    </row>
    <row r="360" spans="1:39" ht="12.75" customHeight="1" x14ac:dyDescent="0.25">
      <c r="A360" s="343"/>
      <c r="B360" s="379"/>
      <c r="C360" s="382"/>
      <c r="D360" s="379"/>
      <c r="E360" s="343"/>
      <c r="F360" s="343"/>
      <c r="G360" s="381"/>
      <c r="H360" s="342"/>
      <c r="I360" s="388"/>
      <c r="J360" s="343"/>
      <c r="K360" s="343"/>
      <c r="L360" s="343"/>
      <c r="M360" s="343"/>
      <c r="N360" s="343"/>
      <c r="O360" s="343"/>
      <c r="P360" s="343"/>
      <c r="Q360" s="343"/>
      <c r="R360" s="381"/>
      <c r="S360" s="343"/>
      <c r="T360" s="343"/>
      <c r="U360" s="343"/>
      <c r="V360" s="381"/>
      <c r="W360" s="381"/>
      <c r="X360" s="381"/>
      <c r="Y360" s="381"/>
      <c r="Z360" s="381"/>
      <c r="AA360" s="381"/>
      <c r="AB360" s="381"/>
      <c r="AC360" s="381"/>
      <c r="AD360" s="381"/>
      <c r="AE360" s="342"/>
      <c r="AF360" s="343"/>
      <c r="AG360" s="343"/>
      <c r="AH360" s="343"/>
      <c r="AI360" s="343"/>
      <c r="AJ360" s="343"/>
      <c r="AK360" s="343"/>
      <c r="AL360" s="343"/>
      <c r="AM360" s="343"/>
    </row>
    <row r="361" spans="1:39" ht="12.75" customHeight="1" x14ac:dyDescent="0.25">
      <c r="A361" s="343"/>
      <c r="B361" s="379"/>
      <c r="C361" s="382"/>
      <c r="D361" s="379"/>
      <c r="E361" s="343"/>
      <c r="F361" s="343"/>
      <c r="G361" s="381"/>
      <c r="H361" s="342"/>
      <c r="I361" s="388"/>
      <c r="J361" s="343"/>
      <c r="K361" s="343"/>
      <c r="L361" s="343"/>
      <c r="M361" s="343"/>
      <c r="N361" s="343"/>
      <c r="O361" s="343"/>
      <c r="P361" s="343"/>
      <c r="Q361" s="343"/>
      <c r="R361" s="381"/>
      <c r="S361" s="343"/>
      <c r="T361" s="343"/>
      <c r="U361" s="343"/>
      <c r="V361" s="381"/>
      <c r="W361" s="381"/>
      <c r="X361" s="381"/>
      <c r="Y361" s="381"/>
      <c r="Z361" s="381"/>
      <c r="AA361" s="381"/>
      <c r="AB361" s="381"/>
      <c r="AC361" s="381"/>
      <c r="AD361" s="381"/>
      <c r="AE361" s="342"/>
      <c r="AF361" s="343"/>
      <c r="AG361" s="343"/>
      <c r="AH361" s="343"/>
      <c r="AI361" s="343"/>
      <c r="AJ361" s="343"/>
      <c r="AK361" s="343"/>
      <c r="AL361" s="343"/>
      <c r="AM361" s="343"/>
    </row>
    <row r="362" spans="1:39" ht="12.75" customHeight="1" x14ac:dyDescent="0.25">
      <c r="A362" s="343"/>
      <c r="B362" s="379"/>
      <c r="C362" s="382"/>
      <c r="D362" s="379"/>
      <c r="E362" s="343"/>
      <c r="F362" s="343"/>
      <c r="G362" s="381"/>
      <c r="H362" s="342"/>
      <c r="I362" s="388"/>
      <c r="J362" s="343"/>
      <c r="K362" s="343"/>
      <c r="L362" s="343"/>
      <c r="M362" s="343"/>
      <c r="N362" s="343"/>
      <c r="O362" s="343"/>
      <c r="P362" s="343"/>
      <c r="Q362" s="343"/>
      <c r="R362" s="381"/>
      <c r="S362" s="343"/>
      <c r="T362" s="343"/>
      <c r="U362" s="343"/>
      <c r="V362" s="381"/>
      <c r="W362" s="381"/>
      <c r="X362" s="381"/>
      <c r="Y362" s="381"/>
      <c r="Z362" s="381"/>
      <c r="AA362" s="381"/>
      <c r="AB362" s="381"/>
      <c r="AC362" s="381"/>
      <c r="AD362" s="381"/>
      <c r="AE362" s="342"/>
      <c r="AF362" s="343"/>
      <c r="AG362" s="343"/>
      <c r="AH362" s="343"/>
      <c r="AI362" s="343"/>
      <c r="AJ362" s="343"/>
      <c r="AK362" s="343"/>
      <c r="AL362" s="343"/>
      <c r="AM362" s="343"/>
    </row>
    <row r="363" spans="1:39" ht="12.75" customHeight="1" x14ac:dyDescent="0.25">
      <c r="A363" s="343"/>
      <c r="B363" s="379"/>
      <c r="C363" s="382"/>
      <c r="D363" s="379"/>
      <c r="E363" s="343"/>
      <c r="F363" s="343"/>
      <c r="G363" s="381"/>
      <c r="H363" s="342"/>
      <c r="I363" s="388"/>
      <c r="J363" s="343"/>
      <c r="K363" s="343"/>
      <c r="L363" s="343"/>
      <c r="M363" s="343"/>
      <c r="N363" s="343"/>
      <c r="O363" s="343"/>
      <c r="P363" s="343"/>
      <c r="Q363" s="343"/>
      <c r="R363" s="381"/>
      <c r="S363" s="343"/>
      <c r="T363" s="343"/>
      <c r="U363" s="343"/>
      <c r="V363" s="381"/>
      <c r="W363" s="381"/>
      <c r="X363" s="381"/>
      <c r="Y363" s="381"/>
      <c r="Z363" s="381"/>
      <c r="AA363" s="381"/>
      <c r="AB363" s="381"/>
      <c r="AC363" s="381"/>
      <c r="AD363" s="381"/>
      <c r="AE363" s="342"/>
      <c r="AF363" s="343"/>
      <c r="AG363" s="343"/>
      <c r="AH363" s="343"/>
      <c r="AI363" s="343"/>
      <c r="AJ363" s="343"/>
      <c r="AK363" s="343"/>
      <c r="AL363" s="343"/>
      <c r="AM363" s="343"/>
    </row>
    <row r="364" spans="1:39" ht="12.75" customHeight="1" x14ac:dyDescent="0.25">
      <c r="A364" s="343"/>
      <c r="B364" s="379"/>
      <c r="C364" s="382"/>
      <c r="D364" s="379"/>
      <c r="E364" s="343"/>
      <c r="F364" s="343"/>
      <c r="G364" s="381"/>
      <c r="H364" s="342"/>
      <c r="I364" s="388"/>
      <c r="J364" s="343"/>
      <c r="K364" s="343"/>
      <c r="L364" s="343"/>
      <c r="M364" s="343"/>
      <c r="N364" s="343"/>
      <c r="O364" s="343"/>
      <c r="P364" s="343"/>
      <c r="Q364" s="343"/>
      <c r="R364" s="381"/>
      <c r="S364" s="343"/>
      <c r="T364" s="343"/>
      <c r="U364" s="343"/>
      <c r="V364" s="381"/>
      <c r="W364" s="381"/>
      <c r="X364" s="381"/>
      <c r="Y364" s="381"/>
      <c r="Z364" s="381"/>
      <c r="AA364" s="381"/>
      <c r="AB364" s="381"/>
      <c r="AC364" s="381"/>
      <c r="AD364" s="381"/>
      <c r="AE364" s="342"/>
      <c r="AF364" s="343"/>
      <c r="AG364" s="343"/>
      <c r="AH364" s="343"/>
      <c r="AI364" s="343"/>
      <c r="AJ364" s="343"/>
      <c r="AK364" s="343"/>
      <c r="AL364" s="343"/>
      <c r="AM364" s="343"/>
    </row>
    <row r="365" spans="1:39" ht="15.75" customHeight="1" x14ac:dyDescent="0.25"/>
    <row r="366" spans="1:39" ht="15.75" customHeight="1" x14ac:dyDescent="0.25"/>
    <row r="367" spans="1:39" ht="15.75" customHeight="1" x14ac:dyDescent="0.25"/>
    <row r="368" spans="1:39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AD164" xr:uid="{00000000-0009-0000-0000-000007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C1000"/>
  <sheetViews>
    <sheetView workbookViewId="0"/>
  </sheetViews>
  <sheetFormatPr defaultColWidth="14.44140625" defaultRowHeight="15" customHeight="1" x14ac:dyDescent="0.25"/>
  <cols>
    <col min="1" max="1" width="8.77734375" customWidth="1"/>
    <col min="2" max="2" width="49.77734375" customWidth="1"/>
    <col min="3" max="3" width="36.44140625" customWidth="1"/>
    <col min="4" max="26" width="8.77734375" customWidth="1"/>
  </cols>
  <sheetData>
    <row r="1" spans="1:3" ht="24.75" customHeight="1" x14ac:dyDescent="0.25">
      <c r="A1" s="456"/>
      <c r="B1" s="457"/>
      <c r="C1" s="458"/>
    </row>
    <row r="2" spans="1:3" ht="24.75" customHeight="1" x14ac:dyDescent="0.25">
      <c r="A2" s="47"/>
      <c r="B2" s="47" t="s">
        <v>2</v>
      </c>
      <c r="C2" s="47" t="s">
        <v>3</v>
      </c>
    </row>
    <row r="3" spans="1:3" ht="24.75" customHeight="1" x14ac:dyDescent="0.25">
      <c r="A3" s="25">
        <v>99</v>
      </c>
      <c r="B3" s="30" t="s">
        <v>98</v>
      </c>
      <c r="C3" s="31" t="s">
        <v>99</v>
      </c>
    </row>
    <row r="4" spans="1:3" ht="24.75" customHeight="1" x14ac:dyDescent="0.25">
      <c r="A4" s="25">
        <v>99</v>
      </c>
      <c r="B4" s="30" t="s">
        <v>100</v>
      </c>
      <c r="C4" s="31" t="s">
        <v>101</v>
      </c>
    </row>
    <row r="5" spans="1:3" ht="24.75" customHeight="1" x14ac:dyDescent="0.25">
      <c r="A5" s="25">
        <v>99</v>
      </c>
      <c r="B5" s="30" t="s">
        <v>102</v>
      </c>
      <c r="C5" s="31" t="s">
        <v>103</v>
      </c>
    </row>
    <row r="6" spans="1:3" ht="24.75" customHeight="1" x14ac:dyDescent="0.25">
      <c r="A6" s="25">
        <v>99</v>
      </c>
      <c r="B6" s="30" t="s">
        <v>104</v>
      </c>
      <c r="C6" s="31" t="s">
        <v>105</v>
      </c>
    </row>
    <row r="7" spans="1:3" ht="24.75" customHeight="1" x14ac:dyDescent="0.25">
      <c r="A7" s="25">
        <v>99</v>
      </c>
      <c r="B7" s="30" t="s">
        <v>106</v>
      </c>
      <c r="C7" s="31" t="s">
        <v>107</v>
      </c>
    </row>
    <row r="8" spans="1:3" ht="24.75" customHeight="1" x14ac:dyDescent="0.25">
      <c r="A8" s="25">
        <v>99</v>
      </c>
      <c r="B8" s="30" t="s">
        <v>108</v>
      </c>
      <c r="C8" s="31" t="s">
        <v>109</v>
      </c>
    </row>
    <row r="9" spans="1:3" ht="24.75" customHeight="1" x14ac:dyDescent="0.25">
      <c r="A9" s="25">
        <v>99</v>
      </c>
      <c r="B9" s="32" t="s">
        <v>110</v>
      </c>
      <c r="C9" s="33" t="s">
        <v>111</v>
      </c>
    </row>
    <row r="10" spans="1:3" ht="24.75" customHeight="1" x14ac:dyDescent="0.25">
      <c r="A10" s="25">
        <v>99</v>
      </c>
      <c r="B10" s="30" t="s">
        <v>112</v>
      </c>
      <c r="C10" s="31" t="s">
        <v>113</v>
      </c>
    </row>
    <row r="11" spans="1:3" ht="24.75" customHeight="1" x14ac:dyDescent="0.25">
      <c r="A11" s="25">
        <v>99</v>
      </c>
      <c r="B11" s="30" t="s">
        <v>114</v>
      </c>
      <c r="C11" s="31" t="s">
        <v>115</v>
      </c>
    </row>
    <row r="12" spans="1:3" ht="24.75" customHeight="1" x14ac:dyDescent="0.25">
      <c r="A12" s="25">
        <v>99</v>
      </c>
      <c r="B12" s="32" t="s">
        <v>116</v>
      </c>
      <c r="C12" s="33" t="s">
        <v>117</v>
      </c>
    </row>
    <row r="13" spans="1:3" ht="24.75" customHeight="1" x14ac:dyDescent="0.25">
      <c r="A13" s="25">
        <v>99</v>
      </c>
      <c r="B13" s="30" t="s">
        <v>118</v>
      </c>
      <c r="C13" s="31" t="s">
        <v>119</v>
      </c>
    </row>
    <row r="14" spans="1:3" ht="24.75" customHeight="1" x14ac:dyDescent="0.25">
      <c r="A14" s="25">
        <v>99</v>
      </c>
      <c r="B14" s="30" t="s">
        <v>120</v>
      </c>
      <c r="C14" s="31">
        <v>491.291</v>
      </c>
    </row>
    <row r="15" spans="1:3" ht="24.75" customHeight="1" x14ac:dyDescent="0.25">
      <c r="A15" s="25">
        <v>99</v>
      </c>
      <c r="B15" s="32" t="s">
        <v>121</v>
      </c>
      <c r="C15" s="33" t="s">
        <v>122</v>
      </c>
    </row>
    <row r="16" spans="1:3" ht="24.75" customHeight="1" x14ac:dyDescent="0.25">
      <c r="A16" s="25">
        <v>99</v>
      </c>
      <c r="B16" s="32" t="s">
        <v>123</v>
      </c>
      <c r="C16" s="33" t="s">
        <v>124</v>
      </c>
    </row>
    <row r="17" spans="1:3" ht="24.75" customHeight="1" x14ac:dyDescent="0.25">
      <c r="A17" s="25">
        <v>99</v>
      </c>
      <c r="B17" s="32" t="s">
        <v>125</v>
      </c>
      <c r="C17" s="33" t="s">
        <v>126</v>
      </c>
    </row>
    <row r="18" spans="1:3" ht="24.75" customHeight="1" x14ac:dyDescent="0.25">
      <c r="A18" s="25">
        <v>99</v>
      </c>
      <c r="B18" s="30" t="s">
        <v>127</v>
      </c>
      <c r="C18" s="31" t="s">
        <v>128</v>
      </c>
    </row>
    <row r="19" spans="1:3" ht="24.75" customHeight="1" x14ac:dyDescent="0.25">
      <c r="A19" s="25">
        <v>99</v>
      </c>
      <c r="B19" s="30" t="s">
        <v>129</v>
      </c>
      <c r="C19" s="31" t="s">
        <v>130</v>
      </c>
    </row>
    <row r="20" spans="1:3" ht="24.75" customHeight="1" x14ac:dyDescent="0.25">
      <c r="A20" s="25">
        <v>99</v>
      </c>
      <c r="B20" s="30" t="s">
        <v>131</v>
      </c>
      <c r="C20" s="31" t="s">
        <v>132</v>
      </c>
    </row>
    <row r="21" spans="1:3" ht="24.75" customHeight="1" x14ac:dyDescent="0.25">
      <c r="A21" s="25">
        <v>99</v>
      </c>
      <c r="B21" s="32" t="s">
        <v>133</v>
      </c>
      <c r="C21" s="33" t="s">
        <v>134</v>
      </c>
    </row>
    <row r="22" spans="1:3" ht="24.75" customHeight="1" x14ac:dyDescent="0.25">
      <c r="A22" s="25">
        <v>99</v>
      </c>
      <c r="B22" s="32" t="s">
        <v>135</v>
      </c>
      <c r="C22" s="33" t="s">
        <v>136</v>
      </c>
    </row>
    <row r="23" spans="1:3" ht="24.75" customHeight="1" x14ac:dyDescent="0.25">
      <c r="A23" s="25">
        <v>99</v>
      </c>
      <c r="B23" s="32" t="s">
        <v>137</v>
      </c>
      <c r="C23" s="33" t="s">
        <v>138</v>
      </c>
    </row>
    <row r="24" spans="1:3" ht="24.75" customHeight="1" x14ac:dyDescent="0.25">
      <c r="A24" s="25">
        <v>99</v>
      </c>
      <c r="B24" s="32" t="s">
        <v>139</v>
      </c>
      <c r="C24" s="33">
        <v>700</v>
      </c>
    </row>
    <row r="25" spans="1:3" ht="24.75" customHeight="1" x14ac:dyDescent="0.25">
      <c r="A25" s="25">
        <v>99</v>
      </c>
      <c r="B25" s="30" t="s">
        <v>140</v>
      </c>
      <c r="C25" s="31" t="s">
        <v>141</v>
      </c>
    </row>
    <row r="26" spans="1:3" ht="24.75" customHeight="1" x14ac:dyDescent="0.25">
      <c r="A26" s="25">
        <v>99</v>
      </c>
      <c r="B26" s="30" t="s">
        <v>142</v>
      </c>
      <c r="C26" s="31" t="s">
        <v>143</v>
      </c>
    </row>
    <row r="27" spans="1:3" ht="24.75" customHeight="1" x14ac:dyDescent="0.25">
      <c r="A27" s="25">
        <v>99</v>
      </c>
      <c r="B27" s="32" t="s">
        <v>144</v>
      </c>
      <c r="C27" s="33" t="s">
        <v>145</v>
      </c>
    </row>
    <row r="28" spans="1:3" ht="24.75" customHeight="1" x14ac:dyDescent="0.25">
      <c r="A28" s="25">
        <v>99</v>
      </c>
      <c r="B28" s="34" t="s">
        <v>146</v>
      </c>
      <c r="C28" s="35" t="s">
        <v>147</v>
      </c>
    </row>
    <row r="29" spans="1:3" ht="24.75" customHeight="1" x14ac:dyDescent="0.25">
      <c r="A29" s="25">
        <v>99</v>
      </c>
      <c r="B29" s="30" t="s">
        <v>148</v>
      </c>
      <c r="C29" s="31" t="s">
        <v>149</v>
      </c>
    </row>
    <row r="30" spans="1:3" ht="24.75" customHeight="1" x14ac:dyDescent="0.25">
      <c r="A30" s="25">
        <v>99</v>
      </c>
      <c r="B30" s="30" t="s">
        <v>150</v>
      </c>
      <c r="C30" s="31" t="s">
        <v>151</v>
      </c>
    </row>
    <row r="31" spans="1:3" ht="24.75" customHeight="1" x14ac:dyDescent="0.25">
      <c r="A31" s="25">
        <v>99</v>
      </c>
      <c r="B31" s="30" t="s">
        <v>152</v>
      </c>
      <c r="C31" s="31" t="s">
        <v>153</v>
      </c>
    </row>
    <row r="32" spans="1:3" ht="24.75" customHeight="1" x14ac:dyDescent="0.25">
      <c r="A32" s="25">
        <v>99</v>
      </c>
      <c r="B32" s="32" t="s">
        <v>154</v>
      </c>
      <c r="C32" s="33" t="s">
        <v>155</v>
      </c>
    </row>
    <row r="33" spans="1:3" ht="24.75" customHeight="1" x14ac:dyDescent="0.25">
      <c r="A33" s="25">
        <v>99</v>
      </c>
      <c r="B33" s="32" t="s">
        <v>156</v>
      </c>
      <c r="C33" s="33" t="s">
        <v>157</v>
      </c>
    </row>
    <row r="34" spans="1:3" ht="24.75" customHeight="1" x14ac:dyDescent="0.25">
      <c r="A34" s="25">
        <v>99</v>
      </c>
      <c r="B34" s="32" t="s">
        <v>158</v>
      </c>
      <c r="C34" s="33" t="s">
        <v>159</v>
      </c>
    </row>
    <row r="35" spans="1:3" ht="24.75" customHeight="1" x14ac:dyDescent="0.25">
      <c r="A35" s="25">
        <v>99</v>
      </c>
      <c r="B35" s="34" t="s">
        <v>160</v>
      </c>
      <c r="C35" s="35" t="s">
        <v>161</v>
      </c>
    </row>
    <row r="36" spans="1:3" ht="24.75" customHeight="1" x14ac:dyDescent="0.25">
      <c r="A36" s="25">
        <v>99</v>
      </c>
      <c r="B36" s="34" t="s">
        <v>162</v>
      </c>
      <c r="C36" s="35" t="s">
        <v>163</v>
      </c>
    </row>
    <row r="37" spans="1:3" ht="24.75" customHeight="1" x14ac:dyDescent="0.25">
      <c r="A37" s="25">
        <v>99</v>
      </c>
      <c r="B37" s="34" t="s">
        <v>164</v>
      </c>
      <c r="C37" s="35" t="s">
        <v>165</v>
      </c>
    </row>
    <row r="38" spans="1:3" ht="24.75" customHeight="1" x14ac:dyDescent="0.3">
      <c r="A38" s="25">
        <v>99</v>
      </c>
      <c r="B38" s="26" t="s">
        <v>166</v>
      </c>
      <c r="C38" s="27">
        <v>80.010000000000005</v>
      </c>
    </row>
    <row r="39" spans="1:3" ht="24.75" customHeight="1" x14ac:dyDescent="0.3">
      <c r="A39" s="25">
        <v>99</v>
      </c>
      <c r="B39" s="26" t="s">
        <v>167</v>
      </c>
      <c r="C39" s="27" t="s">
        <v>168</v>
      </c>
    </row>
    <row r="40" spans="1:3" ht="24.75" customHeight="1" x14ac:dyDescent="0.3">
      <c r="A40" s="25">
        <v>99</v>
      </c>
      <c r="B40" s="26" t="s">
        <v>169</v>
      </c>
      <c r="C40" s="27" t="s">
        <v>170</v>
      </c>
    </row>
    <row r="41" spans="1:3" ht="24.75" customHeight="1" x14ac:dyDescent="0.3">
      <c r="A41" s="25">
        <v>99</v>
      </c>
      <c r="B41" s="26" t="s">
        <v>171</v>
      </c>
      <c r="C41" s="27" t="s">
        <v>172</v>
      </c>
    </row>
    <row r="42" spans="1:3" ht="24.75" customHeight="1" x14ac:dyDescent="0.3">
      <c r="A42" s="25">
        <v>99</v>
      </c>
      <c r="B42" s="26" t="s">
        <v>173</v>
      </c>
      <c r="C42" s="27" t="s">
        <v>174</v>
      </c>
    </row>
    <row r="43" spans="1:3" ht="24.75" customHeight="1" x14ac:dyDescent="0.3">
      <c r="A43" s="25">
        <v>99</v>
      </c>
      <c r="B43" s="26" t="s">
        <v>175</v>
      </c>
      <c r="C43" s="27" t="s">
        <v>176</v>
      </c>
    </row>
    <row r="44" spans="1:3" ht="24.75" customHeight="1" x14ac:dyDescent="0.25">
      <c r="A44" s="25">
        <v>99</v>
      </c>
      <c r="B44" s="28" t="s">
        <v>177</v>
      </c>
      <c r="C44" s="27" t="s">
        <v>178</v>
      </c>
    </row>
    <row r="45" spans="1:3" ht="24.75" customHeight="1" x14ac:dyDescent="0.25">
      <c r="A45" s="25">
        <v>99</v>
      </c>
      <c r="B45" s="28" t="s">
        <v>179</v>
      </c>
      <c r="C45" s="27" t="s">
        <v>180</v>
      </c>
    </row>
    <row r="46" spans="1:3" ht="24.75" customHeight="1" x14ac:dyDescent="0.3">
      <c r="A46" s="25">
        <v>99</v>
      </c>
      <c r="B46" s="26" t="s">
        <v>181</v>
      </c>
      <c r="C46" s="27" t="s">
        <v>182</v>
      </c>
    </row>
    <row r="47" spans="1:3" ht="24.75" customHeight="1" x14ac:dyDescent="0.3">
      <c r="A47" s="25">
        <v>99</v>
      </c>
      <c r="B47" s="26" t="s">
        <v>183</v>
      </c>
      <c r="C47" s="27" t="s">
        <v>184</v>
      </c>
    </row>
    <row r="48" spans="1:3" ht="24.75" customHeight="1" x14ac:dyDescent="0.3">
      <c r="A48" s="25">
        <v>99</v>
      </c>
      <c r="B48" s="26" t="s">
        <v>185</v>
      </c>
      <c r="C48" s="27" t="s">
        <v>186</v>
      </c>
    </row>
    <row r="49" spans="1:3" ht="24.75" customHeight="1" x14ac:dyDescent="0.3">
      <c r="A49" s="25">
        <v>99</v>
      </c>
      <c r="B49" s="26" t="s">
        <v>187</v>
      </c>
      <c r="C49" s="27" t="s">
        <v>188</v>
      </c>
    </row>
    <row r="50" spans="1:3" ht="24.75" customHeight="1" x14ac:dyDescent="0.3">
      <c r="A50" s="25">
        <v>99</v>
      </c>
      <c r="B50" s="26" t="s">
        <v>189</v>
      </c>
      <c r="C50" s="27" t="s">
        <v>190</v>
      </c>
    </row>
    <row r="51" spans="1:3" ht="24.75" customHeight="1" x14ac:dyDescent="0.3">
      <c r="A51" s="25">
        <v>99</v>
      </c>
      <c r="B51" s="26" t="s">
        <v>191</v>
      </c>
      <c r="C51" s="27">
        <v>47.9</v>
      </c>
    </row>
    <row r="52" spans="1:3" ht="24.75" customHeight="1" x14ac:dyDescent="0.3">
      <c r="A52" s="25">
        <v>99</v>
      </c>
      <c r="B52" s="26" t="s">
        <v>192</v>
      </c>
      <c r="C52" s="27" t="s">
        <v>193</v>
      </c>
    </row>
    <row r="53" spans="1:3" ht="24.75" customHeight="1" x14ac:dyDescent="0.3">
      <c r="A53" s="25">
        <v>99</v>
      </c>
      <c r="B53" s="26" t="s">
        <v>194</v>
      </c>
      <c r="C53" s="27" t="s">
        <v>195</v>
      </c>
    </row>
    <row r="54" spans="1:3" ht="24.75" customHeight="1" x14ac:dyDescent="0.3">
      <c r="A54" s="25">
        <v>99</v>
      </c>
      <c r="B54" s="26" t="s">
        <v>196</v>
      </c>
      <c r="C54" s="27" t="s">
        <v>197</v>
      </c>
    </row>
    <row r="55" spans="1:3" ht="24.75" customHeight="1" x14ac:dyDescent="0.3">
      <c r="A55" s="25">
        <v>99</v>
      </c>
      <c r="B55" s="26" t="s">
        <v>198</v>
      </c>
      <c r="C55" s="27" t="s">
        <v>199</v>
      </c>
    </row>
    <row r="56" spans="1:3" ht="24.75" customHeight="1" x14ac:dyDescent="0.25">
      <c r="A56" s="25">
        <v>99</v>
      </c>
      <c r="B56" s="28" t="s">
        <v>200</v>
      </c>
      <c r="C56" s="27" t="s">
        <v>201</v>
      </c>
    </row>
    <row r="57" spans="1:3" ht="24.75" customHeight="1" x14ac:dyDescent="0.3">
      <c r="A57" s="25">
        <v>99</v>
      </c>
      <c r="B57" s="26" t="s">
        <v>202</v>
      </c>
      <c r="C57" s="27" t="s">
        <v>203</v>
      </c>
    </row>
    <row r="58" spans="1:3" ht="24.75" customHeight="1" x14ac:dyDescent="0.3">
      <c r="A58" s="25">
        <v>99</v>
      </c>
      <c r="B58" s="26" t="s">
        <v>204</v>
      </c>
      <c r="C58" s="27" t="s">
        <v>205</v>
      </c>
    </row>
    <row r="59" spans="1:3" ht="24.75" customHeight="1" x14ac:dyDescent="0.3">
      <c r="A59" s="25">
        <v>99</v>
      </c>
      <c r="B59" s="26" t="s">
        <v>206</v>
      </c>
      <c r="C59" s="27" t="s">
        <v>207</v>
      </c>
    </row>
    <row r="60" spans="1:3" ht="24.75" customHeight="1" x14ac:dyDescent="0.3">
      <c r="A60" s="25">
        <v>99</v>
      </c>
      <c r="B60" s="26" t="s">
        <v>208</v>
      </c>
      <c r="C60" s="27" t="s">
        <v>209</v>
      </c>
    </row>
    <row r="61" spans="1:3" ht="24.75" customHeight="1" x14ac:dyDescent="0.3">
      <c r="A61" s="25">
        <v>99</v>
      </c>
      <c r="B61" s="26" t="s">
        <v>210</v>
      </c>
      <c r="C61" s="27">
        <v>0</v>
      </c>
    </row>
    <row r="62" spans="1:3" ht="24.75" customHeight="1" x14ac:dyDescent="0.3">
      <c r="A62" s="25">
        <v>99</v>
      </c>
      <c r="B62" s="26" t="s">
        <v>211</v>
      </c>
      <c r="C62" s="27">
        <v>0</v>
      </c>
    </row>
    <row r="63" spans="1:3" ht="24.75" customHeight="1" x14ac:dyDescent="0.3">
      <c r="A63" s="25">
        <v>99</v>
      </c>
      <c r="B63" s="26" t="s">
        <v>212</v>
      </c>
      <c r="C63" s="27">
        <v>0</v>
      </c>
    </row>
    <row r="64" spans="1:3" ht="24.75" customHeight="1" x14ac:dyDescent="0.3">
      <c r="A64" s="25">
        <v>99</v>
      </c>
      <c r="B64" s="26" t="s">
        <v>213</v>
      </c>
      <c r="C64" s="27">
        <v>0</v>
      </c>
    </row>
    <row r="65" spans="1:3" ht="24.75" customHeight="1" x14ac:dyDescent="0.3">
      <c r="A65" s="25">
        <v>99</v>
      </c>
      <c r="B65" s="26" t="s">
        <v>214</v>
      </c>
      <c r="C65" s="27">
        <v>0</v>
      </c>
    </row>
    <row r="66" spans="1:3" ht="24.75" customHeight="1" x14ac:dyDescent="0.3">
      <c r="A66" s="25">
        <v>99</v>
      </c>
      <c r="B66" s="26" t="s">
        <v>215</v>
      </c>
      <c r="C66" s="27" t="s">
        <v>216</v>
      </c>
    </row>
    <row r="67" spans="1:3" ht="24.75" customHeight="1" x14ac:dyDescent="0.25">
      <c r="A67" s="25">
        <v>99</v>
      </c>
      <c r="B67" s="28" t="s">
        <v>217</v>
      </c>
      <c r="C67" s="27" t="s">
        <v>218</v>
      </c>
    </row>
    <row r="68" spans="1:3" ht="24.75" customHeight="1" x14ac:dyDescent="0.25">
      <c r="A68" s="25">
        <v>99</v>
      </c>
      <c r="B68" s="28" t="s">
        <v>219</v>
      </c>
      <c r="C68" s="27" t="s">
        <v>220</v>
      </c>
    </row>
    <row r="69" spans="1:3" ht="24.75" customHeight="1" x14ac:dyDescent="0.3">
      <c r="A69" s="25">
        <v>99</v>
      </c>
      <c r="B69" s="26" t="s">
        <v>221</v>
      </c>
      <c r="C69" s="27" t="s">
        <v>222</v>
      </c>
    </row>
    <row r="70" spans="1:3" ht="24.75" customHeight="1" x14ac:dyDescent="0.3">
      <c r="A70" s="25">
        <v>99</v>
      </c>
      <c r="B70" s="26" t="s">
        <v>223</v>
      </c>
      <c r="C70" s="27" t="s">
        <v>224</v>
      </c>
    </row>
    <row r="71" spans="1:3" ht="24.75" customHeight="1" x14ac:dyDescent="0.3">
      <c r="A71" s="25">
        <v>99</v>
      </c>
      <c r="B71" s="26" t="s">
        <v>225</v>
      </c>
      <c r="C71" s="27" t="s">
        <v>226</v>
      </c>
    </row>
    <row r="72" spans="1:3" ht="24.75" customHeight="1" x14ac:dyDescent="0.3">
      <c r="A72" s="25">
        <v>99</v>
      </c>
      <c r="B72" s="26" t="s">
        <v>227</v>
      </c>
      <c r="C72" s="27" t="s">
        <v>228</v>
      </c>
    </row>
    <row r="73" spans="1:3" ht="24.75" customHeight="1" x14ac:dyDescent="0.3">
      <c r="A73" s="25">
        <v>99</v>
      </c>
      <c r="B73" s="26" t="s">
        <v>229</v>
      </c>
      <c r="C73" s="27">
        <v>175.89099999999999</v>
      </c>
    </row>
    <row r="74" spans="1:3" ht="24.75" customHeight="1" x14ac:dyDescent="0.3">
      <c r="A74" s="25">
        <v>99</v>
      </c>
      <c r="B74" s="26" t="s">
        <v>230</v>
      </c>
      <c r="C74" s="27" t="s">
        <v>231</v>
      </c>
    </row>
    <row r="75" spans="1:3" ht="24.75" customHeight="1" x14ac:dyDescent="0.3">
      <c r="A75" s="25">
        <v>99</v>
      </c>
      <c r="B75" s="26" t="s">
        <v>232</v>
      </c>
      <c r="C75" s="27" t="s">
        <v>233</v>
      </c>
    </row>
    <row r="76" spans="1:3" ht="24.75" customHeight="1" x14ac:dyDescent="0.3">
      <c r="A76" s="25">
        <v>99</v>
      </c>
      <c r="B76" s="26" t="s">
        <v>234</v>
      </c>
      <c r="C76" s="27" t="s">
        <v>235</v>
      </c>
    </row>
    <row r="77" spans="1:3" ht="24.75" customHeight="1" x14ac:dyDescent="0.3">
      <c r="A77" s="25">
        <v>99</v>
      </c>
      <c r="B77" s="26" t="s">
        <v>236</v>
      </c>
      <c r="C77" s="27">
        <v>0</v>
      </c>
    </row>
    <row r="78" spans="1:3" ht="24.75" customHeight="1" x14ac:dyDescent="0.3">
      <c r="A78" s="25">
        <v>99</v>
      </c>
      <c r="B78" s="26" t="s">
        <v>237</v>
      </c>
      <c r="C78" s="27" t="s">
        <v>238</v>
      </c>
    </row>
    <row r="79" spans="1:3" ht="24.75" customHeight="1" x14ac:dyDescent="0.3">
      <c r="A79" s="25">
        <v>99</v>
      </c>
      <c r="B79" s="26" t="s">
        <v>239</v>
      </c>
      <c r="C79" s="27" t="s">
        <v>240</v>
      </c>
    </row>
    <row r="80" spans="1:3" ht="24.75" customHeight="1" x14ac:dyDescent="0.3">
      <c r="A80" s="25">
        <v>99</v>
      </c>
      <c r="B80" s="26" t="s">
        <v>241</v>
      </c>
      <c r="C80" s="27" t="s">
        <v>242</v>
      </c>
    </row>
    <row r="81" spans="1:3" ht="24.75" customHeight="1" x14ac:dyDescent="0.25">
      <c r="A81" s="25">
        <v>99</v>
      </c>
      <c r="B81" s="28" t="s">
        <v>243</v>
      </c>
      <c r="C81" s="27" t="s">
        <v>244</v>
      </c>
    </row>
    <row r="82" spans="1:3" ht="24.75" customHeight="1" x14ac:dyDescent="0.3">
      <c r="A82" s="25">
        <v>99</v>
      </c>
      <c r="B82" s="26" t="s">
        <v>245</v>
      </c>
      <c r="C82" s="27" t="s">
        <v>246</v>
      </c>
    </row>
    <row r="83" spans="1:3" ht="24.75" customHeight="1" x14ac:dyDescent="0.3">
      <c r="A83" s="25">
        <v>99</v>
      </c>
      <c r="B83" s="26" t="s">
        <v>247</v>
      </c>
      <c r="C83" s="27" t="s">
        <v>248</v>
      </c>
    </row>
    <row r="84" spans="1:3" ht="24.75" customHeight="1" x14ac:dyDescent="0.3">
      <c r="A84" s="25">
        <v>99</v>
      </c>
      <c r="B84" s="26" t="s">
        <v>249</v>
      </c>
      <c r="C84" s="27" t="s">
        <v>250</v>
      </c>
    </row>
    <row r="85" spans="1:3" ht="24.75" customHeight="1" x14ac:dyDescent="0.3">
      <c r="A85" s="25">
        <v>99</v>
      </c>
      <c r="B85" s="26" t="s">
        <v>251</v>
      </c>
      <c r="C85" s="27" t="s">
        <v>252</v>
      </c>
    </row>
    <row r="86" spans="1:3" ht="24.75" customHeight="1" x14ac:dyDescent="0.3">
      <c r="A86" s="25">
        <v>99</v>
      </c>
      <c r="B86" s="26" t="s">
        <v>253</v>
      </c>
      <c r="C86" s="27" t="s">
        <v>254</v>
      </c>
    </row>
    <row r="87" spans="1:3" ht="24.75" customHeight="1" x14ac:dyDescent="0.3">
      <c r="A87" s="25">
        <v>99</v>
      </c>
      <c r="B87" s="26" t="s">
        <v>255</v>
      </c>
      <c r="C87" s="27" t="s">
        <v>256</v>
      </c>
    </row>
    <row r="88" spans="1:3" ht="24.75" customHeight="1" x14ac:dyDescent="0.25">
      <c r="A88" s="25">
        <v>99</v>
      </c>
      <c r="B88" s="28" t="s">
        <v>257</v>
      </c>
      <c r="C88" s="27" t="s">
        <v>258</v>
      </c>
    </row>
    <row r="89" spans="1:3" ht="24.75" customHeight="1" x14ac:dyDescent="0.3">
      <c r="A89" s="25">
        <v>99</v>
      </c>
      <c r="B89" s="26" t="s">
        <v>259</v>
      </c>
      <c r="C89" s="27" t="s">
        <v>260</v>
      </c>
    </row>
    <row r="90" spans="1:3" ht="24.75" customHeight="1" x14ac:dyDescent="0.3">
      <c r="A90" s="25">
        <v>99</v>
      </c>
      <c r="B90" s="26" t="s">
        <v>261</v>
      </c>
      <c r="C90" s="27" t="s">
        <v>262</v>
      </c>
    </row>
    <row r="91" spans="1:3" ht="24.75" customHeight="1" x14ac:dyDescent="0.3">
      <c r="A91" s="25">
        <v>99</v>
      </c>
      <c r="B91" s="26" t="s">
        <v>263</v>
      </c>
      <c r="C91" s="27" t="s">
        <v>188</v>
      </c>
    </row>
    <row r="92" spans="1:3" ht="24.75" customHeight="1" x14ac:dyDescent="0.3">
      <c r="A92" s="25">
        <v>99</v>
      </c>
      <c r="B92" s="26" t="s">
        <v>264</v>
      </c>
      <c r="C92" s="27" t="s">
        <v>265</v>
      </c>
    </row>
    <row r="93" spans="1:3" ht="24.75" customHeight="1" x14ac:dyDescent="0.3">
      <c r="A93" s="25">
        <v>99</v>
      </c>
      <c r="B93" s="26" t="s">
        <v>266</v>
      </c>
      <c r="C93" s="27" t="s">
        <v>267</v>
      </c>
    </row>
    <row r="94" spans="1:3" ht="24.75" customHeight="1" x14ac:dyDescent="0.3">
      <c r="A94" s="25">
        <v>99</v>
      </c>
      <c r="B94" s="26" t="s">
        <v>268</v>
      </c>
      <c r="C94" s="27" t="s">
        <v>269</v>
      </c>
    </row>
    <row r="95" spans="1:3" ht="24.75" customHeight="1" x14ac:dyDescent="0.3">
      <c r="A95" s="25">
        <v>99</v>
      </c>
      <c r="B95" s="26" t="s">
        <v>270</v>
      </c>
      <c r="C95" s="27">
        <v>0</v>
      </c>
    </row>
    <row r="96" spans="1:3" ht="24.75" customHeight="1" x14ac:dyDescent="0.3">
      <c r="A96" s="25">
        <v>99</v>
      </c>
      <c r="B96" s="26" t="s">
        <v>271</v>
      </c>
      <c r="C96" s="27" t="s">
        <v>272</v>
      </c>
    </row>
    <row r="97" spans="1:3" ht="24.75" customHeight="1" x14ac:dyDescent="0.3">
      <c r="A97" s="25">
        <v>99</v>
      </c>
      <c r="B97" s="26" t="s">
        <v>273</v>
      </c>
      <c r="C97" s="27" t="s">
        <v>274</v>
      </c>
    </row>
    <row r="98" spans="1:3" ht="24.75" customHeight="1" x14ac:dyDescent="0.3">
      <c r="A98" s="25">
        <v>99</v>
      </c>
      <c r="B98" s="26" t="s">
        <v>275</v>
      </c>
      <c r="C98" s="27" t="s">
        <v>276</v>
      </c>
    </row>
    <row r="99" spans="1:3" ht="24.75" customHeight="1" x14ac:dyDescent="0.3">
      <c r="A99" s="25">
        <v>99</v>
      </c>
      <c r="B99" s="26" t="s">
        <v>277</v>
      </c>
      <c r="C99" s="27" t="s">
        <v>278</v>
      </c>
    </row>
    <row r="100" spans="1:3" ht="24.75" customHeight="1" x14ac:dyDescent="0.3">
      <c r="A100" s="25">
        <v>99</v>
      </c>
      <c r="B100" s="26" t="s">
        <v>279</v>
      </c>
      <c r="C100" s="27" t="s">
        <v>280</v>
      </c>
    </row>
    <row r="101" spans="1:3" ht="24.75" customHeight="1" x14ac:dyDescent="0.3">
      <c r="A101" s="25">
        <v>99</v>
      </c>
      <c r="B101" s="26" t="s">
        <v>281</v>
      </c>
      <c r="C101" s="27" t="s">
        <v>282</v>
      </c>
    </row>
    <row r="102" spans="1:3" ht="24.75" customHeight="1" x14ac:dyDescent="0.3">
      <c r="A102" s="25">
        <v>99</v>
      </c>
      <c r="B102" s="26" t="s">
        <v>283</v>
      </c>
      <c r="C102" s="27" t="s">
        <v>284</v>
      </c>
    </row>
    <row r="103" spans="1:3" ht="24.75" customHeight="1" x14ac:dyDescent="0.3">
      <c r="A103" s="25">
        <v>99</v>
      </c>
      <c r="B103" s="26" t="s">
        <v>285</v>
      </c>
      <c r="C103" s="27" t="s">
        <v>286</v>
      </c>
    </row>
    <row r="104" spans="1:3" ht="24.75" customHeight="1" x14ac:dyDescent="0.3">
      <c r="A104" s="25">
        <v>99</v>
      </c>
      <c r="B104" s="26" t="s">
        <v>287</v>
      </c>
      <c r="C104" s="27" t="s">
        <v>288</v>
      </c>
    </row>
    <row r="105" spans="1:3" ht="24.75" customHeight="1" x14ac:dyDescent="0.3">
      <c r="A105" s="25">
        <v>99</v>
      </c>
      <c r="B105" s="26" t="s">
        <v>289</v>
      </c>
      <c r="C105" s="27" t="s">
        <v>290</v>
      </c>
    </row>
    <row r="106" spans="1:3" ht="24.75" customHeight="1" x14ac:dyDescent="0.3">
      <c r="A106" s="25">
        <v>99</v>
      </c>
      <c r="B106" s="26" t="s">
        <v>291</v>
      </c>
      <c r="C106" s="27" t="s">
        <v>292</v>
      </c>
    </row>
    <row r="107" spans="1:3" ht="24.75" customHeight="1" x14ac:dyDescent="0.3">
      <c r="A107" s="25">
        <v>99</v>
      </c>
      <c r="B107" s="26" t="s">
        <v>293</v>
      </c>
      <c r="C107" s="27" t="s">
        <v>294</v>
      </c>
    </row>
    <row r="108" spans="1:3" ht="24.75" customHeight="1" x14ac:dyDescent="0.3">
      <c r="A108" s="25">
        <v>99</v>
      </c>
      <c r="B108" s="26" t="s">
        <v>295</v>
      </c>
      <c r="C108" s="27" t="s">
        <v>296</v>
      </c>
    </row>
    <row r="109" spans="1:3" ht="24.75" customHeight="1" x14ac:dyDescent="0.3">
      <c r="A109" s="25">
        <v>99</v>
      </c>
      <c r="B109" s="26" t="s">
        <v>297</v>
      </c>
      <c r="C109" s="27" t="s">
        <v>298</v>
      </c>
    </row>
    <row r="110" spans="1:3" ht="24.75" customHeight="1" x14ac:dyDescent="0.3">
      <c r="A110" s="25">
        <v>99</v>
      </c>
      <c r="B110" s="26" t="s">
        <v>299</v>
      </c>
      <c r="C110" s="27" t="s">
        <v>186</v>
      </c>
    </row>
    <row r="111" spans="1:3" ht="24.75" customHeight="1" x14ac:dyDescent="0.3">
      <c r="A111" s="25">
        <v>99</v>
      </c>
      <c r="B111" s="26" t="s">
        <v>300</v>
      </c>
      <c r="C111" s="27" t="s">
        <v>301</v>
      </c>
    </row>
    <row r="112" spans="1:3" ht="24.75" customHeight="1" x14ac:dyDescent="0.3">
      <c r="A112" s="25">
        <v>99</v>
      </c>
      <c r="B112" s="26" t="s">
        <v>302</v>
      </c>
      <c r="C112" s="27" t="s">
        <v>278</v>
      </c>
    </row>
    <row r="113" spans="1:3" ht="24.75" customHeight="1" x14ac:dyDescent="0.3">
      <c r="A113" s="25">
        <v>99</v>
      </c>
      <c r="B113" s="26" t="s">
        <v>303</v>
      </c>
      <c r="C113" s="27" t="s">
        <v>304</v>
      </c>
    </row>
    <row r="114" spans="1:3" ht="24.75" customHeight="1" x14ac:dyDescent="0.3">
      <c r="A114" s="25">
        <v>99</v>
      </c>
      <c r="B114" s="26" t="s">
        <v>305</v>
      </c>
      <c r="C114" s="27" t="s">
        <v>306</v>
      </c>
    </row>
    <row r="115" spans="1:3" ht="24.75" customHeight="1" x14ac:dyDescent="0.3">
      <c r="A115" s="25">
        <v>99</v>
      </c>
      <c r="B115" s="26" t="s">
        <v>307</v>
      </c>
      <c r="C115" s="27" t="s">
        <v>205</v>
      </c>
    </row>
    <row r="116" spans="1:3" ht="24.75" customHeight="1" x14ac:dyDescent="0.3">
      <c r="A116" s="25">
        <v>99</v>
      </c>
      <c r="B116" s="26" t="s">
        <v>308</v>
      </c>
      <c r="C116" s="27" t="s">
        <v>309</v>
      </c>
    </row>
    <row r="117" spans="1:3" ht="24.75" customHeight="1" x14ac:dyDescent="0.3">
      <c r="A117" s="25">
        <v>99</v>
      </c>
      <c r="B117" s="26" t="s">
        <v>310</v>
      </c>
      <c r="C117" s="27" t="s">
        <v>311</v>
      </c>
    </row>
    <row r="118" spans="1:3" ht="24.75" customHeight="1" x14ac:dyDescent="0.3">
      <c r="A118" s="25">
        <v>99</v>
      </c>
      <c r="B118" s="26" t="s">
        <v>312</v>
      </c>
      <c r="C118" s="27">
        <v>500</v>
      </c>
    </row>
    <row r="119" spans="1:3" ht="24.75" customHeight="1" x14ac:dyDescent="0.3">
      <c r="A119" s="25">
        <v>99</v>
      </c>
      <c r="B119" s="26" t="s">
        <v>313</v>
      </c>
      <c r="C119" s="27" t="s">
        <v>186</v>
      </c>
    </row>
    <row r="120" spans="1:3" ht="24.75" customHeight="1" x14ac:dyDescent="0.3">
      <c r="A120" s="25">
        <v>99</v>
      </c>
      <c r="B120" s="26" t="s">
        <v>314</v>
      </c>
      <c r="C120" s="27" t="s">
        <v>315</v>
      </c>
    </row>
    <row r="121" spans="1:3" ht="24.75" customHeight="1" x14ac:dyDescent="0.3">
      <c r="A121" s="25">
        <v>99</v>
      </c>
      <c r="B121" s="26" t="s">
        <v>316</v>
      </c>
      <c r="C121" s="27" t="s">
        <v>317</v>
      </c>
    </row>
    <row r="122" spans="1:3" ht="24.75" customHeight="1" x14ac:dyDescent="0.3">
      <c r="A122" s="25">
        <v>99</v>
      </c>
      <c r="B122" s="26" t="s">
        <v>318</v>
      </c>
      <c r="C122" s="27" t="s">
        <v>186</v>
      </c>
    </row>
    <row r="123" spans="1:3" ht="24.75" customHeight="1" x14ac:dyDescent="0.3">
      <c r="A123" s="25">
        <v>99</v>
      </c>
      <c r="B123" s="26" t="s">
        <v>319</v>
      </c>
      <c r="C123" s="27" t="s">
        <v>320</v>
      </c>
    </row>
    <row r="124" spans="1:3" ht="24.75" customHeight="1" x14ac:dyDescent="0.3">
      <c r="A124" s="25">
        <v>99</v>
      </c>
      <c r="B124" s="26" t="s">
        <v>321</v>
      </c>
      <c r="C124" s="27" t="s">
        <v>322</v>
      </c>
    </row>
    <row r="125" spans="1:3" ht="24.75" customHeight="1" x14ac:dyDescent="0.3">
      <c r="A125" s="25">
        <v>99</v>
      </c>
      <c r="B125" s="26" t="s">
        <v>323</v>
      </c>
      <c r="C125" s="27">
        <v>0</v>
      </c>
    </row>
    <row r="126" spans="1:3" ht="24.75" customHeight="1" x14ac:dyDescent="0.3">
      <c r="A126" s="25">
        <v>99</v>
      </c>
      <c r="B126" s="26" t="s">
        <v>324</v>
      </c>
      <c r="C126" s="27" t="s">
        <v>325</v>
      </c>
    </row>
    <row r="127" spans="1:3" ht="24.75" customHeight="1" x14ac:dyDescent="0.3">
      <c r="A127" s="25">
        <v>99</v>
      </c>
      <c r="B127" s="26" t="s">
        <v>326</v>
      </c>
      <c r="C127" s="27" t="s">
        <v>327</v>
      </c>
    </row>
    <row r="128" spans="1:3" ht="24.75" customHeight="1" x14ac:dyDescent="0.3">
      <c r="A128" s="25">
        <v>99</v>
      </c>
      <c r="B128" s="26" t="s">
        <v>328</v>
      </c>
      <c r="C128" s="27" t="s">
        <v>329</v>
      </c>
    </row>
    <row r="129" spans="1:3" ht="24.75" customHeight="1" x14ac:dyDescent="0.3">
      <c r="A129" s="25">
        <v>99</v>
      </c>
      <c r="B129" s="26" t="s">
        <v>330</v>
      </c>
      <c r="C129" s="27" t="s">
        <v>331</v>
      </c>
    </row>
    <row r="130" spans="1:3" ht="24.75" customHeight="1" x14ac:dyDescent="0.3">
      <c r="A130" s="25">
        <v>99</v>
      </c>
      <c r="B130" s="26" t="s">
        <v>332</v>
      </c>
      <c r="C130" s="27" t="s">
        <v>331</v>
      </c>
    </row>
    <row r="131" spans="1:3" ht="24.75" customHeight="1" x14ac:dyDescent="0.3">
      <c r="A131" s="25">
        <v>99</v>
      </c>
      <c r="B131" s="26" t="s">
        <v>333</v>
      </c>
      <c r="C131" s="27" t="s">
        <v>334</v>
      </c>
    </row>
    <row r="132" spans="1:3" ht="24.75" customHeight="1" x14ac:dyDescent="0.3">
      <c r="A132" s="25">
        <v>99</v>
      </c>
      <c r="B132" s="26" t="s">
        <v>335</v>
      </c>
      <c r="C132" s="27" t="s">
        <v>336</v>
      </c>
    </row>
    <row r="133" spans="1:3" ht="24.75" customHeight="1" x14ac:dyDescent="0.3">
      <c r="A133" s="25">
        <v>99</v>
      </c>
      <c r="B133" s="26" t="s">
        <v>337</v>
      </c>
      <c r="C133" s="27" t="s">
        <v>338</v>
      </c>
    </row>
    <row r="134" spans="1:3" ht="24.75" customHeight="1" x14ac:dyDescent="0.3">
      <c r="A134" s="25">
        <v>99</v>
      </c>
      <c r="B134" s="26" t="s">
        <v>339</v>
      </c>
      <c r="C134" s="27" t="s">
        <v>340</v>
      </c>
    </row>
    <row r="135" spans="1:3" ht="24.75" customHeight="1" x14ac:dyDescent="0.3">
      <c r="A135" s="25">
        <v>99</v>
      </c>
      <c r="B135" s="26" t="s">
        <v>341</v>
      </c>
      <c r="C135" s="27" t="s">
        <v>342</v>
      </c>
    </row>
    <row r="136" spans="1:3" ht="24.75" customHeight="1" x14ac:dyDescent="0.25">
      <c r="A136" s="25">
        <v>99</v>
      </c>
      <c r="B136" s="28" t="s">
        <v>343</v>
      </c>
      <c r="C136" s="27" t="s">
        <v>344</v>
      </c>
    </row>
    <row r="137" spans="1:3" ht="24.75" customHeight="1" x14ac:dyDescent="0.25">
      <c r="A137" s="25">
        <v>99</v>
      </c>
      <c r="B137" s="28" t="s">
        <v>345</v>
      </c>
      <c r="C137" s="27" t="s">
        <v>346</v>
      </c>
    </row>
    <row r="138" spans="1:3" ht="24.75" customHeight="1" x14ac:dyDescent="0.3">
      <c r="A138" s="25">
        <v>99</v>
      </c>
      <c r="B138" s="26" t="s">
        <v>347</v>
      </c>
      <c r="C138" s="29" t="s">
        <v>348</v>
      </c>
    </row>
    <row r="139" spans="1:3" ht="24.75" customHeight="1" x14ac:dyDescent="0.25">
      <c r="A139" s="25">
        <v>99</v>
      </c>
      <c r="B139" s="30" t="s">
        <v>349</v>
      </c>
      <c r="C139" s="31" t="s">
        <v>350</v>
      </c>
    </row>
    <row r="140" spans="1:3" ht="24.75" customHeight="1" x14ac:dyDescent="0.25">
      <c r="A140" s="25">
        <v>99</v>
      </c>
      <c r="B140" s="32" t="s">
        <v>351</v>
      </c>
      <c r="C140" s="33" t="s">
        <v>352</v>
      </c>
    </row>
    <row r="141" spans="1:3" ht="24.75" customHeight="1" x14ac:dyDescent="0.25">
      <c r="A141" s="25">
        <v>99</v>
      </c>
      <c r="B141" s="32" t="s">
        <v>353</v>
      </c>
      <c r="C141" s="33" t="s">
        <v>354</v>
      </c>
    </row>
    <row r="142" spans="1:3" ht="24.75" customHeight="1" x14ac:dyDescent="0.25">
      <c r="A142" s="25">
        <v>99</v>
      </c>
      <c r="B142" s="34" t="s">
        <v>355</v>
      </c>
      <c r="C142" s="35" t="s">
        <v>356</v>
      </c>
    </row>
    <row r="143" spans="1:3" ht="24.75" customHeight="1" x14ac:dyDescent="0.25">
      <c r="A143" s="25">
        <v>99</v>
      </c>
      <c r="B143" s="32" t="s">
        <v>357</v>
      </c>
      <c r="C143" s="33" t="s">
        <v>358</v>
      </c>
    </row>
    <row r="144" spans="1:3" ht="24.75" customHeight="1" x14ac:dyDescent="0.25">
      <c r="A144" s="25">
        <v>99</v>
      </c>
      <c r="B144" s="30" t="s">
        <v>359</v>
      </c>
      <c r="C144" s="31" t="s">
        <v>360</v>
      </c>
    </row>
    <row r="145" spans="1:3" ht="24.75" customHeight="1" x14ac:dyDescent="0.25">
      <c r="A145" s="25">
        <v>99</v>
      </c>
      <c r="B145" s="32" t="s">
        <v>361</v>
      </c>
      <c r="C145" s="33" t="s">
        <v>360</v>
      </c>
    </row>
    <row r="146" spans="1:3" ht="24.75" customHeight="1" x14ac:dyDescent="0.25">
      <c r="A146" s="25">
        <v>99</v>
      </c>
      <c r="B146" s="34" t="s">
        <v>362</v>
      </c>
      <c r="C146" s="35" t="s">
        <v>363</v>
      </c>
    </row>
    <row r="147" spans="1:3" ht="24.75" customHeight="1" x14ac:dyDescent="0.25">
      <c r="A147" s="25">
        <v>99</v>
      </c>
      <c r="B147" s="30" t="s">
        <v>364</v>
      </c>
      <c r="C147" s="31" t="s">
        <v>365</v>
      </c>
    </row>
    <row r="148" spans="1:3" ht="24.75" customHeight="1" x14ac:dyDescent="0.25">
      <c r="A148" s="25">
        <v>99</v>
      </c>
      <c r="B148" s="30" t="s">
        <v>366</v>
      </c>
      <c r="C148" s="31" t="s">
        <v>367</v>
      </c>
    </row>
    <row r="149" spans="1:3" ht="24.75" customHeight="1" x14ac:dyDescent="0.25">
      <c r="A149" s="25">
        <v>99</v>
      </c>
      <c r="B149" s="30" t="s">
        <v>368</v>
      </c>
      <c r="C149" s="31" t="s">
        <v>369</v>
      </c>
    </row>
    <row r="150" spans="1:3" ht="24.75" customHeight="1" x14ac:dyDescent="0.25">
      <c r="A150" s="25">
        <v>99</v>
      </c>
      <c r="B150" s="30" t="s">
        <v>370</v>
      </c>
      <c r="C150" s="31" t="s">
        <v>371</v>
      </c>
    </row>
    <row r="151" spans="1:3" ht="24.75" customHeight="1" x14ac:dyDescent="0.25">
      <c r="A151" s="25">
        <v>99</v>
      </c>
      <c r="B151" s="30" t="s">
        <v>372</v>
      </c>
      <c r="C151" s="31" t="s">
        <v>373</v>
      </c>
    </row>
    <row r="152" spans="1:3" ht="24.75" customHeight="1" x14ac:dyDescent="0.25">
      <c r="A152" s="25">
        <v>99</v>
      </c>
      <c r="B152" s="30" t="s">
        <v>374</v>
      </c>
      <c r="C152" s="31" t="s">
        <v>375</v>
      </c>
    </row>
    <row r="153" spans="1:3" ht="24.75" customHeight="1" x14ac:dyDescent="0.25">
      <c r="A153" s="25">
        <v>99</v>
      </c>
      <c r="B153" s="30" t="s">
        <v>376</v>
      </c>
      <c r="C153" s="31" t="s">
        <v>377</v>
      </c>
    </row>
    <row r="154" spans="1:3" ht="24.75" customHeight="1" x14ac:dyDescent="0.25">
      <c r="A154" s="25">
        <v>99</v>
      </c>
      <c r="B154" s="36" t="s">
        <v>378</v>
      </c>
      <c r="C154" s="37" t="s">
        <v>379</v>
      </c>
    </row>
    <row r="155" spans="1:3" ht="24.75" customHeight="1" x14ac:dyDescent="0.25">
      <c r="A155" s="25">
        <v>99</v>
      </c>
      <c r="B155" s="30" t="s">
        <v>380</v>
      </c>
      <c r="C155" s="31" t="s">
        <v>381</v>
      </c>
    </row>
    <row r="156" spans="1:3" ht="24.75" customHeight="1" x14ac:dyDescent="0.25">
      <c r="A156" s="25">
        <v>99</v>
      </c>
      <c r="B156" s="30" t="s">
        <v>382</v>
      </c>
      <c r="C156" s="31">
        <v>500</v>
      </c>
    </row>
    <row r="157" spans="1:3" ht="24.75" customHeight="1" x14ac:dyDescent="0.25">
      <c r="A157" s="25">
        <v>99</v>
      </c>
      <c r="B157" s="30" t="s">
        <v>383</v>
      </c>
      <c r="C157" s="31" t="s">
        <v>265</v>
      </c>
    </row>
    <row r="158" spans="1:3" ht="24.75" customHeight="1" x14ac:dyDescent="0.25">
      <c r="A158" s="25">
        <v>99</v>
      </c>
      <c r="B158" s="30" t="s">
        <v>384</v>
      </c>
      <c r="C158" s="31" t="s">
        <v>315</v>
      </c>
    </row>
    <row r="159" spans="1:3" ht="24.75" customHeight="1" x14ac:dyDescent="0.25">
      <c r="A159" s="25">
        <v>99</v>
      </c>
      <c r="B159" s="30" t="s">
        <v>385</v>
      </c>
      <c r="C159" s="31" t="s">
        <v>386</v>
      </c>
    </row>
    <row r="160" spans="1:3" ht="24.75" customHeight="1" x14ac:dyDescent="0.25">
      <c r="A160" s="25">
        <v>99</v>
      </c>
      <c r="B160" s="30" t="s">
        <v>387</v>
      </c>
      <c r="C160" s="31" t="s">
        <v>188</v>
      </c>
    </row>
    <row r="161" spans="1:3" ht="24.75" customHeight="1" x14ac:dyDescent="0.25">
      <c r="A161" s="25">
        <v>99</v>
      </c>
      <c r="B161" s="30" t="s">
        <v>388</v>
      </c>
      <c r="C161" s="31" t="s">
        <v>188</v>
      </c>
    </row>
    <row r="162" spans="1:3" ht="24.75" customHeight="1" x14ac:dyDescent="0.25">
      <c r="A162" s="25">
        <v>99</v>
      </c>
      <c r="B162" s="30" t="s">
        <v>389</v>
      </c>
      <c r="C162" s="31" t="s">
        <v>265</v>
      </c>
    </row>
    <row r="163" spans="1:3" ht="24.75" customHeight="1" x14ac:dyDescent="0.25">
      <c r="A163" s="25">
        <v>99</v>
      </c>
      <c r="B163" s="30" t="s">
        <v>390</v>
      </c>
      <c r="C163" s="31">
        <v>700</v>
      </c>
    </row>
    <row r="164" spans="1:3" ht="24.75" customHeight="1" x14ac:dyDescent="0.25">
      <c r="A164" s="25">
        <v>99</v>
      </c>
      <c r="B164" s="36" t="s">
        <v>391</v>
      </c>
      <c r="C164" s="31" t="s">
        <v>392</v>
      </c>
    </row>
    <row r="165" spans="1:3" ht="24.75" customHeight="1" x14ac:dyDescent="0.25">
      <c r="A165" s="25">
        <v>99</v>
      </c>
      <c r="B165" s="30" t="s">
        <v>393</v>
      </c>
      <c r="C165" s="31" t="s">
        <v>394</v>
      </c>
    </row>
    <row r="166" spans="1:3" ht="24.75" customHeight="1" x14ac:dyDescent="0.25">
      <c r="A166" s="25">
        <v>99</v>
      </c>
      <c r="B166" s="30" t="s">
        <v>395</v>
      </c>
      <c r="C166" s="31" t="s">
        <v>396</v>
      </c>
    </row>
    <row r="167" spans="1:3" ht="24.75" customHeight="1" x14ac:dyDescent="0.25">
      <c r="A167" s="25">
        <v>99</v>
      </c>
      <c r="B167" s="30" t="s">
        <v>397</v>
      </c>
      <c r="C167" s="31" t="s">
        <v>398</v>
      </c>
    </row>
    <row r="168" spans="1:3" ht="24.75" customHeight="1" x14ac:dyDescent="0.25">
      <c r="A168" s="25">
        <v>99</v>
      </c>
      <c r="B168" s="30" t="s">
        <v>399</v>
      </c>
      <c r="C168" s="31" t="s">
        <v>400</v>
      </c>
    </row>
    <row r="169" spans="1:3" ht="24.75" customHeight="1" x14ac:dyDescent="0.25">
      <c r="A169" s="25">
        <v>99</v>
      </c>
      <c r="B169" s="36" t="s">
        <v>401</v>
      </c>
      <c r="C169" s="31" t="s">
        <v>402</v>
      </c>
    </row>
    <row r="170" spans="1:3" ht="24.75" customHeight="1" x14ac:dyDescent="0.25">
      <c r="A170" s="25">
        <v>99</v>
      </c>
      <c r="B170" s="38" t="s">
        <v>403</v>
      </c>
      <c r="C170" s="31" t="s">
        <v>404</v>
      </c>
    </row>
    <row r="171" spans="1:3" ht="24.75" customHeight="1" x14ac:dyDescent="0.25">
      <c r="A171" s="25">
        <v>99</v>
      </c>
      <c r="B171" s="38" t="s">
        <v>405</v>
      </c>
      <c r="C171" s="31" t="s">
        <v>406</v>
      </c>
    </row>
    <row r="172" spans="1:3" ht="24.75" customHeight="1" x14ac:dyDescent="0.25">
      <c r="A172" s="25">
        <v>99</v>
      </c>
      <c r="B172" s="38" t="s">
        <v>407</v>
      </c>
      <c r="C172" s="31" t="s">
        <v>408</v>
      </c>
    </row>
    <row r="173" spans="1:3" ht="24.75" customHeight="1" x14ac:dyDescent="0.25">
      <c r="A173" s="25">
        <v>99</v>
      </c>
      <c r="B173" s="38" t="s">
        <v>409</v>
      </c>
      <c r="C173" s="31" t="s">
        <v>410</v>
      </c>
    </row>
    <row r="174" spans="1:3" ht="24.75" customHeight="1" x14ac:dyDescent="0.25">
      <c r="A174" s="25">
        <v>99</v>
      </c>
      <c r="B174" s="38" t="s">
        <v>411</v>
      </c>
      <c r="C174" s="31" t="s">
        <v>412</v>
      </c>
    </row>
    <row r="175" spans="1:3" ht="24.75" customHeight="1" x14ac:dyDescent="0.25">
      <c r="A175" s="25">
        <v>99</v>
      </c>
      <c r="B175" s="39" t="s">
        <v>413</v>
      </c>
      <c r="C175" s="31" t="s">
        <v>414</v>
      </c>
    </row>
    <row r="176" spans="1:3" ht="24.75" customHeight="1" x14ac:dyDescent="0.25">
      <c r="A176" s="25">
        <v>99</v>
      </c>
      <c r="B176" s="38" t="s">
        <v>415</v>
      </c>
      <c r="C176" s="31" t="s">
        <v>416</v>
      </c>
    </row>
    <row r="177" spans="1:3" ht="24.75" customHeight="1" x14ac:dyDescent="0.25">
      <c r="A177" s="25">
        <v>99</v>
      </c>
      <c r="B177" s="38" t="s">
        <v>417</v>
      </c>
      <c r="C177" s="31" t="s">
        <v>418</v>
      </c>
    </row>
    <row r="178" spans="1:3" ht="24.75" customHeight="1" x14ac:dyDescent="0.25">
      <c r="A178" s="25">
        <v>99</v>
      </c>
      <c r="B178" s="38" t="s">
        <v>419</v>
      </c>
      <c r="C178" s="31" t="s">
        <v>420</v>
      </c>
    </row>
    <row r="179" spans="1:3" ht="24.75" customHeight="1" x14ac:dyDescent="0.25">
      <c r="A179" s="25">
        <v>99</v>
      </c>
      <c r="B179" s="38" t="s">
        <v>421</v>
      </c>
      <c r="C179" s="31" t="s">
        <v>422</v>
      </c>
    </row>
    <row r="180" spans="1:3" ht="24.75" customHeight="1" x14ac:dyDescent="0.25">
      <c r="A180" s="25">
        <v>99</v>
      </c>
      <c r="B180" s="38" t="s">
        <v>423</v>
      </c>
      <c r="C180" s="31" t="s">
        <v>424</v>
      </c>
    </row>
    <row r="181" spans="1:3" ht="24.75" customHeight="1" x14ac:dyDescent="0.25">
      <c r="A181" s="25">
        <v>99</v>
      </c>
      <c r="B181" s="38" t="s">
        <v>425</v>
      </c>
      <c r="C181" s="31" t="s">
        <v>426</v>
      </c>
    </row>
    <row r="182" spans="1:3" ht="24.75" customHeight="1" x14ac:dyDescent="0.25">
      <c r="A182" s="25">
        <v>99</v>
      </c>
      <c r="B182" s="38" t="s">
        <v>427</v>
      </c>
      <c r="C182" s="31" t="s">
        <v>428</v>
      </c>
    </row>
    <row r="183" spans="1:3" ht="24.75" customHeight="1" x14ac:dyDescent="0.25">
      <c r="A183" s="25">
        <v>99</v>
      </c>
      <c r="B183" s="38" t="s">
        <v>429</v>
      </c>
      <c r="C183" s="31" t="s">
        <v>430</v>
      </c>
    </row>
    <row r="184" spans="1:3" ht="24.75" customHeight="1" x14ac:dyDescent="0.25">
      <c r="A184" s="25">
        <v>99</v>
      </c>
      <c r="B184" s="38" t="s">
        <v>431</v>
      </c>
      <c r="C184" s="31" t="s">
        <v>432</v>
      </c>
    </row>
    <row r="185" spans="1:3" ht="24.75" customHeight="1" x14ac:dyDescent="0.25">
      <c r="A185" s="25">
        <v>99</v>
      </c>
      <c r="B185" s="39" t="s">
        <v>433</v>
      </c>
      <c r="C185" s="31" t="s">
        <v>434</v>
      </c>
    </row>
    <row r="186" spans="1:3" ht="24.75" customHeight="1" x14ac:dyDescent="0.25">
      <c r="A186" s="25">
        <v>99</v>
      </c>
      <c r="B186" s="39" t="s">
        <v>435</v>
      </c>
      <c r="C186" s="31" t="s">
        <v>436</v>
      </c>
    </row>
    <row r="187" spans="1:3" ht="24.75" customHeight="1" x14ac:dyDescent="0.25">
      <c r="A187" s="25">
        <v>99</v>
      </c>
      <c r="B187" s="39" t="s">
        <v>437</v>
      </c>
      <c r="C187" s="31" t="s">
        <v>438</v>
      </c>
    </row>
    <row r="188" spans="1:3" ht="24.75" customHeight="1" x14ac:dyDescent="0.25">
      <c r="A188" s="25">
        <v>99</v>
      </c>
      <c r="B188" s="39" t="s">
        <v>439</v>
      </c>
      <c r="C188" s="31" t="s">
        <v>440</v>
      </c>
    </row>
    <row r="189" spans="1:3" ht="24.75" customHeight="1" x14ac:dyDescent="0.25">
      <c r="A189" s="25">
        <v>99</v>
      </c>
      <c r="B189" s="39" t="s">
        <v>441</v>
      </c>
      <c r="C189" s="31" t="s">
        <v>442</v>
      </c>
    </row>
    <row r="190" spans="1:3" ht="24.75" customHeight="1" x14ac:dyDescent="0.25">
      <c r="A190" s="25">
        <v>99</v>
      </c>
      <c r="B190" s="39" t="s">
        <v>443</v>
      </c>
      <c r="C190" s="31" t="s">
        <v>444</v>
      </c>
    </row>
    <row r="191" spans="1:3" ht="24.75" customHeight="1" x14ac:dyDescent="0.25">
      <c r="A191" s="25">
        <v>99</v>
      </c>
      <c r="B191" s="39" t="s">
        <v>445</v>
      </c>
      <c r="C191" s="31" t="s">
        <v>446</v>
      </c>
    </row>
    <row r="192" spans="1:3" ht="24.75" customHeight="1" x14ac:dyDescent="0.25">
      <c r="A192" s="25">
        <v>99</v>
      </c>
      <c r="B192" s="38" t="s">
        <v>447</v>
      </c>
      <c r="C192" s="31" t="s">
        <v>448</v>
      </c>
    </row>
    <row r="193" spans="1:3" ht="24.75" customHeight="1" x14ac:dyDescent="0.25">
      <c r="A193" s="25">
        <v>99</v>
      </c>
      <c r="B193" s="38" t="s">
        <v>449</v>
      </c>
      <c r="C193" s="31" t="s">
        <v>450</v>
      </c>
    </row>
    <row r="194" spans="1:3" ht="24.75" customHeight="1" x14ac:dyDescent="0.25">
      <c r="A194" s="25">
        <v>99</v>
      </c>
      <c r="B194" s="38" t="s">
        <v>451</v>
      </c>
      <c r="C194" s="31" t="s">
        <v>452</v>
      </c>
    </row>
    <row r="195" spans="1:3" ht="24.75" customHeight="1" x14ac:dyDescent="0.25">
      <c r="A195" s="25">
        <v>99</v>
      </c>
      <c r="B195" s="38" t="s">
        <v>453</v>
      </c>
      <c r="C195" s="31" t="s">
        <v>276</v>
      </c>
    </row>
    <row r="196" spans="1:3" ht="24.75" customHeight="1" x14ac:dyDescent="0.25">
      <c r="A196" s="25">
        <v>99</v>
      </c>
      <c r="B196" s="38" t="s">
        <v>454</v>
      </c>
      <c r="C196" s="31" t="s">
        <v>455</v>
      </c>
    </row>
    <row r="197" spans="1:3" ht="24.75" customHeight="1" x14ac:dyDescent="0.25">
      <c r="A197" s="25">
        <v>99</v>
      </c>
      <c r="B197" s="38" t="s">
        <v>456</v>
      </c>
      <c r="C197" s="31" t="s">
        <v>457</v>
      </c>
    </row>
    <row r="198" spans="1:3" ht="24.75" customHeight="1" x14ac:dyDescent="0.25">
      <c r="A198" s="25">
        <v>99</v>
      </c>
      <c r="B198" s="38" t="s">
        <v>458</v>
      </c>
      <c r="C198" s="31" t="s">
        <v>278</v>
      </c>
    </row>
    <row r="199" spans="1:3" ht="24.75" customHeight="1" x14ac:dyDescent="0.25">
      <c r="A199" s="25">
        <v>99</v>
      </c>
      <c r="B199" s="38" t="s">
        <v>459</v>
      </c>
      <c r="C199" s="31">
        <v>0</v>
      </c>
    </row>
    <row r="200" spans="1:3" ht="24.75" customHeight="1" x14ac:dyDescent="0.25">
      <c r="A200" s="25">
        <v>99</v>
      </c>
      <c r="B200" s="38" t="s">
        <v>460</v>
      </c>
      <c r="C200" s="31" t="s">
        <v>267</v>
      </c>
    </row>
    <row r="201" spans="1:3" ht="24.75" customHeight="1" x14ac:dyDescent="0.25">
      <c r="A201" s="25">
        <v>99</v>
      </c>
      <c r="B201" s="39" t="s">
        <v>461</v>
      </c>
      <c r="C201" s="31" t="s">
        <v>462</v>
      </c>
    </row>
    <row r="202" spans="1:3" ht="24.75" customHeight="1" x14ac:dyDescent="0.25">
      <c r="A202" s="25">
        <v>99</v>
      </c>
      <c r="B202" s="39" t="s">
        <v>463</v>
      </c>
      <c r="C202" s="31" t="s">
        <v>464</v>
      </c>
    </row>
    <row r="203" spans="1:3" ht="24.75" customHeight="1" x14ac:dyDescent="0.25">
      <c r="A203" s="25">
        <v>99</v>
      </c>
      <c r="B203" s="38" t="s">
        <v>465</v>
      </c>
      <c r="C203" s="31" t="s">
        <v>466</v>
      </c>
    </row>
    <row r="204" spans="1:3" ht="24.75" customHeight="1" x14ac:dyDescent="0.25">
      <c r="A204" s="25">
        <v>99</v>
      </c>
      <c r="B204" s="38" t="s">
        <v>467</v>
      </c>
      <c r="C204" s="31" t="s">
        <v>468</v>
      </c>
    </row>
    <row r="205" spans="1:3" ht="24.75" customHeight="1" x14ac:dyDescent="0.25">
      <c r="A205" s="25">
        <v>99</v>
      </c>
      <c r="B205" s="38" t="s">
        <v>469</v>
      </c>
      <c r="C205" s="31" t="s">
        <v>470</v>
      </c>
    </row>
    <row r="206" spans="1:3" ht="24.75" customHeight="1" x14ac:dyDescent="0.25">
      <c r="A206" s="25">
        <v>99</v>
      </c>
      <c r="B206" s="38" t="s">
        <v>471</v>
      </c>
      <c r="C206" s="31" t="s">
        <v>472</v>
      </c>
    </row>
    <row r="207" spans="1:3" ht="24.75" customHeight="1" x14ac:dyDescent="0.25">
      <c r="A207" s="25">
        <v>99</v>
      </c>
      <c r="B207" s="39" t="s">
        <v>473</v>
      </c>
      <c r="C207" s="31" t="s">
        <v>474</v>
      </c>
    </row>
    <row r="208" spans="1:3" ht="24.75" customHeight="1" x14ac:dyDescent="0.25">
      <c r="A208" s="25">
        <v>99</v>
      </c>
      <c r="B208" s="39" t="s">
        <v>475</v>
      </c>
      <c r="C208" s="31">
        <v>300</v>
      </c>
    </row>
    <row r="209" spans="1:3" ht="24.75" customHeight="1" x14ac:dyDescent="0.25">
      <c r="A209" s="25">
        <v>99</v>
      </c>
      <c r="B209" s="36" t="s">
        <v>476</v>
      </c>
      <c r="C209" s="31" t="s">
        <v>477</v>
      </c>
    </row>
    <row r="210" spans="1:3" ht="24.75" customHeight="1" x14ac:dyDescent="0.25">
      <c r="A210" s="25">
        <v>99</v>
      </c>
      <c r="B210" s="38" t="s">
        <v>478</v>
      </c>
      <c r="C210" s="31" t="s">
        <v>479</v>
      </c>
    </row>
    <row r="211" spans="1:3" ht="24.75" customHeight="1" x14ac:dyDescent="0.25">
      <c r="A211" s="25">
        <v>99</v>
      </c>
      <c r="B211" s="38" t="s">
        <v>480</v>
      </c>
      <c r="C211" s="31" t="s">
        <v>481</v>
      </c>
    </row>
    <row r="212" spans="1:3" ht="24.75" customHeight="1" x14ac:dyDescent="0.25">
      <c r="A212" s="25">
        <v>99</v>
      </c>
      <c r="B212" s="38" t="s">
        <v>482</v>
      </c>
      <c r="C212" s="31" t="s">
        <v>331</v>
      </c>
    </row>
    <row r="213" spans="1:3" ht="24.75" customHeight="1" x14ac:dyDescent="0.25">
      <c r="A213" s="25">
        <v>99</v>
      </c>
      <c r="B213" s="38" t="s">
        <v>483</v>
      </c>
      <c r="C213" s="31" t="s">
        <v>315</v>
      </c>
    </row>
    <row r="214" spans="1:3" ht="24.75" customHeight="1" x14ac:dyDescent="0.25">
      <c r="A214" s="25">
        <v>99</v>
      </c>
      <c r="B214" s="38" t="s">
        <v>484</v>
      </c>
      <c r="C214" s="31" t="s">
        <v>485</v>
      </c>
    </row>
    <row r="215" spans="1:3" ht="24.75" customHeight="1" x14ac:dyDescent="0.25">
      <c r="A215" s="25">
        <v>99</v>
      </c>
      <c r="B215" s="38" t="s">
        <v>486</v>
      </c>
      <c r="C215" s="31" t="s">
        <v>320</v>
      </c>
    </row>
    <row r="216" spans="1:3" ht="24.75" customHeight="1" x14ac:dyDescent="0.25">
      <c r="A216" s="25">
        <v>99</v>
      </c>
      <c r="B216" s="38" t="s">
        <v>487</v>
      </c>
      <c r="C216" s="31" t="s">
        <v>488</v>
      </c>
    </row>
    <row r="217" spans="1:3" ht="24.75" customHeight="1" x14ac:dyDescent="0.25">
      <c r="A217" s="25">
        <v>99</v>
      </c>
      <c r="B217" s="38" t="s">
        <v>489</v>
      </c>
      <c r="C217" s="31" t="s">
        <v>490</v>
      </c>
    </row>
    <row r="218" spans="1:3" ht="24.75" customHeight="1" x14ac:dyDescent="0.25">
      <c r="A218" s="25">
        <v>99</v>
      </c>
      <c r="B218" s="38" t="s">
        <v>491</v>
      </c>
      <c r="C218" s="31" t="s">
        <v>492</v>
      </c>
    </row>
    <row r="219" spans="1:3" ht="24.75" customHeight="1" x14ac:dyDescent="0.25">
      <c r="A219" s="25">
        <v>99</v>
      </c>
      <c r="B219" s="38" t="s">
        <v>493</v>
      </c>
      <c r="C219" s="31" t="s">
        <v>494</v>
      </c>
    </row>
    <row r="220" spans="1:3" ht="24.75" customHeight="1" x14ac:dyDescent="0.25">
      <c r="A220" s="25">
        <v>99</v>
      </c>
      <c r="B220" s="38" t="s">
        <v>495</v>
      </c>
      <c r="C220" s="31" t="s">
        <v>278</v>
      </c>
    </row>
    <row r="221" spans="1:3" ht="24.75" customHeight="1" x14ac:dyDescent="0.25">
      <c r="A221" s="25">
        <v>99</v>
      </c>
      <c r="B221" s="38" t="s">
        <v>496</v>
      </c>
      <c r="C221" s="31" t="s">
        <v>278</v>
      </c>
    </row>
    <row r="222" spans="1:3" ht="24.75" customHeight="1" x14ac:dyDescent="0.25">
      <c r="A222" s="25">
        <v>99</v>
      </c>
      <c r="B222" s="38" t="s">
        <v>497</v>
      </c>
      <c r="C222" s="31" t="s">
        <v>498</v>
      </c>
    </row>
    <row r="223" spans="1:3" ht="24.75" customHeight="1" x14ac:dyDescent="0.25">
      <c r="A223" s="25">
        <v>99</v>
      </c>
      <c r="B223" s="38" t="s">
        <v>499</v>
      </c>
      <c r="C223" s="31" t="s">
        <v>500</v>
      </c>
    </row>
    <row r="224" spans="1:3" ht="24.75" customHeight="1" x14ac:dyDescent="0.25">
      <c r="A224" s="25">
        <v>99</v>
      </c>
      <c r="B224" s="39" t="s">
        <v>501</v>
      </c>
      <c r="C224" s="37" t="s">
        <v>502</v>
      </c>
    </row>
    <row r="225" spans="1:3" ht="24.75" customHeight="1" x14ac:dyDescent="0.25">
      <c r="A225" s="25">
        <v>99</v>
      </c>
      <c r="B225" s="34" t="s">
        <v>503</v>
      </c>
      <c r="C225" s="37" t="s">
        <v>504</v>
      </c>
    </row>
    <row r="226" spans="1:3" ht="24.75" customHeight="1" x14ac:dyDescent="0.3">
      <c r="A226" s="25">
        <v>99</v>
      </c>
      <c r="B226" s="26"/>
      <c r="C226" s="40"/>
    </row>
    <row r="227" spans="1:3" ht="24.75" customHeight="1" x14ac:dyDescent="0.25">
      <c r="A227" s="25">
        <v>99</v>
      </c>
      <c r="B227" s="41" t="s">
        <v>505</v>
      </c>
      <c r="C227" s="27" t="s">
        <v>506</v>
      </c>
    </row>
    <row r="228" spans="1:3" ht="24.75" customHeight="1" x14ac:dyDescent="0.25">
      <c r="A228" s="25">
        <v>99</v>
      </c>
      <c r="B228" s="42" t="s">
        <v>507</v>
      </c>
      <c r="C228" s="43" t="s">
        <v>506</v>
      </c>
    </row>
    <row r="229" spans="1:3" ht="24.75" customHeight="1" x14ac:dyDescent="0.25">
      <c r="A229" s="25">
        <v>99</v>
      </c>
      <c r="B229" s="41" t="s">
        <v>508</v>
      </c>
      <c r="C229" s="27">
        <v>0</v>
      </c>
    </row>
    <row r="230" spans="1:3" ht="24.75" customHeight="1" x14ac:dyDescent="0.25">
      <c r="A230" s="25">
        <v>99</v>
      </c>
      <c r="B230" s="41" t="s">
        <v>509</v>
      </c>
      <c r="C230" s="27" t="s">
        <v>510</v>
      </c>
    </row>
    <row r="231" spans="1:3" ht="24.75" customHeight="1" x14ac:dyDescent="0.25">
      <c r="A231" s="25">
        <v>99</v>
      </c>
      <c r="B231" s="42" t="s">
        <v>511</v>
      </c>
      <c r="C231" s="27" t="s">
        <v>512</v>
      </c>
    </row>
    <row r="232" spans="1:3" ht="24.75" customHeight="1" x14ac:dyDescent="0.25">
      <c r="A232" s="25">
        <v>99</v>
      </c>
      <c r="B232" s="42" t="s">
        <v>513</v>
      </c>
      <c r="C232" s="27" t="s">
        <v>512</v>
      </c>
    </row>
    <row r="233" spans="1:3" ht="24.75" customHeight="1" x14ac:dyDescent="0.25">
      <c r="A233" s="25">
        <v>99</v>
      </c>
      <c r="B233" s="42" t="s">
        <v>514</v>
      </c>
      <c r="C233" s="27" t="s">
        <v>512</v>
      </c>
    </row>
    <row r="234" spans="1:3" ht="24.75" customHeight="1" x14ac:dyDescent="0.25">
      <c r="A234" s="48">
        <v>99</v>
      </c>
      <c r="B234" s="49" t="s">
        <v>515</v>
      </c>
      <c r="C234" s="50">
        <v>1984449587</v>
      </c>
    </row>
    <row r="235" spans="1:3" ht="24.75" customHeight="1" x14ac:dyDescent="0.25"/>
    <row r="236" spans="1:3" ht="24.75" customHeight="1" x14ac:dyDescent="0.25"/>
    <row r="237" spans="1:3" ht="24.75" customHeight="1" x14ac:dyDescent="0.25"/>
    <row r="238" spans="1:3" ht="24.75" customHeight="1" x14ac:dyDescent="0.25"/>
    <row r="239" spans="1:3" ht="24.75" customHeight="1" x14ac:dyDescent="0.25"/>
    <row r="240" spans="1:3" ht="24.75" customHeight="1" x14ac:dyDescent="0.25"/>
    <row r="241" ht="24.75" customHeight="1" x14ac:dyDescent="0.25"/>
    <row r="242" ht="24.75" customHeight="1" x14ac:dyDescent="0.25"/>
    <row r="243" ht="24.75" customHeight="1" x14ac:dyDescent="0.25"/>
    <row r="244" ht="24.75" customHeight="1" x14ac:dyDescent="0.25"/>
    <row r="245" ht="24.75" customHeight="1" x14ac:dyDescent="0.25"/>
    <row r="246" ht="24.75" customHeight="1" x14ac:dyDescent="0.25"/>
    <row r="247" ht="24.75" customHeight="1" x14ac:dyDescent="0.25"/>
    <row r="248" ht="24.75" customHeight="1" x14ac:dyDescent="0.25"/>
    <row r="249" ht="24.75" customHeight="1" x14ac:dyDescent="0.25"/>
    <row r="250" ht="24.75" customHeight="1" x14ac:dyDescent="0.25"/>
    <row r="251" ht="24.75" customHeight="1" x14ac:dyDescent="0.25"/>
    <row r="252" ht="24.75" customHeight="1" x14ac:dyDescent="0.25"/>
    <row r="253" ht="24.75" customHeight="1" x14ac:dyDescent="0.25"/>
    <row r="254" ht="24.75" customHeight="1" x14ac:dyDescent="0.25"/>
    <row r="255" ht="24.75" customHeight="1" x14ac:dyDescent="0.25"/>
    <row r="256" ht="24.75" customHeight="1" x14ac:dyDescent="0.25"/>
    <row r="257" ht="24.75" customHeight="1" x14ac:dyDescent="0.25"/>
    <row r="258" ht="24.75" customHeight="1" x14ac:dyDescent="0.25"/>
    <row r="259" ht="24.75" customHeight="1" x14ac:dyDescent="0.25"/>
    <row r="260" ht="24.75" customHeight="1" x14ac:dyDescent="0.25"/>
    <row r="261" ht="24.75" customHeight="1" x14ac:dyDescent="0.25"/>
    <row r="262" ht="24.75" customHeight="1" x14ac:dyDescent="0.25"/>
    <row r="263" ht="24.75" customHeight="1" x14ac:dyDescent="0.25"/>
    <row r="264" ht="24.75" customHeight="1" x14ac:dyDescent="0.25"/>
    <row r="265" ht="24.75" customHeight="1" x14ac:dyDescent="0.25"/>
    <row r="266" ht="24.75" customHeight="1" x14ac:dyDescent="0.25"/>
    <row r="267" ht="24.75" customHeight="1" x14ac:dyDescent="0.25"/>
    <row r="268" ht="24.75" customHeight="1" x14ac:dyDescent="0.25"/>
    <row r="269" ht="24.75" customHeight="1" x14ac:dyDescent="0.25"/>
    <row r="270" ht="24.75" customHeight="1" x14ac:dyDescent="0.25"/>
    <row r="271" ht="24.75" customHeight="1" x14ac:dyDescent="0.25"/>
    <row r="272" ht="24.75" customHeight="1" x14ac:dyDescent="0.25"/>
    <row r="273" ht="24.75" customHeight="1" x14ac:dyDescent="0.25"/>
    <row r="274" ht="24.75" customHeight="1" x14ac:dyDescent="0.25"/>
    <row r="275" ht="24.75" customHeight="1" x14ac:dyDescent="0.25"/>
    <row r="276" ht="24.75" customHeight="1" x14ac:dyDescent="0.25"/>
    <row r="277" ht="24.75" customHeight="1" x14ac:dyDescent="0.25"/>
    <row r="278" ht="24.75" customHeight="1" x14ac:dyDescent="0.25"/>
    <row r="279" ht="24.75" customHeight="1" x14ac:dyDescent="0.25"/>
    <row r="280" ht="24.75" customHeight="1" x14ac:dyDescent="0.25"/>
    <row r="281" ht="24.75" customHeight="1" x14ac:dyDescent="0.25"/>
    <row r="282" ht="24.75" customHeight="1" x14ac:dyDescent="0.25"/>
    <row r="283" ht="24.75" customHeight="1" x14ac:dyDescent="0.25"/>
    <row r="284" ht="24.75" customHeight="1" x14ac:dyDescent="0.25"/>
    <row r="285" ht="24.75" customHeight="1" x14ac:dyDescent="0.25"/>
    <row r="286" ht="24.75" customHeight="1" x14ac:dyDescent="0.25"/>
    <row r="287" ht="24.75" customHeight="1" x14ac:dyDescent="0.25"/>
    <row r="288" ht="24.75" customHeight="1" x14ac:dyDescent="0.25"/>
    <row r="289" ht="24.75" customHeight="1" x14ac:dyDescent="0.25"/>
    <row r="290" ht="24.75" customHeight="1" x14ac:dyDescent="0.25"/>
    <row r="291" ht="24.75" customHeight="1" x14ac:dyDescent="0.25"/>
    <row r="292" ht="24.75" customHeight="1" x14ac:dyDescent="0.25"/>
    <row r="293" ht="24.75" customHeight="1" x14ac:dyDescent="0.25"/>
    <row r="294" ht="24.75" customHeight="1" x14ac:dyDescent="0.25"/>
    <row r="295" ht="24.75" customHeight="1" x14ac:dyDescent="0.25"/>
    <row r="296" ht="24.75" customHeight="1" x14ac:dyDescent="0.25"/>
    <row r="297" ht="24.75" customHeight="1" x14ac:dyDescent="0.25"/>
    <row r="298" ht="24.75" customHeight="1" x14ac:dyDescent="0.25"/>
    <row r="299" ht="24.75" customHeight="1" x14ac:dyDescent="0.25"/>
    <row r="300" ht="24.75" customHeight="1" x14ac:dyDescent="0.25"/>
    <row r="301" ht="24.75" customHeight="1" x14ac:dyDescent="0.25"/>
    <row r="302" ht="24.75" customHeight="1" x14ac:dyDescent="0.25"/>
    <row r="303" ht="24.75" customHeight="1" x14ac:dyDescent="0.25"/>
    <row r="304" ht="24.75" customHeight="1" x14ac:dyDescent="0.25"/>
    <row r="305" ht="24.75" customHeight="1" x14ac:dyDescent="0.25"/>
    <row r="306" ht="24.75" customHeight="1" x14ac:dyDescent="0.25"/>
    <row r="307" ht="24.75" customHeight="1" x14ac:dyDescent="0.25"/>
    <row r="308" ht="24.75" customHeight="1" x14ac:dyDescent="0.25"/>
    <row r="309" ht="24.75" customHeight="1" x14ac:dyDescent="0.25"/>
    <row r="310" ht="24.75" customHeight="1" x14ac:dyDescent="0.25"/>
    <row r="311" ht="24.75" customHeight="1" x14ac:dyDescent="0.25"/>
    <row r="312" ht="24.75" customHeight="1" x14ac:dyDescent="0.25"/>
    <row r="313" ht="24.75" customHeight="1" x14ac:dyDescent="0.25"/>
    <row r="314" ht="24.75" customHeight="1" x14ac:dyDescent="0.25"/>
    <row r="315" ht="24.75" customHeight="1" x14ac:dyDescent="0.25"/>
    <row r="316" ht="24.75" customHeight="1" x14ac:dyDescent="0.25"/>
    <row r="317" ht="24.75" customHeight="1" x14ac:dyDescent="0.25"/>
    <row r="318" ht="24.75" customHeight="1" x14ac:dyDescent="0.25"/>
    <row r="319" ht="24.75" customHeight="1" x14ac:dyDescent="0.25"/>
    <row r="320" ht="24.75" customHeight="1" x14ac:dyDescent="0.25"/>
    <row r="321" ht="24.75" customHeight="1" x14ac:dyDescent="0.25"/>
    <row r="322" ht="24.75" customHeight="1" x14ac:dyDescent="0.25"/>
    <row r="323" ht="24.75" customHeight="1" x14ac:dyDescent="0.25"/>
    <row r="324" ht="24.75" customHeight="1" x14ac:dyDescent="0.25"/>
    <row r="325" ht="24.75" customHeight="1" x14ac:dyDescent="0.25"/>
    <row r="326" ht="24.75" customHeight="1" x14ac:dyDescent="0.25"/>
    <row r="327" ht="24.75" customHeight="1" x14ac:dyDescent="0.25"/>
    <row r="328" ht="24.75" customHeight="1" x14ac:dyDescent="0.25"/>
    <row r="329" ht="24.75" customHeight="1" x14ac:dyDescent="0.25"/>
    <row r="330" ht="24.75" customHeight="1" x14ac:dyDescent="0.25"/>
    <row r="331" ht="24.75" customHeight="1" x14ac:dyDescent="0.25"/>
    <row r="332" ht="24.75" customHeight="1" x14ac:dyDescent="0.25"/>
    <row r="333" ht="24.75" customHeight="1" x14ac:dyDescent="0.25"/>
    <row r="334" ht="24.75" customHeight="1" x14ac:dyDescent="0.25"/>
    <row r="335" ht="24.75" customHeight="1" x14ac:dyDescent="0.25"/>
    <row r="336" ht="24.75" customHeight="1" x14ac:dyDescent="0.25"/>
    <row r="337" ht="24.75" customHeight="1" x14ac:dyDescent="0.25"/>
    <row r="338" ht="24.75" customHeight="1" x14ac:dyDescent="0.25"/>
    <row r="339" ht="24.75" customHeight="1" x14ac:dyDescent="0.25"/>
    <row r="340" ht="24.75" customHeight="1" x14ac:dyDescent="0.25"/>
    <row r="341" ht="24.75" customHeight="1" x14ac:dyDescent="0.25"/>
    <row r="342" ht="24.75" customHeight="1" x14ac:dyDescent="0.25"/>
    <row r="343" ht="24.75" customHeight="1" x14ac:dyDescent="0.25"/>
    <row r="344" ht="24.75" customHeight="1" x14ac:dyDescent="0.25"/>
    <row r="345" ht="24.75" customHeight="1" x14ac:dyDescent="0.25"/>
    <row r="346" ht="24.75" customHeight="1" x14ac:dyDescent="0.25"/>
    <row r="347" ht="24.75" customHeight="1" x14ac:dyDescent="0.25"/>
    <row r="348" ht="24.75" customHeight="1" x14ac:dyDescent="0.25"/>
    <row r="349" ht="24.75" customHeight="1" x14ac:dyDescent="0.25"/>
    <row r="350" ht="24.75" customHeight="1" x14ac:dyDescent="0.25"/>
    <row r="351" ht="24.75" customHeight="1" x14ac:dyDescent="0.25"/>
    <row r="352" ht="24.75" customHeight="1" x14ac:dyDescent="0.25"/>
    <row r="353" ht="24.75" customHeight="1" x14ac:dyDescent="0.25"/>
    <row r="354" ht="24.75" customHeight="1" x14ac:dyDescent="0.25"/>
    <row r="355" ht="24.75" customHeight="1" x14ac:dyDescent="0.25"/>
    <row r="356" ht="24.75" customHeight="1" x14ac:dyDescent="0.25"/>
    <row r="357" ht="24.75" customHeight="1" x14ac:dyDescent="0.25"/>
    <row r="358" ht="24.75" customHeight="1" x14ac:dyDescent="0.25"/>
    <row r="359" ht="24.75" customHeight="1" x14ac:dyDescent="0.25"/>
    <row r="360" ht="24.75" customHeight="1" x14ac:dyDescent="0.25"/>
    <row r="361" ht="24.75" customHeight="1" x14ac:dyDescent="0.25"/>
    <row r="362" ht="24.75" customHeight="1" x14ac:dyDescent="0.25"/>
    <row r="363" ht="24.75" customHeight="1" x14ac:dyDescent="0.25"/>
    <row r="364" ht="24.75" customHeight="1" x14ac:dyDescent="0.25"/>
    <row r="365" ht="24.75" customHeight="1" x14ac:dyDescent="0.25"/>
    <row r="366" ht="24.75" customHeight="1" x14ac:dyDescent="0.25"/>
    <row r="367" ht="24.75" customHeight="1" x14ac:dyDescent="0.25"/>
    <row r="368" ht="24.75" customHeight="1" x14ac:dyDescent="0.25"/>
    <row r="369" ht="24.75" customHeight="1" x14ac:dyDescent="0.25"/>
    <row r="370" ht="24.75" customHeight="1" x14ac:dyDescent="0.25"/>
    <row r="371" ht="24.75" customHeight="1" x14ac:dyDescent="0.25"/>
    <row r="372" ht="24.75" customHeight="1" x14ac:dyDescent="0.25"/>
    <row r="373" ht="24.75" customHeight="1" x14ac:dyDescent="0.25"/>
    <row r="374" ht="24.75" customHeight="1" x14ac:dyDescent="0.25"/>
    <row r="375" ht="24.75" customHeight="1" x14ac:dyDescent="0.25"/>
    <row r="376" ht="24.75" customHeight="1" x14ac:dyDescent="0.25"/>
    <row r="377" ht="24.75" customHeight="1" x14ac:dyDescent="0.25"/>
    <row r="378" ht="24.75" customHeight="1" x14ac:dyDescent="0.25"/>
    <row r="379" ht="24.75" customHeight="1" x14ac:dyDescent="0.25"/>
    <row r="380" ht="24.75" customHeight="1" x14ac:dyDescent="0.25"/>
    <row r="381" ht="24.75" customHeight="1" x14ac:dyDescent="0.25"/>
    <row r="382" ht="24.75" customHeight="1" x14ac:dyDescent="0.25"/>
    <row r="383" ht="24.75" customHeight="1" x14ac:dyDescent="0.25"/>
    <row r="384" ht="24.75" customHeight="1" x14ac:dyDescent="0.25"/>
    <row r="385" ht="24.75" customHeight="1" x14ac:dyDescent="0.25"/>
    <row r="386" ht="24.75" customHeight="1" x14ac:dyDescent="0.25"/>
    <row r="387" ht="24.75" customHeight="1" x14ac:dyDescent="0.25"/>
    <row r="388" ht="24.75" customHeight="1" x14ac:dyDescent="0.25"/>
    <row r="389" ht="24.75" customHeight="1" x14ac:dyDescent="0.25"/>
    <row r="390" ht="24.75" customHeight="1" x14ac:dyDescent="0.25"/>
    <row r="391" ht="24.75" customHeight="1" x14ac:dyDescent="0.25"/>
    <row r="392" ht="24.75" customHeight="1" x14ac:dyDescent="0.25"/>
    <row r="393" ht="24.75" customHeight="1" x14ac:dyDescent="0.25"/>
    <row r="394" ht="24.75" customHeight="1" x14ac:dyDescent="0.25"/>
    <row r="395" ht="24.75" customHeight="1" x14ac:dyDescent="0.25"/>
    <row r="396" ht="24.75" customHeight="1" x14ac:dyDescent="0.25"/>
    <row r="397" ht="24.75" customHeight="1" x14ac:dyDescent="0.25"/>
    <row r="398" ht="24.75" customHeight="1" x14ac:dyDescent="0.25"/>
    <row r="399" ht="24.75" customHeight="1" x14ac:dyDescent="0.25"/>
    <row r="400" ht="24.75" customHeight="1" x14ac:dyDescent="0.25"/>
    <row r="401" ht="24.75" customHeight="1" x14ac:dyDescent="0.25"/>
    <row r="402" ht="24.75" customHeight="1" x14ac:dyDescent="0.25"/>
    <row r="403" ht="24.75" customHeight="1" x14ac:dyDescent="0.25"/>
    <row r="404" ht="24.75" customHeight="1" x14ac:dyDescent="0.25"/>
    <row r="405" ht="24.75" customHeight="1" x14ac:dyDescent="0.25"/>
    <row r="406" ht="24.75" customHeight="1" x14ac:dyDescent="0.25"/>
    <row r="407" ht="24.75" customHeight="1" x14ac:dyDescent="0.25"/>
    <row r="408" ht="24.75" customHeight="1" x14ac:dyDescent="0.25"/>
    <row r="409" ht="24.75" customHeight="1" x14ac:dyDescent="0.25"/>
    <row r="410" ht="24.75" customHeight="1" x14ac:dyDescent="0.25"/>
    <row r="411" ht="24.75" customHeight="1" x14ac:dyDescent="0.25"/>
    <row r="412" ht="24.75" customHeight="1" x14ac:dyDescent="0.25"/>
    <row r="413" ht="24.75" customHeight="1" x14ac:dyDescent="0.25"/>
    <row r="414" ht="24.75" customHeight="1" x14ac:dyDescent="0.25"/>
    <row r="415" ht="24.75" customHeight="1" x14ac:dyDescent="0.25"/>
    <row r="416" ht="24.75" customHeight="1" x14ac:dyDescent="0.25"/>
    <row r="417" ht="24.75" customHeight="1" x14ac:dyDescent="0.25"/>
    <row r="418" ht="24.75" customHeight="1" x14ac:dyDescent="0.25"/>
    <row r="419" ht="24.75" customHeight="1" x14ac:dyDescent="0.25"/>
    <row r="420" ht="24.75" customHeight="1" x14ac:dyDescent="0.25"/>
    <row r="421" ht="24.75" customHeight="1" x14ac:dyDescent="0.25"/>
    <row r="422" ht="24.75" customHeight="1" x14ac:dyDescent="0.25"/>
    <row r="423" ht="24.75" customHeight="1" x14ac:dyDescent="0.25"/>
    <row r="424" ht="24.75" customHeight="1" x14ac:dyDescent="0.25"/>
    <row r="425" ht="24.75" customHeight="1" x14ac:dyDescent="0.25"/>
    <row r="426" ht="24.75" customHeight="1" x14ac:dyDescent="0.25"/>
    <row r="427" ht="24.75" customHeight="1" x14ac:dyDescent="0.25"/>
    <row r="428" ht="24.75" customHeight="1" x14ac:dyDescent="0.25"/>
    <row r="429" ht="24.75" customHeight="1" x14ac:dyDescent="0.25"/>
    <row r="430" ht="24.75" customHeight="1" x14ac:dyDescent="0.25"/>
    <row r="431" ht="24.75" customHeight="1" x14ac:dyDescent="0.25"/>
    <row r="432" ht="24.75" customHeight="1" x14ac:dyDescent="0.25"/>
    <row r="433" ht="24.75" customHeight="1" x14ac:dyDescent="0.25"/>
    <row r="434" ht="24.75" customHeight="1" x14ac:dyDescent="0.25"/>
    <row r="435" ht="24.75" customHeight="1" x14ac:dyDescent="0.25"/>
    <row r="436" ht="24.75" customHeight="1" x14ac:dyDescent="0.25"/>
    <row r="437" ht="24.75" customHeight="1" x14ac:dyDescent="0.25"/>
    <row r="438" ht="24.75" customHeight="1" x14ac:dyDescent="0.25"/>
    <row r="439" ht="24.75" customHeight="1" x14ac:dyDescent="0.25"/>
    <row r="440" ht="24.75" customHeight="1" x14ac:dyDescent="0.25"/>
    <row r="441" ht="24.75" customHeight="1" x14ac:dyDescent="0.25"/>
    <row r="442" ht="24.75" customHeight="1" x14ac:dyDescent="0.25"/>
    <row r="443" ht="24.75" customHeight="1" x14ac:dyDescent="0.25"/>
    <row r="444" ht="24.75" customHeight="1" x14ac:dyDescent="0.25"/>
    <row r="445" ht="24.75" customHeight="1" x14ac:dyDescent="0.25"/>
    <row r="446" ht="24.75" customHeight="1" x14ac:dyDescent="0.25"/>
    <row r="447" ht="24.75" customHeight="1" x14ac:dyDescent="0.25"/>
    <row r="448" ht="24.75" customHeight="1" x14ac:dyDescent="0.25"/>
    <row r="449" ht="24.75" customHeight="1" x14ac:dyDescent="0.25"/>
    <row r="450" ht="24.75" customHeight="1" x14ac:dyDescent="0.25"/>
    <row r="451" ht="24.75" customHeight="1" x14ac:dyDescent="0.25"/>
    <row r="452" ht="24.75" customHeight="1" x14ac:dyDescent="0.25"/>
    <row r="453" ht="24.75" customHeight="1" x14ac:dyDescent="0.25"/>
    <row r="454" ht="24.75" customHeight="1" x14ac:dyDescent="0.25"/>
    <row r="455" ht="24.75" customHeight="1" x14ac:dyDescent="0.25"/>
    <row r="456" ht="24.75" customHeight="1" x14ac:dyDescent="0.25"/>
    <row r="457" ht="24.75" customHeight="1" x14ac:dyDescent="0.25"/>
    <row r="458" ht="24.75" customHeight="1" x14ac:dyDescent="0.25"/>
    <row r="459" ht="24.75" customHeight="1" x14ac:dyDescent="0.25"/>
    <row r="460" ht="24.75" customHeight="1" x14ac:dyDescent="0.25"/>
    <row r="461" ht="24.75" customHeight="1" x14ac:dyDescent="0.25"/>
    <row r="462" ht="24.75" customHeight="1" x14ac:dyDescent="0.25"/>
    <row r="463" ht="24.75" customHeight="1" x14ac:dyDescent="0.25"/>
    <row r="464" ht="24.75" customHeight="1" x14ac:dyDescent="0.25"/>
    <row r="465" ht="24.75" customHeight="1" x14ac:dyDescent="0.25"/>
    <row r="466" ht="24.75" customHeight="1" x14ac:dyDescent="0.25"/>
    <row r="467" ht="24.75" customHeight="1" x14ac:dyDescent="0.25"/>
    <row r="468" ht="24.75" customHeight="1" x14ac:dyDescent="0.25"/>
    <row r="469" ht="24.75" customHeight="1" x14ac:dyDescent="0.25"/>
    <row r="470" ht="24.75" customHeight="1" x14ac:dyDescent="0.25"/>
    <row r="471" ht="24.75" customHeight="1" x14ac:dyDescent="0.25"/>
    <row r="472" ht="24.75" customHeight="1" x14ac:dyDescent="0.25"/>
    <row r="473" ht="24.75" customHeight="1" x14ac:dyDescent="0.25"/>
    <row r="474" ht="24.75" customHeight="1" x14ac:dyDescent="0.25"/>
    <row r="475" ht="24.75" customHeight="1" x14ac:dyDescent="0.25"/>
    <row r="476" ht="24.75" customHeight="1" x14ac:dyDescent="0.25"/>
    <row r="477" ht="24.75" customHeight="1" x14ac:dyDescent="0.25"/>
    <row r="478" ht="24.75" customHeight="1" x14ac:dyDescent="0.25"/>
    <row r="479" ht="24.75" customHeight="1" x14ac:dyDescent="0.25"/>
    <row r="480" ht="24.75" customHeight="1" x14ac:dyDescent="0.25"/>
    <row r="481" ht="24.75" customHeight="1" x14ac:dyDescent="0.25"/>
    <row r="482" ht="24.75" customHeight="1" x14ac:dyDescent="0.25"/>
    <row r="483" ht="24.75" customHeight="1" x14ac:dyDescent="0.25"/>
    <row r="484" ht="24.75" customHeight="1" x14ac:dyDescent="0.25"/>
    <row r="485" ht="24.75" customHeight="1" x14ac:dyDescent="0.25"/>
    <row r="486" ht="24.75" customHeight="1" x14ac:dyDescent="0.25"/>
    <row r="487" ht="24.75" customHeight="1" x14ac:dyDescent="0.25"/>
    <row r="488" ht="24.75" customHeight="1" x14ac:dyDescent="0.25"/>
    <row r="489" ht="24.75" customHeight="1" x14ac:dyDescent="0.25"/>
    <row r="490" ht="24.75" customHeight="1" x14ac:dyDescent="0.25"/>
    <row r="491" ht="24.75" customHeight="1" x14ac:dyDescent="0.25"/>
    <row r="492" ht="24.75" customHeight="1" x14ac:dyDescent="0.25"/>
    <row r="493" ht="24.75" customHeight="1" x14ac:dyDescent="0.25"/>
    <row r="494" ht="24.75" customHeight="1" x14ac:dyDescent="0.25"/>
    <row r="495" ht="24.75" customHeight="1" x14ac:dyDescent="0.25"/>
    <row r="496" ht="24.75" customHeight="1" x14ac:dyDescent="0.25"/>
    <row r="497" ht="24.75" customHeight="1" x14ac:dyDescent="0.25"/>
    <row r="498" ht="24.75" customHeight="1" x14ac:dyDescent="0.25"/>
    <row r="499" ht="24.75" customHeight="1" x14ac:dyDescent="0.25"/>
    <row r="500" ht="24.75" customHeight="1" x14ac:dyDescent="0.25"/>
    <row r="501" ht="24.75" customHeight="1" x14ac:dyDescent="0.25"/>
    <row r="502" ht="24.75" customHeight="1" x14ac:dyDescent="0.25"/>
    <row r="503" ht="24.75" customHeight="1" x14ac:dyDescent="0.25"/>
    <row r="504" ht="24.75" customHeight="1" x14ac:dyDescent="0.25"/>
    <row r="505" ht="24.75" customHeight="1" x14ac:dyDescent="0.25"/>
    <row r="506" ht="24.75" customHeight="1" x14ac:dyDescent="0.25"/>
    <row r="507" ht="24.75" customHeight="1" x14ac:dyDescent="0.25"/>
    <row r="508" ht="24.75" customHeight="1" x14ac:dyDescent="0.25"/>
    <row r="509" ht="24.75" customHeight="1" x14ac:dyDescent="0.25"/>
    <row r="510" ht="24.75" customHeight="1" x14ac:dyDescent="0.25"/>
    <row r="511" ht="24.75" customHeight="1" x14ac:dyDescent="0.25"/>
    <row r="512" ht="24.75" customHeight="1" x14ac:dyDescent="0.25"/>
    <row r="513" ht="24.75" customHeight="1" x14ac:dyDescent="0.25"/>
    <row r="514" ht="24.75" customHeight="1" x14ac:dyDescent="0.25"/>
    <row r="515" ht="24.75" customHeight="1" x14ac:dyDescent="0.25"/>
    <row r="516" ht="24.75" customHeight="1" x14ac:dyDescent="0.25"/>
    <row r="517" ht="24.75" customHeight="1" x14ac:dyDescent="0.25"/>
    <row r="518" ht="24.75" customHeight="1" x14ac:dyDescent="0.25"/>
    <row r="519" ht="24.75" customHeight="1" x14ac:dyDescent="0.25"/>
    <row r="520" ht="24.75" customHeight="1" x14ac:dyDescent="0.25"/>
    <row r="521" ht="24.75" customHeight="1" x14ac:dyDescent="0.25"/>
    <row r="522" ht="24.75" customHeight="1" x14ac:dyDescent="0.25"/>
    <row r="523" ht="24.75" customHeight="1" x14ac:dyDescent="0.25"/>
    <row r="524" ht="24.75" customHeight="1" x14ac:dyDescent="0.25"/>
    <row r="525" ht="24.75" customHeight="1" x14ac:dyDescent="0.25"/>
    <row r="526" ht="24.75" customHeight="1" x14ac:dyDescent="0.25"/>
    <row r="527" ht="24.75" customHeight="1" x14ac:dyDescent="0.25"/>
    <row r="528" ht="24.75" customHeight="1" x14ac:dyDescent="0.25"/>
    <row r="529" ht="24.75" customHeight="1" x14ac:dyDescent="0.25"/>
    <row r="530" ht="24.75" customHeight="1" x14ac:dyDescent="0.25"/>
    <row r="531" ht="24.75" customHeight="1" x14ac:dyDescent="0.25"/>
    <row r="532" ht="24.75" customHeight="1" x14ac:dyDescent="0.25"/>
    <row r="533" ht="24.75" customHeight="1" x14ac:dyDescent="0.25"/>
    <row r="534" ht="24.75" customHeight="1" x14ac:dyDescent="0.25"/>
    <row r="535" ht="24.75" customHeight="1" x14ac:dyDescent="0.25"/>
    <row r="536" ht="24.75" customHeight="1" x14ac:dyDescent="0.25"/>
    <row r="537" ht="24.75" customHeight="1" x14ac:dyDescent="0.25"/>
    <row r="538" ht="24.75" customHeight="1" x14ac:dyDescent="0.25"/>
    <row r="539" ht="24.75" customHeight="1" x14ac:dyDescent="0.25"/>
    <row r="540" ht="24.75" customHeight="1" x14ac:dyDescent="0.25"/>
    <row r="541" ht="24.75" customHeight="1" x14ac:dyDescent="0.25"/>
    <row r="542" ht="24.75" customHeight="1" x14ac:dyDescent="0.25"/>
    <row r="543" ht="24.75" customHeight="1" x14ac:dyDescent="0.25"/>
    <row r="544" ht="24.75" customHeight="1" x14ac:dyDescent="0.25"/>
    <row r="545" ht="24.75" customHeight="1" x14ac:dyDescent="0.25"/>
    <row r="546" ht="24.75" customHeight="1" x14ac:dyDescent="0.25"/>
    <row r="547" ht="24.75" customHeight="1" x14ac:dyDescent="0.25"/>
    <row r="548" ht="24.75" customHeight="1" x14ac:dyDescent="0.25"/>
    <row r="549" ht="24.75" customHeight="1" x14ac:dyDescent="0.25"/>
    <row r="550" ht="24.75" customHeight="1" x14ac:dyDescent="0.25"/>
    <row r="551" ht="24.75" customHeight="1" x14ac:dyDescent="0.25"/>
    <row r="552" ht="24.75" customHeight="1" x14ac:dyDescent="0.25"/>
    <row r="553" ht="24.75" customHeight="1" x14ac:dyDescent="0.25"/>
    <row r="554" ht="24.75" customHeight="1" x14ac:dyDescent="0.25"/>
    <row r="555" ht="24.75" customHeight="1" x14ac:dyDescent="0.25"/>
    <row r="556" ht="24.75" customHeight="1" x14ac:dyDescent="0.25"/>
    <row r="557" ht="24.75" customHeight="1" x14ac:dyDescent="0.25"/>
    <row r="558" ht="24.75" customHeight="1" x14ac:dyDescent="0.25"/>
    <row r="559" ht="24.75" customHeight="1" x14ac:dyDescent="0.25"/>
    <row r="560" ht="24.75" customHeight="1" x14ac:dyDescent="0.25"/>
    <row r="561" ht="24.75" customHeight="1" x14ac:dyDescent="0.25"/>
    <row r="562" ht="24.75" customHeight="1" x14ac:dyDescent="0.25"/>
    <row r="563" ht="24.75" customHeight="1" x14ac:dyDescent="0.25"/>
    <row r="564" ht="24.75" customHeight="1" x14ac:dyDescent="0.25"/>
    <row r="565" ht="24.75" customHeight="1" x14ac:dyDescent="0.25"/>
    <row r="566" ht="24.75" customHeight="1" x14ac:dyDescent="0.25"/>
    <row r="567" ht="24.75" customHeight="1" x14ac:dyDescent="0.25"/>
    <row r="568" ht="24.75" customHeight="1" x14ac:dyDescent="0.25"/>
    <row r="569" ht="24.75" customHeight="1" x14ac:dyDescent="0.25"/>
    <row r="570" ht="24.75" customHeight="1" x14ac:dyDescent="0.25"/>
    <row r="571" ht="24.75" customHeight="1" x14ac:dyDescent="0.25"/>
    <row r="572" ht="24.75" customHeight="1" x14ac:dyDescent="0.25"/>
    <row r="573" ht="24.75" customHeight="1" x14ac:dyDescent="0.25"/>
    <row r="574" ht="24.75" customHeight="1" x14ac:dyDescent="0.25"/>
    <row r="575" ht="24.75" customHeight="1" x14ac:dyDescent="0.25"/>
    <row r="576" ht="24.75" customHeight="1" x14ac:dyDescent="0.25"/>
    <row r="577" ht="24.75" customHeight="1" x14ac:dyDescent="0.25"/>
    <row r="578" ht="24.75" customHeight="1" x14ac:dyDescent="0.25"/>
    <row r="579" ht="24.75" customHeight="1" x14ac:dyDescent="0.25"/>
    <row r="580" ht="24.75" customHeight="1" x14ac:dyDescent="0.25"/>
    <row r="581" ht="24.75" customHeight="1" x14ac:dyDescent="0.25"/>
    <row r="582" ht="24.75" customHeight="1" x14ac:dyDescent="0.25"/>
    <row r="583" ht="24.75" customHeight="1" x14ac:dyDescent="0.25"/>
    <row r="584" ht="24.75" customHeight="1" x14ac:dyDescent="0.25"/>
    <row r="585" ht="24.75" customHeight="1" x14ac:dyDescent="0.25"/>
    <row r="586" ht="24.75" customHeight="1" x14ac:dyDescent="0.25"/>
    <row r="587" ht="24.75" customHeight="1" x14ac:dyDescent="0.25"/>
    <row r="588" ht="24.75" customHeight="1" x14ac:dyDescent="0.25"/>
    <row r="589" ht="24.75" customHeight="1" x14ac:dyDescent="0.25"/>
    <row r="590" ht="24.75" customHeight="1" x14ac:dyDescent="0.25"/>
    <row r="591" ht="24.75" customHeight="1" x14ac:dyDescent="0.25"/>
    <row r="592" ht="24.75" customHeight="1" x14ac:dyDescent="0.25"/>
    <row r="593" ht="24.75" customHeight="1" x14ac:dyDescent="0.25"/>
    <row r="594" ht="24.75" customHeight="1" x14ac:dyDescent="0.25"/>
    <row r="595" ht="24.75" customHeight="1" x14ac:dyDescent="0.25"/>
    <row r="596" ht="24.75" customHeight="1" x14ac:dyDescent="0.25"/>
    <row r="597" ht="24.75" customHeight="1" x14ac:dyDescent="0.25"/>
    <row r="598" ht="24.75" customHeight="1" x14ac:dyDescent="0.25"/>
    <row r="599" ht="24.75" customHeight="1" x14ac:dyDescent="0.25"/>
    <row r="600" ht="24.75" customHeight="1" x14ac:dyDescent="0.25"/>
    <row r="601" ht="24.75" customHeight="1" x14ac:dyDescent="0.25"/>
    <row r="602" ht="24.75" customHeight="1" x14ac:dyDescent="0.25"/>
    <row r="603" ht="24.75" customHeight="1" x14ac:dyDescent="0.25"/>
    <row r="604" ht="24.75" customHeight="1" x14ac:dyDescent="0.25"/>
    <row r="605" ht="24.75" customHeight="1" x14ac:dyDescent="0.25"/>
    <row r="606" ht="24.75" customHeight="1" x14ac:dyDescent="0.25"/>
    <row r="607" ht="24.75" customHeight="1" x14ac:dyDescent="0.25"/>
    <row r="608" ht="24.75" customHeight="1" x14ac:dyDescent="0.25"/>
    <row r="609" ht="24.75" customHeight="1" x14ac:dyDescent="0.25"/>
    <row r="610" ht="24.75" customHeight="1" x14ac:dyDescent="0.25"/>
    <row r="611" ht="24.75" customHeight="1" x14ac:dyDescent="0.25"/>
    <row r="612" ht="24.75" customHeight="1" x14ac:dyDescent="0.25"/>
    <row r="613" ht="24.75" customHeight="1" x14ac:dyDescent="0.25"/>
    <row r="614" ht="24.75" customHeight="1" x14ac:dyDescent="0.25"/>
    <row r="615" ht="24.75" customHeight="1" x14ac:dyDescent="0.25"/>
    <row r="616" ht="24.75" customHeight="1" x14ac:dyDescent="0.25"/>
    <row r="617" ht="24.75" customHeight="1" x14ac:dyDescent="0.25"/>
    <row r="618" ht="24.75" customHeight="1" x14ac:dyDescent="0.25"/>
    <row r="619" ht="24.75" customHeight="1" x14ac:dyDescent="0.25"/>
    <row r="620" ht="24.75" customHeight="1" x14ac:dyDescent="0.25"/>
    <row r="621" ht="24.75" customHeight="1" x14ac:dyDescent="0.25"/>
    <row r="622" ht="24.75" customHeight="1" x14ac:dyDescent="0.25"/>
    <row r="623" ht="24.75" customHeight="1" x14ac:dyDescent="0.25"/>
    <row r="624" ht="24.75" customHeight="1" x14ac:dyDescent="0.25"/>
    <row r="625" ht="24.75" customHeight="1" x14ac:dyDescent="0.25"/>
    <row r="626" ht="24.75" customHeight="1" x14ac:dyDescent="0.25"/>
    <row r="627" ht="24.75" customHeight="1" x14ac:dyDescent="0.25"/>
    <row r="628" ht="24.75" customHeight="1" x14ac:dyDescent="0.25"/>
    <row r="629" ht="24.75" customHeight="1" x14ac:dyDescent="0.25"/>
    <row r="630" ht="24.75" customHeight="1" x14ac:dyDescent="0.25"/>
    <row r="631" ht="24.75" customHeight="1" x14ac:dyDescent="0.25"/>
    <row r="632" ht="24.75" customHeight="1" x14ac:dyDescent="0.25"/>
    <row r="633" ht="24.75" customHeight="1" x14ac:dyDescent="0.25"/>
    <row r="634" ht="24.75" customHeight="1" x14ac:dyDescent="0.25"/>
    <row r="635" ht="24.75" customHeight="1" x14ac:dyDescent="0.25"/>
    <row r="636" ht="24.75" customHeight="1" x14ac:dyDescent="0.25"/>
    <row r="637" ht="24.75" customHeight="1" x14ac:dyDescent="0.25"/>
    <row r="638" ht="24.75" customHeight="1" x14ac:dyDescent="0.25"/>
    <row r="639" ht="24.75" customHeight="1" x14ac:dyDescent="0.25"/>
    <row r="640" ht="24.75" customHeight="1" x14ac:dyDescent="0.25"/>
    <row r="641" ht="24.75" customHeight="1" x14ac:dyDescent="0.25"/>
    <row r="642" ht="24.75" customHeight="1" x14ac:dyDescent="0.25"/>
    <row r="643" ht="24.75" customHeight="1" x14ac:dyDescent="0.25"/>
    <row r="644" ht="24.75" customHeight="1" x14ac:dyDescent="0.25"/>
    <row r="645" ht="24.75" customHeight="1" x14ac:dyDescent="0.25"/>
    <row r="646" ht="24.75" customHeight="1" x14ac:dyDescent="0.25"/>
    <row r="647" ht="24.75" customHeight="1" x14ac:dyDescent="0.25"/>
    <row r="648" ht="24.75" customHeight="1" x14ac:dyDescent="0.25"/>
    <row r="649" ht="24.75" customHeight="1" x14ac:dyDescent="0.25"/>
    <row r="650" ht="24.75" customHeight="1" x14ac:dyDescent="0.25"/>
    <row r="651" ht="24.75" customHeight="1" x14ac:dyDescent="0.25"/>
    <row r="652" ht="24.75" customHeight="1" x14ac:dyDescent="0.25"/>
    <row r="653" ht="24.75" customHeight="1" x14ac:dyDescent="0.25"/>
    <row r="654" ht="24.75" customHeight="1" x14ac:dyDescent="0.25"/>
    <row r="655" ht="24.75" customHeight="1" x14ac:dyDescent="0.25"/>
    <row r="656" ht="24.75" customHeight="1" x14ac:dyDescent="0.25"/>
    <row r="657" ht="24.75" customHeight="1" x14ac:dyDescent="0.25"/>
    <row r="658" ht="24.75" customHeight="1" x14ac:dyDescent="0.25"/>
    <row r="659" ht="24.75" customHeight="1" x14ac:dyDescent="0.25"/>
    <row r="660" ht="24.75" customHeight="1" x14ac:dyDescent="0.25"/>
    <row r="661" ht="24.75" customHeight="1" x14ac:dyDescent="0.25"/>
    <row r="662" ht="24.75" customHeight="1" x14ac:dyDescent="0.25"/>
    <row r="663" ht="24.75" customHeight="1" x14ac:dyDescent="0.25"/>
    <row r="664" ht="24.75" customHeight="1" x14ac:dyDescent="0.25"/>
    <row r="665" ht="24.75" customHeight="1" x14ac:dyDescent="0.25"/>
    <row r="666" ht="24.75" customHeight="1" x14ac:dyDescent="0.25"/>
    <row r="667" ht="24.75" customHeight="1" x14ac:dyDescent="0.25"/>
    <row r="668" ht="24.75" customHeight="1" x14ac:dyDescent="0.25"/>
    <row r="669" ht="24.75" customHeight="1" x14ac:dyDescent="0.25"/>
    <row r="670" ht="24.75" customHeight="1" x14ac:dyDescent="0.25"/>
    <row r="671" ht="24.75" customHeight="1" x14ac:dyDescent="0.25"/>
    <row r="672" ht="24.75" customHeight="1" x14ac:dyDescent="0.25"/>
    <row r="673" ht="24.75" customHeight="1" x14ac:dyDescent="0.25"/>
    <row r="674" ht="24.75" customHeight="1" x14ac:dyDescent="0.25"/>
    <row r="675" ht="24.75" customHeight="1" x14ac:dyDescent="0.25"/>
    <row r="676" ht="24.75" customHeight="1" x14ac:dyDescent="0.25"/>
    <row r="677" ht="24.75" customHeight="1" x14ac:dyDescent="0.25"/>
    <row r="678" ht="24.75" customHeight="1" x14ac:dyDescent="0.25"/>
    <row r="679" ht="24.75" customHeight="1" x14ac:dyDescent="0.25"/>
    <row r="680" ht="24.75" customHeight="1" x14ac:dyDescent="0.25"/>
    <row r="681" ht="24.75" customHeight="1" x14ac:dyDescent="0.25"/>
    <row r="682" ht="24.75" customHeight="1" x14ac:dyDescent="0.25"/>
    <row r="683" ht="24.75" customHeight="1" x14ac:dyDescent="0.25"/>
    <row r="684" ht="24.75" customHeight="1" x14ac:dyDescent="0.25"/>
    <row r="685" ht="24.75" customHeight="1" x14ac:dyDescent="0.25"/>
    <row r="686" ht="24.75" customHeight="1" x14ac:dyDescent="0.25"/>
    <row r="687" ht="24.75" customHeight="1" x14ac:dyDescent="0.25"/>
    <row r="688" ht="24.75" customHeight="1" x14ac:dyDescent="0.25"/>
    <row r="689" ht="24.75" customHeight="1" x14ac:dyDescent="0.25"/>
    <row r="690" ht="24.75" customHeight="1" x14ac:dyDescent="0.25"/>
    <row r="691" ht="24.75" customHeight="1" x14ac:dyDescent="0.25"/>
    <row r="692" ht="24.75" customHeight="1" x14ac:dyDescent="0.25"/>
    <row r="693" ht="24.75" customHeight="1" x14ac:dyDescent="0.25"/>
    <row r="694" ht="24.75" customHeight="1" x14ac:dyDescent="0.25"/>
    <row r="695" ht="24.75" customHeight="1" x14ac:dyDescent="0.25"/>
    <row r="696" ht="24.75" customHeight="1" x14ac:dyDescent="0.25"/>
    <row r="697" ht="24.75" customHeight="1" x14ac:dyDescent="0.25"/>
    <row r="698" ht="24.75" customHeight="1" x14ac:dyDescent="0.25"/>
    <row r="699" ht="24.75" customHeight="1" x14ac:dyDescent="0.25"/>
    <row r="700" ht="24.75" customHeight="1" x14ac:dyDescent="0.25"/>
    <row r="701" ht="24.75" customHeight="1" x14ac:dyDescent="0.25"/>
    <row r="702" ht="24.75" customHeight="1" x14ac:dyDescent="0.25"/>
    <row r="703" ht="24.75" customHeight="1" x14ac:dyDescent="0.25"/>
    <row r="704" ht="24.75" customHeight="1" x14ac:dyDescent="0.25"/>
    <row r="705" ht="24.75" customHeight="1" x14ac:dyDescent="0.25"/>
    <row r="706" ht="24.75" customHeight="1" x14ac:dyDescent="0.25"/>
    <row r="707" ht="24.75" customHeight="1" x14ac:dyDescent="0.25"/>
    <row r="708" ht="24.75" customHeight="1" x14ac:dyDescent="0.25"/>
    <row r="709" ht="24.75" customHeight="1" x14ac:dyDescent="0.25"/>
    <row r="710" ht="24.75" customHeight="1" x14ac:dyDescent="0.25"/>
    <row r="711" ht="24.75" customHeight="1" x14ac:dyDescent="0.25"/>
    <row r="712" ht="24.75" customHeight="1" x14ac:dyDescent="0.25"/>
    <row r="713" ht="24.75" customHeight="1" x14ac:dyDescent="0.25"/>
    <row r="714" ht="24.75" customHeight="1" x14ac:dyDescent="0.25"/>
    <row r="715" ht="24.75" customHeight="1" x14ac:dyDescent="0.25"/>
    <row r="716" ht="24.75" customHeight="1" x14ac:dyDescent="0.25"/>
    <row r="717" ht="24.75" customHeight="1" x14ac:dyDescent="0.25"/>
    <row r="718" ht="24.75" customHeight="1" x14ac:dyDescent="0.25"/>
    <row r="719" ht="24.75" customHeight="1" x14ac:dyDescent="0.25"/>
    <row r="720" ht="24.75" customHeight="1" x14ac:dyDescent="0.25"/>
    <row r="721" ht="24.75" customHeight="1" x14ac:dyDescent="0.25"/>
    <row r="722" ht="24.75" customHeight="1" x14ac:dyDescent="0.25"/>
    <row r="723" ht="24.75" customHeight="1" x14ac:dyDescent="0.25"/>
    <row r="724" ht="24.75" customHeight="1" x14ac:dyDescent="0.25"/>
    <row r="725" ht="24.75" customHeight="1" x14ac:dyDescent="0.25"/>
    <row r="726" ht="24.75" customHeight="1" x14ac:dyDescent="0.25"/>
    <row r="727" ht="24.75" customHeight="1" x14ac:dyDescent="0.25"/>
    <row r="728" ht="24.75" customHeight="1" x14ac:dyDescent="0.25"/>
    <row r="729" ht="24.75" customHeight="1" x14ac:dyDescent="0.25"/>
    <row r="730" ht="24.75" customHeight="1" x14ac:dyDescent="0.25"/>
    <row r="731" ht="24.75" customHeight="1" x14ac:dyDescent="0.25"/>
    <row r="732" ht="24.75" customHeight="1" x14ac:dyDescent="0.25"/>
    <row r="733" ht="24.75" customHeight="1" x14ac:dyDescent="0.25"/>
    <row r="734" ht="24.75" customHeight="1" x14ac:dyDescent="0.25"/>
    <row r="735" ht="24.75" customHeight="1" x14ac:dyDescent="0.25"/>
    <row r="736" ht="24.75" customHeight="1" x14ac:dyDescent="0.25"/>
    <row r="737" ht="24.75" customHeight="1" x14ac:dyDescent="0.25"/>
    <row r="738" ht="24.75" customHeight="1" x14ac:dyDescent="0.25"/>
    <row r="739" ht="24.75" customHeight="1" x14ac:dyDescent="0.25"/>
    <row r="740" ht="24.75" customHeight="1" x14ac:dyDescent="0.25"/>
    <row r="741" ht="24.75" customHeight="1" x14ac:dyDescent="0.25"/>
    <row r="742" ht="24.75" customHeight="1" x14ac:dyDescent="0.25"/>
    <row r="743" ht="24.75" customHeight="1" x14ac:dyDescent="0.25"/>
    <row r="744" ht="24.75" customHeight="1" x14ac:dyDescent="0.25"/>
    <row r="745" ht="24.75" customHeight="1" x14ac:dyDescent="0.25"/>
    <row r="746" ht="24.75" customHeight="1" x14ac:dyDescent="0.25"/>
    <row r="747" ht="24.75" customHeight="1" x14ac:dyDescent="0.25"/>
    <row r="748" ht="24.75" customHeight="1" x14ac:dyDescent="0.25"/>
    <row r="749" ht="24.75" customHeight="1" x14ac:dyDescent="0.25"/>
    <row r="750" ht="24.75" customHeight="1" x14ac:dyDescent="0.25"/>
    <row r="751" ht="24.75" customHeight="1" x14ac:dyDescent="0.25"/>
    <row r="752" ht="24.75" customHeight="1" x14ac:dyDescent="0.25"/>
    <row r="753" ht="24.75" customHeight="1" x14ac:dyDescent="0.25"/>
    <row r="754" ht="24.75" customHeight="1" x14ac:dyDescent="0.25"/>
    <row r="755" ht="24.75" customHeight="1" x14ac:dyDescent="0.25"/>
    <row r="756" ht="24.75" customHeight="1" x14ac:dyDescent="0.25"/>
    <row r="757" ht="24.75" customHeight="1" x14ac:dyDescent="0.25"/>
    <row r="758" ht="24.75" customHeight="1" x14ac:dyDescent="0.25"/>
    <row r="759" ht="24.75" customHeight="1" x14ac:dyDescent="0.25"/>
    <row r="760" ht="24.75" customHeight="1" x14ac:dyDescent="0.25"/>
    <row r="761" ht="24.75" customHeight="1" x14ac:dyDescent="0.25"/>
    <row r="762" ht="24.75" customHeight="1" x14ac:dyDescent="0.25"/>
    <row r="763" ht="24.75" customHeight="1" x14ac:dyDescent="0.25"/>
    <row r="764" ht="24.75" customHeight="1" x14ac:dyDescent="0.25"/>
    <row r="765" ht="24.75" customHeight="1" x14ac:dyDescent="0.25"/>
    <row r="766" ht="24.75" customHeight="1" x14ac:dyDescent="0.25"/>
    <row r="767" ht="24.75" customHeight="1" x14ac:dyDescent="0.25"/>
    <row r="768" ht="24.75" customHeight="1" x14ac:dyDescent="0.25"/>
    <row r="769" ht="24.75" customHeight="1" x14ac:dyDescent="0.25"/>
    <row r="770" ht="24.75" customHeight="1" x14ac:dyDescent="0.25"/>
    <row r="771" ht="24.75" customHeight="1" x14ac:dyDescent="0.25"/>
    <row r="772" ht="24.75" customHeight="1" x14ac:dyDescent="0.25"/>
    <row r="773" ht="24.75" customHeight="1" x14ac:dyDescent="0.25"/>
    <row r="774" ht="24.75" customHeight="1" x14ac:dyDescent="0.25"/>
    <row r="775" ht="24.75" customHeight="1" x14ac:dyDescent="0.25"/>
    <row r="776" ht="24.75" customHeight="1" x14ac:dyDescent="0.25"/>
    <row r="777" ht="24.75" customHeight="1" x14ac:dyDescent="0.25"/>
    <row r="778" ht="24.75" customHeight="1" x14ac:dyDescent="0.25"/>
    <row r="779" ht="24.75" customHeight="1" x14ac:dyDescent="0.25"/>
    <row r="780" ht="24.75" customHeight="1" x14ac:dyDescent="0.25"/>
    <row r="781" ht="24.75" customHeight="1" x14ac:dyDescent="0.25"/>
    <row r="782" ht="24.75" customHeight="1" x14ac:dyDescent="0.25"/>
    <row r="783" ht="24.75" customHeight="1" x14ac:dyDescent="0.25"/>
    <row r="784" ht="24.75" customHeight="1" x14ac:dyDescent="0.25"/>
    <row r="785" ht="24.75" customHeight="1" x14ac:dyDescent="0.25"/>
    <row r="786" ht="24.75" customHeight="1" x14ac:dyDescent="0.25"/>
    <row r="787" ht="24.75" customHeight="1" x14ac:dyDescent="0.25"/>
    <row r="788" ht="24.75" customHeight="1" x14ac:dyDescent="0.25"/>
    <row r="789" ht="24.75" customHeight="1" x14ac:dyDescent="0.25"/>
    <row r="790" ht="24.75" customHeight="1" x14ac:dyDescent="0.25"/>
    <row r="791" ht="24.75" customHeight="1" x14ac:dyDescent="0.25"/>
    <row r="792" ht="24.75" customHeight="1" x14ac:dyDescent="0.25"/>
    <row r="793" ht="24.75" customHeight="1" x14ac:dyDescent="0.25"/>
    <row r="794" ht="24.75" customHeight="1" x14ac:dyDescent="0.25"/>
    <row r="795" ht="24.75" customHeight="1" x14ac:dyDescent="0.25"/>
    <row r="796" ht="24.75" customHeight="1" x14ac:dyDescent="0.25"/>
    <row r="797" ht="24.75" customHeight="1" x14ac:dyDescent="0.25"/>
    <row r="798" ht="24.75" customHeight="1" x14ac:dyDescent="0.25"/>
    <row r="799" ht="24.75" customHeight="1" x14ac:dyDescent="0.25"/>
    <row r="800" ht="24.75" customHeight="1" x14ac:dyDescent="0.25"/>
    <row r="801" ht="24.75" customHeight="1" x14ac:dyDescent="0.25"/>
    <row r="802" ht="24.75" customHeight="1" x14ac:dyDescent="0.25"/>
    <row r="803" ht="24.75" customHeight="1" x14ac:dyDescent="0.25"/>
    <row r="804" ht="24.75" customHeight="1" x14ac:dyDescent="0.25"/>
    <row r="805" ht="24.75" customHeight="1" x14ac:dyDescent="0.25"/>
    <row r="806" ht="24.75" customHeight="1" x14ac:dyDescent="0.25"/>
    <row r="807" ht="24.75" customHeight="1" x14ac:dyDescent="0.25"/>
    <row r="808" ht="24.75" customHeight="1" x14ac:dyDescent="0.25"/>
    <row r="809" ht="24.75" customHeight="1" x14ac:dyDescent="0.25"/>
    <row r="810" ht="24.75" customHeight="1" x14ac:dyDescent="0.25"/>
    <row r="811" ht="24.75" customHeight="1" x14ac:dyDescent="0.25"/>
    <row r="812" ht="24.75" customHeight="1" x14ac:dyDescent="0.25"/>
    <row r="813" ht="24.75" customHeight="1" x14ac:dyDescent="0.25"/>
    <row r="814" ht="24.75" customHeight="1" x14ac:dyDescent="0.25"/>
    <row r="815" ht="24.75" customHeight="1" x14ac:dyDescent="0.25"/>
    <row r="816" ht="24.75" customHeight="1" x14ac:dyDescent="0.25"/>
    <row r="817" ht="24.75" customHeight="1" x14ac:dyDescent="0.25"/>
    <row r="818" ht="24.75" customHeight="1" x14ac:dyDescent="0.25"/>
    <row r="819" ht="24.75" customHeight="1" x14ac:dyDescent="0.25"/>
    <row r="820" ht="24.75" customHeight="1" x14ac:dyDescent="0.25"/>
    <row r="821" ht="24.75" customHeight="1" x14ac:dyDescent="0.25"/>
    <row r="822" ht="24.75" customHeight="1" x14ac:dyDescent="0.25"/>
    <row r="823" ht="24.75" customHeight="1" x14ac:dyDescent="0.25"/>
    <row r="824" ht="24.75" customHeight="1" x14ac:dyDescent="0.25"/>
    <row r="825" ht="24.75" customHeight="1" x14ac:dyDescent="0.25"/>
    <row r="826" ht="24.75" customHeight="1" x14ac:dyDescent="0.25"/>
    <row r="827" ht="24.75" customHeight="1" x14ac:dyDescent="0.25"/>
    <row r="828" ht="24.75" customHeight="1" x14ac:dyDescent="0.25"/>
    <row r="829" ht="24.75" customHeight="1" x14ac:dyDescent="0.25"/>
    <row r="830" ht="24.75" customHeight="1" x14ac:dyDescent="0.25"/>
    <row r="831" ht="24.75" customHeight="1" x14ac:dyDescent="0.25"/>
    <row r="832" ht="24.75" customHeight="1" x14ac:dyDescent="0.25"/>
    <row r="833" ht="24.75" customHeight="1" x14ac:dyDescent="0.25"/>
    <row r="834" ht="24.75" customHeight="1" x14ac:dyDescent="0.25"/>
    <row r="835" ht="24.75" customHeight="1" x14ac:dyDescent="0.25"/>
    <row r="836" ht="24.75" customHeight="1" x14ac:dyDescent="0.25"/>
    <row r="837" ht="24.75" customHeight="1" x14ac:dyDescent="0.25"/>
    <row r="838" ht="24.75" customHeight="1" x14ac:dyDescent="0.25"/>
    <row r="839" ht="24.75" customHeight="1" x14ac:dyDescent="0.25"/>
    <row r="840" ht="24.75" customHeight="1" x14ac:dyDescent="0.25"/>
    <row r="841" ht="24.75" customHeight="1" x14ac:dyDescent="0.25"/>
    <row r="842" ht="24.75" customHeight="1" x14ac:dyDescent="0.25"/>
    <row r="843" ht="24.75" customHeight="1" x14ac:dyDescent="0.25"/>
    <row r="844" ht="24.75" customHeight="1" x14ac:dyDescent="0.25"/>
    <row r="845" ht="24.75" customHeight="1" x14ac:dyDescent="0.25"/>
    <row r="846" ht="24.75" customHeight="1" x14ac:dyDescent="0.25"/>
    <row r="847" ht="24.75" customHeight="1" x14ac:dyDescent="0.25"/>
    <row r="848" ht="24.75" customHeight="1" x14ac:dyDescent="0.25"/>
    <row r="849" ht="24.75" customHeight="1" x14ac:dyDescent="0.25"/>
    <row r="850" ht="24.75" customHeight="1" x14ac:dyDescent="0.25"/>
    <row r="851" ht="24.75" customHeight="1" x14ac:dyDescent="0.25"/>
    <row r="852" ht="24.75" customHeight="1" x14ac:dyDescent="0.25"/>
    <row r="853" ht="24.75" customHeight="1" x14ac:dyDescent="0.25"/>
    <row r="854" ht="24.75" customHeight="1" x14ac:dyDescent="0.25"/>
    <row r="855" ht="24.75" customHeight="1" x14ac:dyDescent="0.25"/>
    <row r="856" ht="24.75" customHeight="1" x14ac:dyDescent="0.25"/>
    <row r="857" ht="24.75" customHeight="1" x14ac:dyDescent="0.25"/>
    <row r="858" ht="24.75" customHeight="1" x14ac:dyDescent="0.25"/>
    <row r="859" ht="24.75" customHeight="1" x14ac:dyDescent="0.25"/>
    <row r="860" ht="24.75" customHeight="1" x14ac:dyDescent="0.25"/>
    <row r="861" ht="24.75" customHeight="1" x14ac:dyDescent="0.25"/>
    <row r="862" ht="24.75" customHeight="1" x14ac:dyDescent="0.25"/>
    <row r="863" ht="24.75" customHeight="1" x14ac:dyDescent="0.25"/>
    <row r="864" ht="24.75" customHeight="1" x14ac:dyDescent="0.25"/>
    <row r="865" ht="24.75" customHeight="1" x14ac:dyDescent="0.25"/>
    <row r="866" ht="24.75" customHeight="1" x14ac:dyDescent="0.25"/>
    <row r="867" ht="24.75" customHeight="1" x14ac:dyDescent="0.25"/>
    <row r="868" ht="24.75" customHeight="1" x14ac:dyDescent="0.25"/>
    <row r="869" ht="24.75" customHeight="1" x14ac:dyDescent="0.25"/>
    <row r="870" ht="24.75" customHeight="1" x14ac:dyDescent="0.25"/>
    <row r="871" ht="24.75" customHeight="1" x14ac:dyDescent="0.25"/>
    <row r="872" ht="24.75" customHeight="1" x14ac:dyDescent="0.25"/>
    <row r="873" ht="24.75" customHeight="1" x14ac:dyDescent="0.25"/>
    <row r="874" ht="24.75" customHeight="1" x14ac:dyDescent="0.25"/>
    <row r="875" ht="24.75" customHeight="1" x14ac:dyDescent="0.25"/>
    <row r="876" ht="24.75" customHeight="1" x14ac:dyDescent="0.25"/>
    <row r="877" ht="24.75" customHeight="1" x14ac:dyDescent="0.25"/>
    <row r="878" ht="24.75" customHeight="1" x14ac:dyDescent="0.25"/>
    <row r="879" ht="24.75" customHeight="1" x14ac:dyDescent="0.25"/>
    <row r="880" ht="24.75" customHeight="1" x14ac:dyDescent="0.25"/>
    <row r="881" ht="24.75" customHeight="1" x14ac:dyDescent="0.25"/>
    <row r="882" ht="24.75" customHeight="1" x14ac:dyDescent="0.25"/>
    <row r="883" ht="24.75" customHeight="1" x14ac:dyDescent="0.25"/>
    <row r="884" ht="24.75" customHeight="1" x14ac:dyDescent="0.25"/>
    <row r="885" ht="24.75" customHeight="1" x14ac:dyDescent="0.25"/>
    <row r="886" ht="24.75" customHeight="1" x14ac:dyDescent="0.25"/>
    <row r="887" ht="24.75" customHeight="1" x14ac:dyDescent="0.25"/>
    <row r="888" ht="24.75" customHeight="1" x14ac:dyDescent="0.25"/>
    <row r="889" ht="24.75" customHeight="1" x14ac:dyDescent="0.25"/>
    <row r="890" ht="24.75" customHeight="1" x14ac:dyDescent="0.25"/>
    <row r="891" ht="24.75" customHeight="1" x14ac:dyDescent="0.25"/>
    <row r="892" ht="24.75" customHeight="1" x14ac:dyDescent="0.25"/>
    <row r="893" ht="24.75" customHeight="1" x14ac:dyDescent="0.25"/>
    <row r="894" ht="24.75" customHeight="1" x14ac:dyDescent="0.25"/>
    <row r="895" ht="24.75" customHeight="1" x14ac:dyDescent="0.25"/>
    <row r="896" ht="24.75" customHeight="1" x14ac:dyDescent="0.25"/>
    <row r="897" ht="24.75" customHeight="1" x14ac:dyDescent="0.25"/>
    <row r="898" ht="24.75" customHeight="1" x14ac:dyDescent="0.25"/>
    <row r="899" ht="24.75" customHeight="1" x14ac:dyDescent="0.25"/>
    <row r="900" ht="24.75" customHeight="1" x14ac:dyDescent="0.25"/>
    <row r="901" ht="24.75" customHeight="1" x14ac:dyDescent="0.25"/>
    <row r="902" ht="24.75" customHeight="1" x14ac:dyDescent="0.25"/>
    <row r="903" ht="24.75" customHeight="1" x14ac:dyDescent="0.25"/>
    <row r="904" ht="24.75" customHeight="1" x14ac:dyDescent="0.25"/>
    <row r="905" ht="24.75" customHeight="1" x14ac:dyDescent="0.25"/>
    <row r="906" ht="24.75" customHeight="1" x14ac:dyDescent="0.25"/>
    <row r="907" ht="24.75" customHeight="1" x14ac:dyDescent="0.25"/>
    <row r="908" ht="24.75" customHeight="1" x14ac:dyDescent="0.25"/>
    <row r="909" ht="24.75" customHeight="1" x14ac:dyDescent="0.25"/>
    <row r="910" ht="24.75" customHeight="1" x14ac:dyDescent="0.25"/>
    <row r="911" ht="24.75" customHeight="1" x14ac:dyDescent="0.25"/>
    <row r="912" ht="24.75" customHeight="1" x14ac:dyDescent="0.25"/>
    <row r="913" ht="24.75" customHeight="1" x14ac:dyDescent="0.25"/>
    <row r="914" ht="24.75" customHeight="1" x14ac:dyDescent="0.25"/>
    <row r="915" ht="24.75" customHeight="1" x14ac:dyDescent="0.25"/>
    <row r="916" ht="24.75" customHeight="1" x14ac:dyDescent="0.25"/>
    <row r="917" ht="24.75" customHeight="1" x14ac:dyDescent="0.25"/>
    <row r="918" ht="24.75" customHeight="1" x14ac:dyDescent="0.25"/>
    <row r="919" ht="24.75" customHeight="1" x14ac:dyDescent="0.25"/>
    <row r="920" ht="24.75" customHeight="1" x14ac:dyDescent="0.25"/>
    <row r="921" ht="24.75" customHeight="1" x14ac:dyDescent="0.25"/>
    <row r="922" ht="24.75" customHeight="1" x14ac:dyDescent="0.25"/>
    <row r="923" ht="24.75" customHeight="1" x14ac:dyDescent="0.25"/>
    <row r="924" ht="24.75" customHeight="1" x14ac:dyDescent="0.25"/>
    <row r="925" ht="24.75" customHeight="1" x14ac:dyDescent="0.25"/>
    <row r="926" ht="24.75" customHeight="1" x14ac:dyDescent="0.25"/>
    <row r="927" ht="24.75" customHeight="1" x14ac:dyDescent="0.25"/>
    <row r="928" ht="24.75" customHeight="1" x14ac:dyDescent="0.25"/>
    <row r="929" ht="24.75" customHeight="1" x14ac:dyDescent="0.25"/>
    <row r="930" ht="24.75" customHeight="1" x14ac:dyDescent="0.25"/>
    <row r="931" ht="24.75" customHeight="1" x14ac:dyDescent="0.25"/>
    <row r="932" ht="24.75" customHeight="1" x14ac:dyDescent="0.25"/>
    <row r="933" ht="24.75" customHeight="1" x14ac:dyDescent="0.25"/>
    <row r="934" ht="24.75" customHeight="1" x14ac:dyDescent="0.25"/>
    <row r="935" ht="24.75" customHeight="1" x14ac:dyDescent="0.25"/>
    <row r="936" ht="24.75" customHeight="1" x14ac:dyDescent="0.25"/>
    <row r="937" ht="24.75" customHeight="1" x14ac:dyDescent="0.25"/>
    <row r="938" ht="24.75" customHeight="1" x14ac:dyDescent="0.25"/>
    <row r="939" ht="24.75" customHeight="1" x14ac:dyDescent="0.25"/>
    <row r="940" ht="24.75" customHeight="1" x14ac:dyDescent="0.25"/>
    <row r="941" ht="24.75" customHeight="1" x14ac:dyDescent="0.25"/>
    <row r="942" ht="24.75" customHeight="1" x14ac:dyDescent="0.25"/>
    <row r="943" ht="24.75" customHeight="1" x14ac:dyDescent="0.25"/>
    <row r="944" ht="24.75" customHeight="1" x14ac:dyDescent="0.25"/>
    <row r="945" ht="24.75" customHeight="1" x14ac:dyDescent="0.25"/>
    <row r="946" ht="24.75" customHeight="1" x14ac:dyDescent="0.25"/>
    <row r="947" ht="24.75" customHeight="1" x14ac:dyDescent="0.25"/>
    <row r="948" ht="24.75" customHeight="1" x14ac:dyDescent="0.25"/>
    <row r="949" ht="24.75" customHeight="1" x14ac:dyDescent="0.25"/>
    <row r="950" ht="24.75" customHeight="1" x14ac:dyDescent="0.25"/>
    <row r="951" ht="24.75" customHeight="1" x14ac:dyDescent="0.25"/>
    <row r="952" ht="24.75" customHeight="1" x14ac:dyDescent="0.25"/>
    <row r="953" ht="24.75" customHeight="1" x14ac:dyDescent="0.25"/>
    <row r="954" ht="24.75" customHeight="1" x14ac:dyDescent="0.25"/>
    <row r="955" ht="24.75" customHeight="1" x14ac:dyDescent="0.25"/>
    <row r="956" ht="24.75" customHeight="1" x14ac:dyDescent="0.25"/>
    <row r="957" ht="24.75" customHeight="1" x14ac:dyDescent="0.25"/>
    <row r="958" ht="24.75" customHeight="1" x14ac:dyDescent="0.25"/>
    <row r="959" ht="24.75" customHeight="1" x14ac:dyDescent="0.25"/>
    <row r="960" ht="24.75" customHeight="1" x14ac:dyDescent="0.25"/>
    <row r="961" ht="24.75" customHeight="1" x14ac:dyDescent="0.25"/>
    <row r="962" ht="24.75" customHeight="1" x14ac:dyDescent="0.25"/>
    <row r="963" ht="24.75" customHeight="1" x14ac:dyDescent="0.25"/>
    <row r="964" ht="24.75" customHeight="1" x14ac:dyDescent="0.25"/>
    <row r="965" ht="24.75" customHeight="1" x14ac:dyDescent="0.25"/>
    <row r="966" ht="24.75" customHeight="1" x14ac:dyDescent="0.25"/>
    <row r="967" ht="24.75" customHeight="1" x14ac:dyDescent="0.25"/>
    <row r="968" ht="24.75" customHeight="1" x14ac:dyDescent="0.25"/>
    <row r="969" ht="24.75" customHeight="1" x14ac:dyDescent="0.25"/>
    <row r="970" ht="24.75" customHeight="1" x14ac:dyDescent="0.25"/>
    <row r="971" ht="24.75" customHeight="1" x14ac:dyDescent="0.25"/>
    <row r="972" ht="24.75" customHeight="1" x14ac:dyDescent="0.25"/>
    <row r="973" ht="24.75" customHeight="1" x14ac:dyDescent="0.25"/>
    <row r="974" ht="24.75" customHeight="1" x14ac:dyDescent="0.25"/>
    <row r="975" ht="24.75" customHeight="1" x14ac:dyDescent="0.25"/>
    <row r="976" ht="24.75" customHeight="1" x14ac:dyDescent="0.25"/>
    <row r="977" ht="24.75" customHeight="1" x14ac:dyDescent="0.25"/>
    <row r="978" ht="24.75" customHeight="1" x14ac:dyDescent="0.25"/>
    <row r="979" ht="24.75" customHeight="1" x14ac:dyDescent="0.25"/>
    <row r="980" ht="24.75" customHeight="1" x14ac:dyDescent="0.25"/>
    <row r="981" ht="24.75" customHeight="1" x14ac:dyDescent="0.25"/>
    <row r="982" ht="24.75" customHeight="1" x14ac:dyDescent="0.25"/>
    <row r="983" ht="24.75" customHeight="1" x14ac:dyDescent="0.25"/>
    <row r="984" ht="24.75" customHeight="1" x14ac:dyDescent="0.25"/>
    <row r="985" ht="24.75" customHeight="1" x14ac:dyDescent="0.25"/>
    <row r="986" ht="24.75" customHeight="1" x14ac:dyDescent="0.25"/>
    <row r="987" ht="24.75" customHeight="1" x14ac:dyDescent="0.25"/>
    <row r="988" ht="24.75" customHeight="1" x14ac:dyDescent="0.25"/>
    <row r="989" ht="24.75" customHeight="1" x14ac:dyDescent="0.25"/>
    <row r="990" ht="24.75" customHeight="1" x14ac:dyDescent="0.25"/>
    <row r="991" ht="24.75" customHeight="1" x14ac:dyDescent="0.25"/>
    <row r="992" ht="24.75" customHeight="1" x14ac:dyDescent="0.25"/>
    <row r="993" ht="24.75" customHeight="1" x14ac:dyDescent="0.25"/>
    <row r="994" ht="24.75" customHeight="1" x14ac:dyDescent="0.25"/>
    <row r="995" ht="24.75" customHeight="1" x14ac:dyDescent="0.25"/>
    <row r="996" ht="24.75" customHeight="1" x14ac:dyDescent="0.25"/>
    <row r="997" ht="24.75" customHeight="1" x14ac:dyDescent="0.25"/>
    <row r="998" ht="24.75" customHeight="1" x14ac:dyDescent="0.25"/>
    <row r="999" ht="24.75" customHeight="1" x14ac:dyDescent="0.25"/>
    <row r="1000" ht="24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AP1001"/>
  <sheetViews>
    <sheetView topLeftCell="A109" workbookViewId="0">
      <selection activeCell="C110" sqref="C110"/>
    </sheetView>
  </sheetViews>
  <sheetFormatPr defaultColWidth="14.44140625" defaultRowHeight="15" customHeight="1" x14ac:dyDescent="0.25"/>
  <cols>
    <col min="1" max="42" width="19.77734375" customWidth="1"/>
  </cols>
  <sheetData>
    <row r="1" spans="1:42" ht="24" customHeight="1" x14ac:dyDescent="0.25">
      <c r="A1" s="453" t="s">
        <v>516</v>
      </c>
      <c r="B1" s="454"/>
      <c r="C1" s="455"/>
    </row>
    <row r="2" spans="1:42" ht="67.5" customHeight="1" x14ac:dyDescent="0.25">
      <c r="A2" s="51" t="s">
        <v>1</v>
      </c>
      <c r="B2" s="52" t="s">
        <v>2</v>
      </c>
      <c r="C2" s="52" t="s">
        <v>517</v>
      </c>
      <c r="D2" s="53" t="s">
        <v>518</v>
      </c>
      <c r="E2" s="53" t="s">
        <v>519</v>
      </c>
      <c r="F2" s="53" t="s">
        <v>520</v>
      </c>
      <c r="G2" s="53" t="s">
        <v>521</v>
      </c>
      <c r="H2" s="54" t="s">
        <v>522</v>
      </c>
      <c r="I2" s="53" t="s">
        <v>523</v>
      </c>
      <c r="J2" s="53" t="s">
        <v>524</v>
      </c>
      <c r="K2" s="53" t="s">
        <v>525</v>
      </c>
      <c r="L2" s="53" t="s">
        <v>526</v>
      </c>
      <c r="M2" s="53" t="s">
        <v>527</v>
      </c>
      <c r="N2" s="53" t="s">
        <v>528</v>
      </c>
      <c r="O2" s="53" t="s">
        <v>529</v>
      </c>
      <c r="P2" s="53" t="s">
        <v>530</v>
      </c>
      <c r="Q2" s="53" t="s">
        <v>531</v>
      </c>
      <c r="R2" s="53" t="s">
        <v>532</v>
      </c>
      <c r="S2" s="53" t="s">
        <v>533</v>
      </c>
      <c r="T2" s="53" t="s">
        <v>534</v>
      </c>
      <c r="U2" s="53" t="s">
        <v>535</v>
      </c>
      <c r="V2" s="53" t="s">
        <v>536</v>
      </c>
      <c r="W2" s="53" t="s">
        <v>537</v>
      </c>
      <c r="X2" s="53" t="s">
        <v>538</v>
      </c>
      <c r="Y2" s="53" t="s">
        <v>539</v>
      </c>
      <c r="Z2" s="53" t="s">
        <v>540</v>
      </c>
      <c r="AA2" s="53" t="s">
        <v>541</v>
      </c>
      <c r="AB2" s="53" t="s">
        <v>542</v>
      </c>
      <c r="AC2" s="53" t="s">
        <v>543</v>
      </c>
      <c r="AD2" s="53" t="s">
        <v>544</v>
      </c>
      <c r="AE2" s="53" t="s">
        <v>545</v>
      </c>
      <c r="AF2" s="53" t="s">
        <v>546</v>
      </c>
      <c r="AG2" s="53" t="s">
        <v>547</v>
      </c>
      <c r="AH2" s="53" t="s">
        <v>548</v>
      </c>
      <c r="AI2" s="53" t="s">
        <v>549</v>
      </c>
      <c r="AJ2" s="53" t="s">
        <v>550</v>
      </c>
      <c r="AK2" s="53" t="s">
        <v>551</v>
      </c>
      <c r="AL2" s="53" t="s">
        <v>552</v>
      </c>
      <c r="AM2" s="53" t="s">
        <v>553</v>
      </c>
      <c r="AN2" s="53" t="s">
        <v>554</v>
      </c>
      <c r="AO2" s="53" t="s">
        <v>555</v>
      </c>
      <c r="AP2" s="54" t="s">
        <v>556</v>
      </c>
    </row>
    <row r="3" spans="1:42" ht="46.5" customHeight="1" x14ac:dyDescent="0.25">
      <c r="A3" s="55">
        <v>99</v>
      </c>
      <c r="B3" s="56" t="s">
        <v>4</v>
      </c>
      <c r="C3" s="57">
        <v>14657768</v>
      </c>
    </row>
    <row r="4" spans="1:42" ht="67.5" customHeight="1" x14ac:dyDescent="0.25">
      <c r="A4" s="55">
        <v>99</v>
      </c>
      <c r="B4" s="56" t="s">
        <v>5</v>
      </c>
      <c r="C4" s="57">
        <v>664953685</v>
      </c>
    </row>
    <row r="5" spans="1:42" ht="67.5" customHeight="1" x14ac:dyDescent="0.25">
      <c r="A5" s="55">
        <v>99</v>
      </c>
      <c r="B5" s="56" t="s">
        <v>6</v>
      </c>
      <c r="C5" s="57">
        <v>755672213</v>
      </c>
    </row>
    <row r="6" spans="1:42" ht="67.5" customHeight="1" x14ac:dyDescent="0.25">
      <c r="A6" s="55">
        <v>99</v>
      </c>
      <c r="B6" s="56" t="s">
        <v>7</v>
      </c>
      <c r="C6" s="57">
        <v>152225102</v>
      </c>
    </row>
    <row r="7" spans="1:42" ht="67.5" customHeight="1" x14ac:dyDescent="0.25">
      <c r="A7" s="55">
        <v>99</v>
      </c>
      <c r="B7" s="56" t="s">
        <v>8</v>
      </c>
      <c r="C7" s="57">
        <v>907897315</v>
      </c>
    </row>
    <row r="8" spans="1:42" ht="67.5" customHeight="1" x14ac:dyDescent="0.25">
      <c r="A8" s="55">
        <v>99</v>
      </c>
      <c r="B8" s="56" t="s">
        <v>9</v>
      </c>
      <c r="C8" s="57">
        <v>53963230</v>
      </c>
    </row>
    <row r="9" spans="1:42" ht="67.5" customHeight="1" x14ac:dyDescent="0.25">
      <c r="A9" s="55"/>
      <c r="B9" s="56" t="s">
        <v>557</v>
      </c>
      <c r="C9" s="57">
        <v>44959460</v>
      </c>
    </row>
    <row r="10" spans="1:42" ht="67.5" customHeight="1" x14ac:dyDescent="0.25">
      <c r="A10" s="55">
        <v>99</v>
      </c>
      <c r="B10" s="56" t="s">
        <v>10</v>
      </c>
      <c r="C10" s="57">
        <v>44959460</v>
      </c>
    </row>
    <row r="11" spans="1:42" ht="67.5" customHeight="1" x14ac:dyDescent="0.25">
      <c r="A11" s="58">
        <v>99</v>
      </c>
      <c r="B11" s="59" t="s">
        <v>11</v>
      </c>
      <c r="C11" s="57">
        <v>1686431458</v>
      </c>
    </row>
    <row r="12" spans="1:42" ht="67.5" customHeight="1" x14ac:dyDescent="0.25">
      <c r="A12" s="55">
        <v>99</v>
      </c>
      <c r="B12" s="60" t="s">
        <v>12</v>
      </c>
      <c r="C12" s="61">
        <v>140011600</v>
      </c>
    </row>
    <row r="13" spans="1:42" ht="67.5" customHeight="1" x14ac:dyDescent="0.25">
      <c r="A13" s="55">
        <v>99</v>
      </c>
      <c r="B13" s="56" t="s">
        <v>13</v>
      </c>
      <c r="C13" s="62">
        <v>15599427</v>
      </c>
    </row>
    <row r="14" spans="1:42" ht="67.5" customHeight="1" x14ac:dyDescent="0.25">
      <c r="A14" s="55">
        <v>99</v>
      </c>
      <c r="B14" s="56" t="s">
        <v>14</v>
      </c>
      <c r="C14" s="62">
        <v>4050000</v>
      </c>
    </row>
    <row r="15" spans="1:42" ht="67.5" customHeight="1" x14ac:dyDescent="0.25">
      <c r="A15" s="55">
        <v>99</v>
      </c>
      <c r="B15" s="56" t="s">
        <v>15</v>
      </c>
      <c r="C15" s="62">
        <v>11765040</v>
      </c>
    </row>
    <row r="16" spans="1:42" ht="67.5" customHeight="1" x14ac:dyDescent="0.25">
      <c r="A16" s="55">
        <v>99</v>
      </c>
      <c r="B16" s="56" t="s">
        <v>558</v>
      </c>
      <c r="C16" s="63">
        <v>7183003</v>
      </c>
    </row>
    <row r="17" spans="1:5" ht="67.5" customHeight="1" x14ac:dyDescent="0.25">
      <c r="A17" s="55">
        <v>99</v>
      </c>
      <c r="B17" s="56" t="s">
        <v>559</v>
      </c>
      <c r="C17" s="61">
        <v>251260</v>
      </c>
    </row>
    <row r="18" spans="1:5" ht="67.5" customHeight="1" x14ac:dyDescent="0.25">
      <c r="A18" s="55">
        <v>99</v>
      </c>
      <c r="B18" s="56" t="s">
        <v>560</v>
      </c>
      <c r="C18" s="61">
        <v>172071</v>
      </c>
    </row>
    <row r="19" spans="1:5" ht="67.5" customHeight="1" x14ac:dyDescent="0.25">
      <c r="A19" s="55">
        <v>99</v>
      </c>
      <c r="B19" s="56" t="s">
        <v>20</v>
      </c>
      <c r="C19" s="57">
        <v>1502124</v>
      </c>
    </row>
    <row r="20" spans="1:5" ht="67.5" customHeight="1" x14ac:dyDescent="0.25">
      <c r="A20" s="55">
        <v>99</v>
      </c>
      <c r="B20" s="56" t="s">
        <v>21</v>
      </c>
      <c r="C20" s="61">
        <v>8178000</v>
      </c>
    </row>
    <row r="21" spans="1:5" ht="67.5" customHeight="1" x14ac:dyDescent="0.25">
      <c r="A21" s="55">
        <v>99</v>
      </c>
      <c r="B21" s="56" t="s">
        <v>561</v>
      </c>
      <c r="C21" s="64">
        <v>188712525</v>
      </c>
    </row>
    <row r="22" spans="1:5" ht="67.5" customHeight="1" x14ac:dyDescent="0.25">
      <c r="A22" s="55">
        <v>99</v>
      </c>
      <c r="B22" s="56" t="s">
        <v>23</v>
      </c>
      <c r="C22" s="61">
        <v>11847199</v>
      </c>
    </row>
    <row r="23" spans="1:5" ht="67.5" customHeight="1" x14ac:dyDescent="0.25">
      <c r="A23" s="55">
        <v>99</v>
      </c>
      <c r="B23" s="56" t="s">
        <v>24</v>
      </c>
      <c r="C23" s="61">
        <v>33668970</v>
      </c>
    </row>
    <row r="24" spans="1:5" ht="67.5" customHeight="1" x14ac:dyDescent="0.25">
      <c r="A24" s="55">
        <v>99</v>
      </c>
      <c r="B24" s="56" t="s">
        <v>25</v>
      </c>
      <c r="C24" s="61">
        <v>188248813</v>
      </c>
    </row>
    <row r="25" spans="1:5" ht="67.5" customHeight="1" x14ac:dyDescent="0.25">
      <c r="A25" s="55">
        <v>99</v>
      </c>
      <c r="B25" s="56" t="s">
        <v>26</v>
      </c>
      <c r="C25" s="65">
        <v>233764982</v>
      </c>
    </row>
    <row r="26" spans="1:5" ht="67.5" customHeight="1" x14ac:dyDescent="0.25">
      <c r="A26" s="55">
        <v>99</v>
      </c>
      <c r="B26" s="56" t="s">
        <v>562</v>
      </c>
      <c r="C26" s="61">
        <v>24896202</v>
      </c>
    </row>
    <row r="27" spans="1:5" ht="67.5" customHeight="1" x14ac:dyDescent="0.25">
      <c r="A27" s="55">
        <v>99</v>
      </c>
      <c r="B27" s="56" t="s">
        <v>27</v>
      </c>
      <c r="C27" s="66">
        <v>447373709</v>
      </c>
      <c r="D27" s="67"/>
      <c r="E27" s="68"/>
    </row>
    <row r="28" spans="1:5" ht="67.5" customHeight="1" x14ac:dyDescent="0.25">
      <c r="A28" s="55">
        <v>99</v>
      </c>
      <c r="B28" s="69" t="s">
        <v>28</v>
      </c>
      <c r="C28" s="61">
        <v>2133805167</v>
      </c>
      <c r="D28" s="70"/>
    </row>
    <row r="29" spans="1:5" ht="67.5" customHeight="1" x14ac:dyDescent="0.25">
      <c r="A29" s="55">
        <v>99</v>
      </c>
      <c r="B29" s="56" t="s">
        <v>563</v>
      </c>
      <c r="C29" s="61">
        <v>233030000</v>
      </c>
    </row>
    <row r="30" spans="1:5" ht="67.5" customHeight="1" x14ac:dyDescent="0.25">
      <c r="A30" s="55">
        <v>99</v>
      </c>
      <c r="B30" s="56" t="s">
        <v>564</v>
      </c>
      <c r="C30" s="71">
        <v>0</v>
      </c>
    </row>
    <row r="31" spans="1:5" ht="67.5" customHeight="1" x14ac:dyDescent="0.25">
      <c r="A31" s="55">
        <v>99</v>
      </c>
      <c r="B31" s="56" t="s">
        <v>565</v>
      </c>
      <c r="C31" s="61">
        <v>0</v>
      </c>
    </row>
    <row r="32" spans="1:5" ht="67.5" customHeight="1" x14ac:dyDescent="0.25">
      <c r="A32" s="55">
        <v>99</v>
      </c>
      <c r="B32" s="56" t="s">
        <v>566</v>
      </c>
      <c r="C32" s="61">
        <v>0</v>
      </c>
    </row>
    <row r="33" spans="1:3" ht="67.5" customHeight="1" x14ac:dyDescent="0.25">
      <c r="A33" s="55">
        <v>99</v>
      </c>
      <c r="B33" s="56" t="s">
        <v>567</v>
      </c>
      <c r="C33" s="61">
        <v>6148329</v>
      </c>
    </row>
    <row r="34" spans="1:3" ht="67.5" customHeight="1" x14ac:dyDescent="0.25">
      <c r="A34" s="55">
        <v>99</v>
      </c>
      <c r="B34" s="56" t="s">
        <v>568</v>
      </c>
      <c r="C34" s="57">
        <v>0</v>
      </c>
    </row>
    <row r="35" spans="1:3" ht="67.5" customHeight="1" x14ac:dyDescent="0.25">
      <c r="A35" s="55">
        <v>99</v>
      </c>
      <c r="B35" s="56" t="s">
        <v>569</v>
      </c>
      <c r="C35" s="61">
        <v>7000000</v>
      </c>
    </row>
    <row r="36" spans="1:3" ht="67.5" customHeight="1" x14ac:dyDescent="0.25">
      <c r="A36" s="55">
        <v>99</v>
      </c>
      <c r="B36" s="56" t="s">
        <v>570</v>
      </c>
      <c r="C36" s="61">
        <v>2000000</v>
      </c>
    </row>
    <row r="37" spans="1:3" ht="67.5" customHeight="1" x14ac:dyDescent="0.25">
      <c r="A37" s="55"/>
      <c r="B37" s="56" t="s">
        <v>571</v>
      </c>
      <c r="C37" s="62">
        <v>750000</v>
      </c>
    </row>
    <row r="38" spans="1:3" ht="67.5" customHeight="1" x14ac:dyDescent="0.25">
      <c r="A38" s="55">
        <v>99</v>
      </c>
      <c r="B38" s="72" t="s">
        <v>572</v>
      </c>
      <c r="C38" s="61">
        <v>1299000</v>
      </c>
    </row>
    <row r="39" spans="1:3" ht="67.5" customHeight="1" x14ac:dyDescent="0.25">
      <c r="A39" s="55">
        <v>99</v>
      </c>
      <c r="B39" s="69" t="s">
        <v>35</v>
      </c>
      <c r="C39" s="64">
        <v>250227329</v>
      </c>
    </row>
    <row r="40" spans="1:3" ht="67.5" customHeight="1" x14ac:dyDescent="0.25">
      <c r="A40" s="55">
        <v>99</v>
      </c>
      <c r="B40" s="59" t="s">
        <v>36</v>
      </c>
      <c r="C40" s="57">
        <v>449072260</v>
      </c>
    </row>
    <row r="41" spans="1:3" ht="67.5" customHeight="1" x14ac:dyDescent="0.25">
      <c r="A41" s="55">
        <v>99</v>
      </c>
      <c r="B41" s="59" t="s">
        <v>37</v>
      </c>
      <c r="C41" s="57">
        <v>115363101</v>
      </c>
    </row>
    <row r="42" spans="1:3" ht="67.5" customHeight="1" x14ac:dyDescent="0.25">
      <c r="A42" s="55">
        <v>99</v>
      </c>
      <c r="B42" s="59" t="s">
        <v>38</v>
      </c>
      <c r="C42" s="57">
        <v>564435361</v>
      </c>
    </row>
    <row r="43" spans="1:3" ht="67.5" customHeight="1" x14ac:dyDescent="0.25">
      <c r="A43" s="55">
        <v>99</v>
      </c>
      <c r="B43" s="59" t="s">
        <v>39</v>
      </c>
      <c r="C43" s="57">
        <v>2564878234</v>
      </c>
    </row>
    <row r="44" spans="1:3" ht="67.5" customHeight="1" x14ac:dyDescent="0.25">
      <c r="A44" s="55">
        <v>99</v>
      </c>
      <c r="B44" s="59" t="s">
        <v>40</v>
      </c>
      <c r="C44" s="57">
        <v>0</v>
      </c>
    </row>
    <row r="45" spans="1:3" ht="67.5" customHeight="1" x14ac:dyDescent="0.25">
      <c r="A45" s="55">
        <v>99</v>
      </c>
      <c r="B45" s="59" t="s">
        <v>41</v>
      </c>
      <c r="C45" s="57">
        <v>30182729</v>
      </c>
    </row>
    <row r="46" spans="1:3" ht="67.5" customHeight="1" x14ac:dyDescent="0.25">
      <c r="A46" s="55">
        <v>99</v>
      </c>
      <c r="B46" s="59" t="s">
        <v>42</v>
      </c>
      <c r="C46" s="57">
        <v>2595060963</v>
      </c>
    </row>
    <row r="47" spans="1:3" ht="67.5" customHeight="1" x14ac:dyDescent="0.25">
      <c r="A47" s="55">
        <v>99</v>
      </c>
      <c r="B47" s="59" t="s">
        <v>43</v>
      </c>
      <c r="C47" s="57">
        <v>1657224</v>
      </c>
    </row>
    <row r="48" spans="1:3" ht="67.5" customHeight="1" x14ac:dyDescent="0.25">
      <c r="A48" s="55">
        <v>99</v>
      </c>
      <c r="B48" s="59" t="s">
        <v>44</v>
      </c>
      <c r="C48" s="73">
        <v>5558902</v>
      </c>
    </row>
    <row r="49" spans="1:4" ht="67.5" customHeight="1" x14ac:dyDescent="0.25">
      <c r="A49" s="55">
        <v>99</v>
      </c>
      <c r="B49" s="59" t="s">
        <v>45</v>
      </c>
      <c r="C49" s="62">
        <v>3548558</v>
      </c>
    </row>
    <row r="50" spans="1:4" ht="67.5" customHeight="1" x14ac:dyDescent="0.25">
      <c r="A50" s="55">
        <v>99</v>
      </c>
      <c r="B50" s="59" t="s">
        <v>573</v>
      </c>
      <c r="C50" s="62">
        <v>62000</v>
      </c>
    </row>
    <row r="51" spans="1:4" ht="67.5" customHeight="1" x14ac:dyDescent="0.25">
      <c r="A51" s="55">
        <v>99</v>
      </c>
      <c r="B51" s="59" t="s">
        <v>46</v>
      </c>
      <c r="C51" s="57">
        <v>10826684</v>
      </c>
      <c r="D51" s="68"/>
    </row>
    <row r="52" spans="1:4" ht="67.5" customHeight="1" x14ac:dyDescent="0.25">
      <c r="A52" s="55">
        <v>99</v>
      </c>
      <c r="B52" s="74" t="s">
        <v>47</v>
      </c>
      <c r="C52" s="64">
        <v>3170323008</v>
      </c>
    </row>
    <row r="53" spans="1:4" ht="67.5" customHeight="1" x14ac:dyDescent="0.25">
      <c r="A53" s="55">
        <v>99</v>
      </c>
      <c r="B53" s="75" t="s">
        <v>48</v>
      </c>
      <c r="C53" s="57">
        <v>1616895</v>
      </c>
    </row>
    <row r="54" spans="1:4" ht="67.5" customHeight="1" x14ac:dyDescent="0.25">
      <c r="A54" s="55">
        <v>99</v>
      </c>
      <c r="B54" s="75" t="s">
        <v>49</v>
      </c>
      <c r="C54" s="57">
        <v>59453866</v>
      </c>
    </row>
    <row r="55" spans="1:4" ht="67.5" customHeight="1" x14ac:dyDescent="0.25">
      <c r="A55" s="55">
        <v>99</v>
      </c>
      <c r="B55" s="75" t="s">
        <v>50</v>
      </c>
      <c r="C55" s="57">
        <v>23827377</v>
      </c>
    </row>
    <row r="56" spans="1:4" ht="67.5" customHeight="1" x14ac:dyDescent="0.25">
      <c r="A56" s="55">
        <v>99</v>
      </c>
      <c r="B56" s="75" t="s">
        <v>51</v>
      </c>
      <c r="C56" s="57">
        <v>463177715</v>
      </c>
    </row>
    <row r="57" spans="1:4" ht="67.5" customHeight="1" x14ac:dyDescent="0.25">
      <c r="A57" s="55">
        <v>99</v>
      </c>
      <c r="B57" s="75" t="s">
        <v>52</v>
      </c>
      <c r="C57" s="57">
        <v>63230671</v>
      </c>
    </row>
    <row r="58" spans="1:4" ht="67.5" customHeight="1" x14ac:dyDescent="0.25">
      <c r="A58" s="55">
        <v>99</v>
      </c>
      <c r="B58" s="75" t="s">
        <v>53</v>
      </c>
      <c r="C58" s="57">
        <v>120962087</v>
      </c>
    </row>
    <row r="59" spans="1:4" ht="67.5" customHeight="1" x14ac:dyDescent="0.25">
      <c r="A59" s="55">
        <v>99</v>
      </c>
      <c r="B59" s="75" t="s">
        <v>54</v>
      </c>
      <c r="C59" s="57">
        <v>949000</v>
      </c>
    </row>
    <row r="60" spans="1:4" ht="67.5" customHeight="1" x14ac:dyDescent="0.25">
      <c r="A60" s="55">
        <v>99</v>
      </c>
      <c r="B60" s="75" t="s">
        <v>55</v>
      </c>
      <c r="C60" s="57">
        <v>4254385</v>
      </c>
    </row>
    <row r="61" spans="1:4" ht="67.5" customHeight="1" x14ac:dyDescent="0.25">
      <c r="A61" s="55">
        <v>99</v>
      </c>
      <c r="B61" s="75" t="s">
        <v>56</v>
      </c>
      <c r="C61" s="57">
        <v>81415</v>
      </c>
    </row>
    <row r="62" spans="1:4" ht="67.5" customHeight="1" x14ac:dyDescent="0.25">
      <c r="A62" s="55">
        <v>99</v>
      </c>
      <c r="B62" s="75" t="s">
        <v>57</v>
      </c>
      <c r="C62" s="57">
        <v>4335801</v>
      </c>
      <c r="D62" s="76"/>
    </row>
    <row r="63" spans="1:4" ht="67.5" customHeight="1" x14ac:dyDescent="0.25">
      <c r="A63" s="55">
        <v>99</v>
      </c>
      <c r="B63" s="75" t="s">
        <v>58</v>
      </c>
      <c r="C63" s="57">
        <v>289835489</v>
      </c>
      <c r="D63" s="76"/>
    </row>
    <row r="64" spans="1:4" ht="67.5" customHeight="1" x14ac:dyDescent="0.25">
      <c r="A64" s="55">
        <v>99</v>
      </c>
      <c r="B64" s="77" t="s">
        <v>59</v>
      </c>
      <c r="C64" s="78">
        <v>1027388901</v>
      </c>
      <c r="D64" s="79"/>
    </row>
    <row r="65" spans="1:4" ht="67.5" customHeight="1" x14ac:dyDescent="0.25">
      <c r="A65" s="55">
        <v>99</v>
      </c>
      <c r="B65" s="75" t="s">
        <v>60</v>
      </c>
      <c r="C65" s="80">
        <v>191415975</v>
      </c>
    </row>
    <row r="66" spans="1:4" ht="67.5" customHeight="1" x14ac:dyDescent="0.25">
      <c r="A66" s="55">
        <v>99</v>
      </c>
      <c r="B66" s="59" t="s">
        <v>574</v>
      </c>
      <c r="C66" s="80">
        <v>157700000</v>
      </c>
    </row>
    <row r="67" spans="1:4" ht="67.5" customHeight="1" x14ac:dyDescent="0.25">
      <c r="A67" s="55">
        <v>99</v>
      </c>
      <c r="B67" s="75" t="s">
        <v>61</v>
      </c>
      <c r="C67" s="80">
        <v>4411584</v>
      </c>
    </row>
    <row r="68" spans="1:4" ht="67.5" customHeight="1" x14ac:dyDescent="0.25">
      <c r="A68" s="55">
        <v>99</v>
      </c>
      <c r="B68" s="81" t="s">
        <v>575</v>
      </c>
      <c r="C68" s="80">
        <v>521872</v>
      </c>
    </row>
    <row r="69" spans="1:4" ht="67.5" customHeight="1" x14ac:dyDescent="0.25">
      <c r="A69" s="55">
        <v>99</v>
      </c>
      <c r="B69" s="77" t="s">
        <v>62</v>
      </c>
      <c r="C69" s="64">
        <v>354049431</v>
      </c>
      <c r="D69" s="64"/>
    </row>
    <row r="70" spans="1:4" ht="99" customHeight="1" x14ac:dyDescent="0.25">
      <c r="A70" s="55">
        <v>99</v>
      </c>
      <c r="B70" s="82" t="s">
        <v>576</v>
      </c>
      <c r="C70" s="83">
        <v>22672000</v>
      </c>
    </row>
    <row r="71" spans="1:4" ht="67.5" customHeight="1" x14ac:dyDescent="0.25">
      <c r="A71" s="55">
        <v>99</v>
      </c>
      <c r="B71" s="82" t="s">
        <v>64</v>
      </c>
      <c r="C71" s="84">
        <v>0</v>
      </c>
    </row>
    <row r="72" spans="1:4" ht="67.5" customHeight="1" x14ac:dyDescent="0.25">
      <c r="A72" s="55">
        <v>99</v>
      </c>
      <c r="B72" s="82" t="s">
        <v>65</v>
      </c>
      <c r="C72" s="83">
        <v>9475000</v>
      </c>
    </row>
    <row r="73" spans="1:4" ht="67.5" customHeight="1" x14ac:dyDescent="0.25">
      <c r="A73" s="55">
        <v>99</v>
      </c>
      <c r="B73" s="82" t="s">
        <v>66</v>
      </c>
      <c r="C73" s="84">
        <v>0</v>
      </c>
    </row>
    <row r="74" spans="1:4" ht="67.5" customHeight="1" x14ac:dyDescent="0.25">
      <c r="A74" s="55">
        <v>99</v>
      </c>
      <c r="B74" s="82" t="s">
        <v>577</v>
      </c>
      <c r="C74" s="85">
        <v>19140</v>
      </c>
    </row>
    <row r="75" spans="1:4" ht="67.5" customHeight="1" x14ac:dyDescent="0.25">
      <c r="A75" s="55">
        <v>99</v>
      </c>
      <c r="B75" s="82" t="s">
        <v>68</v>
      </c>
      <c r="C75" s="83">
        <v>1000000</v>
      </c>
    </row>
    <row r="76" spans="1:4" ht="67.5" customHeight="1" x14ac:dyDescent="0.25">
      <c r="A76" s="55">
        <v>99</v>
      </c>
      <c r="B76" s="82" t="s">
        <v>69</v>
      </c>
      <c r="C76" s="83">
        <v>430890</v>
      </c>
    </row>
    <row r="77" spans="1:4" ht="67.5" customHeight="1" x14ac:dyDescent="0.25">
      <c r="A77" s="55">
        <v>99</v>
      </c>
      <c r="B77" s="82" t="s">
        <v>70</v>
      </c>
      <c r="C77" s="83">
        <v>3703425</v>
      </c>
    </row>
    <row r="78" spans="1:4" ht="67.5" customHeight="1" x14ac:dyDescent="0.25">
      <c r="A78" s="55">
        <v>99</v>
      </c>
      <c r="B78" s="82" t="s">
        <v>71</v>
      </c>
      <c r="C78" s="85">
        <v>36865380</v>
      </c>
    </row>
    <row r="79" spans="1:4" ht="67.5" customHeight="1" x14ac:dyDescent="0.25">
      <c r="A79" s="55">
        <v>99</v>
      </c>
      <c r="B79" s="86" t="s">
        <v>578</v>
      </c>
      <c r="C79" s="61">
        <v>786985</v>
      </c>
    </row>
    <row r="80" spans="1:4" ht="67.5" customHeight="1" x14ac:dyDescent="0.25">
      <c r="A80" s="55">
        <v>99</v>
      </c>
      <c r="B80" s="87" t="s">
        <v>73</v>
      </c>
      <c r="C80" s="88">
        <v>75034800</v>
      </c>
    </row>
    <row r="81" spans="1:4" ht="67.5" customHeight="1" x14ac:dyDescent="0.25">
      <c r="A81" s="55">
        <v>99</v>
      </c>
      <c r="B81" s="82" t="s">
        <v>74</v>
      </c>
      <c r="C81" s="83">
        <v>6312673</v>
      </c>
    </row>
    <row r="82" spans="1:4" ht="67.5" customHeight="1" x14ac:dyDescent="0.25">
      <c r="A82" s="55">
        <v>99</v>
      </c>
      <c r="B82" s="82" t="s">
        <v>75</v>
      </c>
      <c r="C82" s="83">
        <v>2676550</v>
      </c>
    </row>
    <row r="83" spans="1:4" ht="67.5" customHeight="1" x14ac:dyDescent="0.25">
      <c r="A83" s="55">
        <v>99</v>
      </c>
      <c r="B83" s="82" t="s">
        <v>76</v>
      </c>
      <c r="C83" s="83">
        <v>15700000</v>
      </c>
    </row>
    <row r="84" spans="1:4" ht="67.5" customHeight="1" x14ac:dyDescent="0.25">
      <c r="A84" s="55">
        <v>99</v>
      </c>
      <c r="B84" s="82" t="s">
        <v>77</v>
      </c>
      <c r="C84" s="83">
        <v>7500000</v>
      </c>
    </row>
    <row r="85" spans="1:4" ht="67.5" customHeight="1" x14ac:dyDescent="0.25">
      <c r="A85" s="55">
        <v>99</v>
      </c>
      <c r="B85" s="82" t="s">
        <v>78</v>
      </c>
      <c r="C85" s="83">
        <v>32189223</v>
      </c>
    </row>
    <row r="86" spans="1:4" ht="67.5" customHeight="1" x14ac:dyDescent="0.25">
      <c r="A86" s="55">
        <v>99</v>
      </c>
      <c r="B86" s="82" t="s">
        <v>79</v>
      </c>
      <c r="C86" s="83">
        <v>1100375</v>
      </c>
    </row>
    <row r="87" spans="1:4" ht="67.5" customHeight="1" x14ac:dyDescent="0.25">
      <c r="A87" s="55">
        <v>99</v>
      </c>
      <c r="B87" s="82" t="s">
        <v>80</v>
      </c>
      <c r="C87" s="89">
        <v>0</v>
      </c>
    </row>
    <row r="88" spans="1:4" ht="67.5" customHeight="1" x14ac:dyDescent="0.25">
      <c r="A88" s="55">
        <v>99</v>
      </c>
      <c r="B88" s="82" t="s">
        <v>81</v>
      </c>
      <c r="C88" s="89">
        <v>0</v>
      </c>
    </row>
    <row r="89" spans="1:4" ht="67.5" customHeight="1" x14ac:dyDescent="0.25">
      <c r="A89" s="55">
        <v>99</v>
      </c>
      <c r="B89" s="90" t="s">
        <v>579</v>
      </c>
      <c r="C89" s="83">
        <v>928324</v>
      </c>
    </row>
    <row r="90" spans="1:4" ht="67.5" customHeight="1" x14ac:dyDescent="0.25">
      <c r="A90" s="55">
        <v>99</v>
      </c>
      <c r="B90" s="82" t="s">
        <v>82</v>
      </c>
      <c r="C90" s="89">
        <v>2028699</v>
      </c>
    </row>
    <row r="91" spans="1:4" ht="67.5" customHeight="1" x14ac:dyDescent="0.25">
      <c r="A91" s="55">
        <v>99</v>
      </c>
      <c r="B91" s="87" t="s">
        <v>83</v>
      </c>
      <c r="C91" s="88">
        <v>34217922</v>
      </c>
    </row>
    <row r="92" spans="1:4" ht="67.5" customHeight="1" x14ac:dyDescent="0.25">
      <c r="A92" s="55">
        <v>99</v>
      </c>
      <c r="B92" s="87" t="s">
        <v>84</v>
      </c>
      <c r="C92" s="88">
        <v>7045046558</v>
      </c>
      <c r="D92" s="91"/>
    </row>
    <row r="93" spans="1:4" ht="67.5" customHeight="1" x14ac:dyDescent="0.25">
      <c r="A93" s="55">
        <v>99</v>
      </c>
      <c r="B93" s="87"/>
      <c r="C93" s="92"/>
    </row>
    <row r="94" spans="1:4" ht="67.5" customHeight="1" x14ac:dyDescent="0.25">
      <c r="A94" s="55">
        <v>99</v>
      </c>
      <c r="B94" s="82" t="s">
        <v>85</v>
      </c>
      <c r="C94" s="93">
        <v>150000000</v>
      </c>
    </row>
    <row r="95" spans="1:4" ht="67.5" customHeight="1" x14ac:dyDescent="0.25">
      <c r="A95" s="55">
        <v>99</v>
      </c>
      <c r="B95" s="87" t="s">
        <v>86</v>
      </c>
      <c r="C95" s="93">
        <v>150000000</v>
      </c>
    </row>
    <row r="96" spans="1:4" ht="67.5" customHeight="1" x14ac:dyDescent="0.25">
      <c r="A96" s="55">
        <v>99</v>
      </c>
      <c r="B96" s="82" t="s">
        <v>87</v>
      </c>
      <c r="C96" s="93">
        <v>200000000</v>
      </c>
    </row>
    <row r="97" spans="1:42" ht="67.5" customHeight="1" x14ac:dyDescent="0.25">
      <c r="A97" s="55">
        <v>99</v>
      </c>
      <c r="B97" s="87" t="s">
        <v>88</v>
      </c>
      <c r="C97" s="93">
        <v>200000000</v>
      </c>
    </row>
    <row r="98" spans="1:42" ht="67.5" customHeight="1" x14ac:dyDescent="0.25">
      <c r="A98" s="55">
        <v>99</v>
      </c>
      <c r="B98" s="82" t="s">
        <v>89</v>
      </c>
      <c r="C98" s="93">
        <v>3767992456</v>
      </c>
    </row>
    <row r="99" spans="1:42" ht="67.5" customHeight="1" x14ac:dyDescent="0.25">
      <c r="A99" s="55">
        <v>99</v>
      </c>
      <c r="B99" s="87" t="s">
        <v>90</v>
      </c>
      <c r="C99" s="93">
        <v>3767992456</v>
      </c>
    </row>
    <row r="100" spans="1:42" ht="67.5" customHeight="1" x14ac:dyDescent="0.25">
      <c r="A100" s="55">
        <v>99</v>
      </c>
      <c r="B100" s="56" t="s">
        <v>91</v>
      </c>
      <c r="C100" s="93">
        <v>86510103</v>
      </c>
    </row>
    <row r="101" spans="1:42" ht="67.5" customHeight="1" x14ac:dyDescent="0.25">
      <c r="A101" s="55">
        <v>99</v>
      </c>
      <c r="B101" s="87" t="s">
        <v>92</v>
      </c>
      <c r="C101" s="94">
        <v>4204502559</v>
      </c>
    </row>
    <row r="102" spans="1:42" ht="67.5" customHeight="1" x14ac:dyDescent="0.25">
      <c r="A102" s="55">
        <v>99</v>
      </c>
      <c r="B102" s="87" t="s">
        <v>93</v>
      </c>
      <c r="C102" s="94">
        <v>4204502559</v>
      </c>
      <c r="D102" s="95"/>
    </row>
    <row r="103" spans="1:42" ht="67.5" customHeight="1" x14ac:dyDescent="0.25">
      <c r="A103" s="55">
        <v>99</v>
      </c>
      <c r="B103" s="96"/>
      <c r="C103" s="63"/>
    </row>
    <row r="104" spans="1:42" ht="67.5" customHeight="1" x14ac:dyDescent="0.25">
      <c r="A104" s="55">
        <v>99</v>
      </c>
      <c r="B104" s="77"/>
      <c r="C104" s="94"/>
      <c r="D104" s="97"/>
    </row>
    <row r="105" spans="1:42" ht="67.5" customHeight="1" x14ac:dyDescent="0.25">
      <c r="A105" s="55">
        <v>99</v>
      </c>
      <c r="B105" s="77" t="s">
        <v>95</v>
      </c>
      <c r="C105" s="63">
        <v>350000000</v>
      </c>
    </row>
    <row r="106" spans="1:42" ht="67.5" customHeight="1" x14ac:dyDescent="0.25">
      <c r="A106" s="55">
        <v>99</v>
      </c>
      <c r="B106" s="77" t="s">
        <v>96</v>
      </c>
      <c r="C106" s="93">
        <v>3854502559</v>
      </c>
    </row>
    <row r="107" spans="1:42" ht="67.5" customHeight="1" x14ac:dyDescent="0.25">
      <c r="A107" s="55">
        <v>99</v>
      </c>
      <c r="B107" s="87"/>
      <c r="C107" s="98"/>
      <c r="D107" s="99"/>
    </row>
    <row r="108" spans="1:42" ht="67.5" customHeight="1" x14ac:dyDescent="0.25">
      <c r="A108" s="100">
        <v>99</v>
      </c>
      <c r="B108" s="101" t="s">
        <v>580</v>
      </c>
      <c r="C108" s="93">
        <v>1947477805</v>
      </c>
    </row>
    <row r="109" spans="1:42" ht="67.5" customHeight="1" x14ac:dyDescent="0.25">
      <c r="A109" s="55">
        <v>99</v>
      </c>
      <c r="B109" s="90" t="s">
        <v>581</v>
      </c>
      <c r="C109" s="93">
        <v>796278015</v>
      </c>
      <c r="H109" s="96"/>
      <c r="AP109" s="76"/>
    </row>
    <row r="110" spans="1:42" ht="67.5" customHeight="1" x14ac:dyDescent="0.25">
      <c r="A110" s="55">
        <v>99</v>
      </c>
      <c r="B110" s="102" t="s">
        <v>582</v>
      </c>
      <c r="C110" s="88">
        <v>11249549117</v>
      </c>
      <c r="D110" s="103">
        <v>17974949</v>
      </c>
      <c r="E110" s="103">
        <v>18058195</v>
      </c>
      <c r="F110" s="103">
        <v>630973158</v>
      </c>
      <c r="G110" s="103">
        <v>1776247161</v>
      </c>
      <c r="H110" s="104">
        <v>3790288658</v>
      </c>
      <c r="I110" s="103">
        <v>3603304</v>
      </c>
      <c r="J110" s="103">
        <v>308904437</v>
      </c>
      <c r="K110" s="103">
        <v>15599427</v>
      </c>
      <c r="L110" s="103">
        <v>36865380</v>
      </c>
      <c r="M110" s="103">
        <v>58989103</v>
      </c>
      <c r="N110" s="103">
        <v>12026820</v>
      </c>
      <c r="O110" s="103">
        <v>421886888</v>
      </c>
      <c r="P110" s="103">
        <v>727500</v>
      </c>
      <c r="Q110" s="103">
        <v>9001387</v>
      </c>
      <c r="R110" s="103">
        <v>281900400</v>
      </c>
      <c r="S110" s="103">
        <v>20012316</v>
      </c>
      <c r="T110" s="103">
        <v>14746400</v>
      </c>
      <c r="U110" s="103">
        <v>6121300</v>
      </c>
      <c r="V110" s="103">
        <v>5915200</v>
      </c>
      <c r="W110" s="103">
        <v>68807465</v>
      </c>
      <c r="X110" s="103">
        <v>46038130</v>
      </c>
      <c r="Y110" s="103">
        <v>5159404</v>
      </c>
      <c r="Z110" s="103">
        <v>39817314</v>
      </c>
      <c r="AA110" s="103">
        <v>7000000</v>
      </c>
      <c r="AB110" s="103">
        <v>1249918</v>
      </c>
      <c r="AC110" s="103">
        <v>500000</v>
      </c>
      <c r="AD110" s="103">
        <v>1200000</v>
      </c>
      <c r="AE110" s="103">
        <v>5</v>
      </c>
      <c r="AF110" s="103">
        <v>12400384</v>
      </c>
      <c r="AG110" s="103">
        <v>0</v>
      </c>
      <c r="AH110" s="103">
        <v>99361866</v>
      </c>
      <c r="AI110" s="103">
        <v>4260690</v>
      </c>
      <c r="AJ110" s="103">
        <v>583420</v>
      </c>
      <c r="AK110" s="103">
        <v>4850051</v>
      </c>
      <c r="AL110" s="103">
        <v>5249724</v>
      </c>
      <c r="AM110" s="103">
        <v>4033888</v>
      </c>
      <c r="AN110" s="103">
        <v>1413125</v>
      </c>
      <c r="AO110" s="103">
        <v>3166712450</v>
      </c>
      <c r="AP110" s="104">
        <v>351069300</v>
      </c>
    </row>
    <row r="111" spans="1:42" ht="67.5" customHeight="1" x14ac:dyDescent="0.25">
      <c r="B111" s="102"/>
      <c r="C111" s="88"/>
    </row>
    <row r="112" spans="1:42" ht="67.5" customHeight="1" x14ac:dyDescent="0.25">
      <c r="B112" s="105"/>
      <c r="C112" s="106"/>
      <c r="D112" s="68"/>
    </row>
    <row r="113" spans="2:3" ht="67.5" customHeight="1" x14ac:dyDescent="0.25">
      <c r="B113" s="96"/>
      <c r="C113" s="107"/>
    </row>
    <row r="114" spans="2:3" ht="67.5" customHeight="1" x14ac:dyDescent="0.25">
      <c r="B114" s="96"/>
      <c r="C114" s="96"/>
    </row>
    <row r="115" spans="2:3" ht="67.5" customHeight="1" x14ac:dyDescent="0.25">
      <c r="B115" s="96"/>
      <c r="C115" s="96"/>
    </row>
    <row r="116" spans="2:3" ht="67.5" customHeight="1" x14ac:dyDescent="0.25">
      <c r="B116" s="96"/>
      <c r="C116" s="96"/>
    </row>
    <row r="117" spans="2:3" ht="67.5" customHeight="1" x14ac:dyDescent="0.25">
      <c r="B117" s="96"/>
      <c r="C117" s="96"/>
    </row>
    <row r="118" spans="2:3" ht="67.5" customHeight="1" x14ac:dyDescent="0.25">
      <c r="B118" s="96"/>
      <c r="C118" s="96"/>
    </row>
    <row r="119" spans="2:3" ht="67.5" customHeight="1" x14ac:dyDescent="0.25">
      <c r="B119" s="96"/>
      <c r="C119" s="96"/>
    </row>
    <row r="120" spans="2:3" ht="67.5" customHeight="1" x14ac:dyDescent="0.25">
      <c r="B120" s="96"/>
      <c r="C120" s="96"/>
    </row>
    <row r="121" spans="2:3" ht="67.5" customHeight="1" x14ac:dyDescent="0.25">
      <c r="B121" s="96"/>
      <c r="C121" s="96"/>
    </row>
    <row r="122" spans="2:3" ht="67.5" customHeight="1" x14ac:dyDescent="0.25">
      <c r="B122" s="96"/>
      <c r="C122" s="96"/>
    </row>
    <row r="123" spans="2:3" ht="67.5" customHeight="1" x14ac:dyDescent="0.25">
      <c r="B123" s="96"/>
      <c r="C123" s="96"/>
    </row>
    <row r="124" spans="2:3" ht="67.5" customHeight="1" x14ac:dyDescent="0.25">
      <c r="B124" s="96"/>
      <c r="C124" s="96"/>
    </row>
    <row r="125" spans="2:3" ht="67.5" customHeight="1" x14ac:dyDescent="0.25">
      <c r="B125" s="96"/>
      <c r="C125" s="96"/>
    </row>
    <row r="126" spans="2:3" ht="67.5" customHeight="1" x14ac:dyDescent="0.25">
      <c r="B126" s="96"/>
      <c r="C126" s="96"/>
    </row>
    <row r="127" spans="2:3" ht="67.5" customHeight="1" x14ac:dyDescent="0.25">
      <c r="B127" s="96"/>
      <c r="C127" s="96"/>
    </row>
    <row r="128" spans="2:3" ht="67.5" customHeight="1" x14ac:dyDescent="0.25">
      <c r="B128" s="96"/>
      <c r="C128" s="96"/>
    </row>
    <row r="129" spans="2:3" ht="67.5" customHeight="1" x14ac:dyDescent="0.25">
      <c r="B129" s="96"/>
      <c r="C129" s="96"/>
    </row>
    <row r="130" spans="2:3" ht="67.5" customHeight="1" x14ac:dyDescent="0.25">
      <c r="B130" s="96"/>
      <c r="C130" s="96"/>
    </row>
    <row r="131" spans="2:3" ht="67.5" customHeight="1" x14ac:dyDescent="0.25">
      <c r="B131" s="96"/>
      <c r="C131" s="96"/>
    </row>
    <row r="132" spans="2:3" ht="67.5" customHeight="1" x14ac:dyDescent="0.25">
      <c r="B132" s="96"/>
      <c r="C132" s="96"/>
    </row>
    <row r="133" spans="2:3" ht="67.5" customHeight="1" x14ac:dyDescent="0.25">
      <c r="B133" s="96"/>
      <c r="C133" s="96"/>
    </row>
    <row r="134" spans="2:3" ht="67.5" customHeight="1" x14ac:dyDescent="0.25">
      <c r="B134" s="96"/>
      <c r="C134" s="96"/>
    </row>
    <row r="135" spans="2:3" ht="67.5" customHeight="1" x14ac:dyDescent="0.25">
      <c r="B135" s="96"/>
      <c r="C135" s="96"/>
    </row>
    <row r="136" spans="2:3" ht="67.5" customHeight="1" x14ac:dyDescent="0.25">
      <c r="B136" s="96"/>
      <c r="C136" s="96"/>
    </row>
    <row r="137" spans="2:3" ht="67.5" customHeight="1" x14ac:dyDescent="0.25">
      <c r="B137" s="96"/>
      <c r="C137" s="96"/>
    </row>
    <row r="138" spans="2:3" ht="67.5" customHeight="1" x14ac:dyDescent="0.25">
      <c r="B138" s="96"/>
      <c r="C138" s="96"/>
    </row>
    <row r="139" spans="2:3" ht="67.5" customHeight="1" x14ac:dyDescent="0.25">
      <c r="B139" s="96"/>
      <c r="C139" s="96"/>
    </row>
    <row r="140" spans="2:3" ht="67.5" customHeight="1" x14ac:dyDescent="0.25">
      <c r="B140" s="96"/>
      <c r="C140" s="96"/>
    </row>
    <row r="141" spans="2:3" ht="67.5" customHeight="1" x14ac:dyDescent="0.25">
      <c r="B141" s="96"/>
      <c r="C141" s="96"/>
    </row>
    <row r="142" spans="2:3" ht="67.5" customHeight="1" x14ac:dyDescent="0.25">
      <c r="B142" s="96"/>
      <c r="C142" s="96"/>
    </row>
    <row r="143" spans="2:3" ht="67.5" customHeight="1" x14ac:dyDescent="0.25">
      <c r="B143" s="96"/>
      <c r="C143" s="96"/>
    </row>
    <row r="144" spans="2:3" ht="67.5" customHeight="1" x14ac:dyDescent="0.25">
      <c r="B144" s="96"/>
      <c r="C144" s="96"/>
    </row>
    <row r="145" spans="2:3" ht="67.5" customHeight="1" x14ac:dyDescent="0.25">
      <c r="B145" s="96"/>
      <c r="C145" s="96"/>
    </row>
    <row r="146" spans="2:3" ht="67.5" customHeight="1" x14ac:dyDescent="0.25">
      <c r="B146" s="96"/>
      <c r="C146" s="96"/>
    </row>
    <row r="147" spans="2:3" ht="67.5" customHeight="1" x14ac:dyDescent="0.25">
      <c r="B147" s="96"/>
      <c r="C147" s="96"/>
    </row>
    <row r="148" spans="2:3" ht="67.5" customHeight="1" x14ac:dyDescent="0.25">
      <c r="B148" s="96"/>
      <c r="C148" s="96"/>
    </row>
    <row r="149" spans="2:3" ht="67.5" customHeight="1" x14ac:dyDescent="0.25">
      <c r="B149" s="96"/>
      <c r="C149" s="96"/>
    </row>
    <row r="150" spans="2:3" ht="67.5" customHeight="1" x14ac:dyDescent="0.25">
      <c r="B150" s="96"/>
      <c r="C150" s="96"/>
    </row>
    <row r="151" spans="2:3" ht="67.5" customHeight="1" x14ac:dyDescent="0.25">
      <c r="B151" s="96"/>
      <c r="C151" s="96"/>
    </row>
    <row r="152" spans="2:3" ht="67.5" customHeight="1" x14ac:dyDescent="0.25">
      <c r="B152" s="96"/>
      <c r="C152" s="96"/>
    </row>
    <row r="153" spans="2:3" ht="67.5" customHeight="1" x14ac:dyDescent="0.25">
      <c r="B153" s="96"/>
      <c r="C153" s="96"/>
    </row>
    <row r="154" spans="2:3" ht="67.5" customHeight="1" x14ac:dyDescent="0.25">
      <c r="B154" s="96"/>
      <c r="C154" s="96"/>
    </row>
    <row r="155" spans="2:3" ht="67.5" customHeight="1" x14ac:dyDescent="0.25">
      <c r="B155" s="96"/>
      <c r="C155" s="96"/>
    </row>
    <row r="156" spans="2:3" ht="67.5" customHeight="1" x14ac:dyDescent="0.25">
      <c r="B156" s="96"/>
      <c r="C156" s="96"/>
    </row>
    <row r="157" spans="2:3" ht="67.5" customHeight="1" x14ac:dyDescent="0.25">
      <c r="B157" s="96"/>
      <c r="C157" s="96"/>
    </row>
    <row r="158" spans="2:3" ht="67.5" customHeight="1" x14ac:dyDescent="0.25">
      <c r="B158" s="96"/>
      <c r="C158" s="96"/>
    </row>
    <row r="159" spans="2:3" ht="67.5" customHeight="1" x14ac:dyDescent="0.25">
      <c r="B159" s="96"/>
      <c r="C159" s="96"/>
    </row>
    <row r="160" spans="2:3" ht="67.5" customHeight="1" x14ac:dyDescent="0.25">
      <c r="B160" s="96"/>
      <c r="C160" s="96"/>
    </row>
    <row r="161" spans="2:3" ht="67.5" customHeight="1" x14ac:dyDescent="0.25">
      <c r="B161" s="96"/>
      <c r="C161" s="96"/>
    </row>
    <row r="162" spans="2:3" ht="67.5" customHeight="1" x14ac:dyDescent="0.25">
      <c r="B162" s="96"/>
      <c r="C162" s="96"/>
    </row>
    <row r="163" spans="2:3" ht="67.5" customHeight="1" x14ac:dyDescent="0.25">
      <c r="B163" s="96"/>
      <c r="C163" s="96"/>
    </row>
    <row r="164" spans="2:3" ht="67.5" customHeight="1" x14ac:dyDescent="0.25">
      <c r="B164" s="96"/>
      <c r="C164" s="96"/>
    </row>
    <row r="165" spans="2:3" ht="67.5" customHeight="1" x14ac:dyDescent="0.25">
      <c r="B165" s="96"/>
      <c r="C165" s="96"/>
    </row>
    <row r="166" spans="2:3" ht="67.5" customHeight="1" x14ac:dyDescent="0.25">
      <c r="B166" s="96"/>
      <c r="C166" s="96"/>
    </row>
    <row r="167" spans="2:3" ht="67.5" customHeight="1" x14ac:dyDescent="0.25">
      <c r="B167" s="96"/>
      <c r="C167" s="96"/>
    </row>
    <row r="168" spans="2:3" ht="67.5" customHeight="1" x14ac:dyDescent="0.25">
      <c r="B168" s="96"/>
      <c r="C168" s="96"/>
    </row>
    <row r="169" spans="2:3" ht="67.5" customHeight="1" x14ac:dyDescent="0.25">
      <c r="B169" s="96"/>
      <c r="C169" s="96"/>
    </row>
    <row r="170" spans="2:3" ht="67.5" customHeight="1" x14ac:dyDescent="0.25">
      <c r="B170" s="96"/>
      <c r="C170" s="96"/>
    </row>
    <row r="171" spans="2:3" ht="67.5" customHeight="1" x14ac:dyDescent="0.25">
      <c r="B171" s="96"/>
      <c r="C171" s="96"/>
    </row>
    <row r="172" spans="2:3" ht="67.5" customHeight="1" x14ac:dyDescent="0.25">
      <c r="B172" s="96"/>
      <c r="C172" s="96"/>
    </row>
    <row r="173" spans="2:3" ht="67.5" customHeight="1" x14ac:dyDescent="0.25">
      <c r="B173" s="96"/>
      <c r="C173" s="96"/>
    </row>
    <row r="174" spans="2:3" ht="67.5" customHeight="1" x14ac:dyDescent="0.25">
      <c r="B174" s="96"/>
      <c r="C174" s="96"/>
    </row>
    <row r="175" spans="2:3" ht="67.5" customHeight="1" x14ac:dyDescent="0.25">
      <c r="B175" s="96"/>
      <c r="C175" s="96"/>
    </row>
    <row r="176" spans="2:3" ht="67.5" customHeight="1" x14ac:dyDescent="0.25">
      <c r="B176" s="96"/>
      <c r="C176" s="96"/>
    </row>
    <row r="177" spans="2:3" ht="67.5" customHeight="1" x14ac:dyDescent="0.25">
      <c r="B177" s="96"/>
      <c r="C177" s="96"/>
    </row>
    <row r="178" spans="2:3" ht="67.5" customHeight="1" x14ac:dyDescent="0.25">
      <c r="B178" s="96"/>
      <c r="C178" s="96"/>
    </row>
    <row r="179" spans="2:3" ht="67.5" customHeight="1" x14ac:dyDescent="0.25">
      <c r="B179" s="96"/>
      <c r="C179" s="96"/>
    </row>
    <row r="180" spans="2:3" ht="67.5" customHeight="1" x14ac:dyDescent="0.25">
      <c r="B180" s="96"/>
      <c r="C180" s="96"/>
    </row>
    <row r="181" spans="2:3" ht="67.5" customHeight="1" x14ac:dyDescent="0.25">
      <c r="B181" s="96"/>
      <c r="C181" s="96"/>
    </row>
    <row r="182" spans="2:3" ht="67.5" customHeight="1" x14ac:dyDescent="0.25">
      <c r="B182" s="96"/>
      <c r="C182" s="96"/>
    </row>
    <row r="183" spans="2:3" ht="67.5" customHeight="1" x14ac:dyDescent="0.25">
      <c r="B183" s="96"/>
      <c r="C183" s="96"/>
    </row>
    <row r="184" spans="2:3" ht="67.5" customHeight="1" x14ac:dyDescent="0.25">
      <c r="B184" s="96"/>
      <c r="C184" s="96"/>
    </row>
    <row r="185" spans="2:3" ht="67.5" customHeight="1" x14ac:dyDescent="0.25">
      <c r="B185" s="96"/>
      <c r="C185" s="96"/>
    </row>
    <row r="186" spans="2:3" ht="67.5" customHeight="1" x14ac:dyDescent="0.25">
      <c r="B186" s="96"/>
      <c r="C186" s="96"/>
    </row>
    <row r="187" spans="2:3" ht="67.5" customHeight="1" x14ac:dyDescent="0.25">
      <c r="B187" s="96"/>
      <c r="C187" s="96"/>
    </row>
    <row r="188" spans="2:3" ht="67.5" customHeight="1" x14ac:dyDescent="0.25">
      <c r="B188" s="96"/>
      <c r="C188" s="96"/>
    </row>
    <row r="189" spans="2:3" ht="67.5" customHeight="1" x14ac:dyDescent="0.25">
      <c r="B189" s="96"/>
      <c r="C189" s="96"/>
    </row>
    <row r="190" spans="2:3" ht="67.5" customHeight="1" x14ac:dyDescent="0.25">
      <c r="B190" s="96"/>
      <c r="C190" s="96"/>
    </row>
    <row r="191" spans="2:3" ht="67.5" customHeight="1" x14ac:dyDescent="0.25">
      <c r="B191" s="96"/>
      <c r="C191" s="96"/>
    </row>
    <row r="192" spans="2:3" ht="67.5" customHeight="1" x14ac:dyDescent="0.25">
      <c r="B192" s="96"/>
      <c r="C192" s="96"/>
    </row>
    <row r="193" spans="2:3" ht="67.5" customHeight="1" x14ac:dyDescent="0.25">
      <c r="B193" s="96"/>
      <c r="C193" s="96"/>
    </row>
    <row r="194" spans="2:3" ht="67.5" customHeight="1" x14ac:dyDescent="0.25">
      <c r="B194" s="96"/>
      <c r="C194" s="96"/>
    </row>
    <row r="195" spans="2:3" ht="67.5" customHeight="1" x14ac:dyDescent="0.25">
      <c r="B195" s="96"/>
      <c r="C195" s="96"/>
    </row>
    <row r="196" spans="2:3" ht="67.5" customHeight="1" x14ac:dyDescent="0.25">
      <c r="B196" s="96"/>
      <c r="C196" s="96"/>
    </row>
    <row r="197" spans="2:3" ht="67.5" customHeight="1" x14ac:dyDescent="0.25">
      <c r="B197" s="96"/>
      <c r="C197" s="96"/>
    </row>
    <row r="198" spans="2:3" ht="67.5" customHeight="1" x14ac:dyDescent="0.25">
      <c r="B198" s="96"/>
      <c r="C198" s="96"/>
    </row>
    <row r="199" spans="2:3" ht="67.5" customHeight="1" x14ac:dyDescent="0.25">
      <c r="B199" s="96"/>
      <c r="C199" s="96"/>
    </row>
    <row r="200" spans="2:3" ht="67.5" customHeight="1" x14ac:dyDescent="0.25">
      <c r="B200" s="96"/>
      <c r="C200" s="96"/>
    </row>
    <row r="201" spans="2:3" ht="67.5" customHeight="1" x14ac:dyDescent="0.25">
      <c r="B201" s="96"/>
      <c r="C201" s="96"/>
    </row>
    <row r="202" spans="2:3" ht="67.5" customHeight="1" x14ac:dyDescent="0.25">
      <c r="B202" s="96"/>
      <c r="C202" s="96"/>
    </row>
    <row r="203" spans="2:3" ht="67.5" customHeight="1" x14ac:dyDescent="0.25">
      <c r="B203" s="96"/>
      <c r="C203" s="96"/>
    </row>
    <row r="204" spans="2:3" ht="67.5" customHeight="1" x14ac:dyDescent="0.25">
      <c r="B204" s="96"/>
      <c r="C204" s="96"/>
    </row>
    <row r="205" spans="2:3" ht="67.5" customHeight="1" x14ac:dyDescent="0.25">
      <c r="B205" s="96"/>
      <c r="C205" s="96"/>
    </row>
    <row r="206" spans="2:3" ht="67.5" customHeight="1" x14ac:dyDescent="0.25">
      <c r="B206" s="96"/>
      <c r="C206" s="96"/>
    </row>
    <row r="207" spans="2:3" ht="67.5" customHeight="1" x14ac:dyDescent="0.25">
      <c r="B207" s="96"/>
      <c r="C207" s="96"/>
    </row>
    <row r="208" spans="2:3" ht="67.5" customHeight="1" x14ac:dyDescent="0.25">
      <c r="B208" s="96"/>
      <c r="C208" s="96"/>
    </row>
    <row r="209" spans="2:3" ht="67.5" customHeight="1" x14ac:dyDescent="0.25">
      <c r="B209" s="96"/>
      <c r="C209" s="96"/>
    </row>
    <row r="210" spans="2:3" ht="67.5" customHeight="1" x14ac:dyDescent="0.25">
      <c r="B210" s="96"/>
      <c r="C210" s="96"/>
    </row>
    <row r="211" spans="2:3" ht="67.5" customHeight="1" x14ac:dyDescent="0.25">
      <c r="B211" s="96"/>
      <c r="C211" s="96"/>
    </row>
    <row r="212" spans="2:3" ht="67.5" customHeight="1" x14ac:dyDescent="0.25">
      <c r="B212" s="96"/>
      <c r="C212" s="96"/>
    </row>
    <row r="213" spans="2:3" ht="67.5" customHeight="1" x14ac:dyDescent="0.25">
      <c r="B213" s="96"/>
      <c r="C213" s="96"/>
    </row>
    <row r="214" spans="2:3" ht="67.5" customHeight="1" x14ac:dyDescent="0.25">
      <c r="B214" s="96"/>
      <c r="C214" s="96"/>
    </row>
    <row r="215" spans="2:3" ht="67.5" customHeight="1" x14ac:dyDescent="0.25">
      <c r="B215" s="96"/>
      <c r="C215" s="96"/>
    </row>
    <row r="216" spans="2:3" ht="67.5" customHeight="1" x14ac:dyDescent="0.25">
      <c r="B216" s="96"/>
      <c r="C216" s="96"/>
    </row>
    <row r="217" spans="2:3" ht="67.5" customHeight="1" x14ac:dyDescent="0.25">
      <c r="B217" s="96"/>
      <c r="C217" s="96"/>
    </row>
    <row r="218" spans="2:3" ht="67.5" customHeight="1" x14ac:dyDescent="0.25">
      <c r="B218" s="96"/>
      <c r="C218" s="96"/>
    </row>
    <row r="219" spans="2:3" ht="67.5" customHeight="1" x14ac:dyDescent="0.25">
      <c r="B219" s="96"/>
      <c r="C219" s="96"/>
    </row>
    <row r="220" spans="2:3" ht="67.5" customHeight="1" x14ac:dyDescent="0.25">
      <c r="B220" s="96"/>
      <c r="C220" s="96"/>
    </row>
    <row r="221" spans="2:3" ht="67.5" customHeight="1" x14ac:dyDescent="0.25">
      <c r="B221" s="96"/>
      <c r="C221" s="96"/>
    </row>
    <row r="222" spans="2:3" ht="67.5" customHeight="1" x14ac:dyDescent="0.25">
      <c r="B222" s="96"/>
      <c r="C222" s="96"/>
    </row>
    <row r="223" spans="2:3" ht="67.5" customHeight="1" x14ac:dyDescent="0.25">
      <c r="B223" s="96"/>
      <c r="C223" s="96"/>
    </row>
    <row r="224" spans="2:3" ht="67.5" customHeight="1" x14ac:dyDescent="0.25">
      <c r="B224" s="96"/>
      <c r="C224" s="96"/>
    </row>
    <row r="225" spans="2:3" ht="67.5" customHeight="1" x14ac:dyDescent="0.25">
      <c r="B225" s="96"/>
      <c r="C225" s="96"/>
    </row>
    <row r="226" spans="2:3" ht="67.5" customHeight="1" x14ac:dyDescent="0.25">
      <c r="B226" s="96"/>
      <c r="C226" s="96"/>
    </row>
    <row r="227" spans="2:3" ht="67.5" customHeight="1" x14ac:dyDescent="0.25">
      <c r="B227" s="96"/>
      <c r="C227" s="96"/>
    </row>
    <row r="228" spans="2:3" ht="67.5" customHeight="1" x14ac:dyDescent="0.25">
      <c r="B228" s="96"/>
      <c r="C228" s="96"/>
    </row>
    <row r="229" spans="2:3" ht="67.5" customHeight="1" x14ac:dyDescent="0.25">
      <c r="B229" s="96"/>
      <c r="C229" s="96"/>
    </row>
    <row r="230" spans="2:3" ht="67.5" customHeight="1" x14ac:dyDescent="0.25">
      <c r="B230" s="96"/>
      <c r="C230" s="96"/>
    </row>
    <row r="231" spans="2:3" ht="67.5" customHeight="1" x14ac:dyDescent="0.25">
      <c r="B231" s="96"/>
      <c r="C231" s="96"/>
    </row>
    <row r="232" spans="2:3" ht="67.5" customHeight="1" x14ac:dyDescent="0.25">
      <c r="B232" s="96"/>
      <c r="C232" s="96"/>
    </row>
    <row r="233" spans="2:3" ht="67.5" customHeight="1" x14ac:dyDescent="0.25">
      <c r="B233" s="96"/>
      <c r="C233" s="96"/>
    </row>
    <row r="234" spans="2:3" ht="67.5" customHeight="1" x14ac:dyDescent="0.25">
      <c r="B234" s="96"/>
      <c r="C234" s="96"/>
    </row>
    <row r="235" spans="2:3" ht="67.5" customHeight="1" x14ac:dyDescent="0.25">
      <c r="B235" s="96"/>
      <c r="C235" s="96"/>
    </row>
    <row r="236" spans="2:3" ht="67.5" customHeight="1" x14ac:dyDescent="0.25">
      <c r="B236" s="96"/>
      <c r="C236" s="96"/>
    </row>
    <row r="237" spans="2:3" ht="67.5" customHeight="1" x14ac:dyDescent="0.25">
      <c r="B237" s="96"/>
      <c r="C237" s="96"/>
    </row>
    <row r="238" spans="2:3" ht="67.5" customHeight="1" x14ac:dyDescent="0.25">
      <c r="B238" s="96"/>
      <c r="C238" s="96"/>
    </row>
    <row r="239" spans="2:3" ht="67.5" customHeight="1" x14ac:dyDescent="0.25">
      <c r="B239" s="96"/>
      <c r="C239" s="96"/>
    </row>
    <row r="240" spans="2:3" ht="67.5" customHeight="1" x14ac:dyDescent="0.25">
      <c r="B240" s="96"/>
      <c r="C240" s="96"/>
    </row>
    <row r="241" spans="2:3" ht="67.5" customHeight="1" x14ac:dyDescent="0.25">
      <c r="B241" s="96"/>
      <c r="C241" s="96"/>
    </row>
    <row r="242" spans="2:3" ht="67.5" customHeight="1" x14ac:dyDescent="0.25">
      <c r="B242" s="96"/>
      <c r="C242" s="96"/>
    </row>
    <row r="243" spans="2:3" ht="67.5" customHeight="1" x14ac:dyDescent="0.25">
      <c r="B243" s="96"/>
      <c r="C243" s="96"/>
    </row>
    <row r="244" spans="2:3" ht="67.5" customHeight="1" x14ac:dyDescent="0.25">
      <c r="B244" s="96"/>
      <c r="C244" s="96"/>
    </row>
    <row r="245" spans="2:3" ht="67.5" customHeight="1" x14ac:dyDescent="0.25">
      <c r="B245" s="96"/>
      <c r="C245" s="96"/>
    </row>
    <row r="246" spans="2:3" ht="67.5" customHeight="1" x14ac:dyDescent="0.25">
      <c r="B246" s="96"/>
      <c r="C246" s="96"/>
    </row>
    <row r="247" spans="2:3" ht="67.5" customHeight="1" x14ac:dyDescent="0.25">
      <c r="B247" s="96"/>
      <c r="C247" s="96"/>
    </row>
    <row r="248" spans="2:3" ht="67.5" customHeight="1" x14ac:dyDescent="0.25">
      <c r="B248" s="96"/>
      <c r="C248" s="96"/>
    </row>
    <row r="249" spans="2:3" ht="67.5" customHeight="1" x14ac:dyDescent="0.25">
      <c r="B249" s="96"/>
      <c r="C249" s="96"/>
    </row>
    <row r="250" spans="2:3" ht="67.5" customHeight="1" x14ac:dyDescent="0.25">
      <c r="B250" s="96"/>
      <c r="C250" s="96"/>
    </row>
    <row r="251" spans="2:3" ht="67.5" customHeight="1" x14ac:dyDescent="0.25">
      <c r="B251" s="96"/>
      <c r="C251" s="96"/>
    </row>
    <row r="252" spans="2:3" ht="67.5" customHeight="1" x14ac:dyDescent="0.25">
      <c r="B252" s="96"/>
      <c r="C252" s="96"/>
    </row>
    <row r="253" spans="2:3" ht="67.5" customHeight="1" x14ac:dyDescent="0.25">
      <c r="B253" s="96"/>
      <c r="C253" s="96"/>
    </row>
    <row r="254" spans="2:3" ht="67.5" customHeight="1" x14ac:dyDescent="0.25">
      <c r="B254" s="96"/>
      <c r="C254" s="96"/>
    </row>
    <row r="255" spans="2:3" ht="67.5" customHeight="1" x14ac:dyDescent="0.25">
      <c r="B255" s="96"/>
      <c r="C255" s="96"/>
    </row>
    <row r="256" spans="2:3" ht="67.5" customHeight="1" x14ac:dyDescent="0.25">
      <c r="B256" s="96"/>
      <c r="C256" s="96"/>
    </row>
    <row r="257" spans="2:3" ht="67.5" customHeight="1" x14ac:dyDescent="0.25">
      <c r="B257" s="96"/>
      <c r="C257" s="96"/>
    </row>
    <row r="258" spans="2:3" ht="67.5" customHeight="1" x14ac:dyDescent="0.25">
      <c r="B258" s="96"/>
      <c r="C258" s="96"/>
    </row>
    <row r="259" spans="2:3" ht="67.5" customHeight="1" x14ac:dyDescent="0.25">
      <c r="B259" s="96"/>
      <c r="C259" s="96"/>
    </row>
    <row r="260" spans="2:3" ht="67.5" customHeight="1" x14ac:dyDescent="0.25">
      <c r="B260" s="96"/>
      <c r="C260" s="96"/>
    </row>
    <row r="261" spans="2:3" ht="67.5" customHeight="1" x14ac:dyDescent="0.25">
      <c r="B261" s="96"/>
      <c r="C261" s="96"/>
    </row>
    <row r="262" spans="2:3" ht="67.5" customHeight="1" x14ac:dyDescent="0.25">
      <c r="B262" s="96"/>
      <c r="C262" s="96"/>
    </row>
    <row r="263" spans="2:3" ht="67.5" customHeight="1" x14ac:dyDescent="0.25">
      <c r="B263" s="96"/>
      <c r="C263" s="96"/>
    </row>
    <row r="264" spans="2:3" ht="67.5" customHeight="1" x14ac:dyDescent="0.25">
      <c r="B264" s="96"/>
      <c r="C264" s="96"/>
    </row>
    <row r="265" spans="2:3" ht="67.5" customHeight="1" x14ac:dyDescent="0.25">
      <c r="B265" s="96"/>
      <c r="C265" s="96"/>
    </row>
    <row r="266" spans="2:3" ht="67.5" customHeight="1" x14ac:dyDescent="0.25">
      <c r="B266" s="96"/>
      <c r="C266" s="96"/>
    </row>
    <row r="267" spans="2:3" ht="67.5" customHeight="1" x14ac:dyDescent="0.25">
      <c r="B267" s="96"/>
      <c r="C267" s="96"/>
    </row>
    <row r="268" spans="2:3" ht="67.5" customHeight="1" x14ac:dyDescent="0.25">
      <c r="B268" s="96"/>
      <c r="C268" s="96"/>
    </row>
    <row r="269" spans="2:3" ht="67.5" customHeight="1" x14ac:dyDescent="0.25">
      <c r="B269" s="96"/>
      <c r="C269" s="96"/>
    </row>
    <row r="270" spans="2:3" ht="67.5" customHeight="1" x14ac:dyDescent="0.25">
      <c r="B270" s="96"/>
      <c r="C270" s="96"/>
    </row>
    <row r="271" spans="2:3" ht="67.5" customHeight="1" x14ac:dyDescent="0.25">
      <c r="B271" s="96"/>
      <c r="C271" s="96"/>
    </row>
    <row r="272" spans="2:3" ht="67.5" customHeight="1" x14ac:dyDescent="0.25">
      <c r="B272" s="96"/>
      <c r="C272" s="96"/>
    </row>
    <row r="273" spans="2:3" ht="67.5" customHeight="1" x14ac:dyDescent="0.25">
      <c r="B273" s="96"/>
      <c r="C273" s="96"/>
    </row>
    <row r="274" spans="2:3" ht="67.5" customHeight="1" x14ac:dyDescent="0.25">
      <c r="B274" s="96"/>
      <c r="C274" s="96"/>
    </row>
    <row r="275" spans="2:3" ht="67.5" customHeight="1" x14ac:dyDescent="0.25">
      <c r="B275" s="96"/>
      <c r="C275" s="96"/>
    </row>
    <row r="276" spans="2:3" ht="67.5" customHeight="1" x14ac:dyDescent="0.25">
      <c r="B276" s="96"/>
      <c r="C276" s="96"/>
    </row>
    <row r="277" spans="2:3" ht="67.5" customHeight="1" x14ac:dyDescent="0.25">
      <c r="B277" s="96"/>
      <c r="C277" s="96"/>
    </row>
    <row r="278" spans="2:3" ht="67.5" customHeight="1" x14ac:dyDescent="0.25">
      <c r="B278" s="96"/>
      <c r="C278" s="96"/>
    </row>
    <row r="279" spans="2:3" ht="67.5" customHeight="1" x14ac:dyDescent="0.25">
      <c r="B279" s="96"/>
      <c r="C279" s="96"/>
    </row>
    <row r="280" spans="2:3" ht="67.5" customHeight="1" x14ac:dyDescent="0.25">
      <c r="B280" s="96"/>
      <c r="C280" s="96"/>
    </row>
    <row r="281" spans="2:3" ht="67.5" customHeight="1" x14ac:dyDescent="0.25">
      <c r="B281" s="96"/>
      <c r="C281" s="96"/>
    </row>
    <row r="282" spans="2:3" ht="67.5" customHeight="1" x14ac:dyDescent="0.25">
      <c r="B282" s="96"/>
      <c r="C282" s="96"/>
    </row>
    <row r="283" spans="2:3" ht="67.5" customHeight="1" x14ac:dyDescent="0.25">
      <c r="B283" s="96"/>
      <c r="C283" s="96"/>
    </row>
    <row r="284" spans="2:3" ht="67.5" customHeight="1" x14ac:dyDescent="0.25">
      <c r="B284" s="96"/>
      <c r="C284" s="96"/>
    </row>
    <row r="285" spans="2:3" ht="67.5" customHeight="1" x14ac:dyDescent="0.25">
      <c r="B285" s="96"/>
      <c r="C285" s="96"/>
    </row>
    <row r="286" spans="2:3" ht="67.5" customHeight="1" x14ac:dyDescent="0.25">
      <c r="B286" s="96"/>
      <c r="C286" s="96"/>
    </row>
    <row r="287" spans="2:3" ht="67.5" customHeight="1" x14ac:dyDescent="0.25">
      <c r="B287" s="96"/>
      <c r="C287" s="96"/>
    </row>
    <row r="288" spans="2:3" ht="67.5" customHeight="1" x14ac:dyDescent="0.25">
      <c r="B288" s="96"/>
      <c r="C288" s="96"/>
    </row>
    <row r="289" spans="2:3" ht="67.5" customHeight="1" x14ac:dyDescent="0.25">
      <c r="B289" s="96"/>
      <c r="C289" s="96"/>
    </row>
    <row r="290" spans="2:3" ht="67.5" customHeight="1" x14ac:dyDescent="0.25">
      <c r="B290" s="96"/>
      <c r="C290" s="96"/>
    </row>
    <row r="291" spans="2:3" ht="67.5" customHeight="1" x14ac:dyDescent="0.25">
      <c r="B291" s="96"/>
      <c r="C291" s="96"/>
    </row>
    <row r="292" spans="2:3" ht="67.5" customHeight="1" x14ac:dyDescent="0.25">
      <c r="B292" s="96"/>
      <c r="C292" s="96"/>
    </row>
    <row r="293" spans="2:3" ht="67.5" customHeight="1" x14ac:dyDescent="0.25">
      <c r="B293" s="96"/>
      <c r="C293" s="96"/>
    </row>
    <row r="294" spans="2:3" ht="67.5" customHeight="1" x14ac:dyDescent="0.25">
      <c r="B294" s="96"/>
      <c r="C294" s="96"/>
    </row>
    <row r="295" spans="2:3" ht="67.5" customHeight="1" x14ac:dyDescent="0.25">
      <c r="B295" s="96"/>
      <c r="C295" s="96"/>
    </row>
    <row r="296" spans="2:3" ht="67.5" customHeight="1" x14ac:dyDescent="0.25">
      <c r="B296" s="96"/>
      <c r="C296" s="96"/>
    </row>
    <row r="297" spans="2:3" ht="67.5" customHeight="1" x14ac:dyDescent="0.25">
      <c r="B297" s="96"/>
      <c r="C297" s="96"/>
    </row>
    <row r="298" spans="2:3" ht="67.5" customHeight="1" x14ac:dyDescent="0.25">
      <c r="B298" s="96"/>
      <c r="C298" s="96"/>
    </row>
    <row r="299" spans="2:3" ht="67.5" customHeight="1" x14ac:dyDescent="0.25">
      <c r="B299" s="96"/>
      <c r="C299" s="96"/>
    </row>
    <row r="300" spans="2:3" ht="67.5" customHeight="1" x14ac:dyDescent="0.25">
      <c r="B300" s="96"/>
      <c r="C300" s="96"/>
    </row>
    <row r="301" spans="2:3" ht="67.5" customHeight="1" x14ac:dyDescent="0.25">
      <c r="B301" s="96"/>
      <c r="C301" s="96"/>
    </row>
    <row r="302" spans="2:3" ht="67.5" customHeight="1" x14ac:dyDescent="0.25">
      <c r="B302" s="96"/>
      <c r="C302" s="96"/>
    </row>
    <row r="303" spans="2:3" ht="67.5" customHeight="1" x14ac:dyDescent="0.25">
      <c r="B303" s="96"/>
      <c r="C303" s="96"/>
    </row>
    <row r="304" spans="2:3" ht="67.5" customHeight="1" x14ac:dyDescent="0.25">
      <c r="B304" s="96"/>
      <c r="C304" s="96"/>
    </row>
    <row r="305" spans="2:3" ht="67.5" customHeight="1" x14ac:dyDescent="0.25">
      <c r="B305" s="96"/>
      <c r="C305" s="96"/>
    </row>
    <row r="306" spans="2:3" ht="67.5" customHeight="1" x14ac:dyDescent="0.25">
      <c r="B306" s="96"/>
      <c r="C306" s="96"/>
    </row>
    <row r="307" spans="2:3" ht="67.5" customHeight="1" x14ac:dyDescent="0.25">
      <c r="B307" s="96"/>
      <c r="C307" s="96"/>
    </row>
    <row r="308" spans="2:3" ht="67.5" customHeight="1" x14ac:dyDescent="0.25">
      <c r="B308" s="96"/>
      <c r="C308" s="96"/>
    </row>
    <row r="309" spans="2:3" ht="67.5" customHeight="1" x14ac:dyDescent="0.25">
      <c r="B309" s="96"/>
      <c r="C309" s="96"/>
    </row>
    <row r="310" spans="2:3" ht="67.5" customHeight="1" x14ac:dyDescent="0.25">
      <c r="B310" s="96"/>
      <c r="C310" s="96"/>
    </row>
    <row r="311" spans="2:3" ht="67.5" customHeight="1" x14ac:dyDescent="0.25">
      <c r="B311" s="96"/>
      <c r="C311" s="96"/>
    </row>
    <row r="312" spans="2:3" ht="67.5" customHeight="1" x14ac:dyDescent="0.25">
      <c r="B312" s="96"/>
      <c r="C312" s="96"/>
    </row>
    <row r="313" spans="2:3" ht="67.5" customHeight="1" x14ac:dyDescent="0.25">
      <c r="B313" s="96"/>
      <c r="C313" s="96"/>
    </row>
    <row r="314" spans="2:3" ht="67.5" customHeight="1" x14ac:dyDescent="0.25">
      <c r="B314" s="96"/>
      <c r="C314" s="96"/>
    </row>
    <row r="315" spans="2:3" ht="67.5" customHeight="1" x14ac:dyDescent="0.25">
      <c r="B315" s="96"/>
      <c r="C315" s="96"/>
    </row>
    <row r="316" spans="2:3" ht="67.5" customHeight="1" x14ac:dyDescent="0.25">
      <c r="B316" s="96"/>
      <c r="C316" s="96"/>
    </row>
    <row r="317" spans="2:3" ht="67.5" customHeight="1" x14ac:dyDescent="0.25">
      <c r="B317" s="96"/>
      <c r="C317" s="96"/>
    </row>
    <row r="318" spans="2:3" ht="67.5" customHeight="1" x14ac:dyDescent="0.25">
      <c r="B318" s="96"/>
      <c r="C318" s="96"/>
    </row>
    <row r="319" spans="2:3" ht="67.5" customHeight="1" x14ac:dyDescent="0.25">
      <c r="B319" s="96"/>
      <c r="C319" s="96"/>
    </row>
    <row r="320" spans="2:3" ht="67.5" customHeight="1" x14ac:dyDescent="0.25">
      <c r="B320" s="96"/>
      <c r="C320" s="96"/>
    </row>
    <row r="321" spans="2:3" ht="67.5" customHeight="1" x14ac:dyDescent="0.25">
      <c r="B321" s="96"/>
      <c r="C321" s="96"/>
    </row>
    <row r="322" spans="2:3" ht="67.5" customHeight="1" x14ac:dyDescent="0.25">
      <c r="B322" s="96"/>
      <c r="C322" s="96"/>
    </row>
    <row r="323" spans="2:3" ht="67.5" customHeight="1" x14ac:dyDescent="0.25">
      <c r="B323" s="96"/>
      <c r="C323" s="96"/>
    </row>
    <row r="324" spans="2:3" ht="67.5" customHeight="1" x14ac:dyDescent="0.25">
      <c r="B324" s="96"/>
      <c r="C324" s="96"/>
    </row>
    <row r="325" spans="2:3" ht="67.5" customHeight="1" x14ac:dyDescent="0.25">
      <c r="B325" s="96"/>
      <c r="C325" s="96"/>
    </row>
    <row r="326" spans="2:3" ht="67.5" customHeight="1" x14ac:dyDescent="0.25">
      <c r="B326" s="96"/>
      <c r="C326" s="96"/>
    </row>
    <row r="327" spans="2:3" ht="67.5" customHeight="1" x14ac:dyDescent="0.25">
      <c r="B327" s="96"/>
      <c r="C327" s="96"/>
    </row>
    <row r="328" spans="2:3" ht="67.5" customHeight="1" x14ac:dyDescent="0.25">
      <c r="B328" s="96"/>
      <c r="C328" s="96"/>
    </row>
    <row r="329" spans="2:3" ht="67.5" customHeight="1" x14ac:dyDescent="0.25">
      <c r="B329" s="96"/>
      <c r="C329" s="96"/>
    </row>
    <row r="330" spans="2:3" ht="67.5" customHeight="1" x14ac:dyDescent="0.25">
      <c r="B330" s="96"/>
      <c r="C330" s="96"/>
    </row>
    <row r="331" spans="2:3" ht="67.5" customHeight="1" x14ac:dyDescent="0.25">
      <c r="B331" s="96"/>
      <c r="C331" s="96"/>
    </row>
    <row r="332" spans="2:3" ht="67.5" customHeight="1" x14ac:dyDescent="0.25">
      <c r="B332" s="96"/>
      <c r="C332" s="96"/>
    </row>
    <row r="333" spans="2:3" ht="67.5" customHeight="1" x14ac:dyDescent="0.25">
      <c r="B333" s="96"/>
      <c r="C333" s="96"/>
    </row>
    <row r="334" spans="2:3" ht="67.5" customHeight="1" x14ac:dyDescent="0.25">
      <c r="B334" s="96"/>
      <c r="C334" s="96"/>
    </row>
    <row r="335" spans="2:3" ht="67.5" customHeight="1" x14ac:dyDescent="0.25">
      <c r="B335" s="96"/>
      <c r="C335" s="96"/>
    </row>
    <row r="336" spans="2:3" ht="67.5" customHeight="1" x14ac:dyDescent="0.25">
      <c r="B336" s="96"/>
      <c r="C336" s="96"/>
    </row>
    <row r="337" spans="2:3" ht="67.5" customHeight="1" x14ac:dyDescent="0.25">
      <c r="B337" s="96"/>
      <c r="C337" s="96"/>
    </row>
    <row r="338" spans="2:3" ht="67.5" customHeight="1" x14ac:dyDescent="0.25">
      <c r="B338" s="96"/>
      <c r="C338" s="96"/>
    </row>
    <row r="339" spans="2:3" ht="67.5" customHeight="1" x14ac:dyDescent="0.25">
      <c r="B339" s="96"/>
      <c r="C339" s="96"/>
    </row>
    <row r="340" spans="2:3" ht="67.5" customHeight="1" x14ac:dyDescent="0.25">
      <c r="B340" s="96"/>
      <c r="C340" s="96"/>
    </row>
    <row r="341" spans="2:3" ht="67.5" customHeight="1" x14ac:dyDescent="0.25">
      <c r="B341" s="96"/>
      <c r="C341" s="96"/>
    </row>
    <row r="342" spans="2:3" ht="67.5" customHeight="1" x14ac:dyDescent="0.25">
      <c r="B342" s="96"/>
      <c r="C342" s="96"/>
    </row>
    <row r="343" spans="2:3" ht="67.5" customHeight="1" x14ac:dyDescent="0.25">
      <c r="B343" s="96"/>
      <c r="C343" s="96"/>
    </row>
    <row r="344" spans="2:3" ht="67.5" customHeight="1" x14ac:dyDescent="0.25">
      <c r="B344" s="96"/>
      <c r="C344" s="96"/>
    </row>
    <row r="345" spans="2:3" ht="67.5" customHeight="1" x14ac:dyDescent="0.25">
      <c r="B345" s="96"/>
      <c r="C345" s="96"/>
    </row>
    <row r="346" spans="2:3" ht="67.5" customHeight="1" x14ac:dyDescent="0.25">
      <c r="B346" s="96"/>
      <c r="C346" s="96"/>
    </row>
    <row r="347" spans="2:3" ht="67.5" customHeight="1" x14ac:dyDescent="0.25">
      <c r="B347" s="96"/>
      <c r="C347" s="96"/>
    </row>
    <row r="348" spans="2:3" ht="67.5" customHeight="1" x14ac:dyDescent="0.25">
      <c r="B348" s="96"/>
      <c r="C348" s="96"/>
    </row>
    <row r="349" spans="2:3" ht="67.5" customHeight="1" x14ac:dyDescent="0.25">
      <c r="B349" s="96"/>
      <c r="C349" s="96"/>
    </row>
    <row r="350" spans="2:3" ht="67.5" customHeight="1" x14ac:dyDescent="0.25">
      <c r="B350" s="96"/>
      <c r="C350" s="96"/>
    </row>
    <row r="351" spans="2:3" ht="67.5" customHeight="1" x14ac:dyDescent="0.25">
      <c r="B351" s="96"/>
      <c r="C351" s="96"/>
    </row>
    <row r="352" spans="2:3" ht="67.5" customHeight="1" x14ac:dyDescent="0.25">
      <c r="B352" s="96"/>
      <c r="C352" s="96"/>
    </row>
    <row r="353" spans="2:3" ht="67.5" customHeight="1" x14ac:dyDescent="0.25">
      <c r="B353" s="96"/>
      <c r="C353" s="96"/>
    </row>
    <row r="354" spans="2:3" ht="67.5" customHeight="1" x14ac:dyDescent="0.25">
      <c r="B354" s="96"/>
      <c r="C354" s="96"/>
    </row>
    <row r="355" spans="2:3" ht="67.5" customHeight="1" x14ac:dyDescent="0.25">
      <c r="B355" s="96"/>
      <c r="C355" s="96"/>
    </row>
    <row r="356" spans="2:3" ht="67.5" customHeight="1" x14ac:dyDescent="0.25">
      <c r="B356" s="96"/>
      <c r="C356" s="96"/>
    </row>
    <row r="357" spans="2:3" ht="67.5" customHeight="1" x14ac:dyDescent="0.25">
      <c r="B357" s="96"/>
      <c r="C357" s="96"/>
    </row>
    <row r="358" spans="2:3" ht="67.5" customHeight="1" x14ac:dyDescent="0.25">
      <c r="B358" s="96"/>
      <c r="C358" s="96"/>
    </row>
    <row r="359" spans="2:3" ht="67.5" customHeight="1" x14ac:dyDescent="0.25">
      <c r="B359" s="96"/>
      <c r="C359" s="96"/>
    </row>
    <row r="360" spans="2:3" ht="67.5" customHeight="1" x14ac:dyDescent="0.25">
      <c r="B360" s="96"/>
      <c r="C360" s="96"/>
    </row>
    <row r="361" spans="2:3" ht="67.5" customHeight="1" x14ac:dyDescent="0.25">
      <c r="B361" s="96"/>
      <c r="C361" s="96"/>
    </row>
    <row r="362" spans="2:3" ht="67.5" customHeight="1" x14ac:dyDescent="0.25">
      <c r="B362" s="96"/>
      <c r="C362" s="96"/>
    </row>
    <row r="363" spans="2:3" ht="67.5" customHeight="1" x14ac:dyDescent="0.25">
      <c r="B363" s="96"/>
      <c r="C363" s="96"/>
    </row>
    <row r="364" spans="2:3" ht="67.5" customHeight="1" x14ac:dyDescent="0.25">
      <c r="B364" s="96"/>
      <c r="C364" s="96"/>
    </row>
    <row r="365" spans="2:3" ht="67.5" customHeight="1" x14ac:dyDescent="0.25">
      <c r="B365" s="96"/>
      <c r="C365" s="96"/>
    </row>
    <row r="366" spans="2:3" ht="67.5" customHeight="1" x14ac:dyDescent="0.25">
      <c r="B366" s="96"/>
      <c r="C366" s="96"/>
    </row>
    <row r="367" spans="2:3" ht="67.5" customHeight="1" x14ac:dyDescent="0.25">
      <c r="B367" s="96"/>
      <c r="C367" s="96"/>
    </row>
    <row r="368" spans="2:3" ht="67.5" customHeight="1" x14ac:dyDescent="0.25">
      <c r="B368" s="96"/>
      <c r="C368" s="96"/>
    </row>
    <row r="369" spans="2:3" ht="67.5" customHeight="1" x14ac:dyDescent="0.25">
      <c r="B369" s="96"/>
      <c r="C369" s="96"/>
    </row>
    <row r="370" spans="2:3" ht="67.5" customHeight="1" x14ac:dyDescent="0.25">
      <c r="B370" s="96"/>
      <c r="C370" s="96"/>
    </row>
    <row r="371" spans="2:3" ht="67.5" customHeight="1" x14ac:dyDescent="0.25">
      <c r="B371" s="96"/>
      <c r="C371" s="96"/>
    </row>
    <row r="372" spans="2:3" ht="67.5" customHeight="1" x14ac:dyDescent="0.25">
      <c r="B372" s="96"/>
      <c r="C372" s="96"/>
    </row>
    <row r="373" spans="2:3" ht="67.5" customHeight="1" x14ac:dyDescent="0.25">
      <c r="B373" s="96"/>
      <c r="C373" s="96"/>
    </row>
    <row r="374" spans="2:3" ht="67.5" customHeight="1" x14ac:dyDescent="0.25">
      <c r="B374" s="96"/>
      <c r="C374" s="96"/>
    </row>
    <row r="375" spans="2:3" ht="67.5" customHeight="1" x14ac:dyDescent="0.25">
      <c r="B375" s="96"/>
      <c r="C375" s="96"/>
    </row>
    <row r="376" spans="2:3" ht="67.5" customHeight="1" x14ac:dyDescent="0.25">
      <c r="B376" s="96"/>
      <c r="C376" s="96"/>
    </row>
    <row r="377" spans="2:3" ht="67.5" customHeight="1" x14ac:dyDescent="0.25">
      <c r="B377" s="96"/>
      <c r="C377" s="96"/>
    </row>
    <row r="378" spans="2:3" ht="67.5" customHeight="1" x14ac:dyDescent="0.25">
      <c r="B378" s="96"/>
      <c r="C378" s="96"/>
    </row>
    <row r="379" spans="2:3" ht="67.5" customHeight="1" x14ac:dyDescent="0.25">
      <c r="B379" s="96"/>
      <c r="C379" s="96"/>
    </row>
    <row r="380" spans="2:3" ht="67.5" customHeight="1" x14ac:dyDescent="0.25">
      <c r="B380" s="96"/>
      <c r="C380" s="96"/>
    </row>
    <row r="381" spans="2:3" ht="67.5" customHeight="1" x14ac:dyDescent="0.25">
      <c r="B381" s="96"/>
      <c r="C381" s="96"/>
    </row>
    <row r="382" spans="2:3" ht="67.5" customHeight="1" x14ac:dyDescent="0.25">
      <c r="B382" s="96"/>
      <c r="C382" s="96"/>
    </row>
    <row r="383" spans="2:3" ht="67.5" customHeight="1" x14ac:dyDescent="0.25">
      <c r="B383" s="96"/>
      <c r="C383" s="96"/>
    </row>
    <row r="384" spans="2:3" ht="67.5" customHeight="1" x14ac:dyDescent="0.25">
      <c r="B384" s="96"/>
      <c r="C384" s="96"/>
    </row>
    <row r="385" spans="2:3" ht="67.5" customHeight="1" x14ac:dyDescent="0.25">
      <c r="B385" s="96"/>
      <c r="C385" s="96"/>
    </row>
    <row r="386" spans="2:3" ht="67.5" customHeight="1" x14ac:dyDescent="0.25">
      <c r="B386" s="96"/>
      <c r="C386" s="96"/>
    </row>
    <row r="387" spans="2:3" ht="67.5" customHeight="1" x14ac:dyDescent="0.25">
      <c r="B387" s="96"/>
      <c r="C387" s="96"/>
    </row>
    <row r="388" spans="2:3" ht="67.5" customHeight="1" x14ac:dyDescent="0.25">
      <c r="B388" s="96"/>
      <c r="C388" s="96"/>
    </row>
    <row r="389" spans="2:3" ht="67.5" customHeight="1" x14ac:dyDescent="0.25">
      <c r="B389" s="96"/>
      <c r="C389" s="96"/>
    </row>
    <row r="390" spans="2:3" ht="67.5" customHeight="1" x14ac:dyDescent="0.25">
      <c r="B390" s="96"/>
      <c r="C390" s="96"/>
    </row>
    <row r="391" spans="2:3" ht="67.5" customHeight="1" x14ac:dyDescent="0.25">
      <c r="B391" s="96"/>
      <c r="C391" s="96"/>
    </row>
    <row r="392" spans="2:3" ht="67.5" customHeight="1" x14ac:dyDescent="0.25">
      <c r="B392" s="96"/>
      <c r="C392" s="96"/>
    </row>
    <row r="393" spans="2:3" ht="67.5" customHeight="1" x14ac:dyDescent="0.25">
      <c r="B393" s="96"/>
      <c r="C393" s="96"/>
    </row>
    <row r="394" spans="2:3" ht="67.5" customHeight="1" x14ac:dyDescent="0.25">
      <c r="B394" s="96"/>
      <c r="C394" s="96"/>
    </row>
    <row r="395" spans="2:3" ht="67.5" customHeight="1" x14ac:dyDescent="0.25">
      <c r="B395" s="96"/>
      <c r="C395" s="96"/>
    </row>
    <row r="396" spans="2:3" ht="67.5" customHeight="1" x14ac:dyDescent="0.25">
      <c r="B396" s="96"/>
      <c r="C396" s="96"/>
    </row>
    <row r="397" spans="2:3" ht="67.5" customHeight="1" x14ac:dyDescent="0.25">
      <c r="B397" s="96"/>
      <c r="C397" s="96"/>
    </row>
    <row r="398" spans="2:3" ht="67.5" customHeight="1" x14ac:dyDescent="0.25">
      <c r="B398" s="96"/>
      <c r="C398" s="96"/>
    </row>
    <row r="399" spans="2:3" ht="67.5" customHeight="1" x14ac:dyDescent="0.25">
      <c r="B399" s="96"/>
      <c r="C399" s="96"/>
    </row>
    <row r="400" spans="2:3" ht="67.5" customHeight="1" x14ac:dyDescent="0.25">
      <c r="B400" s="96"/>
      <c r="C400" s="96"/>
    </row>
    <row r="401" spans="2:3" ht="67.5" customHeight="1" x14ac:dyDescent="0.25">
      <c r="B401" s="96"/>
      <c r="C401" s="96"/>
    </row>
    <row r="402" spans="2:3" ht="67.5" customHeight="1" x14ac:dyDescent="0.25">
      <c r="B402" s="96"/>
      <c r="C402" s="96"/>
    </row>
    <row r="403" spans="2:3" ht="67.5" customHeight="1" x14ac:dyDescent="0.25">
      <c r="B403" s="96"/>
      <c r="C403" s="96"/>
    </row>
    <row r="404" spans="2:3" ht="67.5" customHeight="1" x14ac:dyDescent="0.25">
      <c r="B404" s="96"/>
      <c r="C404" s="96"/>
    </row>
    <row r="405" spans="2:3" ht="67.5" customHeight="1" x14ac:dyDescent="0.25">
      <c r="B405" s="96"/>
      <c r="C405" s="96"/>
    </row>
    <row r="406" spans="2:3" ht="67.5" customHeight="1" x14ac:dyDescent="0.25">
      <c r="B406" s="96"/>
      <c r="C406" s="96"/>
    </row>
    <row r="407" spans="2:3" ht="67.5" customHeight="1" x14ac:dyDescent="0.25">
      <c r="B407" s="96"/>
      <c r="C407" s="96"/>
    </row>
    <row r="408" spans="2:3" ht="67.5" customHeight="1" x14ac:dyDescent="0.25">
      <c r="B408" s="96"/>
      <c r="C408" s="96"/>
    </row>
    <row r="409" spans="2:3" ht="67.5" customHeight="1" x14ac:dyDescent="0.25">
      <c r="B409" s="96"/>
      <c r="C409" s="96"/>
    </row>
    <row r="410" spans="2:3" ht="67.5" customHeight="1" x14ac:dyDescent="0.25">
      <c r="B410" s="96"/>
      <c r="C410" s="96"/>
    </row>
    <row r="411" spans="2:3" ht="67.5" customHeight="1" x14ac:dyDescent="0.25">
      <c r="B411" s="96"/>
      <c r="C411" s="96"/>
    </row>
    <row r="412" spans="2:3" ht="67.5" customHeight="1" x14ac:dyDescent="0.25">
      <c r="B412" s="96"/>
      <c r="C412" s="96"/>
    </row>
    <row r="413" spans="2:3" ht="67.5" customHeight="1" x14ac:dyDescent="0.25">
      <c r="B413" s="96"/>
      <c r="C413" s="96"/>
    </row>
    <row r="414" spans="2:3" ht="67.5" customHeight="1" x14ac:dyDescent="0.25">
      <c r="B414" s="96"/>
      <c r="C414" s="96"/>
    </row>
    <row r="415" spans="2:3" ht="67.5" customHeight="1" x14ac:dyDescent="0.25">
      <c r="B415" s="96"/>
      <c r="C415" s="96"/>
    </row>
    <row r="416" spans="2:3" ht="67.5" customHeight="1" x14ac:dyDescent="0.25">
      <c r="B416" s="96"/>
      <c r="C416" s="96"/>
    </row>
    <row r="417" spans="2:3" ht="67.5" customHeight="1" x14ac:dyDescent="0.25">
      <c r="B417" s="96"/>
      <c r="C417" s="96"/>
    </row>
    <row r="418" spans="2:3" ht="67.5" customHeight="1" x14ac:dyDescent="0.25">
      <c r="B418" s="96"/>
      <c r="C418" s="96"/>
    </row>
    <row r="419" spans="2:3" ht="67.5" customHeight="1" x14ac:dyDescent="0.25">
      <c r="B419" s="96"/>
      <c r="C419" s="96"/>
    </row>
    <row r="420" spans="2:3" ht="67.5" customHeight="1" x14ac:dyDescent="0.25">
      <c r="B420" s="96"/>
      <c r="C420" s="96"/>
    </row>
    <row r="421" spans="2:3" ht="67.5" customHeight="1" x14ac:dyDescent="0.25">
      <c r="B421" s="96"/>
      <c r="C421" s="96"/>
    </row>
    <row r="422" spans="2:3" ht="67.5" customHeight="1" x14ac:dyDescent="0.25">
      <c r="B422" s="96"/>
      <c r="C422" s="96"/>
    </row>
    <row r="423" spans="2:3" ht="67.5" customHeight="1" x14ac:dyDescent="0.25">
      <c r="B423" s="96"/>
      <c r="C423" s="96"/>
    </row>
    <row r="424" spans="2:3" ht="67.5" customHeight="1" x14ac:dyDescent="0.25">
      <c r="B424" s="96"/>
      <c r="C424" s="96"/>
    </row>
    <row r="425" spans="2:3" ht="67.5" customHeight="1" x14ac:dyDescent="0.25">
      <c r="B425" s="96"/>
      <c r="C425" s="96"/>
    </row>
    <row r="426" spans="2:3" ht="67.5" customHeight="1" x14ac:dyDescent="0.25">
      <c r="B426" s="96"/>
      <c r="C426" s="96"/>
    </row>
    <row r="427" spans="2:3" ht="67.5" customHeight="1" x14ac:dyDescent="0.25">
      <c r="B427" s="96"/>
      <c r="C427" s="96"/>
    </row>
    <row r="428" spans="2:3" ht="67.5" customHeight="1" x14ac:dyDescent="0.25">
      <c r="B428" s="96"/>
      <c r="C428" s="96"/>
    </row>
    <row r="429" spans="2:3" ht="67.5" customHeight="1" x14ac:dyDescent="0.25">
      <c r="B429" s="96"/>
      <c r="C429" s="96"/>
    </row>
    <row r="430" spans="2:3" ht="67.5" customHeight="1" x14ac:dyDescent="0.25">
      <c r="B430" s="96"/>
      <c r="C430" s="96"/>
    </row>
    <row r="431" spans="2:3" ht="67.5" customHeight="1" x14ac:dyDescent="0.25">
      <c r="B431" s="96"/>
      <c r="C431" s="96"/>
    </row>
    <row r="432" spans="2:3" ht="67.5" customHeight="1" x14ac:dyDescent="0.25">
      <c r="B432" s="96"/>
      <c r="C432" s="96"/>
    </row>
    <row r="433" spans="2:3" ht="67.5" customHeight="1" x14ac:dyDescent="0.25">
      <c r="B433" s="96"/>
      <c r="C433" s="96"/>
    </row>
    <row r="434" spans="2:3" ht="67.5" customHeight="1" x14ac:dyDescent="0.25">
      <c r="B434" s="96"/>
      <c r="C434" s="96"/>
    </row>
    <row r="435" spans="2:3" ht="67.5" customHeight="1" x14ac:dyDescent="0.25">
      <c r="B435" s="96"/>
      <c r="C435" s="96"/>
    </row>
    <row r="436" spans="2:3" ht="67.5" customHeight="1" x14ac:dyDescent="0.25">
      <c r="B436" s="96"/>
      <c r="C436" s="96"/>
    </row>
    <row r="437" spans="2:3" ht="67.5" customHeight="1" x14ac:dyDescent="0.25">
      <c r="B437" s="96"/>
      <c r="C437" s="96"/>
    </row>
    <row r="438" spans="2:3" ht="67.5" customHeight="1" x14ac:dyDescent="0.25">
      <c r="B438" s="96"/>
      <c r="C438" s="96"/>
    </row>
    <row r="439" spans="2:3" ht="67.5" customHeight="1" x14ac:dyDescent="0.25">
      <c r="B439" s="96"/>
      <c r="C439" s="96"/>
    </row>
    <row r="440" spans="2:3" ht="67.5" customHeight="1" x14ac:dyDescent="0.25">
      <c r="B440" s="96"/>
      <c r="C440" s="96"/>
    </row>
    <row r="441" spans="2:3" ht="67.5" customHeight="1" x14ac:dyDescent="0.25">
      <c r="B441" s="96"/>
      <c r="C441" s="96"/>
    </row>
    <row r="442" spans="2:3" ht="67.5" customHeight="1" x14ac:dyDescent="0.25">
      <c r="B442" s="96"/>
      <c r="C442" s="96"/>
    </row>
    <row r="443" spans="2:3" ht="67.5" customHeight="1" x14ac:dyDescent="0.25">
      <c r="B443" s="96"/>
      <c r="C443" s="96"/>
    </row>
    <row r="444" spans="2:3" ht="67.5" customHeight="1" x14ac:dyDescent="0.25">
      <c r="B444" s="96"/>
      <c r="C444" s="96"/>
    </row>
    <row r="445" spans="2:3" ht="67.5" customHeight="1" x14ac:dyDescent="0.25">
      <c r="B445" s="96"/>
      <c r="C445" s="96"/>
    </row>
    <row r="446" spans="2:3" ht="67.5" customHeight="1" x14ac:dyDescent="0.25">
      <c r="B446" s="96"/>
      <c r="C446" s="96"/>
    </row>
    <row r="447" spans="2:3" ht="67.5" customHeight="1" x14ac:dyDescent="0.25">
      <c r="B447" s="96"/>
      <c r="C447" s="96"/>
    </row>
    <row r="448" spans="2:3" ht="67.5" customHeight="1" x14ac:dyDescent="0.25">
      <c r="B448" s="96"/>
      <c r="C448" s="96"/>
    </row>
    <row r="449" spans="2:3" ht="67.5" customHeight="1" x14ac:dyDescent="0.25">
      <c r="B449" s="96"/>
      <c r="C449" s="96"/>
    </row>
    <row r="450" spans="2:3" ht="67.5" customHeight="1" x14ac:dyDescent="0.25">
      <c r="B450" s="96"/>
      <c r="C450" s="96"/>
    </row>
    <row r="451" spans="2:3" ht="67.5" customHeight="1" x14ac:dyDescent="0.25">
      <c r="B451" s="96"/>
      <c r="C451" s="96"/>
    </row>
    <row r="452" spans="2:3" ht="67.5" customHeight="1" x14ac:dyDescent="0.25">
      <c r="B452" s="96"/>
      <c r="C452" s="96"/>
    </row>
    <row r="453" spans="2:3" ht="67.5" customHeight="1" x14ac:dyDescent="0.25">
      <c r="B453" s="96"/>
      <c r="C453" s="96"/>
    </row>
    <row r="454" spans="2:3" ht="67.5" customHeight="1" x14ac:dyDescent="0.25">
      <c r="B454" s="96"/>
      <c r="C454" s="96"/>
    </row>
    <row r="455" spans="2:3" ht="67.5" customHeight="1" x14ac:dyDescent="0.25">
      <c r="B455" s="96"/>
      <c r="C455" s="96"/>
    </row>
    <row r="456" spans="2:3" ht="67.5" customHeight="1" x14ac:dyDescent="0.25">
      <c r="B456" s="96"/>
      <c r="C456" s="96"/>
    </row>
    <row r="457" spans="2:3" ht="67.5" customHeight="1" x14ac:dyDescent="0.25">
      <c r="B457" s="96"/>
      <c r="C457" s="96"/>
    </row>
    <row r="458" spans="2:3" ht="67.5" customHeight="1" x14ac:dyDescent="0.25">
      <c r="B458" s="96"/>
      <c r="C458" s="96"/>
    </row>
    <row r="459" spans="2:3" ht="67.5" customHeight="1" x14ac:dyDescent="0.25">
      <c r="B459" s="96"/>
      <c r="C459" s="96"/>
    </row>
    <row r="460" spans="2:3" ht="67.5" customHeight="1" x14ac:dyDescent="0.25">
      <c r="B460" s="96"/>
      <c r="C460" s="96"/>
    </row>
    <row r="461" spans="2:3" ht="67.5" customHeight="1" x14ac:dyDescent="0.25">
      <c r="B461" s="96"/>
      <c r="C461" s="96"/>
    </row>
    <row r="462" spans="2:3" ht="67.5" customHeight="1" x14ac:dyDescent="0.25">
      <c r="B462" s="96"/>
      <c r="C462" s="96"/>
    </row>
    <row r="463" spans="2:3" ht="67.5" customHeight="1" x14ac:dyDescent="0.25">
      <c r="B463" s="96"/>
      <c r="C463" s="96"/>
    </row>
    <row r="464" spans="2:3" ht="67.5" customHeight="1" x14ac:dyDescent="0.25">
      <c r="B464" s="96"/>
      <c r="C464" s="96"/>
    </row>
    <row r="465" spans="2:3" ht="67.5" customHeight="1" x14ac:dyDescent="0.25">
      <c r="B465" s="96"/>
      <c r="C465" s="96"/>
    </row>
    <row r="466" spans="2:3" ht="67.5" customHeight="1" x14ac:dyDescent="0.25">
      <c r="B466" s="96"/>
      <c r="C466" s="96"/>
    </row>
    <row r="467" spans="2:3" ht="67.5" customHeight="1" x14ac:dyDescent="0.25">
      <c r="B467" s="96"/>
      <c r="C467" s="96"/>
    </row>
    <row r="468" spans="2:3" ht="67.5" customHeight="1" x14ac:dyDescent="0.25">
      <c r="B468" s="96"/>
      <c r="C468" s="96"/>
    </row>
    <row r="469" spans="2:3" ht="67.5" customHeight="1" x14ac:dyDescent="0.25">
      <c r="B469" s="96"/>
      <c r="C469" s="96"/>
    </row>
    <row r="470" spans="2:3" ht="67.5" customHeight="1" x14ac:dyDescent="0.25">
      <c r="B470" s="96"/>
      <c r="C470" s="96"/>
    </row>
    <row r="471" spans="2:3" ht="67.5" customHeight="1" x14ac:dyDescent="0.25">
      <c r="B471" s="96"/>
      <c r="C471" s="96"/>
    </row>
    <row r="472" spans="2:3" ht="67.5" customHeight="1" x14ac:dyDescent="0.25">
      <c r="B472" s="96"/>
      <c r="C472" s="96"/>
    </row>
    <row r="473" spans="2:3" ht="67.5" customHeight="1" x14ac:dyDescent="0.25">
      <c r="B473" s="96"/>
      <c r="C473" s="96"/>
    </row>
    <row r="474" spans="2:3" ht="67.5" customHeight="1" x14ac:dyDescent="0.25">
      <c r="B474" s="96"/>
      <c r="C474" s="96"/>
    </row>
    <row r="475" spans="2:3" ht="67.5" customHeight="1" x14ac:dyDescent="0.25">
      <c r="B475" s="96"/>
      <c r="C475" s="96"/>
    </row>
    <row r="476" spans="2:3" ht="67.5" customHeight="1" x14ac:dyDescent="0.25">
      <c r="B476" s="96"/>
      <c r="C476" s="96"/>
    </row>
    <row r="477" spans="2:3" ht="67.5" customHeight="1" x14ac:dyDescent="0.25">
      <c r="B477" s="96"/>
      <c r="C477" s="96"/>
    </row>
    <row r="478" spans="2:3" ht="67.5" customHeight="1" x14ac:dyDescent="0.25">
      <c r="B478" s="96"/>
      <c r="C478" s="96"/>
    </row>
    <row r="479" spans="2:3" ht="67.5" customHeight="1" x14ac:dyDescent="0.25">
      <c r="B479" s="96"/>
      <c r="C479" s="96"/>
    </row>
    <row r="480" spans="2:3" ht="67.5" customHeight="1" x14ac:dyDescent="0.25">
      <c r="B480" s="96"/>
      <c r="C480" s="96"/>
    </row>
    <row r="481" spans="2:3" ht="67.5" customHeight="1" x14ac:dyDescent="0.25">
      <c r="B481" s="96"/>
      <c r="C481" s="96"/>
    </row>
    <row r="482" spans="2:3" ht="67.5" customHeight="1" x14ac:dyDescent="0.25">
      <c r="B482" s="96"/>
      <c r="C482" s="96"/>
    </row>
    <row r="483" spans="2:3" ht="67.5" customHeight="1" x14ac:dyDescent="0.25">
      <c r="B483" s="96"/>
      <c r="C483" s="96"/>
    </row>
    <row r="484" spans="2:3" ht="67.5" customHeight="1" x14ac:dyDescent="0.25">
      <c r="B484" s="96"/>
      <c r="C484" s="96"/>
    </row>
    <row r="485" spans="2:3" ht="67.5" customHeight="1" x14ac:dyDescent="0.25">
      <c r="B485" s="96"/>
      <c r="C485" s="96"/>
    </row>
    <row r="486" spans="2:3" ht="67.5" customHeight="1" x14ac:dyDescent="0.25">
      <c r="B486" s="96"/>
      <c r="C486" s="96"/>
    </row>
    <row r="487" spans="2:3" ht="67.5" customHeight="1" x14ac:dyDescent="0.25">
      <c r="B487" s="96"/>
      <c r="C487" s="96"/>
    </row>
    <row r="488" spans="2:3" ht="67.5" customHeight="1" x14ac:dyDescent="0.25">
      <c r="B488" s="96"/>
      <c r="C488" s="96"/>
    </row>
    <row r="489" spans="2:3" ht="67.5" customHeight="1" x14ac:dyDescent="0.25">
      <c r="B489" s="96"/>
      <c r="C489" s="96"/>
    </row>
    <row r="490" spans="2:3" ht="67.5" customHeight="1" x14ac:dyDescent="0.25">
      <c r="B490" s="96"/>
      <c r="C490" s="96"/>
    </row>
    <row r="491" spans="2:3" ht="67.5" customHeight="1" x14ac:dyDescent="0.25">
      <c r="B491" s="96"/>
      <c r="C491" s="96"/>
    </row>
    <row r="492" spans="2:3" ht="67.5" customHeight="1" x14ac:dyDescent="0.25">
      <c r="B492" s="96"/>
      <c r="C492" s="96"/>
    </row>
    <row r="493" spans="2:3" ht="67.5" customHeight="1" x14ac:dyDescent="0.25">
      <c r="B493" s="96"/>
      <c r="C493" s="96"/>
    </row>
    <row r="494" spans="2:3" ht="67.5" customHeight="1" x14ac:dyDescent="0.25">
      <c r="B494" s="96"/>
      <c r="C494" s="96"/>
    </row>
    <row r="495" spans="2:3" ht="67.5" customHeight="1" x14ac:dyDescent="0.25">
      <c r="B495" s="96"/>
      <c r="C495" s="96"/>
    </row>
    <row r="496" spans="2:3" ht="67.5" customHeight="1" x14ac:dyDescent="0.25">
      <c r="B496" s="96"/>
      <c r="C496" s="96"/>
    </row>
    <row r="497" spans="2:3" ht="67.5" customHeight="1" x14ac:dyDescent="0.25">
      <c r="B497" s="96"/>
      <c r="C497" s="96"/>
    </row>
    <row r="498" spans="2:3" ht="67.5" customHeight="1" x14ac:dyDescent="0.25">
      <c r="B498" s="96"/>
      <c r="C498" s="96"/>
    </row>
    <row r="499" spans="2:3" ht="67.5" customHeight="1" x14ac:dyDescent="0.25">
      <c r="B499" s="96"/>
      <c r="C499" s="96"/>
    </row>
    <row r="500" spans="2:3" ht="67.5" customHeight="1" x14ac:dyDescent="0.25">
      <c r="B500" s="96"/>
      <c r="C500" s="96"/>
    </row>
    <row r="501" spans="2:3" ht="67.5" customHeight="1" x14ac:dyDescent="0.25">
      <c r="B501" s="96"/>
      <c r="C501" s="96"/>
    </row>
    <row r="502" spans="2:3" ht="67.5" customHeight="1" x14ac:dyDescent="0.25">
      <c r="B502" s="96"/>
      <c r="C502" s="96"/>
    </row>
    <row r="503" spans="2:3" ht="67.5" customHeight="1" x14ac:dyDescent="0.25">
      <c r="B503" s="96"/>
      <c r="C503" s="96"/>
    </row>
    <row r="504" spans="2:3" ht="67.5" customHeight="1" x14ac:dyDescent="0.25">
      <c r="B504" s="96"/>
      <c r="C504" s="96"/>
    </row>
    <row r="505" spans="2:3" ht="67.5" customHeight="1" x14ac:dyDescent="0.25">
      <c r="B505" s="96"/>
      <c r="C505" s="96"/>
    </row>
    <row r="506" spans="2:3" ht="67.5" customHeight="1" x14ac:dyDescent="0.25">
      <c r="B506" s="96"/>
      <c r="C506" s="96"/>
    </row>
    <row r="507" spans="2:3" ht="67.5" customHeight="1" x14ac:dyDescent="0.25">
      <c r="B507" s="96"/>
      <c r="C507" s="96"/>
    </row>
    <row r="508" spans="2:3" ht="67.5" customHeight="1" x14ac:dyDescent="0.25">
      <c r="B508" s="96"/>
      <c r="C508" s="96"/>
    </row>
    <row r="509" spans="2:3" ht="67.5" customHeight="1" x14ac:dyDescent="0.25">
      <c r="B509" s="96"/>
      <c r="C509" s="96"/>
    </row>
    <row r="510" spans="2:3" ht="67.5" customHeight="1" x14ac:dyDescent="0.25">
      <c r="B510" s="96"/>
      <c r="C510" s="96"/>
    </row>
    <row r="511" spans="2:3" ht="67.5" customHeight="1" x14ac:dyDescent="0.25">
      <c r="B511" s="96"/>
      <c r="C511" s="96"/>
    </row>
    <row r="512" spans="2:3" ht="67.5" customHeight="1" x14ac:dyDescent="0.25">
      <c r="B512" s="96"/>
      <c r="C512" s="96"/>
    </row>
    <row r="513" spans="2:3" ht="67.5" customHeight="1" x14ac:dyDescent="0.25">
      <c r="B513" s="96"/>
      <c r="C513" s="96"/>
    </row>
    <row r="514" spans="2:3" ht="67.5" customHeight="1" x14ac:dyDescent="0.25">
      <c r="B514" s="96"/>
      <c r="C514" s="96"/>
    </row>
    <row r="515" spans="2:3" ht="67.5" customHeight="1" x14ac:dyDescent="0.25">
      <c r="B515" s="96"/>
      <c r="C515" s="96"/>
    </row>
    <row r="516" spans="2:3" ht="67.5" customHeight="1" x14ac:dyDescent="0.25">
      <c r="B516" s="96"/>
      <c r="C516" s="96"/>
    </row>
    <row r="517" spans="2:3" ht="67.5" customHeight="1" x14ac:dyDescent="0.25">
      <c r="B517" s="96"/>
      <c r="C517" s="96"/>
    </row>
    <row r="518" spans="2:3" ht="67.5" customHeight="1" x14ac:dyDescent="0.25">
      <c r="B518" s="96"/>
      <c r="C518" s="96"/>
    </row>
    <row r="519" spans="2:3" ht="67.5" customHeight="1" x14ac:dyDescent="0.25">
      <c r="B519" s="96"/>
      <c r="C519" s="96"/>
    </row>
    <row r="520" spans="2:3" ht="67.5" customHeight="1" x14ac:dyDescent="0.25">
      <c r="B520" s="96"/>
      <c r="C520" s="96"/>
    </row>
    <row r="521" spans="2:3" ht="67.5" customHeight="1" x14ac:dyDescent="0.25">
      <c r="B521" s="96"/>
      <c r="C521" s="96"/>
    </row>
    <row r="522" spans="2:3" ht="67.5" customHeight="1" x14ac:dyDescent="0.25">
      <c r="B522" s="96"/>
      <c r="C522" s="96"/>
    </row>
    <row r="523" spans="2:3" ht="67.5" customHeight="1" x14ac:dyDescent="0.25">
      <c r="B523" s="96"/>
      <c r="C523" s="96"/>
    </row>
    <row r="524" spans="2:3" ht="67.5" customHeight="1" x14ac:dyDescent="0.25">
      <c r="B524" s="96"/>
      <c r="C524" s="96"/>
    </row>
    <row r="525" spans="2:3" ht="67.5" customHeight="1" x14ac:dyDescent="0.25">
      <c r="B525" s="96"/>
      <c r="C525" s="96"/>
    </row>
    <row r="526" spans="2:3" ht="67.5" customHeight="1" x14ac:dyDescent="0.25">
      <c r="B526" s="96"/>
      <c r="C526" s="96"/>
    </row>
    <row r="527" spans="2:3" ht="67.5" customHeight="1" x14ac:dyDescent="0.25">
      <c r="B527" s="96"/>
      <c r="C527" s="96"/>
    </row>
    <row r="528" spans="2:3" ht="67.5" customHeight="1" x14ac:dyDescent="0.25">
      <c r="B528" s="96"/>
      <c r="C528" s="96"/>
    </row>
    <row r="529" spans="2:3" ht="67.5" customHeight="1" x14ac:dyDescent="0.25">
      <c r="B529" s="96"/>
      <c r="C529" s="96"/>
    </row>
    <row r="530" spans="2:3" ht="67.5" customHeight="1" x14ac:dyDescent="0.25">
      <c r="B530" s="96"/>
      <c r="C530" s="96"/>
    </row>
    <row r="531" spans="2:3" ht="67.5" customHeight="1" x14ac:dyDescent="0.25">
      <c r="B531" s="96"/>
      <c r="C531" s="96"/>
    </row>
    <row r="532" spans="2:3" ht="67.5" customHeight="1" x14ac:dyDescent="0.25">
      <c r="B532" s="96"/>
      <c r="C532" s="96"/>
    </row>
    <row r="533" spans="2:3" ht="67.5" customHeight="1" x14ac:dyDescent="0.25">
      <c r="B533" s="96"/>
      <c r="C533" s="96"/>
    </row>
    <row r="534" spans="2:3" ht="67.5" customHeight="1" x14ac:dyDescent="0.25">
      <c r="B534" s="96"/>
      <c r="C534" s="96"/>
    </row>
    <row r="535" spans="2:3" ht="67.5" customHeight="1" x14ac:dyDescent="0.25">
      <c r="B535" s="96"/>
      <c r="C535" s="96"/>
    </row>
    <row r="536" spans="2:3" ht="67.5" customHeight="1" x14ac:dyDescent="0.25">
      <c r="B536" s="96"/>
      <c r="C536" s="96"/>
    </row>
    <row r="537" spans="2:3" ht="67.5" customHeight="1" x14ac:dyDescent="0.25">
      <c r="B537" s="96"/>
      <c r="C537" s="96"/>
    </row>
    <row r="538" spans="2:3" ht="67.5" customHeight="1" x14ac:dyDescent="0.25">
      <c r="B538" s="96"/>
      <c r="C538" s="96"/>
    </row>
    <row r="539" spans="2:3" ht="67.5" customHeight="1" x14ac:dyDescent="0.25">
      <c r="B539" s="96"/>
      <c r="C539" s="96"/>
    </row>
    <row r="540" spans="2:3" ht="67.5" customHeight="1" x14ac:dyDescent="0.25">
      <c r="B540" s="96"/>
      <c r="C540" s="96"/>
    </row>
    <row r="541" spans="2:3" ht="67.5" customHeight="1" x14ac:dyDescent="0.25">
      <c r="B541" s="96"/>
      <c r="C541" s="96"/>
    </row>
    <row r="542" spans="2:3" ht="67.5" customHeight="1" x14ac:dyDescent="0.25">
      <c r="B542" s="96"/>
      <c r="C542" s="96"/>
    </row>
    <row r="543" spans="2:3" ht="67.5" customHeight="1" x14ac:dyDescent="0.25">
      <c r="B543" s="96"/>
      <c r="C543" s="96"/>
    </row>
    <row r="544" spans="2:3" ht="67.5" customHeight="1" x14ac:dyDescent="0.25">
      <c r="B544" s="96"/>
      <c r="C544" s="96"/>
    </row>
    <row r="545" spans="2:3" ht="67.5" customHeight="1" x14ac:dyDescent="0.25">
      <c r="B545" s="96"/>
      <c r="C545" s="96"/>
    </row>
    <row r="546" spans="2:3" ht="67.5" customHeight="1" x14ac:dyDescent="0.25">
      <c r="B546" s="96"/>
      <c r="C546" s="96"/>
    </row>
    <row r="547" spans="2:3" ht="67.5" customHeight="1" x14ac:dyDescent="0.25">
      <c r="B547" s="96"/>
      <c r="C547" s="96"/>
    </row>
    <row r="548" spans="2:3" ht="67.5" customHeight="1" x14ac:dyDescent="0.25">
      <c r="B548" s="96"/>
      <c r="C548" s="96"/>
    </row>
    <row r="549" spans="2:3" ht="67.5" customHeight="1" x14ac:dyDescent="0.25">
      <c r="B549" s="96"/>
      <c r="C549" s="96"/>
    </row>
    <row r="550" spans="2:3" ht="67.5" customHeight="1" x14ac:dyDescent="0.25">
      <c r="B550" s="96"/>
      <c r="C550" s="96"/>
    </row>
    <row r="551" spans="2:3" ht="67.5" customHeight="1" x14ac:dyDescent="0.25">
      <c r="B551" s="96"/>
      <c r="C551" s="96"/>
    </row>
    <row r="552" spans="2:3" ht="67.5" customHeight="1" x14ac:dyDescent="0.25">
      <c r="B552" s="96"/>
      <c r="C552" s="96"/>
    </row>
    <row r="553" spans="2:3" ht="67.5" customHeight="1" x14ac:dyDescent="0.25">
      <c r="B553" s="96"/>
      <c r="C553" s="96"/>
    </row>
    <row r="554" spans="2:3" ht="67.5" customHeight="1" x14ac:dyDescent="0.25">
      <c r="B554" s="96"/>
      <c r="C554" s="96"/>
    </row>
    <row r="555" spans="2:3" ht="67.5" customHeight="1" x14ac:dyDescent="0.25">
      <c r="B555" s="96"/>
      <c r="C555" s="96"/>
    </row>
    <row r="556" spans="2:3" ht="67.5" customHeight="1" x14ac:dyDescent="0.25">
      <c r="B556" s="96"/>
      <c r="C556" s="96"/>
    </row>
    <row r="557" spans="2:3" ht="67.5" customHeight="1" x14ac:dyDescent="0.25">
      <c r="B557" s="96"/>
      <c r="C557" s="96"/>
    </row>
    <row r="558" spans="2:3" ht="67.5" customHeight="1" x14ac:dyDescent="0.25">
      <c r="B558" s="96"/>
      <c r="C558" s="96"/>
    </row>
    <row r="559" spans="2:3" ht="67.5" customHeight="1" x14ac:dyDescent="0.25">
      <c r="B559" s="96"/>
      <c r="C559" s="96"/>
    </row>
    <row r="560" spans="2:3" ht="67.5" customHeight="1" x14ac:dyDescent="0.25">
      <c r="B560" s="96"/>
      <c r="C560" s="96"/>
    </row>
    <row r="561" spans="2:3" ht="67.5" customHeight="1" x14ac:dyDescent="0.25">
      <c r="B561" s="96"/>
      <c r="C561" s="96"/>
    </row>
    <row r="562" spans="2:3" ht="67.5" customHeight="1" x14ac:dyDescent="0.25">
      <c r="B562" s="96"/>
      <c r="C562" s="96"/>
    </row>
    <row r="563" spans="2:3" ht="67.5" customHeight="1" x14ac:dyDescent="0.25">
      <c r="B563" s="96"/>
      <c r="C563" s="96"/>
    </row>
    <row r="564" spans="2:3" ht="67.5" customHeight="1" x14ac:dyDescent="0.25">
      <c r="B564" s="96"/>
      <c r="C564" s="96"/>
    </row>
    <row r="565" spans="2:3" ht="67.5" customHeight="1" x14ac:dyDescent="0.25">
      <c r="B565" s="96"/>
      <c r="C565" s="96"/>
    </row>
    <row r="566" spans="2:3" ht="67.5" customHeight="1" x14ac:dyDescent="0.25">
      <c r="B566" s="96"/>
      <c r="C566" s="96"/>
    </row>
    <row r="567" spans="2:3" ht="67.5" customHeight="1" x14ac:dyDescent="0.25">
      <c r="B567" s="96"/>
      <c r="C567" s="96"/>
    </row>
    <row r="568" spans="2:3" ht="67.5" customHeight="1" x14ac:dyDescent="0.25">
      <c r="B568" s="96"/>
      <c r="C568" s="96"/>
    </row>
    <row r="569" spans="2:3" ht="67.5" customHeight="1" x14ac:dyDescent="0.25">
      <c r="B569" s="96"/>
      <c r="C569" s="96"/>
    </row>
    <row r="570" spans="2:3" ht="67.5" customHeight="1" x14ac:dyDescent="0.25">
      <c r="B570" s="96"/>
      <c r="C570" s="96"/>
    </row>
    <row r="571" spans="2:3" ht="67.5" customHeight="1" x14ac:dyDescent="0.25">
      <c r="B571" s="96"/>
      <c r="C571" s="96"/>
    </row>
    <row r="572" spans="2:3" ht="67.5" customHeight="1" x14ac:dyDescent="0.25">
      <c r="B572" s="96"/>
      <c r="C572" s="96"/>
    </row>
    <row r="573" spans="2:3" ht="67.5" customHeight="1" x14ac:dyDescent="0.25">
      <c r="B573" s="96"/>
      <c r="C573" s="96"/>
    </row>
    <row r="574" spans="2:3" ht="67.5" customHeight="1" x14ac:dyDescent="0.25">
      <c r="B574" s="96"/>
      <c r="C574" s="96"/>
    </row>
    <row r="575" spans="2:3" ht="67.5" customHeight="1" x14ac:dyDescent="0.25">
      <c r="B575" s="96"/>
      <c r="C575" s="96"/>
    </row>
    <row r="576" spans="2:3" ht="67.5" customHeight="1" x14ac:dyDescent="0.25">
      <c r="B576" s="96"/>
      <c r="C576" s="96"/>
    </row>
    <row r="577" spans="2:3" ht="67.5" customHeight="1" x14ac:dyDescent="0.25">
      <c r="B577" s="96"/>
      <c r="C577" s="96"/>
    </row>
    <row r="578" spans="2:3" ht="67.5" customHeight="1" x14ac:dyDescent="0.25">
      <c r="B578" s="96"/>
      <c r="C578" s="96"/>
    </row>
    <row r="579" spans="2:3" ht="67.5" customHeight="1" x14ac:dyDescent="0.25">
      <c r="B579" s="96"/>
      <c r="C579" s="96"/>
    </row>
    <row r="580" spans="2:3" ht="67.5" customHeight="1" x14ac:dyDescent="0.25">
      <c r="B580" s="96"/>
      <c r="C580" s="96"/>
    </row>
    <row r="581" spans="2:3" ht="67.5" customHeight="1" x14ac:dyDescent="0.25">
      <c r="B581" s="96"/>
      <c r="C581" s="96"/>
    </row>
    <row r="582" spans="2:3" ht="67.5" customHeight="1" x14ac:dyDescent="0.25">
      <c r="B582" s="96"/>
      <c r="C582" s="96"/>
    </row>
    <row r="583" spans="2:3" ht="67.5" customHeight="1" x14ac:dyDescent="0.25">
      <c r="B583" s="96"/>
      <c r="C583" s="96"/>
    </row>
    <row r="584" spans="2:3" ht="67.5" customHeight="1" x14ac:dyDescent="0.25">
      <c r="B584" s="96"/>
      <c r="C584" s="96"/>
    </row>
    <row r="585" spans="2:3" ht="67.5" customHeight="1" x14ac:dyDescent="0.25">
      <c r="B585" s="96"/>
      <c r="C585" s="96"/>
    </row>
    <row r="586" spans="2:3" ht="67.5" customHeight="1" x14ac:dyDescent="0.25">
      <c r="B586" s="96"/>
      <c r="C586" s="96"/>
    </row>
    <row r="587" spans="2:3" ht="67.5" customHeight="1" x14ac:dyDescent="0.25">
      <c r="B587" s="96"/>
      <c r="C587" s="96"/>
    </row>
    <row r="588" spans="2:3" ht="67.5" customHeight="1" x14ac:dyDescent="0.25">
      <c r="B588" s="96"/>
      <c r="C588" s="96"/>
    </row>
    <row r="589" spans="2:3" ht="67.5" customHeight="1" x14ac:dyDescent="0.25">
      <c r="B589" s="96"/>
      <c r="C589" s="96"/>
    </row>
    <row r="590" spans="2:3" ht="67.5" customHeight="1" x14ac:dyDescent="0.25">
      <c r="B590" s="96"/>
      <c r="C590" s="96"/>
    </row>
    <row r="591" spans="2:3" ht="67.5" customHeight="1" x14ac:dyDescent="0.25">
      <c r="B591" s="96"/>
      <c r="C591" s="96"/>
    </row>
    <row r="592" spans="2:3" ht="67.5" customHeight="1" x14ac:dyDescent="0.25">
      <c r="B592" s="96"/>
      <c r="C592" s="96"/>
    </row>
    <row r="593" spans="2:3" ht="67.5" customHeight="1" x14ac:dyDescent="0.25">
      <c r="B593" s="96"/>
      <c r="C593" s="96"/>
    </row>
    <row r="594" spans="2:3" ht="67.5" customHeight="1" x14ac:dyDescent="0.25">
      <c r="B594" s="96"/>
      <c r="C594" s="96"/>
    </row>
    <row r="595" spans="2:3" ht="67.5" customHeight="1" x14ac:dyDescent="0.25">
      <c r="B595" s="96"/>
      <c r="C595" s="96"/>
    </row>
    <row r="596" spans="2:3" ht="67.5" customHeight="1" x14ac:dyDescent="0.25">
      <c r="B596" s="96"/>
      <c r="C596" s="96"/>
    </row>
    <row r="597" spans="2:3" ht="67.5" customHeight="1" x14ac:dyDescent="0.25">
      <c r="B597" s="96"/>
      <c r="C597" s="96"/>
    </row>
    <row r="598" spans="2:3" ht="67.5" customHeight="1" x14ac:dyDescent="0.25">
      <c r="B598" s="96"/>
      <c r="C598" s="96"/>
    </row>
    <row r="599" spans="2:3" ht="67.5" customHeight="1" x14ac:dyDescent="0.25">
      <c r="B599" s="96"/>
      <c r="C599" s="96"/>
    </row>
    <row r="600" spans="2:3" ht="67.5" customHeight="1" x14ac:dyDescent="0.25">
      <c r="B600" s="96"/>
      <c r="C600" s="96"/>
    </row>
    <row r="601" spans="2:3" ht="67.5" customHeight="1" x14ac:dyDescent="0.25">
      <c r="B601" s="96"/>
      <c r="C601" s="96"/>
    </row>
    <row r="602" spans="2:3" ht="67.5" customHeight="1" x14ac:dyDescent="0.25">
      <c r="B602" s="96"/>
      <c r="C602" s="96"/>
    </row>
    <row r="603" spans="2:3" ht="67.5" customHeight="1" x14ac:dyDescent="0.25">
      <c r="B603" s="96"/>
      <c r="C603" s="96"/>
    </row>
    <row r="604" spans="2:3" ht="67.5" customHeight="1" x14ac:dyDescent="0.25">
      <c r="B604" s="96"/>
      <c r="C604" s="96"/>
    </row>
    <row r="605" spans="2:3" ht="67.5" customHeight="1" x14ac:dyDescent="0.25">
      <c r="B605" s="96"/>
      <c r="C605" s="96"/>
    </row>
    <row r="606" spans="2:3" ht="67.5" customHeight="1" x14ac:dyDescent="0.25">
      <c r="B606" s="96"/>
      <c r="C606" s="96"/>
    </row>
    <row r="607" spans="2:3" ht="67.5" customHeight="1" x14ac:dyDescent="0.25">
      <c r="B607" s="96"/>
      <c r="C607" s="96"/>
    </row>
    <row r="608" spans="2:3" ht="67.5" customHeight="1" x14ac:dyDescent="0.25">
      <c r="B608" s="96"/>
      <c r="C608" s="96"/>
    </row>
    <row r="609" spans="2:3" ht="67.5" customHeight="1" x14ac:dyDescent="0.25">
      <c r="B609" s="96"/>
      <c r="C609" s="96"/>
    </row>
    <row r="610" spans="2:3" ht="67.5" customHeight="1" x14ac:dyDescent="0.25">
      <c r="B610" s="96"/>
      <c r="C610" s="96"/>
    </row>
    <row r="611" spans="2:3" ht="67.5" customHeight="1" x14ac:dyDescent="0.25">
      <c r="B611" s="96"/>
      <c r="C611" s="96"/>
    </row>
    <row r="612" spans="2:3" ht="67.5" customHeight="1" x14ac:dyDescent="0.25">
      <c r="B612" s="96"/>
      <c r="C612" s="96"/>
    </row>
    <row r="613" spans="2:3" ht="67.5" customHeight="1" x14ac:dyDescent="0.25">
      <c r="B613" s="96"/>
      <c r="C613" s="96"/>
    </row>
    <row r="614" spans="2:3" ht="67.5" customHeight="1" x14ac:dyDescent="0.25">
      <c r="B614" s="96"/>
      <c r="C614" s="96"/>
    </row>
    <row r="615" spans="2:3" ht="67.5" customHeight="1" x14ac:dyDescent="0.25">
      <c r="B615" s="96"/>
      <c r="C615" s="96"/>
    </row>
    <row r="616" spans="2:3" ht="67.5" customHeight="1" x14ac:dyDescent="0.25">
      <c r="B616" s="96"/>
      <c r="C616" s="96"/>
    </row>
    <row r="617" spans="2:3" ht="67.5" customHeight="1" x14ac:dyDescent="0.25">
      <c r="B617" s="96"/>
      <c r="C617" s="96"/>
    </row>
    <row r="618" spans="2:3" ht="67.5" customHeight="1" x14ac:dyDescent="0.25">
      <c r="B618" s="96"/>
      <c r="C618" s="96"/>
    </row>
    <row r="619" spans="2:3" ht="67.5" customHeight="1" x14ac:dyDescent="0.25">
      <c r="B619" s="96"/>
      <c r="C619" s="96"/>
    </row>
    <row r="620" spans="2:3" ht="67.5" customHeight="1" x14ac:dyDescent="0.25">
      <c r="B620" s="96"/>
      <c r="C620" s="96"/>
    </row>
    <row r="621" spans="2:3" ht="67.5" customHeight="1" x14ac:dyDescent="0.25">
      <c r="B621" s="96"/>
      <c r="C621" s="96"/>
    </row>
    <row r="622" spans="2:3" ht="67.5" customHeight="1" x14ac:dyDescent="0.25">
      <c r="B622" s="96"/>
      <c r="C622" s="96"/>
    </row>
    <row r="623" spans="2:3" ht="67.5" customHeight="1" x14ac:dyDescent="0.25">
      <c r="B623" s="96"/>
      <c r="C623" s="96"/>
    </row>
    <row r="624" spans="2:3" ht="67.5" customHeight="1" x14ac:dyDescent="0.25">
      <c r="B624" s="96"/>
      <c r="C624" s="96"/>
    </row>
    <row r="625" spans="2:3" ht="67.5" customHeight="1" x14ac:dyDescent="0.25">
      <c r="B625" s="96"/>
      <c r="C625" s="96"/>
    </row>
    <row r="626" spans="2:3" ht="67.5" customHeight="1" x14ac:dyDescent="0.25">
      <c r="B626" s="96"/>
      <c r="C626" s="96"/>
    </row>
    <row r="627" spans="2:3" ht="67.5" customHeight="1" x14ac:dyDescent="0.25">
      <c r="B627" s="96"/>
      <c r="C627" s="96"/>
    </row>
    <row r="628" spans="2:3" ht="67.5" customHeight="1" x14ac:dyDescent="0.25">
      <c r="B628" s="96"/>
      <c r="C628" s="96"/>
    </row>
    <row r="629" spans="2:3" ht="67.5" customHeight="1" x14ac:dyDescent="0.25">
      <c r="B629" s="96"/>
      <c r="C629" s="96"/>
    </row>
    <row r="630" spans="2:3" ht="67.5" customHeight="1" x14ac:dyDescent="0.25">
      <c r="B630" s="96"/>
      <c r="C630" s="96"/>
    </row>
    <row r="631" spans="2:3" ht="67.5" customHeight="1" x14ac:dyDescent="0.25">
      <c r="B631" s="96"/>
      <c r="C631" s="96"/>
    </row>
    <row r="632" spans="2:3" ht="67.5" customHeight="1" x14ac:dyDescent="0.25">
      <c r="B632" s="96"/>
      <c r="C632" s="96"/>
    </row>
    <row r="633" spans="2:3" ht="67.5" customHeight="1" x14ac:dyDescent="0.25">
      <c r="B633" s="96"/>
      <c r="C633" s="96"/>
    </row>
    <row r="634" spans="2:3" ht="67.5" customHeight="1" x14ac:dyDescent="0.25">
      <c r="B634" s="96"/>
      <c r="C634" s="96"/>
    </row>
    <row r="635" spans="2:3" ht="67.5" customHeight="1" x14ac:dyDescent="0.25">
      <c r="B635" s="96"/>
      <c r="C635" s="96"/>
    </row>
    <row r="636" spans="2:3" ht="67.5" customHeight="1" x14ac:dyDescent="0.25">
      <c r="B636" s="96"/>
      <c r="C636" s="96"/>
    </row>
    <row r="637" spans="2:3" ht="67.5" customHeight="1" x14ac:dyDescent="0.25">
      <c r="B637" s="96"/>
      <c r="C637" s="96"/>
    </row>
    <row r="638" spans="2:3" ht="67.5" customHeight="1" x14ac:dyDescent="0.25">
      <c r="B638" s="96"/>
      <c r="C638" s="96"/>
    </row>
    <row r="639" spans="2:3" ht="67.5" customHeight="1" x14ac:dyDescent="0.25">
      <c r="B639" s="96"/>
      <c r="C639" s="96"/>
    </row>
    <row r="640" spans="2:3" ht="67.5" customHeight="1" x14ac:dyDescent="0.25">
      <c r="B640" s="96"/>
      <c r="C640" s="96"/>
    </row>
    <row r="641" spans="2:3" ht="67.5" customHeight="1" x14ac:dyDescent="0.25">
      <c r="B641" s="96"/>
      <c r="C641" s="96"/>
    </row>
    <row r="642" spans="2:3" ht="67.5" customHeight="1" x14ac:dyDescent="0.25">
      <c r="B642" s="96"/>
      <c r="C642" s="96"/>
    </row>
    <row r="643" spans="2:3" ht="67.5" customHeight="1" x14ac:dyDescent="0.25">
      <c r="B643" s="96"/>
      <c r="C643" s="96"/>
    </row>
    <row r="644" spans="2:3" ht="67.5" customHeight="1" x14ac:dyDescent="0.25">
      <c r="B644" s="96"/>
      <c r="C644" s="96"/>
    </row>
    <row r="645" spans="2:3" ht="67.5" customHeight="1" x14ac:dyDescent="0.25">
      <c r="B645" s="96"/>
      <c r="C645" s="96"/>
    </row>
    <row r="646" spans="2:3" ht="67.5" customHeight="1" x14ac:dyDescent="0.25">
      <c r="B646" s="96"/>
      <c r="C646" s="96"/>
    </row>
    <row r="647" spans="2:3" ht="67.5" customHeight="1" x14ac:dyDescent="0.25">
      <c r="B647" s="96"/>
      <c r="C647" s="96"/>
    </row>
    <row r="648" spans="2:3" ht="67.5" customHeight="1" x14ac:dyDescent="0.25">
      <c r="B648" s="96"/>
      <c r="C648" s="96"/>
    </row>
    <row r="649" spans="2:3" ht="67.5" customHeight="1" x14ac:dyDescent="0.25">
      <c r="B649" s="96"/>
      <c r="C649" s="96"/>
    </row>
    <row r="650" spans="2:3" ht="67.5" customHeight="1" x14ac:dyDescent="0.25">
      <c r="B650" s="96"/>
      <c r="C650" s="96"/>
    </row>
    <row r="651" spans="2:3" ht="67.5" customHeight="1" x14ac:dyDescent="0.25">
      <c r="B651" s="96"/>
      <c r="C651" s="96"/>
    </row>
    <row r="652" spans="2:3" ht="67.5" customHeight="1" x14ac:dyDescent="0.25">
      <c r="B652" s="96"/>
      <c r="C652" s="96"/>
    </row>
    <row r="653" spans="2:3" ht="67.5" customHeight="1" x14ac:dyDescent="0.25">
      <c r="B653" s="96"/>
      <c r="C653" s="96"/>
    </row>
    <row r="654" spans="2:3" ht="67.5" customHeight="1" x14ac:dyDescent="0.25">
      <c r="B654" s="96"/>
      <c r="C654" s="96"/>
    </row>
    <row r="655" spans="2:3" ht="67.5" customHeight="1" x14ac:dyDescent="0.25">
      <c r="B655" s="96"/>
      <c r="C655" s="96"/>
    </row>
    <row r="656" spans="2:3" ht="67.5" customHeight="1" x14ac:dyDescent="0.25">
      <c r="B656" s="96"/>
      <c r="C656" s="96"/>
    </row>
    <row r="657" spans="2:3" ht="67.5" customHeight="1" x14ac:dyDescent="0.25">
      <c r="B657" s="96"/>
      <c r="C657" s="96"/>
    </row>
    <row r="658" spans="2:3" ht="67.5" customHeight="1" x14ac:dyDescent="0.25">
      <c r="B658" s="96"/>
      <c r="C658" s="96"/>
    </row>
    <row r="659" spans="2:3" ht="67.5" customHeight="1" x14ac:dyDescent="0.25">
      <c r="B659" s="96"/>
      <c r="C659" s="96"/>
    </row>
    <row r="660" spans="2:3" ht="67.5" customHeight="1" x14ac:dyDescent="0.25">
      <c r="B660" s="96"/>
      <c r="C660" s="96"/>
    </row>
    <row r="661" spans="2:3" ht="67.5" customHeight="1" x14ac:dyDescent="0.25">
      <c r="B661" s="96"/>
      <c r="C661" s="96"/>
    </row>
    <row r="662" spans="2:3" ht="67.5" customHeight="1" x14ac:dyDescent="0.25">
      <c r="B662" s="96"/>
      <c r="C662" s="96"/>
    </row>
    <row r="663" spans="2:3" ht="67.5" customHeight="1" x14ac:dyDescent="0.25">
      <c r="B663" s="96"/>
      <c r="C663" s="96"/>
    </row>
    <row r="664" spans="2:3" ht="67.5" customHeight="1" x14ac:dyDescent="0.25">
      <c r="B664" s="96"/>
      <c r="C664" s="96"/>
    </row>
    <row r="665" spans="2:3" ht="67.5" customHeight="1" x14ac:dyDescent="0.25">
      <c r="B665" s="96"/>
      <c r="C665" s="96"/>
    </row>
    <row r="666" spans="2:3" ht="67.5" customHeight="1" x14ac:dyDescent="0.25">
      <c r="B666" s="96"/>
      <c r="C666" s="96"/>
    </row>
    <row r="667" spans="2:3" ht="67.5" customHeight="1" x14ac:dyDescent="0.25">
      <c r="B667" s="96"/>
      <c r="C667" s="96"/>
    </row>
    <row r="668" spans="2:3" ht="67.5" customHeight="1" x14ac:dyDescent="0.25">
      <c r="B668" s="96"/>
      <c r="C668" s="96"/>
    </row>
    <row r="669" spans="2:3" ht="67.5" customHeight="1" x14ac:dyDescent="0.25">
      <c r="B669" s="96"/>
      <c r="C669" s="96"/>
    </row>
    <row r="670" spans="2:3" ht="67.5" customHeight="1" x14ac:dyDescent="0.25">
      <c r="B670" s="96"/>
      <c r="C670" s="96"/>
    </row>
    <row r="671" spans="2:3" ht="67.5" customHeight="1" x14ac:dyDescent="0.25">
      <c r="B671" s="96"/>
      <c r="C671" s="96"/>
    </row>
    <row r="672" spans="2:3" ht="67.5" customHeight="1" x14ac:dyDescent="0.25">
      <c r="B672" s="96"/>
      <c r="C672" s="96"/>
    </row>
    <row r="673" spans="2:3" ht="67.5" customHeight="1" x14ac:dyDescent="0.25">
      <c r="B673" s="96"/>
      <c r="C673" s="96"/>
    </row>
    <row r="674" spans="2:3" ht="67.5" customHeight="1" x14ac:dyDescent="0.25">
      <c r="B674" s="96"/>
      <c r="C674" s="96"/>
    </row>
    <row r="675" spans="2:3" ht="67.5" customHeight="1" x14ac:dyDescent="0.25">
      <c r="B675" s="96"/>
      <c r="C675" s="96"/>
    </row>
    <row r="676" spans="2:3" ht="67.5" customHeight="1" x14ac:dyDescent="0.25">
      <c r="B676" s="96"/>
      <c r="C676" s="96"/>
    </row>
    <row r="677" spans="2:3" ht="67.5" customHeight="1" x14ac:dyDescent="0.25">
      <c r="B677" s="96"/>
      <c r="C677" s="96"/>
    </row>
    <row r="678" spans="2:3" ht="67.5" customHeight="1" x14ac:dyDescent="0.25">
      <c r="B678" s="96"/>
      <c r="C678" s="96"/>
    </row>
    <row r="679" spans="2:3" ht="67.5" customHeight="1" x14ac:dyDescent="0.25">
      <c r="B679" s="96"/>
      <c r="C679" s="96"/>
    </row>
    <row r="680" spans="2:3" ht="67.5" customHeight="1" x14ac:dyDescent="0.25">
      <c r="B680" s="96"/>
      <c r="C680" s="96"/>
    </row>
    <row r="681" spans="2:3" ht="67.5" customHeight="1" x14ac:dyDescent="0.25">
      <c r="B681" s="96"/>
      <c r="C681" s="96"/>
    </row>
    <row r="682" spans="2:3" ht="67.5" customHeight="1" x14ac:dyDescent="0.25">
      <c r="B682" s="96"/>
      <c r="C682" s="96"/>
    </row>
    <row r="683" spans="2:3" ht="67.5" customHeight="1" x14ac:dyDescent="0.25">
      <c r="B683" s="96"/>
      <c r="C683" s="96"/>
    </row>
    <row r="684" spans="2:3" ht="67.5" customHeight="1" x14ac:dyDescent="0.25">
      <c r="B684" s="96"/>
      <c r="C684" s="96"/>
    </row>
    <row r="685" spans="2:3" ht="67.5" customHeight="1" x14ac:dyDescent="0.25">
      <c r="B685" s="96"/>
      <c r="C685" s="96"/>
    </row>
    <row r="686" spans="2:3" ht="67.5" customHeight="1" x14ac:dyDescent="0.25">
      <c r="B686" s="96"/>
      <c r="C686" s="96"/>
    </row>
    <row r="687" spans="2:3" ht="67.5" customHeight="1" x14ac:dyDescent="0.25">
      <c r="B687" s="96"/>
      <c r="C687" s="96"/>
    </row>
    <row r="688" spans="2:3" ht="67.5" customHeight="1" x14ac:dyDescent="0.25">
      <c r="B688" s="96"/>
      <c r="C688" s="96"/>
    </row>
    <row r="689" spans="2:3" ht="67.5" customHeight="1" x14ac:dyDescent="0.25">
      <c r="B689" s="96"/>
      <c r="C689" s="96"/>
    </row>
    <row r="690" spans="2:3" ht="67.5" customHeight="1" x14ac:dyDescent="0.25">
      <c r="B690" s="96"/>
      <c r="C690" s="96"/>
    </row>
    <row r="691" spans="2:3" ht="67.5" customHeight="1" x14ac:dyDescent="0.25">
      <c r="B691" s="96"/>
      <c r="C691" s="96"/>
    </row>
    <row r="692" spans="2:3" ht="67.5" customHeight="1" x14ac:dyDescent="0.25">
      <c r="B692" s="96"/>
      <c r="C692" s="96"/>
    </row>
    <row r="693" spans="2:3" ht="67.5" customHeight="1" x14ac:dyDescent="0.25">
      <c r="B693" s="96"/>
      <c r="C693" s="96"/>
    </row>
    <row r="694" spans="2:3" ht="67.5" customHeight="1" x14ac:dyDescent="0.25">
      <c r="B694" s="96"/>
      <c r="C694" s="96"/>
    </row>
    <row r="695" spans="2:3" ht="67.5" customHeight="1" x14ac:dyDescent="0.25">
      <c r="B695" s="96"/>
      <c r="C695" s="96"/>
    </row>
    <row r="696" spans="2:3" ht="67.5" customHeight="1" x14ac:dyDescent="0.25">
      <c r="B696" s="96"/>
      <c r="C696" s="96"/>
    </row>
    <row r="697" spans="2:3" ht="67.5" customHeight="1" x14ac:dyDescent="0.25">
      <c r="B697" s="96"/>
      <c r="C697" s="96"/>
    </row>
    <row r="698" spans="2:3" ht="67.5" customHeight="1" x14ac:dyDescent="0.25">
      <c r="B698" s="96"/>
      <c r="C698" s="96"/>
    </row>
    <row r="699" spans="2:3" ht="67.5" customHeight="1" x14ac:dyDescent="0.25">
      <c r="B699" s="96"/>
      <c r="C699" s="96"/>
    </row>
    <row r="700" spans="2:3" ht="67.5" customHeight="1" x14ac:dyDescent="0.25">
      <c r="B700" s="96"/>
      <c r="C700" s="96"/>
    </row>
    <row r="701" spans="2:3" ht="67.5" customHeight="1" x14ac:dyDescent="0.25">
      <c r="B701" s="96"/>
      <c r="C701" s="96"/>
    </row>
    <row r="702" spans="2:3" ht="67.5" customHeight="1" x14ac:dyDescent="0.25">
      <c r="B702" s="96"/>
      <c r="C702" s="96"/>
    </row>
    <row r="703" spans="2:3" ht="67.5" customHeight="1" x14ac:dyDescent="0.25">
      <c r="B703" s="96"/>
      <c r="C703" s="96"/>
    </row>
    <row r="704" spans="2:3" ht="67.5" customHeight="1" x14ac:dyDescent="0.25">
      <c r="B704" s="96"/>
      <c r="C704" s="96"/>
    </row>
    <row r="705" spans="2:3" ht="67.5" customHeight="1" x14ac:dyDescent="0.25">
      <c r="B705" s="96"/>
      <c r="C705" s="96"/>
    </row>
    <row r="706" spans="2:3" ht="67.5" customHeight="1" x14ac:dyDescent="0.25">
      <c r="B706" s="96"/>
      <c r="C706" s="96"/>
    </row>
    <row r="707" spans="2:3" ht="67.5" customHeight="1" x14ac:dyDescent="0.25">
      <c r="B707" s="96"/>
      <c r="C707" s="96"/>
    </row>
    <row r="708" spans="2:3" ht="67.5" customHeight="1" x14ac:dyDescent="0.25">
      <c r="B708" s="96"/>
      <c r="C708" s="96"/>
    </row>
    <row r="709" spans="2:3" ht="67.5" customHeight="1" x14ac:dyDescent="0.25">
      <c r="B709" s="96"/>
      <c r="C709" s="96"/>
    </row>
    <row r="710" spans="2:3" ht="67.5" customHeight="1" x14ac:dyDescent="0.25">
      <c r="B710" s="96"/>
      <c r="C710" s="96"/>
    </row>
    <row r="711" spans="2:3" ht="67.5" customHeight="1" x14ac:dyDescent="0.25">
      <c r="B711" s="96"/>
      <c r="C711" s="96"/>
    </row>
    <row r="712" spans="2:3" ht="67.5" customHeight="1" x14ac:dyDescent="0.25">
      <c r="B712" s="96"/>
      <c r="C712" s="96"/>
    </row>
    <row r="713" spans="2:3" ht="67.5" customHeight="1" x14ac:dyDescent="0.25">
      <c r="B713" s="96"/>
      <c r="C713" s="96"/>
    </row>
    <row r="714" spans="2:3" ht="67.5" customHeight="1" x14ac:dyDescent="0.25">
      <c r="B714" s="96"/>
      <c r="C714" s="96"/>
    </row>
    <row r="715" spans="2:3" ht="67.5" customHeight="1" x14ac:dyDescent="0.25">
      <c r="B715" s="96"/>
      <c r="C715" s="96"/>
    </row>
    <row r="716" spans="2:3" ht="67.5" customHeight="1" x14ac:dyDescent="0.25">
      <c r="B716" s="96"/>
      <c r="C716" s="96"/>
    </row>
    <row r="717" spans="2:3" ht="67.5" customHeight="1" x14ac:dyDescent="0.25">
      <c r="B717" s="96"/>
      <c r="C717" s="96"/>
    </row>
    <row r="718" spans="2:3" ht="67.5" customHeight="1" x14ac:dyDescent="0.25">
      <c r="B718" s="96"/>
      <c r="C718" s="96"/>
    </row>
    <row r="719" spans="2:3" ht="67.5" customHeight="1" x14ac:dyDescent="0.25">
      <c r="B719" s="96"/>
      <c r="C719" s="96"/>
    </row>
    <row r="720" spans="2:3" ht="67.5" customHeight="1" x14ac:dyDescent="0.25">
      <c r="B720" s="96"/>
      <c r="C720" s="96"/>
    </row>
    <row r="721" spans="2:3" ht="67.5" customHeight="1" x14ac:dyDescent="0.25">
      <c r="B721" s="96"/>
      <c r="C721" s="96"/>
    </row>
    <row r="722" spans="2:3" ht="67.5" customHeight="1" x14ac:dyDescent="0.25">
      <c r="B722" s="96"/>
      <c r="C722" s="96"/>
    </row>
    <row r="723" spans="2:3" ht="67.5" customHeight="1" x14ac:dyDescent="0.25">
      <c r="B723" s="96"/>
      <c r="C723" s="96"/>
    </row>
    <row r="724" spans="2:3" ht="67.5" customHeight="1" x14ac:dyDescent="0.25">
      <c r="B724" s="96"/>
      <c r="C724" s="96"/>
    </row>
    <row r="725" spans="2:3" ht="67.5" customHeight="1" x14ac:dyDescent="0.25">
      <c r="B725" s="96"/>
      <c r="C725" s="96"/>
    </row>
    <row r="726" spans="2:3" ht="67.5" customHeight="1" x14ac:dyDescent="0.25">
      <c r="B726" s="96"/>
      <c r="C726" s="96"/>
    </row>
    <row r="727" spans="2:3" ht="67.5" customHeight="1" x14ac:dyDescent="0.25">
      <c r="B727" s="96"/>
      <c r="C727" s="96"/>
    </row>
    <row r="728" spans="2:3" ht="67.5" customHeight="1" x14ac:dyDescent="0.25">
      <c r="B728" s="96"/>
      <c r="C728" s="96"/>
    </row>
    <row r="729" spans="2:3" ht="67.5" customHeight="1" x14ac:dyDescent="0.25">
      <c r="B729" s="96"/>
      <c r="C729" s="96"/>
    </row>
    <row r="730" spans="2:3" ht="67.5" customHeight="1" x14ac:dyDescent="0.25">
      <c r="B730" s="96"/>
      <c r="C730" s="96"/>
    </row>
    <row r="731" spans="2:3" ht="67.5" customHeight="1" x14ac:dyDescent="0.25">
      <c r="B731" s="96"/>
      <c r="C731" s="96"/>
    </row>
    <row r="732" spans="2:3" ht="67.5" customHeight="1" x14ac:dyDescent="0.25">
      <c r="B732" s="96"/>
      <c r="C732" s="96"/>
    </row>
    <row r="733" spans="2:3" ht="67.5" customHeight="1" x14ac:dyDescent="0.25">
      <c r="B733" s="96"/>
      <c r="C733" s="96"/>
    </row>
    <row r="734" spans="2:3" ht="67.5" customHeight="1" x14ac:dyDescent="0.25">
      <c r="B734" s="96"/>
      <c r="C734" s="96"/>
    </row>
    <row r="735" spans="2:3" ht="67.5" customHeight="1" x14ac:dyDescent="0.25">
      <c r="B735" s="96"/>
      <c r="C735" s="96"/>
    </row>
    <row r="736" spans="2:3" ht="67.5" customHeight="1" x14ac:dyDescent="0.25">
      <c r="B736" s="96"/>
      <c r="C736" s="96"/>
    </row>
    <row r="737" spans="2:3" ht="67.5" customHeight="1" x14ac:dyDescent="0.25">
      <c r="B737" s="96"/>
      <c r="C737" s="96"/>
    </row>
    <row r="738" spans="2:3" ht="67.5" customHeight="1" x14ac:dyDescent="0.25">
      <c r="B738" s="96"/>
      <c r="C738" s="96"/>
    </row>
    <row r="739" spans="2:3" ht="67.5" customHeight="1" x14ac:dyDescent="0.25">
      <c r="B739" s="96"/>
      <c r="C739" s="96"/>
    </row>
    <row r="740" spans="2:3" ht="67.5" customHeight="1" x14ac:dyDescent="0.25">
      <c r="B740" s="96"/>
      <c r="C740" s="96"/>
    </row>
    <row r="741" spans="2:3" ht="67.5" customHeight="1" x14ac:dyDescent="0.25">
      <c r="B741" s="96"/>
      <c r="C741" s="96"/>
    </row>
    <row r="742" spans="2:3" ht="67.5" customHeight="1" x14ac:dyDescent="0.25">
      <c r="B742" s="96"/>
      <c r="C742" s="96"/>
    </row>
    <row r="743" spans="2:3" ht="67.5" customHeight="1" x14ac:dyDescent="0.25">
      <c r="B743" s="96"/>
      <c r="C743" s="96"/>
    </row>
    <row r="744" spans="2:3" ht="67.5" customHeight="1" x14ac:dyDescent="0.25">
      <c r="B744" s="96"/>
      <c r="C744" s="96"/>
    </row>
    <row r="745" spans="2:3" ht="67.5" customHeight="1" x14ac:dyDescent="0.25">
      <c r="B745" s="96"/>
      <c r="C745" s="96"/>
    </row>
    <row r="746" spans="2:3" ht="67.5" customHeight="1" x14ac:dyDescent="0.25">
      <c r="B746" s="96"/>
      <c r="C746" s="96"/>
    </row>
    <row r="747" spans="2:3" ht="67.5" customHeight="1" x14ac:dyDescent="0.25">
      <c r="B747" s="96"/>
      <c r="C747" s="96"/>
    </row>
    <row r="748" spans="2:3" ht="67.5" customHeight="1" x14ac:dyDescent="0.25">
      <c r="B748" s="96"/>
      <c r="C748" s="96"/>
    </row>
    <row r="749" spans="2:3" ht="67.5" customHeight="1" x14ac:dyDescent="0.25">
      <c r="B749" s="96"/>
      <c r="C749" s="96"/>
    </row>
    <row r="750" spans="2:3" ht="67.5" customHeight="1" x14ac:dyDescent="0.25">
      <c r="B750" s="96"/>
      <c r="C750" s="96"/>
    </row>
    <row r="751" spans="2:3" ht="67.5" customHeight="1" x14ac:dyDescent="0.25">
      <c r="B751" s="96"/>
      <c r="C751" s="96"/>
    </row>
    <row r="752" spans="2:3" ht="67.5" customHeight="1" x14ac:dyDescent="0.25">
      <c r="B752" s="96"/>
      <c r="C752" s="96"/>
    </row>
    <row r="753" spans="2:3" ht="67.5" customHeight="1" x14ac:dyDescent="0.25">
      <c r="B753" s="96"/>
      <c r="C753" s="96"/>
    </row>
    <row r="754" spans="2:3" ht="67.5" customHeight="1" x14ac:dyDescent="0.25">
      <c r="B754" s="96"/>
      <c r="C754" s="96"/>
    </row>
    <row r="755" spans="2:3" ht="67.5" customHeight="1" x14ac:dyDescent="0.25">
      <c r="B755" s="96"/>
      <c r="C755" s="96"/>
    </row>
    <row r="756" spans="2:3" ht="67.5" customHeight="1" x14ac:dyDescent="0.25">
      <c r="B756" s="96"/>
      <c r="C756" s="96"/>
    </row>
    <row r="757" spans="2:3" ht="67.5" customHeight="1" x14ac:dyDescent="0.25">
      <c r="B757" s="96"/>
      <c r="C757" s="96"/>
    </row>
    <row r="758" spans="2:3" ht="67.5" customHeight="1" x14ac:dyDescent="0.25">
      <c r="B758" s="96"/>
      <c r="C758" s="96"/>
    </row>
    <row r="759" spans="2:3" ht="67.5" customHeight="1" x14ac:dyDescent="0.25">
      <c r="B759" s="96"/>
      <c r="C759" s="96"/>
    </row>
    <row r="760" spans="2:3" ht="67.5" customHeight="1" x14ac:dyDescent="0.25">
      <c r="B760" s="96"/>
      <c r="C760" s="96"/>
    </row>
    <row r="761" spans="2:3" ht="67.5" customHeight="1" x14ac:dyDescent="0.25">
      <c r="B761" s="96"/>
      <c r="C761" s="96"/>
    </row>
    <row r="762" spans="2:3" ht="67.5" customHeight="1" x14ac:dyDescent="0.25">
      <c r="B762" s="96"/>
      <c r="C762" s="96"/>
    </row>
    <row r="763" spans="2:3" ht="67.5" customHeight="1" x14ac:dyDescent="0.25">
      <c r="B763" s="96"/>
      <c r="C763" s="96"/>
    </row>
    <row r="764" spans="2:3" ht="67.5" customHeight="1" x14ac:dyDescent="0.25">
      <c r="B764" s="96"/>
      <c r="C764" s="96"/>
    </row>
    <row r="765" spans="2:3" ht="67.5" customHeight="1" x14ac:dyDescent="0.25">
      <c r="B765" s="96"/>
      <c r="C765" s="96"/>
    </row>
    <row r="766" spans="2:3" ht="67.5" customHeight="1" x14ac:dyDescent="0.25">
      <c r="B766" s="96"/>
      <c r="C766" s="96"/>
    </row>
    <row r="767" spans="2:3" ht="67.5" customHeight="1" x14ac:dyDescent="0.25">
      <c r="B767" s="96"/>
      <c r="C767" s="96"/>
    </row>
    <row r="768" spans="2:3" ht="67.5" customHeight="1" x14ac:dyDescent="0.25">
      <c r="B768" s="96"/>
      <c r="C768" s="96"/>
    </row>
    <row r="769" spans="2:3" ht="67.5" customHeight="1" x14ac:dyDescent="0.25">
      <c r="B769" s="96"/>
      <c r="C769" s="96"/>
    </row>
    <row r="770" spans="2:3" ht="67.5" customHeight="1" x14ac:dyDescent="0.25">
      <c r="B770" s="96"/>
      <c r="C770" s="96"/>
    </row>
    <row r="771" spans="2:3" ht="67.5" customHeight="1" x14ac:dyDescent="0.25">
      <c r="B771" s="96"/>
      <c r="C771" s="96"/>
    </row>
    <row r="772" spans="2:3" ht="67.5" customHeight="1" x14ac:dyDescent="0.25">
      <c r="B772" s="96"/>
      <c r="C772" s="96"/>
    </row>
    <row r="773" spans="2:3" ht="67.5" customHeight="1" x14ac:dyDescent="0.25">
      <c r="B773" s="96"/>
      <c r="C773" s="96"/>
    </row>
    <row r="774" spans="2:3" ht="67.5" customHeight="1" x14ac:dyDescent="0.25">
      <c r="B774" s="96"/>
      <c r="C774" s="96"/>
    </row>
    <row r="775" spans="2:3" ht="67.5" customHeight="1" x14ac:dyDescent="0.25">
      <c r="B775" s="96"/>
      <c r="C775" s="96"/>
    </row>
    <row r="776" spans="2:3" ht="67.5" customHeight="1" x14ac:dyDescent="0.25">
      <c r="B776" s="96"/>
      <c r="C776" s="96"/>
    </row>
    <row r="777" spans="2:3" ht="67.5" customHeight="1" x14ac:dyDescent="0.25">
      <c r="B777" s="96"/>
      <c r="C777" s="96"/>
    </row>
    <row r="778" spans="2:3" ht="67.5" customHeight="1" x14ac:dyDescent="0.25">
      <c r="B778" s="96"/>
      <c r="C778" s="96"/>
    </row>
    <row r="779" spans="2:3" ht="67.5" customHeight="1" x14ac:dyDescent="0.25">
      <c r="B779" s="96"/>
      <c r="C779" s="96"/>
    </row>
    <row r="780" spans="2:3" ht="67.5" customHeight="1" x14ac:dyDescent="0.25">
      <c r="B780" s="96"/>
      <c r="C780" s="96"/>
    </row>
    <row r="781" spans="2:3" ht="67.5" customHeight="1" x14ac:dyDescent="0.25">
      <c r="B781" s="96"/>
      <c r="C781" s="96"/>
    </row>
    <row r="782" spans="2:3" ht="67.5" customHeight="1" x14ac:dyDescent="0.25">
      <c r="B782" s="96"/>
      <c r="C782" s="96"/>
    </row>
    <row r="783" spans="2:3" ht="67.5" customHeight="1" x14ac:dyDescent="0.25">
      <c r="B783" s="96"/>
      <c r="C783" s="96"/>
    </row>
    <row r="784" spans="2:3" ht="67.5" customHeight="1" x14ac:dyDescent="0.25">
      <c r="B784" s="96"/>
      <c r="C784" s="96"/>
    </row>
    <row r="785" spans="2:3" ht="67.5" customHeight="1" x14ac:dyDescent="0.25">
      <c r="B785" s="96"/>
      <c r="C785" s="96"/>
    </row>
    <row r="786" spans="2:3" ht="67.5" customHeight="1" x14ac:dyDescent="0.25">
      <c r="B786" s="96"/>
      <c r="C786" s="96"/>
    </row>
    <row r="787" spans="2:3" ht="67.5" customHeight="1" x14ac:dyDescent="0.25">
      <c r="B787" s="96"/>
      <c r="C787" s="96"/>
    </row>
    <row r="788" spans="2:3" ht="67.5" customHeight="1" x14ac:dyDescent="0.25">
      <c r="B788" s="96"/>
      <c r="C788" s="96"/>
    </row>
    <row r="789" spans="2:3" ht="67.5" customHeight="1" x14ac:dyDescent="0.25">
      <c r="B789" s="96"/>
      <c r="C789" s="96"/>
    </row>
    <row r="790" spans="2:3" ht="67.5" customHeight="1" x14ac:dyDescent="0.25">
      <c r="B790" s="96"/>
      <c r="C790" s="96"/>
    </row>
    <row r="791" spans="2:3" ht="67.5" customHeight="1" x14ac:dyDescent="0.25">
      <c r="B791" s="96"/>
      <c r="C791" s="96"/>
    </row>
    <row r="792" spans="2:3" ht="67.5" customHeight="1" x14ac:dyDescent="0.25">
      <c r="B792" s="96"/>
      <c r="C792" s="96"/>
    </row>
    <row r="793" spans="2:3" ht="67.5" customHeight="1" x14ac:dyDescent="0.25">
      <c r="B793" s="96"/>
      <c r="C793" s="96"/>
    </row>
    <row r="794" spans="2:3" ht="67.5" customHeight="1" x14ac:dyDescent="0.25">
      <c r="B794" s="96"/>
      <c r="C794" s="96"/>
    </row>
    <row r="795" spans="2:3" ht="67.5" customHeight="1" x14ac:dyDescent="0.25">
      <c r="B795" s="96"/>
      <c r="C795" s="96"/>
    </row>
    <row r="796" spans="2:3" ht="67.5" customHeight="1" x14ac:dyDescent="0.25">
      <c r="B796" s="96"/>
      <c r="C796" s="96"/>
    </row>
    <row r="797" spans="2:3" ht="67.5" customHeight="1" x14ac:dyDescent="0.25">
      <c r="B797" s="96"/>
      <c r="C797" s="96"/>
    </row>
    <row r="798" spans="2:3" ht="67.5" customHeight="1" x14ac:dyDescent="0.25">
      <c r="B798" s="96"/>
      <c r="C798" s="96"/>
    </row>
    <row r="799" spans="2:3" ht="67.5" customHeight="1" x14ac:dyDescent="0.25">
      <c r="B799" s="96"/>
      <c r="C799" s="96"/>
    </row>
    <row r="800" spans="2:3" ht="67.5" customHeight="1" x14ac:dyDescent="0.25">
      <c r="B800" s="96"/>
      <c r="C800" s="96"/>
    </row>
    <row r="801" spans="2:3" ht="67.5" customHeight="1" x14ac:dyDescent="0.25">
      <c r="B801" s="96"/>
      <c r="C801" s="96"/>
    </row>
    <row r="802" spans="2:3" ht="67.5" customHeight="1" x14ac:dyDescent="0.25">
      <c r="B802" s="96"/>
      <c r="C802" s="96"/>
    </row>
    <row r="803" spans="2:3" ht="67.5" customHeight="1" x14ac:dyDescent="0.25">
      <c r="B803" s="96"/>
      <c r="C803" s="96"/>
    </row>
    <row r="804" spans="2:3" ht="67.5" customHeight="1" x14ac:dyDescent="0.25">
      <c r="B804" s="96"/>
      <c r="C804" s="96"/>
    </row>
    <row r="805" spans="2:3" ht="67.5" customHeight="1" x14ac:dyDescent="0.25">
      <c r="B805" s="96"/>
      <c r="C805" s="96"/>
    </row>
    <row r="806" spans="2:3" ht="67.5" customHeight="1" x14ac:dyDescent="0.25">
      <c r="B806" s="96"/>
      <c r="C806" s="96"/>
    </row>
    <row r="807" spans="2:3" ht="67.5" customHeight="1" x14ac:dyDescent="0.25">
      <c r="B807" s="96"/>
      <c r="C807" s="96"/>
    </row>
    <row r="808" spans="2:3" ht="67.5" customHeight="1" x14ac:dyDescent="0.25">
      <c r="B808" s="96"/>
      <c r="C808" s="96"/>
    </row>
    <row r="809" spans="2:3" ht="67.5" customHeight="1" x14ac:dyDescent="0.25">
      <c r="B809" s="96"/>
      <c r="C809" s="96"/>
    </row>
    <row r="810" spans="2:3" ht="67.5" customHeight="1" x14ac:dyDescent="0.25">
      <c r="B810" s="96"/>
      <c r="C810" s="96"/>
    </row>
    <row r="811" spans="2:3" ht="67.5" customHeight="1" x14ac:dyDescent="0.25">
      <c r="B811" s="96"/>
      <c r="C811" s="96"/>
    </row>
    <row r="812" spans="2:3" ht="67.5" customHeight="1" x14ac:dyDescent="0.25">
      <c r="B812" s="96"/>
      <c r="C812" s="96"/>
    </row>
    <row r="813" spans="2:3" ht="67.5" customHeight="1" x14ac:dyDescent="0.25">
      <c r="B813" s="96"/>
      <c r="C813" s="96"/>
    </row>
    <row r="814" spans="2:3" ht="67.5" customHeight="1" x14ac:dyDescent="0.25">
      <c r="B814" s="96"/>
      <c r="C814" s="96"/>
    </row>
    <row r="815" spans="2:3" ht="67.5" customHeight="1" x14ac:dyDescent="0.25">
      <c r="B815" s="96"/>
      <c r="C815" s="96"/>
    </row>
    <row r="816" spans="2:3" ht="67.5" customHeight="1" x14ac:dyDescent="0.25">
      <c r="B816" s="96"/>
      <c r="C816" s="96"/>
    </row>
    <row r="817" spans="2:3" ht="67.5" customHeight="1" x14ac:dyDescent="0.25">
      <c r="B817" s="96"/>
      <c r="C817" s="96"/>
    </row>
    <row r="818" spans="2:3" ht="67.5" customHeight="1" x14ac:dyDescent="0.25">
      <c r="B818" s="96"/>
      <c r="C818" s="96"/>
    </row>
    <row r="819" spans="2:3" ht="67.5" customHeight="1" x14ac:dyDescent="0.25">
      <c r="B819" s="96"/>
      <c r="C819" s="96"/>
    </row>
    <row r="820" spans="2:3" ht="67.5" customHeight="1" x14ac:dyDescent="0.25">
      <c r="B820" s="96"/>
      <c r="C820" s="96"/>
    </row>
    <row r="821" spans="2:3" ht="67.5" customHeight="1" x14ac:dyDescent="0.25">
      <c r="B821" s="96"/>
      <c r="C821" s="96"/>
    </row>
    <row r="822" spans="2:3" ht="67.5" customHeight="1" x14ac:dyDescent="0.25">
      <c r="B822" s="96"/>
      <c r="C822" s="96"/>
    </row>
    <row r="823" spans="2:3" ht="67.5" customHeight="1" x14ac:dyDescent="0.25">
      <c r="B823" s="96"/>
      <c r="C823" s="96"/>
    </row>
    <row r="824" spans="2:3" ht="67.5" customHeight="1" x14ac:dyDescent="0.25">
      <c r="B824" s="96"/>
      <c r="C824" s="96"/>
    </row>
    <row r="825" spans="2:3" ht="67.5" customHeight="1" x14ac:dyDescent="0.25">
      <c r="B825" s="96"/>
      <c r="C825" s="96"/>
    </row>
    <row r="826" spans="2:3" ht="67.5" customHeight="1" x14ac:dyDescent="0.25">
      <c r="B826" s="96"/>
      <c r="C826" s="96"/>
    </row>
    <row r="827" spans="2:3" ht="67.5" customHeight="1" x14ac:dyDescent="0.25">
      <c r="B827" s="96"/>
      <c r="C827" s="96"/>
    </row>
    <row r="828" spans="2:3" ht="67.5" customHeight="1" x14ac:dyDescent="0.25">
      <c r="B828" s="96"/>
      <c r="C828" s="96"/>
    </row>
    <row r="829" spans="2:3" ht="67.5" customHeight="1" x14ac:dyDescent="0.25">
      <c r="B829" s="96"/>
      <c r="C829" s="96"/>
    </row>
    <row r="830" spans="2:3" ht="67.5" customHeight="1" x14ac:dyDescent="0.25">
      <c r="B830" s="96"/>
      <c r="C830" s="96"/>
    </row>
    <row r="831" spans="2:3" ht="67.5" customHeight="1" x14ac:dyDescent="0.25">
      <c r="B831" s="96"/>
      <c r="C831" s="96"/>
    </row>
    <row r="832" spans="2:3" ht="67.5" customHeight="1" x14ac:dyDescent="0.25">
      <c r="B832" s="96"/>
      <c r="C832" s="96"/>
    </row>
    <row r="833" spans="2:3" ht="67.5" customHeight="1" x14ac:dyDescent="0.25">
      <c r="B833" s="96"/>
      <c r="C833" s="96"/>
    </row>
    <row r="834" spans="2:3" ht="67.5" customHeight="1" x14ac:dyDescent="0.25">
      <c r="B834" s="96"/>
      <c r="C834" s="96"/>
    </row>
    <row r="835" spans="2:3" ht="67.5" customHeight="1" x14ac:dyDescent="0.25">
      <c r="B835" s="96"/>
      <c r="C835" s="96"/>
    </row>
    <row r="836" spans="2:3" ht="67.5" customHeight="1" x14ac:dyDescent="0.25">
      <c r="B836" s="96"/>
      <c r="C836" s="96"/>
    </row>
    <row r="837" spans="2:3" ht="67.5" customHeight="1" x14ac:dyDescent="0.25">
      <c r="B837" s="96"/>
      <c r="C837" s="96"/>
    </row>
    <row r="838" spans="2:3" ht="67.5" customHeight="1" x14ac:dyDescent="0.25">
      <c r="B838" s="96"/>
      <c r="C838" s="96"/>
    </row>
    <row r="839" spans="2:3" ht="67.5" customHeight="1" x14ac:dyDescent="0.25">
      <c r="B839" s="96"/>
      <c r="C839" s="96"/>
    </row>
    <row r="840" spans="2:3" ht="67.5" customHeight="1" x14ac:dyDescent="0.25">
      <c r="B840" s="96"/>
      <c r="C840" s="96"/>
    </row>
    <row r="841" spans="2:3" ht="67.5" customHeight="1" x14ac:dyDescent="0.25">
      <c r="B841" s="96"/>
      <c r="C841" s="96"/>
    </row>
    <row r="842" spans="2:3" ht="67.5" customHeight="1" x14ac:dyDescent="0.25">
      <c r="B842" s="96"/>
      <c r="C842" s="96"/>
    </row>
    <row r="843" spans="2:3" ht="67.5" customHeight="1" x14ac:dyDescent="0.25">
      <c r="B843" s="96"/>
      <c r="C843" s="96"/>
    </row>
    <row r="844" spans="2:3" ht="67.5" customHeight="1" x14ac:dyDescent="0.25">
      <c r="B844" s="96"/>
      <c r="C844" s="96"/>
    </row>
    <row r="845" spans="2:3" ht="67.5" customHeight="1" x14ac:dyDescent="0.25">
      <c r="B845" s="96"/>
      <c r="C845" s="96"/>
    </row>
    <row r="846" spans="2:3" ht="67.5" customHeight="1" x14ac:dyDescent="0.25">
      <c r="B846" s="96"/>
      <c r="C846" s="96"/>
    </row>
    <row r="847" spans="2:3" ht="67.5" customHeight="1" x14ac:dyDescent="0.25">
      <c r="B847" s="96"/>
      <c r="C847" s="96"/>
    </row>
    <row r="848" spans="2:3" ht="67.5" customHeight="1" x14ac:dyDescent="0.25">
      <c r="B848" s="96"/>
      <c r="C848" s="96"/>
    </row>
    <row r="849" spans="2:3" ht="67.5" customHeight="1" x14ac:dyDescent="0.25">
      <c r="B849" s="96"/>
      <c r="C849" s="96"/>
    </row>
    <row r="850" spans="2:3" ht="67.5" customHeight="1" x14ac:dyDescent="0.25">
      <c r="B850" s="96"/>
      <c r="C850" s="96"/>
    </row>
    <row r="851" spans="2:3" ht="67.5" customHeight="1" x14ac:dyDescent="0.25">
      <c r="B851" s="96"/>
      <c r="C851" s="96"/>
    </row>
    <row r="852" spans="2:3" ht="67.5" customHeight="1" x14ac:dyDescent="0.25">
      <c r="B852" s="96"/>
      <c r="C852" s="96"/>
    </row>
    <row r="853" spans="2:3" ht="67.5" customHeight="1" x14ac:dyDescent="0.25">
      <c r="B853" s="96"/>
      <c r="C853" s="96"/>
    </row>
    <row r="854" spans="2:3" ht="67.5" customHeight="1" x14ac:dyDescent="0.25">
      <c r="B854" s="96"/>
      <c r="C854" s="96"/>
    </row>
    <row r="855" spans="2:3" ht="67.5" customHeight="1" x14ac:dyDescent="0.25">
      <c r="B855" s="96"/>
      <c r="C855" s="96"/>
    </row>
    <row r="856" spans="2:3" ht="67.5" customHeight="1" x14ac:dyDescent="0.25">
      <c r="B856" s="96"/>
      <c r="C856" s="96"/>
    </row>
    <row r="857" spans="2:3" ht="67.5" customHeight="1" x14ac:dyDescent="0.25">
      <c r="B857" s="96"/>
      <c r="C857" s="96"/>
    </row>
    <row r="858" spans="2:3" ht="67.5" customHeight="1" x14ac:dyDescent="0.25">
      <c r="B858" s="96"/>
      <c r="C858" s="96"/>
    </row>
    <row r="859" spans="2:3" ht="67.5" customHeight="1" x14ac:dyDescent="0.25">
      <c r="B859" s="96"/>
      <c r="C859" s="96"/>
    </row>
    <row r="860" spans="2:3" ht="67.5" customHeight="1" x14ac:dyDescent="0.25">
      <c r="B860" s="96"/>
      <c r="C860" s="96"/>
    </row>
    <row r="861" spans="2:3" ht="67.5" customHeight="1" x14ac:dyDescent="0.25">
      <c r="B861" s="96"/>
      <c r="C861" s="96"/>
    </row>
    <row r="862" spans="2:3" ht="67.5" customHeight="1" x14ac:dyDescent="0.25">
      <c r="B862" s="96"/>
      <c r="C862" s="96"/>
    </row>
    <row r="863" spans="2:3" ht="67.5" customHeight="1" x14ac:dyDescent="0.25">
      <c r="B863" s="96"/>
      <c r="C863" s="96"/>
    </row>
    <row r="864" spans="2:3" ht="67.5" customHeight="1" x14ac:dyDescent="0.25">
      <c r="B864" s="96"/>
      <c r="C864" s="96"/>
    </row>
    <row r="865" spans="2:3" ht="67.5" customHeight="1" x14ac:dyDescent="0.25">
      <c r="B865" s="96"/>
      <c r="C865" s="96"/>
    </row>
    <row r="866" spans="2:3" ht="67.5" customHeight="1" x14ac:dyDescent="0.25">
      <c r="B866" s="96"/>
      <c r="C866" s="96"/>
    </row>
    <row r="867" spans="2:3" ht="67.5" customHeight="1" x14ac:dyDescent="0.25">
      <c r="B867" s="96"/>
      <c r="C867" s="96"/>
    </row>
    <row r="868" spans="2:3" ht="67.5" customHeight="1" x14ac:dyDescent="0.25">
      <c r="B868" s="96"/>
      <c r="C868" s="96"/>
    </row>
    <row r="869" spans="2:3" ht="67.5" customHeight="1" x14ac:dyDescent="0.25">
      <c r="B869" s="96"/>
      <c r="C869" s="96"/>
    </row>
    <row r="870" spans="2:3" ht="67.5" customHeight="1" x14ac:dyDescent="0.25">
      <c r="B870" s="96"/>
      <c r="C870" s="96"/>
    </row>
    <row r="871" spans="2:3" ht="67.5" customHeight="1" x14ac:dyDescent="0.25">
      <c r="B871" s="96"/>
      <c r="C871" s="96"/>
    </row>
    <row r="872" spans="2:3" ht="67.5" customHeight="1" x14ac:dyDescent="0.25">
      <c r="B872" s="96"/>
      <c r="C872" s="96"/>
    </row>
    <row r="873" spans="2:3" ht="67.5" customHeight="1" x14ac:dyDescent="0.25">
      <c r="B873" s="96"/>
      <c r="C873" s="96"/>
    </row>
    <row r="874" spans="2:3" ht="67.5" customHeight="1" x14ac:dyDescent="0.25">
      <c r="B874" s="96"/>
      <c r="C874" s="96"/>
    </row>
    <row r="875" spans="2:3" ht="67.5" customHeight="1" x14ac:dyDescent="0.25">
      <c r="B875" s="96"/>
      <c r="C875" s="96"/>
    </row>
    <row r="876" spans="2:3" ht="67.5" customHeight="1" x14ac:dyDescent="0.25">
      <c r="B876" s="96"/>
      <c r="C876" s="96"/>
    </row>
    <row r="877" spans="2:3" ht="67.5" customHeight="1" x14ac:dyDescent="0.25">
      <c r="B877" s="96"/>
      <c r="C877" s="96"/>
    </row>
    <row r="878" spans="2:3" ht="67.5" customHeight="1" x14ac:dyDescent="0.25">
      <c r="B878" s="96"/>
      <c r="C878" s="96"/>
    </row>
    <row r="879" spans="2:3" ht="67.5" customHeight="1" x14ac:dyDescent="0.25">
      <c r="B879" s="96"/>
      <c r="C879" s="96"/>
    </row>
    <row r="880" spans="2:3" ht="67.5" customHeight="1" x14ac:dyDescent="0.25">
      <c r="B880" s="96"/>
      <c r="C880" s="96"/>
    </row>
    <row r="881" spans="2:3" ht="67.5" customHeight="1" x14ac:dyDescent="0.25">
      <c r="B881" s="96"/>
      <c r="C881" s="96"/>
    </row>
    <row r="882" spans="2:3" ht="67.5" customHeight="1" x14ac:dyDescent="0.25">
      <c r="B882" s="96"/>
      <c r="C882" s="96"/>
    </row>
    <row r="883" spans="2:3" ht="67.5" customHeight="1" x14ac:dyDescent="0.25">
      <c r="B883" s="96"/>
      <c r="C883" s="96"/>
    </row>
    <row r="884" spans="2:3" ht="67.5" customHeight="1" x14ac:dyDescent="0.25">
      <c r="B884" s="96"/>
      <c r="C884" s="96"/>
    </row>
    <row r="885" spans="2:3" ht="67.5" customHeight="1" x14ac:dyDescent="0.25">
      <c r="B885" s="96"/>
      <c r="C885" s="96"/>
    </row>
    <row r="886" spans="2:3" ht="67.5" customHeight="1" x14ac:dyDescent="0.25">
      <c r="B886" s="96"/>
      <c r="C886" s="96"/>
    </row>
    <row r="887" spans="2:3" ht="67.5" customHeight="1" x14ac:dyDescent="0.25">
      <c r="B887" s="96"/>
      <c r="C887" s="96"/>
    </row>
    <row r="888" spans="2:3" ht="67.5" customHeight="1" x14ac:dyDescent="0.25">
      <c r="B888" s="96"/>
      <c r="C888" s="96"/>
    </row>
    <row r="889" spans="2:3" ht="67.5" customHeight="1" x14ac:dyDescent="0.25">
      <c r="B889" s="96"/>
      <c r="C889" s="96"/>
    </row>
    <row r="890" spans="2:3" ht="67.5" customHeight="1" x14ac:dyDescent="0.25">
      <c r="B890" s="96"/>
      <c r="C890" s="96"/>
    </row>
    <row r="891" spans="2:3" ht="67.5" customHeight="1" x14ac:dyDescent="0.25">
      <c r="B891" s="96"/>
      <c r="C891" s="96"/>
    </row>
    <row r="892" spans="2:3" ht="67.5" customHeight="1" x14ac:dyDescent="0.25">
      <c r="B892" s="96"/>
      <c r="C892" s="96"/>
    </row>
    <row r="893" spans="2:3" ht="67.5" customHeight="1" x14ac:dyDescent="0.25">
      <c r="B893" s="96"/>
      <c r="C893" s="96"/>
    </row>
    <row r="894" spans="2:3" ht="67.5" customHeight="1" x14ac:dyDescent="0.25">
      <c r="B894" s="96"/>
      <c r="C894" s="96"/>
    </row>
    <row r="895" spans="2:3" ht="67.5" customHeight="1" x14ac:dyDescent="0.25">
      <c r="B895" s="96"/>
      <c r="C895" s="96"/>
    </row>
    <row r="896" spans="2:3" ht="67.5" customHeight="1" x14ac:dyDescent="0.25">
      <c r="B896" s="96"/>
      <c r="C896" s="96"/>
    </row>
    <row r="897" spans="2:3" ht="67.5" customHeight="1" x14ac:dyDescent="0.25">
      <c r="B897" s="96"/>
      <c r="C897" s="96"/>
    </row>
    <row r="898" spans="2:3" ht="67.5" customHeight="1" x14ac:dyDescent="0.25">
      <c r="B898" s="96"/>
      <c r="C898" s="96"/>
    </row>
    <row r="899" spans="2:3" ht="67.5" customHeight="1" x14ac:dyDescent="0.25">
      <c r="B899" s="96"/>
      <c r="C899" s="96"/>
    </row>
    <row r="900" spans="2:3" ht="67.5" customHeight="1" x14ac:dyDescent="0.25">
      <c r="B900" s="96"/>
      <c r="C900" s="96"/>
    </row>
    <row r="901" spans="2:3" ht="67.5" customHeight="1" x14ac:dyDescent="0.25">
      <c r="B901" s="96"/>
      <c r="C901" s="96"/>
    </row>
    <row r="902" spans="2:3" ht="67.5" customHeight="1" x14ac:dyDescent="0.25">
      <c r="B902" s="96"/>
      <c r="C902" s="96"/>
    </row>
    <row r="903" spans="2:3" ht="67.5" customHeight="1" x14ac:dyDescent="0.25">
      <c r="B903" s="96"/>
      <c r="C903" s="96"/>
    </row>
    <row r="904" spans="2:3" ht="67.5" customHeight="1" x14ac:dyDescent="0.25">
      <c r="B904" s="96"/>
      <c r="C904" s="96"/>
    </row>
    <row r="905" spans="2:3" ht="67.5" customHeight="1" x14ac:dyDescent="0.25">
      <c r="B905" s="96"/>
      <c r="C905" s="96"/>
    </row>
    <row r="906" spans="2:3" ht="67.5" customHeight="1" x14ac:dyDescent="0.25">
      <c r="B906" s="96"/>
      <c r="C906" s="96"/>
    </row>
    <row r="907" spans="2:3" ht="67.5" customHeight="1" x14ac:dyDescent="0.25">
      <c r="B907" s="96"/>
      <c r="C907" s="96"/>
    </row>
    <row r="908" spans="2:3" ht="67.5" customHeight="1" x14ac:dyDescent="0.25">
      <c r="B908" s="96"/>
      <c r="C908" s="96"/>
    </row>
    <row r="909" spans="2:3" ht="67.5" customHeight="1" x14ac:dyDescent="0.25">
      <c r="B909" s="96"/>
      <c r="C909" s="96"/>
    </row>
    <row r="910" spans="2:3" ht="67.5" customHeight="1" x14ac:dyDescent="0.25">
      <c r="B910" s="96"/>
      <c r="C910" s="96"/>
    </row>
    <row r="911" spans="2:3" ht="67.5" customHeight="1" x14ac:dyDescent="0.25">
      <c r="B911" s="96"/>
      <c r="C911" s="96"/>
    </row>
    <row r="912" spans="2:3" ht="67.5" customHeight="1" x14ac:dyDescent="0.25">
      <c r="B912" s="96"/>
      <c r="C912" s="96"/>
    </row>
    <row r="913" spans="2:3" ht="67.5" customHeight="1" x14ac:dyDescent="0.25">
      <c r="B913" s="96"/>
      <c r="C913" s="96"/>
    </row>
    <row r="914" spans="2:3" ht="67.5" customHeight="1" x14ac:dyDescent="0.25">
      <c r="B914" s="96"/>
      <c r="C914" s="96"/>
    </row>
    <row r="915" spans="2:3" ht="67.5" customHeight="1" x14ac:dyDescent="0.25">
      <c r="B915" s="96"/>
      <c r="C915" s="96"/>
    </row>
    <row r="916" spans="2:3" ht="67.5" customHeight="1" x14ac:dyDescent="0.25">
      <c r="B916" s="96"/>
      <c r="C916" s="96"/>
    </row>
    <row r="917" spans="2:3" ht="67.5" customHeight="1" x14ac:dyDescent="0.25">
      <c r="B917" s="96"/>
      <c r="C917" s="96"/>
    </row>
    <row r="918" spans="2:3" ht="67.5" customHeight="1" x14ac:dyDescent="0.25">
      <c r="B918" s="96"/>
      <c r="C918" s="96"/>
    </row>
    <row r="919" spans="2:3" ht="67.5" customHeight="1" x14ac:dyDescent="0.25">
      <c r="B919" s="96"/>
      <c r="C919" s="96"/>
    </row>
    <row r="920" spans="2:3" ht="67.5" customHeight="1" x14ac:dyDescent="0.25">
      <c r="B920" s="96"/>
      <c r="C920" s="96"/>
    </row>
    <row r="921" spans="2:3" ht="67.5" customHeight="1" x14ac:dyDescent="0.25">
      <c r="B921" s="96"/>
      <c r="C921" s="96"/>
    </row>
    <row r="922" spans="2:3" ht="67.5" customHeight="1" x14ac:dyDescent="0.25">
      <c r="B922" s="96"/>
      <c r="C922" s="96"/>
    </row>
    <row r="923" spans="2:3" ht="67.5" customHeight="1" x14ac:dyDescent="0.25">
      <c r="B923" s="96"/>
      <c r="C923" s="96"/>
    </row>
    <row r="924" spans="2:3" ht="67.5" customHeight="1" x14ac:dyDescent="0.25">
      <c r="B924" s="96"/>
      <c r="C924" s="96"/>
    </row>
    <row r="925" spans="2:3" ht="67.5" customHeight="1" x14ac:dyDescent="0.25">
      <c r="B925" s="96"/>
      <c r="C925" s="96"/>
    </row>
    <row r="926" spans="2:3" ht="67.5" customHeight="1" x14ac:dyDescent="0.25">
      <c r="B926" s="96"/>
      <c r="C926" s="96"/>
    </row>
    <row r="927" spans="2:3" ht="67.5" customHeight="1" x14ac:dyDescent="0.25">
      <c r="B927" s="96"/>
      <c r="C927" s="96"/>
    </row>
    <row r="928" spans="2:3" ht="67.5" customHeight="1" x14ac:dyDescent="0.25">
      <c r="B928" s="96"/>
      <c r="C928" s="96"/>
    </row>
    <row r="929" spans="2:3" ht="67.5" customHeight="1" x14ac:dyDescent="0.25">
      <c r="B929" s="96"/>
      <c r="C929" s="96"/>
    </row>
    <row r="930" spans="2:3" ht="67.5" customHeight="1" x14ac:dyDescent="0.25">
      <c r="B930" s="96"/>
      <c r="C930" s="96"/>
    </row>
    <row r="931" spans="2:3" ht="67.5" customHeight="1" x14ac:dyDescent="0.25">
      <c r="B931" s="96"/>
      <c r="C931" s="96"/>
    </row>
    <row r="932" spans="2:3" ht="67.5" customHeight="1" x14ac:dyDescent="0.25">
      <c r="B932" s="96"/>
      <c r="C932" s="96"/>
    </row>
    <row r="933" spans="2:3" ht="67.5" customHeight="1" x14ac:dyDescent="0.25">
      <c r="B933" s="96"/>
      <c r="C933" s="96"/>
    </row>
    <row r="934" spans="2:3" ht="67.5" customHeight="1" x14ac:dyDescent="0.25">
      <c r="B934" s="96"/>
      <c r="C934" s="96"/>
    </row>
    <row r="935" spans="2:3" ht="67.5" customHeight="1" x14ac:dyDescent="0.25">
      <c r="B935" s="96"/>
      <c r="C935" s="96"/>
    </row>
    <row r="936" spans="2:3" ht="67.5" customHeight="1" x14ac:dyDescent="0.25">
      <c r="B936" s="96"/>
      <c r="C936" s="96"/>
    </row>
    <row r="937" spans="2:3" ht="67.5" customHeight="1" x14ac:dyDescent="0.25">
      <c r="B937" s="96"/>
      <c r="C937" s="96"/>
    </row>
    <row r="938" spans="2:3" ht="67.5" customHeight="1" x14ac:dyDescent="0.25">
      <c r="B938" s="96"/>
      <c r="C938" s="96"/>
    </row>
    <row r="939" spans="2:3" ht="67.5" customHeight="1" x14ac:dyDescent="0.25">
      <c r="B939" s="96"/>
      <c r="C939" s="96"/>
    </row>
    <row r="940" spans="2:3" ht="67.5" customHeight="1" x14ac:dyDescent="0.25">
      <c r="B940" s="96"/>
      <c r="C940" s="96"/>
    </row>
    <row r="941" spans="2:3" ht="67.5" customHeight="1" x14ac:dyDescent="0.25">
      <c r="B941" s="96"/>
      <c r="C941" s="96"/>
    </row>
    <row r="942" spans="2:3" ht="67.5" customHeight="1" x14ac:dyDescent="0.25">
      <c r="B942" s="96"/>
      <c r="C942" s="96"/>
    </row>
    <row r="943" spans="2:3" ht="67.5" customHeight="1" x14ac:dyDescent="0.25">
      <c r="B943" s="96"/>
      <c r="C943" s="96"/>
    </row>
    <row r="944" spans="2:3" ht="67.5" customHeight="1" x14ac:dyDescent="0.25">
      <c r="B944" s="96"/>
      <c r="C944" s="96"/>
    </row>
    <row r="945" spans="2:3" ht="67.5" customHeight="1" x14ac:dyDescent="0.25">
      <c r="B945" s="96"/>
      <c r="C945" s="96"/>
    </row>
    <row r="946" spans="2:3" ht="67.5" customHeight="1" x14ac:dyDescent="0.25">
      <c r="B946" s="96"/>
      <c r="C946" s="96"/>
    </row>
    <row r="947" spans="2:3" ht="67.5" customHeight="1" x14ac:dyDescent="0.25">
      <c r="B947" s="96"/>
      <c r="C947" s="96"/>
    </row>
    <row r="948" spans="2:3" ht="67.5" customHeight="1" x14ac:dyDescent="0.25">
      <c r="B948" s="96"/>
      <c r="C948" s="96"/>
    </row>
    <row r="949" spans="2:3" ht="67.5" customHeight="1" x14ac:dyDescent="0.25">
      <c r="B949" s="96"/>
      <c r="C949" s="96"/>
    </row>
    <row r="950" spans="2:3" ht="67.5" customHeight="1" x14ac:dyDescent="0.25">
      <c r="B950" s="96"/>
      <c r="C950" s="96"/>
    </row>
    <row r="951" spans="2:3" ht="67.5" customHeight="1" x14ac:dyDescent="0.25">
      <c r="B951" s="96"/>
      <c r="C951" s="96"/>
    </row>
    <row r="952" spans="2:3" ht="67.5" customHeight="1" x14ac:dyDescent="0.25">
      <c r="B952" s="96"/>
      <c r="C952" s="96"/>
    </row>
    <row r="953" spans="2:3" ht="67.5" customHeight="1" x14ac:dyDescent="0.25">
      <c r="B953" s="96"/>
      <c r="C953" s="96"/>
    </row>
    <row r="954" spans="2:3" ht="67.5" customHeight="1" x14ac:dyDescent="0.25">
      <c r="B954" s="96"/>
      <c r="C954" s="96"/>
    </row>
    <row r="955" spans="2:3" ht="67.5" customHeight="1" x14ac:dyDescent="0.25">
      <c r="B955" s="96"/>
      <c r="C955" s="96"/>
    </row>
    <row r="956" spans="2:3" ht="67.5" customHeight="1" x14ac:dyDescent="0.25">
      <c r="B956" s="96"/>
      <c r="C956" s="96"/>
    </row>
    <row r="957" spans="2:3" ht="67.5" customHeight="1" x14ac:dyDescent="0.25">
      <c r="B957" s="96"/>
      <c r="C957" s="96"/>
    </row>
    <row r="958" spans="2:3" ht="67.5" customHeight="1" x14ac:dyDescent="0.25">
      <c r="B958" s="96"/>
      <c r="C958" s="96"/>
    </row>
    <row r="959" spans="2:3" ht="67.5" customHeight="1" x14ac:dyDescent="0.25">
      <c r="B959" s="96"/>
      <c r="C959" s="96"/>
    </row>
    <row r="960" spans="2:3" ht="67.5" customHeight="1" x14ac:dyDescent="0.25">
      <c r="B960" s="96"/>
      <c r="C960" s="96"/>
    </row>
    <row r="961" spans="2:3" ht="67.5" customHeight="1" x14ac:dyDescent="0.25">
      <c r="B961" s="96"/>
      <c r="C961" s="96"/>
    </row>
    <row r="962" spans="2:3" ht="67.5" customHeight="1" x14ac:dyDescent="0.25">
      <c r="B962" s="96"/>
      <c r="C962" s="96"/>
    </row>
    <row r="963" spans="2:3" ht="67.5" customHeight="1" x14ac:dyDescent="0.25">
      <c r="B963" s="96"/>
      <c r="C963" s="96"/>
    </row>
    <row r="964" spans="2:3" ht="67.5" customHeight="1" x14ac:dyDescent="0.25">
      <c r="B964" s="96"/>
      <c r="C964" s="96"/>
    </row>
    <row r="965" spans="2:3" ht="67.5" customHeight="1" x14ac:dyDescent="0.25">
      <c r="B965" s="96"/>
      <c r="C965" s="96"/>
    </row>
    <row r="966" spans="2:3" ht="67.5" customHeight="1" x14ac:dyDescent="0.25">
      <c r="B966" s="96"/>
      <c r="C966" s="96"/>
    </row>
    <row r="967" spans="2:3" ht="67.5" customHeight="1" x14ac:dyDescent="0.25">
      <c r="B967" s="96"/>
      <c r="C967" s="96"/>
    </row>
    <row r="968" spans="2:3" ht="67.5" customHeight="1" x14ac:dyDescent="0.25">
      <c r="B968" s="96"/>
      <c r="C968" s="96"/>
    </row>
    <row r="969" spans="2:3" ht="67.5" customHeight="1" x14ac:dyDescent="0.25">
      <c r="B969" s="96"/>
      <c r="C969" s="96"/>
    </row>
    <row r="970" spans="2:3" ht="67.5" customHeight="1" x14ac:dyDescent="0.25">
      <c r="B970" s="96"/>
      <c r="C970" s="96"/>
    </row>
    <row r="971" spans="2:3" ht="67.5" customHeight="1" x14ac:dyDescent="0.25">
      <c r="B971" s="96"/>
      <c r="C971" s="96"/>
    </row>
    <row r="972" spans="2:3" ht="67.5" customHeight="1" x14ac:dyDescent="0.25">
      <c r="B972" s="96"/>
      <c r="C972" s="96"/>
    </row>
    <row r="973" spans="2:3" ht="67.5" customHeight="1" x14ac:dyDescent="0.25">
      <c r="B973" s="96"/>
      <c r="C973" s="96"/>
    </row>
    <row r="974" spans="2:3" ht="67.5" customHeight="1" x14ac:dyDescent="0.25">
      <c r="B974" s="96"/>
      <c r="C974" s="96"/>
    </row>
    <row r="975" spans="2:3" ht="67.5" customHeight="1" x14ac:dyDescent="0.25">
      <c r="B975" s="96"/>
      <c r="C975" s="96"/>
    </row>
    <row r="976" spans="2:3" ht="67.5" customHeight="1" x14ac:dyDescent="0.25">
      <c r="B976" s="96"/>
      <c r="C976" s="96"/>
    </row>
    <row r="977" spans="2:3" ht="67.5" customHeight="1" x14ac:dyDescent="0.25">
      <c r="B977" s="96"/>
      <c r="C977" s="96"/>
    </row>
    <row r="978" spans="2:3" ht="67.5" customHeight="1" x14ac:dyDescent="0.25">
      <c r="B978" s="96"/>
      <c r="C978" s="96"/>
    </row>
    <row r="979" spans="2:3" ht="67.5" customHeight="1" x14ac:dyDescent="0.25">
      <c r="B979" s="96"/>
      <c r="C979" s="96"/>
    </row>
    <row r="980" spans="2:3" ht="67.5" customHeight="1" x14ac:dyDescent="0.25">
      <c r="B980" s="96"/>
      <c r="C980" s="96"/>
    </row>
    <row r="981" spans="2:3" ht="67.5" customHeight="1" x14ac:dyDescent="0.25">
      <c r="B981" s="96"/>
      <c r="C981" s="96"/>
    </row>
    <row r="982" spans="2:3" ht="67.5" customHeight="1" x14ac:dyDescent="0.25">
      <c r="B982" s="96"/>
      <c r="C982" s="96"/>
    </row>
    <row r="983" spans="2:3" ht="67.5" customHeight="1" x14ac:dyDescent="0.25">
      <c r="B983" s="96"/>
      <c r="C983" s="96"/>
    </row>
    <row r="984" spans="2:3" ht="67.5" customHeight="1" x14ac:dyDescent="0.25">
      <c r="B984" s="96"/>
      <c r="C984" s="96"/>
    </row>
    <row r="985" spans="2:3" ht="67.5" customHeight="1" x14ac:dyDescent="0.25">
      <c r="B985" s="96"/>
      <c r="C985" s="96"/>
    </row>
    <row r="986" spans="2:3" ht="67.5" customHeight="1" x14ac:dyDescent="0.25">
      <c r="B986" s="96"/>
      <c r="C986" s="96"/>
    </row>
    <row r="987" spans="2:3" ht="67.5" customHeight="1" x14ac:dyDescent="0.25">
      <c r="B987" s="96"/>
      <c r="C987" s="96"/>
    </row>
    <row r="988" spans="2:3" ht="67.5" customHeight="1" x14ac:dyDescent="0.25">
      <c r="B988" s="96"/>
      <c r="C988" s="96"/>
    </row>
    <row r="989" spans="2:3" ht="67.5" customHeight="1" x14ac:dyDescent="0.25">
      <c r="B989" s="96"/>
      <c r="C989" s="96"/>
    </row>
    <row r="990" spans="2:3" ht="67.5" customHeight="1" x14ac:dyDescent="0.25">
      <c r="B990" s="96"/>
      <c r="C990" s="96"/>
    </row>
    <row r="991" spans="2:3" ht="67.5" customHeight="1" x14ac:dyDescent="0.25">
      <c r="B991" s="96"/>
      <c r="C991" s="96"/>
    </row>
    <row r="992" spans="2:3" ht="67.5" customHeight="1" x14ac:dyDescent="0.25">
      <c r="B992" s="96"/>
      <c r="C992" s="96"/>
    </row>
    <row r="993" spans="2:3" ht="67.5" customHeight="1" x14ac:dyDescent="0.25">
      <c r="B993" s="96"/>
      <c r="C993" s="96"/>
    </row>
    <row r="994" spans="2:3" ht="67.5" customHeight="1" x14ac:dyDescent="0.25">
      <c r="B994" s="96"/>
      <c r="C994" s="96"/>
    </row>
    <row r="995" spans="2:3" ht="67.5" customHeight="1" x14ac:dyDescent="0.25">
      <c r="B995" s="96"/>
      <c r="C995" s="96"/>
    </row>
    <row r="996" spans="2:3" ht="67.5" customHeight="1" x14ac:dyDescent="0.25">
      <c r="B996" s="96"/>
      <c r="C996" s="96"/>
    </row>
    <row r="997" spans="2:3" ht="67.5" customHeight="1" x14ac:dyDescent="0.25">
      <c r="B997" s="96"/>
      <c r="C997" s="96"/>
    </row>
    <row r="998" spans="2:3" ht="67.5" customHeight="1" x14ac:dyDescent="0.25">
      <c r="B998" s="96"/>
      <c r="C998" s="96"/>
    </row>
    <row r="999" spans="2:3" ht="67.5" customHeight="1" x14ac:dyDescent="0.25">
      <c r="B999" s="96"/>
      <c r="C999" s="96"/>
    </row>
    <row r="1000" spans="2:3" ht="67.5" customHeight="1" x14ac:dyDescent="0.25">
      <c r="B1000" s="96"/>
      <c r="C1000" s="96"/>
    </row>
    <row r="1001" spans="2:3" ht="67.5" customHeight="1" x14ac:dyDescent="0.25">
      <c r="B1001" s="96"/>
      <c r="C1001" s="96"/>
    </row>
  </sheetData>
  <mergeCells count="1">
    <mergeCell ref="A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BY450"/>
  <sheetViews>
    <sheetView topLeftCell="A232" workbookViewId="0">
      <selection activeCell="B247" sqref="B247"/>
    </sheetView>
  </sheetViews>
  <sheetFormatPr defaultColWidth="14.44140625" defaultRowHeight="15" customHeight="1" x14ac:dyDescent="0.25"/>
  <cols>
    <col min="1" max="1" width="6.5546875" customWidth="1"/>
    <col min="2" max="2" width="46.44140625" customWidth="1"/>
    <col min="3" max="77" width="16" customWidth="1"/>
  </cols>
  <sheetData>
    <row r="1" spans="1:77" ht="12.75" customHeight="1" x14ac:dyDescent="0.25">
      <c r="A1" s="459" t="s">
        <v>583</v>
      </c>
      <c r="B1" s="454"/>
      <c r="C1" s="455"/>
    </row>
    <row r="2" spans="1:77" ht="71.25" customHeight="1" x14ac:dyDescent="0.25">
      <c r="A2" s="108" t="s">
        <v>1</v>
      </c>
      <c r="B2" s="108" t="s">
        <v>2</v>
      </c>
      <c r="C2" s="108" t="s">
        <v>517</v>
      </c>
      <c r="D2" s="109" t="s">
        <v>518</v>
      </c>
      <c r="E2" s="109" t="s">
        <v>519</v>
      </c>
      <c r="F2" s="109" t="s">
        <v>520</v>
      </c>
      <c r="G2" s="109" t="s">
        <v>584</v>
      </c>
      <c r="H2" s="109" t="s">
        <v>521</v>
      </c>
      <c r="I2" s="109" t="s">
        <v>585</v>
      </c>
      <c r="J2" s="110" t="s">
        <v>522</v>
      </c>
      <c r="K2" s="109" t="s">
        <v>586</v>
      </c>
      <c r="L2" s="109" t="s">
        <v>523</v>
      </c>
      <c r="M2" s="109" t="s">
        <v>524</v>
      </c>
      <c r="N2" s="109" t="s">
        <v>525</v>
      </c>
      <c r="O2" s="109" t="s">
        <v>587</v>
      </c>
      <c r="P2" s="109" t="s">
        <v>526</v>
      </c>
      <c r="Q2" s="109" t="s">
        <v>588</v>
      </c>
      <c r="R2" s="109" t="s">
        <v>589</v>
      </c>
      <c r="S2" s="109" t="s">
        <v>527</v>
      </c>
      <c r="T2" s="109" t="s">
        <v>590</v>
      </c>
      <c r="U2" s="109" t="s">
        <v>528</v>
      </c>
      <c r="V2" s="109" t="s">
        <v>591</v>
      </c>
      <c r="W2" s="109" t="s">
        <v>592</v>
      </c>
      <c r="X2" s="109" t="s">
        <v>529</v>
      </c>
      <c r="Y2" s="109" t="s">
        <v>531</v>
      </c>
      <c r="Z2" s="109" t="s">
        <v>532</v>
      </c>
      <c r="AA2" s="109" t="s">
        <v>593</v>
      </c>
      <c r="AB2" s="109" t="s">
        <v>594</v>
      </c>
      <c r="AC2" s="109" t="s">
        <v>595</v>
      </c>
      <c r="AD2" s="109" t="s">
        <v>533</v>
      </c>
      <c r="AE2" s="109" t="s">
        <v>534</v>
      </c>
      <c r="AF2" s="109" t="s">
        <v>596</v>
      </c>
      <c r="AG2" s="109" t="s">
        <v>597</v>
      </c>
      <c r="AH2" s="109" t="s">
        <v>535</v>
      </c>
      <c r="AI2" s="109" t="s">
        <v>536</v>
      </c>
      <c r="AJ2" s="109" t="s">
        <v>537</v>
      </c>
      <c r="AK2" s="109" t="s">
        <v>538</v>
      </c>
      <c r="AL2" s="109" t="s">
        <v>539</v>
      </c>
      <c r="AM2" s="109" t="s">
        <v>540</v>
      </c>
      <c r="AN2" s="109" t="s">
        <v>598</v>
      </c>
      <c r="AO2" s="109" t="s">
        <v>541</v>
      </c>
      <c r="AP2" s="109" t="s">
        <v>599</v>
      </c>
      <c r="AQ2" s="109" t="s">
        <v>600</v>
      </c>
      <c r="AR2" s="109" t="s">
        <v>601</v>
      </c>
      <c r="AS2" s="109" t="s">
        <v>602</v>
      </c>
      <c r="AT2" s="109" t="s">
        <v>603</v>
      </c>
      <c r="AU2" s="109" t="s">
        <v>542</v>
      </c>
      <c r="AV2" s="109" t="s">
        <v>543</v>
      </c>
      <c r="AW2" s="109" t="s">
        <v>544</v>
      </c>
      <c r="AX2" s="109" t="s">
        <v>604</v>
      </c>
      <c r="AY2" s="109" t="s">
        <v>605</v>
      </c>
      <c r="AZ2" s="109" t="s">
        <v>606</v>
      </c>
      <c r="BA2" s="109" t="s">
        <v>607</v>
      </c>
      <c r="BB2" s="109" t="s">
        <v>608</v>
      </c>
      <c r="BC2" s="109" t="s">
        <v>609</v>
      </c>
      <c r="BD2" s="109" t="s">
        <v>610</v>
      </c>
      <c r="BE2" s="109" t="s">
        <v>611</v>
      </c>
      <c r="BF2" s="109" t="s">
        <v>612</v>
      </c>
      <c r="BG2" s="109" t="s">
        <v>545</v>
      </c>
      <c r="BH2" s="109" t="s">
        <v>546</v>
      </c>
      <c r="BI2" s="109" t="s">
        <v>613</v>
      </c>
      <c r="BJ2" s="109" t="s">
        <v>614</v>
      </c>
      <c r="BK2" s="109" t="s">
        <v>615</v>
      </c>
      <c r="BL2" s="109" t="s">
        <v>548</v>
      </c>
      <c r="BM2" s="109" t="s">
        <v>549</v>
      </c>
      <c r="BN2" s="109" t="s">
        <v>616</v>
      </c>
      <c r="BO2" s="109" t="s">
        <v>550</v>
      </c>
      <c r="BP2" s="109" t="s">
        <v>551</v>
      </c>
      <c r="BQ2" s="109" t="s">
        <v>552</v>
      </c>
      <c r="BR2" s="109" t="s">
        <v>553</v>
      </c>
      <c r="BS2" s="109" t="s">
        <v>617</v>
      </c>
      <c r="BT2" s="109" t="s">
        <v>618</v>
      </c>
      <c r="BU2" s="109" t="s">
        <v>619</v>
      </c>
      <c r="BV2" s="109" t="s">
        <v>554</v>
      </c>
      <c r="BW2" s="109" t="s">
        <v>620</v>
      </c>
      <c r="BX2" s="109" t="s">
        <v>555</v>
      </c>
      <c r="BY2" s="109" t="s">
        <v>621</v>
      </c>
    </row>
    <row r="3" spans="1:77" ht="12.75" customHeight="1" x14ac:dyDescent="0.25">
      <c r="A3" s="111">
        <v>99</v>
      </c>
      <c r="B3" s="112" t="s">
        <v>110</v>
      </c>
      <c r="C3" s="76">
        <v>1424651287</v>
      </c>
    </row>
    <row r="4" spans="1:77" ht="12.75" customHeight="1" x14ac:dyDescent="0.25">
      <c r="A4" s="111">
        <v>99</v>
      </c>
      <c r="B4" s="112" t="s">
        <v>116</v>
      </c>
      <c r="C4" s="76">
        <v>29889806</v>
      </c>
    </row>
    <row r="5" spans="1:77" ht="12.75" customHeight="1" x14ac:dyDescent="0.25">
      <c r="A5" s="111">
        <v>99</v>
      </c>
      <c r="B5" s="112" t="s">
        <v>121</v>
      </c>
      <c r="C5" s="76">
        <v>2502271</v>
      </c>
    </row>
    <row r="6" spans="1:77" ht="12.75" customHeight="1" x14ac:dyDescent="0.25">
      <c r="A6" s="111">
        <v>99</v>
      </c>
      <c r="B6" s="112" t="s">
        <v>123</v>
      </c>
      <c r="C6" s="76">
        <v>1870800</v>
      </c>
    </row>
    <row r="7" spans="1:77" ht="12.75" customHeight="1" x14ac:dyDescent="0.25">
      <c r="A7" s="111">
        <v>99</v>
      </c>
      <c r="B7" s="112" t="s">
        <v>125</v>
      </c>
      <c r="C7" s="76">
        <v>13291722</v>
      </c>
    </row>
    <row r="8" spans="1:77" ht="12.75" customHeight="1" x14ac:dyDescent="0.25">
      <c r="A8" s="111">
        <v>99</v>
      </c>
      <c r="B8" s="112" t="s">
        <v>133</v>
      </c>
      <c r="C8" s="76">
        <v>49866065</v>
      </c>
    </row>
    <row r="9" spans="1:77" ht="12.75" customHeight="1" x14ac:dyDescent="0.25">
      <c r="A9" s="111">
        <v>99</v>
      </c>
      <c r="B9" s="112" t="s">
        <v>135</v>
      </c>
      <c r="C9" s="76">
        <v>7266456</v>
      </c>
    </row>
    <row r="10" spans="1:77" ht="12.75" customHeight="1" x14ac:dyDescent="0.25">
      <c r="A10" s="111">
        <v>99</v>
      </c>
      <c r="B10" s="112" t="s">
        <v>137</v>
      </c>
      <c r="C10" s="76">
        <v>5599781</v>
      </c>
    </row>
    <row r="11" spans="1:77" ht="12.75" customHeight="1" x14ac:dyDescent="0.25">
      <c r="A11" s="111">
        <v>99</v>
      </c>
      <c r="B11" s="112" t="s">
        <v>139</v>
      </c>
      <c r="C11" s="76">
        <v>350000</v>
      </c>
    </row>
    <row r="12" spans="1:77" ht="12.75" customHeight="1" x14ac:dyDescent="0.25">
      <c r="A12" s="111">
        <v>99</v>
      </c>
      <c r="B12" s="112" t="s">
        <v>144</v>
      </c>
      <c r="C12" s="76">
        <v>52591140</v>
      </c>
    </row>
    <row r="13" spans="1:77" ht="12.75" customHeight="1" x14ac:dyDescent="0.25">
      <c r="A13" s="111">
        <v>99</v>
      </c>
      <c r="B13" s="113" t="s">
        <v>622</v>
      </c>
      <c r="C13" s="76">
        <v>1587879328</v>
      </c>
    </row>
    <row r="14" spans="1:77" ht="12.75" customHeight="1" x14ac:dyDescent="0.25">
      <c r="A14" s="111">
        <v>99</v>
      </c>
      <c r="B14" s="112" t="s">
        <v>154</v>
      </c>
      <c r="C14" s="76">
        <v>70761956</v>
      </c>
    </row>
    <row r="15" spans="1:77" ht="12.75" customHeight="1" x14ac:dyDescent="0.25">
      <c r="A15" s="111">
        <v>99</v>
      </c>
      <c r="B15" s="112" t="s">
        <v>156</v>
      </c>
      <c r="C15" s="76">
        <v>32305161</v>
      </c>
    </row>
    <row r="16" spans="1:77" ht="12.75" customHeight="1" x14ac:dyDescent="0.25">
      <c r="A16" s="111">
        <v>99</v>
      </c>
      <c r="B16" s="112" t="s">
        <v>158</v>
      </c>
      <c r="C16" s="76">
        <v>39215931</v>
      </c>
    </row>
    <row r="17" spans="1:4" ht="12.75" customHeight="1" x14ac:dyDescent="0.25">
      <c r="A17" s="111">
        <v>99</v>
      </c>
      <c r="B17" s="113" t="s">
        <v>160</v>
      </c>
      <c r="C17" s="76">
        <v>142283048</v>
      </c>
    </row>
    <row r="18" spans="1:4" ht="12.75" customHeight="1" x14ac:dyDescent="0.25">
      <c r="A18" s="114">
        <v>99</v>
      </c>
      <c r="B18" s="115" t="s">
        <v>162</v>
      </c>
      <c r="C18" s="104">
        <v>1730162376</v>
      </c>
      <c r="D18" s="116"/>
    </row>
    <row r="19" spans="1:4" ht="12.75" customHeight="1" x14ac:dyDescent="0.25">
      <c r="A19" s="111">
        <v>99</v>
      </c>
      <c r="B19" s="113" t="s">
        <v>164</v>
      </c>
      <c r="C19" s="103">
        <v>295057351</v>
      </c>
    </row>
    <row r="20" spans="1:4" ht="12.75" customHeight="1" x14ac:dyDescent="0.25">
      <c r="A20" s="111">
        <v>99</v>
      </c>
      <c r="B20" s="117" t="s">
        <v>623</v>
      </c>
      <c r="C20" s="118">
        <v>125500995</v>
      </c>
    </row>
    <row r="21" spans="1:4" ht="12.75" customHeight="1" x14ac:dyDescent="0.25">
      <c r="A21" s="111">
        <v>99</v>
      </c>
      <c r="B21" s="117" t="s">
        <v>167</v>
      </c>
      <c r="C21" s="119">
        <v>50780026.870000005</v>
      </c>
    </row>
    <row r="22" spans="1:4" ht="12.75" customHeight="1" x14ac:dyDescent="0.25">
      <c r="A22" s="111">
        <v>99</v>
      </c>
      <c r="B22" s="117" t="s">
        <v>169</v>
      </c>
      <c r="C22" s="120">
        <v>23133413</v>
      </c>
    </row>
    <row r="23" spans="1:4" ht="12.75" customHeight="1" x14ac:dyDescent="0.25">
      <c r="A23" s="111">
        <v>99</v>
      </c>
      <c r="B23" s="117" t="s">
        <v>171</v>
      </c>
      <c r="C23" s="121">
        <v>42701773</v>
      </c>
    </row>
    <row r="24" spans="1:4" ht="12.75" customHeight="1" x14ac:dyDescent="0.25">
      <c r="A24" s="111">
        <v>99</v>
      </c>
      <c r="B24" s="117" t="s">
        <v>173</v>
      </c>
      <c r="C24" s="120">
        <v>144144384</v>
      </c>
    </row>
    <row r="25" spans="1:4" ht="12.75" customHeight="1" x14ac:dyDescent="0.25">
      <c r="A25" s="111">
        <v>99</v>
      </c>
      <c r="B25" s="117" t="s">
        <v>175</v>
      </c>
      <c r="C25" s="120">
        <v>15674154</v>
      </c>
    </row>
    <row r="26" spans="1:4" ht="12.75" customHeight="1" x14ac:dyDescent="0.25">
      <c r="A26" s="111">
        <v>99</v>
      </c>
      <c r="B26" s="122" t="s">
        <v>179</v>
      </c>
      <c r="C26" s="118">
        <v>161742001</v>
      </c>
    </row>
    <row r="27" spans="1:4" ht="12.75" customHeight="1" x14ac:dyDescent="0.25">
      <c r="A27" s="111">
        <v>99</v>
      </c>
      <c r="B27" s="123" t="s">
        <v>624</v>
      </c>
      <c r="C27" s="118">
        <v>31801709</v>
      </c>
    </row>
    <row r="28" spans="1:4" ht="12.75" customHeight="1" x14ac:dyDescent="0.25">
      <c r="A28" s="111">
        <v>99</v>
      </c>
      <c r="B28" s="123" t="s">
        <v>183</v>
      </c>
      <c r="C28" s="118">
        <v>534416</v>
      </c>
    </row>
    <row r="29" spans="1:4" ht="12.75" customHeight="1" x14ac:dyDescent="0.25">
      <c r="A29" s="111">
        <v>99</v>
      </c>
      <c r="B29" s="123" t="s">
        <v>185</v>
      </c>
      <c r="C29" s="118">
        <v>5577500</v>
      </c>
    </row>
    <row r="30" spans="1:4" ht="12.75" customHeight="1" x14ac:dyDescent="0.25">
      <c r="A30" s="111">
        <v>99</v>
      </c>
      <c r="B30" s="123" t="s">
        <v>187</v>
      </c>
      <c r="C30" s="118">
        <v>40000</v>
      </c>
    </row>
    <row r="31" spans="1:4" ht="12.75" customHeight="1" x14ac:dyDescent="0.25">
      <c r="A31" s="111">
        <v>99</v>
      </c>
      <c r="B31" s="123" t="s">
        <v>189</v>
      </c>
      <c r="C31" s="118">
        <v>31589794</v>
      </c>
    </row>
    <row r="32" spans="1:4" ht="12.75" customHeight="1" x14ac:dyDescent="0.25">
      <c r="A32" s="111">
        <v>99</v>
      </c>
      <c r="B32" s="123" t="s">
        <v>191</v>
      </c>
      <c r="C32" s="124">
        <v>0</v>
      </c>
    </row>
    <row r="33" spans="1:3" ht="12.75" customHeight="1" x14ac:dyDescent="0.25">
      <c r="A33" s="111">
        <v>99</v>
      </c>
      <c r="B33" s="123" t="s">
        <v>192</v>
      </c>
      <c r="C33" s="118">
        <v>12889529</v>
      </c>
    </row>
    <row r="34" spans="1:3" ht="12.75" customHeight="1" x14ac:dyDescent="0.25">
      <c r="A34" s="111">
        <v>99</v>
      </c>
      <c r="B34" s="123" t="s">
        <v>625</v>
      </c>
      <c r="C34" s="118">
        <v>1141783</v>
      </c>
    </row>
    <row r="35" spans="1:3" ht="12.75" customHeight="1" x14ac:dyDescent="0.25">
      <c r="A35" s="111">
        <v>99</v>
      </c>
      <c r="B35" s="123" t="s">
        <v>196</v>
      </c>
      <c r="C35" s="118">
        <v>67967190</v>
      </c>
    </row>
    <row r="36" spans="1:3" ht="12.75" customHeight="1" x14ac:dyDescent="0.25">
      <c r="A36" s="111">
        <v>99</v>
      </c>
      <c r="B36" s="123" t="s">
        <v>198</v>
      </c>
      <c r="C36" s="118">
        <v>16877250</v>
      </c>
    </row>
    <row r="37" spans="1:3" ht="12.75" customHeight="1" x14ac:dyDescent="0.25">
      <c r="A37" s="111">
        <v>99</v>
      </c>
      <c r="B37" s="122" t="s">
        <v>200</v>
      </c>
      <c r="C37" s="125">
        <v>168419171</v>
      </c>
    </row>
    <row r="38" spans="1:3" ht="12.75" customHeight="1" x14ac:dyDescent="0.25">
      <c r="A38" s="111">
        <v>99</v>
      </c>
      <c r="B38" s="126" t="s">
        <v>626</v>
      </c>
      <c r="C38" s="118">
        <v>235763</v>
      </c>
    </row>
    <row r="39" spans="1:3" ht="12.75" customHeight="1" x14ac:dyDescent="0.25">
      <c r="A39" s="111">
        <v>99</v>
      </c>
      <c r="B39" s="126" t="s">
        <v>627</v>
      </c>
      <c r="C39" s="118">
        <v>2760798</v>
      </c>
    </row>
    <row r="40" spans="1:3" ht="12.75" customHeight="1" x14ac:dyDescent="0.25">
      <c r="A40" s="111">
        <v>99</v>
      </c>
      <c r="B40" s="126" t="s">
        <v>628</v>
      </c>
      <c r="C40" s="118">
        <v>6539501</v>
      </c>
    </row>
    <row r="41" spans="1:3" ht="12.75" customHeight="1" x14ac:dyDescent="0.25">
      <c r="A41" s="111">
        <v>99</v>
      </c>
      <c r="B41" s="126" t="s">
        <v>629</v>
      </c>
      <c r="C41" s="124">
        <v>0</v>
      </c>
    </row>
    <row r="42" spans="1:3" ht="12.75" customHeight="1" x14ac:dyDescent="0.25">
      <c r="A42" s="111">
        <v>99</v>
      </c>
      <c r="B42" s="126" t="s">
        <v>630</v>
      </c>
      <c r="C42" s="118">
        <v>15333173</v>
      </c>
    </row>
    <row r="43" spans="1:3" ht="12.75" customHeight="1" x14ac:dyDescent="0.25">
      <c r="A43" s="111">
        <v>99</v>
      </c>
      <c r="B43" s="126" t="s">
        <v>631</v>
      </c>
      <c r="C43" s="118">
        <v>125984</v>
      </c>
    </row>
    <row r="44" spans="1:3" ht="12.75" customHeight="1" x14ac:dyDescent="0.25">
      <c r="A44" s="111">
        <v>99</v>
      </c>
      <c r="B44" s="126" t="s">
        <v>632</v>
      </c>
      <c r="C44" s="118">
        <v>324307</v>
      </c>
    </row>
    <row r="45" spans="1:3" ht="12.75" customHeight="1" x14ac:dyDescent="0.25">
      <c r="A45" s="111">
        <v>99</v>
      </c>
      <c r="B45" s="126" t="s">
        <v>633</v>
      </c>
      <c r="C45" s="118">
        <v>350000</v>
      </c>
    </row>
    <row r="46" spans="1:3" ht="12.75" customHeight="1" x14ac:dyDescent="0.25">
      <c r="A46" s="111">
        <v>99</v>
      </c>
      <c r="B46" s="126" t="s">
        <v>634</v>
      </c>
      <c r="C46" s="118">
        <v>2743200</v>
      </c>
    </row>
    <row r="47" spans="1:3" ht="12.75" customHeight="1" x14ac:dyDescent="0.25">
      <c r="A47" s="111">
        <v>99</v>
      </c>
      <c r="B47" s="126" t="s">
        <v>635</v>
      </c>
      <c r="C47" s="118">
        <v>20447348</v>
      </c>
    </row>
    <row r="48" spans="1:3" ht="12.75" customHeight="1" x14ac:dyDescent="0.25">
      <c r="A48" s="111">
        <v>99</v>
      </c>
      <c r="B48" s="122" t="s">
        <v>217</v>
      </c>
      <c r="C48" s="118">
        <v>48860074</v>
      </c>
    </row>
    <row r="49" spans="1:3" ht="12.75" customHeight="1" x14ac:dyDescent="0.25">
      <c r="A49" s="111">
        <v>99</v>
      </c>
      <c r="B49" s="123" t="s">
        <v>219</v>
      </c>
      <c r="C49" s="125">
        <v>217279245</v>
      </c>
    </row>
    <row r="50" spans="1:3" ht="12.75" customHeight="1" x14ac:dyDescent="0.25">
      <c r="A50" s="111">
        <v>99</v>
      </c>
      <c r="B50" s="126" t="s">
        <v>636</v>
      </c>
      <c r="C50" s="118">
        <v>7616132</v>
      </c>
    </row>
    <row r="51" spans="1:3" ht="12.75" customHeight="1" x14ac:dyDescent="0.25">
      <c r="A51" s="111">
        <v>99</v>
      </c>
      <c r="B51" s="126" t="s">
        <v>223</v>
      </c>
      <c r="C51" s="118">
        <v>15793019</v>
      </c>
    </row>
    <row r="52" spans="1:3" ht="12.75" customHeight="1" x14ac:dyDescent="0.25">
      <c r="A52" s="111">
        <v>99</v>
      </c>
      <c r="B52" s="126" t="s">
        <v>225</v>
      </c>
      <c r="C52" s="118">
        <v>955120</v>
      </c>
    </row>
    <row r="53" spans="1:3" ht="12.75" customHeight="1" x14ac:dyDescent="0.25">
      <c r="A53" s="111">
        <v>99</v>
      </c>
      <c r="B53" s="126" t="s">
        <v>227</v>
      </c>
      <c r="C53" s="118">
        <v>6197996</v>
      </c>
    </row>
    <row r="54" spans="1:3" ht="12.75" customHeight="1" x14ac:dyDescent="0.25">
      <c r="A54" s="111">
        <v>99</v>
      </c>
      <c r="B54" s="126" t="s">
        <v>229</v>
      </c>
      <c r="C54" s="118">
        <v>21291</v>
      </c>
    </row>
    <row r="55" spans="1:3" ht="12.75" customHeight="1" x14ac:dyDescent="0.25">
      <c r="A55" s="111">
        <v>99</v>
      </c>
      <c r="B55" s="126" t="s">
        <v>230</v>
      </c>
      <c r="C55" s="118">
        <v>6018624</v>
      </c>
    </row>
    <row r="56" spans="1:3" ht="12.75" customHeight="1" x14ac:dyDescent="0.25">
      <c r="A56" s="111">
        <v>99</v>
      </c>
      <c r="B56" s="126" t="s">
        <v>232</v>
      </c>
      <c r="C56" s="118">
        <v>3363804</v>
      </c>
    </row>
    <row r="57" spans="1:3" ht="12.75" customHeight="1" x14ac:dyDescent="0.25">
      <c r="A57" s="111">
        <v>99</v>
      </c>
      <c r="B57" s="126" t="s">
        <v>234</v>
      </c>
      <c r="C57" s="118">
        <v>195377</v>
      </c>
    </row>
    <row r="58" spans="1:3" ht="12.75" customHeight="1" x14ac:dyDescent="0.25">
      <c r="A58" s="111">
        <v>99</v>
      </c>
      <c r="B58" s="126" t="s">
        <v>236</v>
      </c>
      <c r="C58" s="118">
        <v>2800854</v>
      </c>
    </row>
    <row r="59" spans="1:3" ht="12.75" customHeight="1" x14ac:dyDescent="0.25">
      <c r="A59" s="111">
        <v>99</v>
      </c>
      <c r="B59" s="126" t="s">
        <v>237</v>
      </c>
      <c r="C59" s="118">
        <v>8792554</v>
      </c>
    </row>
    <row r="60" spans="1:3" ht="12.75" customHeight="1" x14ac:dyDescent="0.25">
      <c r="A60" s="111">
        <v>99</v>
      </c>
      <c r="B60" s="126" t="s">
        <v>239</v>
      </c>
      <c r="C60" s="118">
        <v>200213806</v>
      </c>
    </row>
    <row r="61" spans="1:3" ht="12.75" customHeight="1" x14ac:dyDescent="0.25">
      <c r="A61" s="111">
        <v>99</v>
      </c>
      <c r="B61" s="126" t="s">
        <v>241</v>
      </c>
      <c r="C61" s="124">
        <v>0</v>
      </c>
    </row>
    <row r="62" spans="1:3" ht="12.75" customHeight="1" x14ac:dyDescent="0.25">
      <c r="A62" s="111">
        <v>99</v>
      </c>
      <c r="B62" s="117" t="s">
        <v>243</v>
      </c>
      <c r="C62" s="127">
        <v>251968577</v>
      </c>
    </row>
    <row r="63" spans="1:3" ht="12.75" customHeight="1" x14ac:dyDescent="0.25">
      <c r="A63" s="111">
        <v>99</v>
      </c>
      <c r="B63" s="126" t="s">
        <v>245</v>
      </c>
      <c r="C63" s="118">
        <v>147796535</v>
      </c>
    </row>
    <row r="64" spans="1:3" ht="12.75" customHeight="1" x14ac:dyDescent="0.25">
      <c r="A64" s="111">
        <v>99</v>
      </c>
      <c r="B64" s="126" t="s">
        <v>247</v>
      </c>
      <c r="C64" s="118">
        <v>5811935</v>
      </c>
    </row>
    <row r="65" spans="1:3" ht="12.75" customHeight="1" x14ac:dyDescent="0.25">
      <c r="A65" s="111">
        <v>99</v>
      </c>
      <c r="B65" s="126" t="s">
        <v>249</v>
      </c>
      <c r="C65" s="118">
        <v>48169993</v>
      </c>
    </row>
    <row r="66" spans="1:3" ht="12.75" customHeight="1" x14ac:dyDescent="0.25">
      <c r="A66" s="111">
        <v>99</v>
      </c>
      <c r="B66" s="126" t="s">
        <v>251</v>
      </c>
      <c r="C66" s="118">
        <v>38224398</v>
      </c>
    </row>
    <row r="67" spans="1:3" ht="12.75" customHeight="1" x14ac:dyDescent="0.25">
      <c r="A67" s="111">
        <v>99</v>
      </c>
      <c r="B67" s="126" t="s">
        <v>253</v>
      </c>
      <c r="C67" s="118">
        <v>46808652</v>
      </c>
    </row>
    <row r="68" spans="1:3" ht="12.75" customHeight="1" x14ac:dyDescent="0.25">
      <c r="A68" s="111">
        <v>99</v>
      </c>
      <c r="B68" s="126" t="s">
        <v>255</v>
      </c>
      <c r="C68" s="118">
        <v>19588268</v>
      </c>
    </row>
    <row r="69" spans="1:3" ht="12.75" customHeight="1" x14ac:dyDescent="0.25">
      <c r="A69" s="111">
        <v>99</v>
      </c>
      <c r="B69" s="117" t="s">
        <v>257</v>
      </c>
      <c r="C69" s="127">
        <v>306399781</v>
      </c>
    </row>
    <row r="70" spans="1:3" ht="12.75" customHeight="1" x14ac:dyDescent="0.25">
      <c r="A70" s="111">
        <v>99</v>
      </c>
      <c r="B70" s="126" t="s">
        <v>259</v>
      </c>
      <c r="C70" s="128">
        <v>113298098</v>
      </c>
    </row>
    <row r="71" spans="1:3" ht="12.75" customHeight="1" x14ac:dyDescent="0.25">
      <c r="A71" s="111">
        <v>99</v>
      </c>
      <c r="B71" s="126" t="s">
        <v>261</v>
      </c>
      <c r="C71" s="129">
        <v>10095735</v>
      </c>
    </row>
    <row r="72" spans="1:3" ht="12.75" customHeight="1" x14ac:dyDescent="0.25">
      <c r="A72" s="111">
        <v>99</v>
      </c>
      <c r="B72" s="126" t="s">
        <v>263</v>
      </c>
      <c r="C72" s="128">
        <v>2859818</v>
      </c>
    </row>
    <row r="73" spans="1:3" ht="12.75" customHeight="1" x14ac:dyDescent="0.25">
      <c r="A73" s="111">
        <v>99</v>
      </c>
      <c r="B73" s="126" t="s">
        <v>264</v>
      </c>
      <c r="C73" s="128">
        <v>1539005</v>
      </c>
    </row>
    <row r="74" spans="1:3" ht="12.75" customHeight="1" x14ac:dyDescent="0.25">
      <c r="A74" s="111">
        <v>99</v>
      </c>
      <c r="B74" s="126" t="s">
        <v>266</v>
      </c>
      <c r="C74" s="128">
        <v>5765228</v>
      </c>
    </row>
    <row r="75" spans="1:3" ht="12.75" customHeight="1" x14ac:dyDescent="0.25">
      <c r="A75" s="111">
        <v>99</v>
      </c>
      <c r="B75" s="126" t="s">
        <v>268</v>
      </c>
      <c r="C75" s="130">
        <v>37957097</v>
      </c>
    </row>
    <row r="76" spans="1:3" ht="12.75" customHeight="1" x14ac:dyDescent="0.25">
      <c r="A76" s="111">
        <v>99</v>
      </c>
      <c r="B76" s="126" t="s">
        <v>270</v>
      </c>
      <c r="C76" s="130">
        <v>3033400</v>
      </c>
    </row>
    <row r="77" spans="1:3" ht="12.75" customHeight="1" x14ac:dyDescent="0.25">
      <c r="A77" s="111">
        <v>99</v>
      </c>
      <c r="B77" s="126" t="s">
        <v>271</v>
      </c>
      <c r="C77" s="131">
        <v>174548381</v>
      </c>
    </row>
    <row r="78" spans="1:3" ht="12.75" customHeight="1" x14ac:dyDescent="0.25">
      <c r="A78" s="111">
        <v>99</v>
      </c>
      <c r="B78" s="126" t="s">
        <v>273</v>
      </c>
      <c r="C78" s="128">
        <v>35209754</v>
      </c>
    </row>
    <row r="79" spans="1:3" ht="12.75" customHeight="1" x14ac:dyDescent="0.25">
      <c r="A79" s="111">
        <v>99</v>
      </c>
      <c r="B79" s="126" t="s">
        <v>275</v>
      </c>
      <c r="C79" s="129">
        <v>4322351</v>
      </c>
    </row>
    <row r="80" spans="1:3" ht="12.75" customHeight="1" x14ac:dyDescent="0.25">
      <c r="A80" s="111">
        <v>99</v>
      </c>
      <c r="B80" s="126" t="s">
        <v>277</v>
      </c>
      <c r="C80" s="128">
        <v>1379094</v>
      </c>
    </row>
    <row r="81" spans="1:3" ht="12.75" customHeight="1" x14ac:dyDescent="0.25">
      <c r="A81" s="111">
        <v>99</v>
      </c>
      <c r="B81" s="126" t="s">
        <v>279</v>
      </c>
      <c r="C81" s="129">
        <v>8502370</v>
      </c>
    </row>
    <row r="82" spans="1:3" ht="12.75" customHeight="1" x14ac:dyDescent="0.25">
      <c r="A82" s="111">
        <v>99</v>
      </c>
      <c r="B82" s="126" t="s">
        <v>281</v>
      </c>
      <c r="C82" s="131">
        <v>49413569</v>
      </c>
    </row>
    <row r="83" spans="1:3" ht="12.75" customHeight="1" x14ac:dyDescent="0.25">
      <c r="A83" s="111">
        <v>99</v>
      </c>
      <c r="B83" s="126" t="s">
        <v>637</v>
      </c>
      <c r="C83" s="129">
        <v>43786102</v>
      </c>
    </row>
    <row r="84" spans="1:3" ht="12.75" customHeight="1" x14ac:dyDescent="0.25">
      <c r="A84" s="111">
        <v>99</v>
      </c>
      <c r="B84" s="126" t="s">
        <v>285</v>
      </c>
      <c r="C84" s="128">
        <v>3291705</v>
      </c>
    </row>
    <row r="85" spans="1:3" ht="12.75" customHeight="1" x14ac:dyDescent="0.25">
      <c r="A85" s="111">
        <v>99</v>
      </c>
      <c r="B85" s="132" t="s">
        <v>638</v>
      </c>
      <c r="C85" s="128">
        <v>509842</v>
      </c>
    </row>
    <row r="86" spans="1:3" ht="12.75" customHeight="1" x14ac:dyDescent="0.25">
      <c r="A86" s="111">
        <v>99</v>
      </c>
      <c r="B86" s="132" t="s">
        <v>639</v>
      </c>
      <c r="C86" s="130">
        <v>247371</v>
      </c>
    </row>
    <row r="87" spans="1:3" ht="12.75" customHeight="1" x14ac:dyDescent="0.25">
      <c r="A87" s="111">
        <v>99</v>
      </c>
      <c r="B87" s="126" t="s">
        <v>287</v>
      </c>
      <c r="C87" s="128">
        <v>16450622</v>
      </c>
    </row>
    <row r="88" spans="1:3" ht="12.75" customHeight="1" x14ac:dyDescent="0.25">
      <c r="A88" s="111">
        <v>99</v>
      </c>
      <c r="B88" s="126" t="s">
        <v>289</v>
      </c>
      <c r="C88" s="131">
        <v>64285642</v>
      </c>
    </row>
    <row r="89" spans="1:3" ht="12.75" customHeight="1" x14ac:dyDescent="0.25">
      <c r="A89" s="111">
        <v>99</v>
      </c>
      <c r="B89" s="126" t="s">
        <v>291</v>
      </c>
      <c r="C89" s="129">
        <v>3084826</v>
      </c>
    </row>
    <row r="90" spans="1:3" ht="12.75" customHeight="1" x14ac:dyDescent="0.25">
      <c r="A90" s="111">
        <v>99</v>
      </c>
      <c r="B90" s="133" t="s">
        <v>640</v>
      </c>
      <c r="C90" s="129">
        <v>539750</v>
      </c>
    </row>
    <row r="91" spans="1:3" ht="12.75" customHeight="1" x14ac:dyDescent="0.25">
      <c r="A91" s="111">
        <v>99</v>
      </c>
      <c r="B91" s="126" t="s">
        <v>641</v>
      </c>
      <c r="C91" s="129">
        <v>1787000</v>
      </c>
    </row>
    <row r="92" spans="1:3" ht="12.75" customHeight="1" x14ac:dyDescent="0.25">
      <c r="A92" s="111">
        <v>99</v>
      </c>
      <c r="B92" s="126" t="s">
        <v>642</v>
      </c>
      <c r="C92" s="129">
        <v>5824748</v>
      </c>
    </row>
    <row r="93" spans="1:3" ht="12.75" customHeight="1" x14ac:dyDescent="0.25">
      <c r="A93" s="111">
        <v>99</v>
      </c>
      <c r="B93" s="126" t="s">
        <v>643</v>
      </c>
      <c r="C93" s="129">
        <v>8580277</v>
      </c>
    </row>
    <row r="94" spans="1:3" ht="12.75" customHeight="1" x14ac:dyDescent="0.25">
      <c r="A94" s="111">
        <v>99</v>
      </c>
      <c r="B94" s="126" t="s">
        <v>644</v>
      </c>
      <c r="C94" s="129">
        <v>2648778</v>
      </c>
    </row>
    <row r="95" spans="1:3" ht="12.75" customHeight="1" x14ac:dyDescent="0.25">
      <c r="A95" s="111">
        <v>99</v>
      </c>
      <c r="B95" s="126" t="s">
        <v>645</v>
      </c>
      <c r="C95" s="129">
        <v>23559000</v>
      </c>
    </row>
    <row r="96" spans="1:3" ht="12.75" customHeight="1" x14ac:dyDescent="0.25">
      <c r="A96" s="111">
        <v>99</v>
      </c>
      <c r="B96" s="126" t="s">
        <v>646</v>
      </c>
      <c r="C96" s="129">
        <v>1010000</v>
      </c>
    </row>
    <row r="97" spans="1:3" ht="12.75" customHeight="1" x14ac:dyDescent="0.25">
      <c r="A97" s="111">
        <v>99</v>
      </c>
      <c r="B97" s="126" t="s">
        <v>647</v>
      </c>
      <c r="C97" s="129">
        <v>284948400</v>
      </c>
    </row>
    <row r="98" spans="1:3" ht="12.75" customHeight="1" x14ac:dyDescent="0.25">
      <c r="A98" s="111">
        <v>99</v>
      </c>
      <c r="B98" s="126" t="s">
        <v>648</v>
      </c>
      <c r="C98" s="125"/>
    </row>
    <row r="99" spans="1:3" ht="12.75" customHeight="1" x14ac:dyDescent="0.25">
      <c r="A99" s="111">
        <v>99</v>
      </c>
      <c r="B99" s="126" t="s">
        <v>649</v>
      </c>
      <c r="C99" s="129">
        <v>13643743</v>
      </c>
    </row>
    <row r="100" spans="1:3" ht="12.75" customHeight="1" x14ac:dyDescent="0.25">
      <c r="A100" s="111">
        <v>99</v>
      </c>
      <c r="B100" s="126" t="s">
        <v>650</v>
      </c>
      <c r="C100" s="134">
        <v>2296777</v>
      </c>
    </row>
    <row r="101" spans="1:3" ht="12.75" customHeight="1" x14ac:dyDescent="0.25">
      <c r="A101" s="111">
        <v>99</v>
      </c>
      <c r="B101" s="126" t="s">
        <v>308</v>
      </c>
      <c r="C101" s="125">
        <v>347923299</v>
      </c>
    </row>
    <row r="102" spans="1:3" ht="12.75" customHeight="1" x14ac:dyDescent="0.25">
      <c r="A102" s="111">
        <v>99</v>
      </c>
      <c r="B102" s="126" t="s">
        <v>310</v>
      </c>
      <c r="C102" s="135">
        <v>14393332</v>
      </c>
    </row>
    <row r="103" spans="1:3" ht="12.75" customHeight="1" x14ac:dyDescent="0.25">
      <c r="A103" s="111">
        <v>99</v>
      </c>
      <c r="B103" s="126" t="s">
        <v>312</v>
      </c>
      <c r="C103" s="135">
        <v>0</v>
      </c>
    </row>
    <row r="104" spans="1:3" ht="12.75" customHeight="1" x14ac:dyDescent="0.25">
      <c r="A104" s="111">
        <v>99</v>
      </c>
      <c r="B104" s="126" t="s">
        <v>313</v>
      </c>
      <c r="C104" s="135">
        <v>5331786</v>
      </c>
    </row>
    <row r="105" spans="1:3" ht="12.75" customHeight="1" x14ac:dyDescent="0.25">
      <c r="A105" s="111">
        <v>99</v>
      </c>
      <c r="B105" s="126" t="s">
        <v>314</v>
      </c>
      <c r="C105" s="135">
        <v>0</v>
      </c>
    </row>
    <row r="106" spans="1:3" ht="12.75" customHeight="1" x14ac:dyDescent="0.25">
      <c r="A106" s="111">
        <v>99</v>
      </c>
      <c r="B106" s="126" t="s">
        <v>316</v>
      </c>
      <c r="C106" s="136">
        <v>19725118</v>
      </c>
    </row>
    <row r="107" spans="1:3" ht="12.75" customHeight="1" x14ac:dyDescent="0.25">
      <c r="A107" s="111">
        <v>99</v>
      </c>
      <c r="B107" s="126" t="s">
        <v>318</v>
      </c>
      <c r="C107" s="128">
        <v>8362710</v>
      </c>
    </row>
    <row r="108" spans="1:3" ht="12.75" customHeight="1" x14ac:dyDescent="0.25">
      <c r="A108" s="111">
        <v>99</v>
      </c>
      <c r="B108" s="126" t="s">
        <v>319</v>
      </c>
      <c r="C108" s="128">
        <v>1466176</v>
      </c>
    </row>
    <row r="109" spans="1:3" ht="12.75" customHeight="1" x14ac:dyDescent="0.25">
      <c r="A109" s="111">
        <v>99</v>
      </c>
      <c r="B109" s="126" t="s">
        <v>321</v>
      </c>
      <c r="C109" s="128">
        <v>7755151</v>
      </c>
    </row>
    <row r="110" spans="1:3" ht="12.75" customHeight="1" x14ac:dyDescent="0.25">
      <c r="A110" s="111">
        <v>99</v>
      </c>
      <c r="B110" s="126" t="s">
        <v>323</v>
      </c>
      <c r="C110" s="128">
        <v>0</v>
      </c>
    </row>
    <row r="111" spans="1:3" ht="12.75" customHeight="1" x14ac:dyDescent="0.25">
      <c r="A111" s="111">
        <v>99</v>
      </c>
      <c r="B111" s="126" t="s">
        <v>324</v>
      </c>
      <c r="C111" s="131">
        <v>17584037</v>
      </c>
    </row>
    <row r="112" spans="1:3" ht="12.75" customHeight="1" x14ac:dyDescent="0.25">
      <c r="A112" s="111">
        <v>99</v>
      </c>
      <c r="B112" s="126" t="s">
        <v>326</v>
      </c>
      <c r="C112" s="128">
        <v>110124279</v>
      </c>
    </row>
    <row r="113" spans="1:4" ht="12.75" customHeight="1" x14ac:dyDescent="0.25">
      <c r="A113" s="111">
        <v>99</v>
      </c>
      <c r="B113" s="126" t="s">
        <v>328</v>
      </c>
      <c r="C113" s="129">
        <v>12950755</v>
      </c>
    </row>
    <row r="114" spans="1:4" ht="12.75" customHeight="1" x14ac:dyDescent="0.25">
      <c r="A114" s="111">
        <v>99</v>
      </c>
      <c r="B114" s="126" t="s">
        <v>330</v>
      </c>
      <c r="C114" s="129">
        <v>5819249</v>
      </c>
    </row>
    <row r="115" spans="1:4" ht="12.75" customHeight="1" x14ac:dyDescent="0.25">
      <c r="A115" s="111">
        <v>99</v>
      </c>
      <c r="B115" s="126" t="s">
        <v>332</v>
      </c>
      <c r="C115" s="129">
        <v>10488381</v>
      </c>
    </row>
    <row r="116" spans="1:4" ht="12.75" customHeight="1" x14ac:dyDescent="0.25">
      <c r="A116" s="111">
        <v>99</v>
      </c>
      <c r="B116" s="126" t="s">
        <v>333</v>
      </c>
      <c r="C116" s="128">
        <v>3097513</v>
      </c>
    </row>
    <row r="117" spans="1:4" ht="12.75" customHeight="1" x14ac:dyDescent="0.25">
      <c r="A117" s="111">
        <v>99</v>
      </c>
      <c r="B117" s="126" t="s">
        <v>335</v>
      </c>
      <c r="C117" s="137">
        <v>142480177</v>
      </c>
    </row>
    <row r="118" spans="1:4" ht="12.75" customHeight="1" x14ac:dyDescent="0.25">
      <c r="A118" s="111">
        <v>99</v>
      </c>
      <c r="B118" s="126" t="s">
        <v>337</v>
      </c>
      <c r="C118" s="138">
        <v>1010502</v>
      </c>
    </row>
    <row r="119" spans="1:4" ht="12.75" customHeight="1" x14ac:dyDescent="0.25">
      <c r="A119" s="111">
        <v>99</v>
      </c>
      <c r="B119" s="126" t="s">
        <v>339</v>
      </c>
      <c r="C119" s="138">
        <v>2207423</v>
      </c>
    </row>
    <row r="120" spans="1:4" ht="12.75" customHeight="1" x14ac:dyDescent="0.25">
      <c r="A120" s="111">
        <v>99</v>
      </c>
      <c r="B120" s="126" t="s">
        <v>341</v>
      </c>
      <c r="C120" s="139">
        <v>3217925</v>
      </c>
    </row>
    <row r="121" spans="1:4" ht="12.75" customHeight="1" x14ac:dyDescent="0.25">
      <c r="A121" s="111">
        <v>99</v>
      </c>
      <c r="B121" s="117" t="s">
        <v>343</v>
      </c>
      <c r="C121" s="140">
        <v>826917948</v>
      </c>
    </row>
    <row r="122" spans="1:4" ht="12.75" customHeight="1" x14ac:dyDescent="0.25">
      <c r="A122" s="111">
        <v>99</v>
      </c>
      <c r="B122" s="126" t="s">
        <v>345</v>
      </c>
      <c r="C122" s="140">
        <v>1764307552</v>
      </c>
    </row>
    <row r="123" spans="1:4" ht="12.75" customHeight="1" x14ac:dyDescent="0.25">
      <c r="A123" s="111">
        <v>99</v>
      </c>
      <c r="B123" s="117" t="s">
        <v>347</v>
      </c>
      <c r="C123" s="103">
        <v>2166242298</v>
      </c>
      <c r="D123" s="116"/>
    </row>
    <row r="124" spans="1:4" ht="12.75" customHeight="1" x14ac:dyDescent="0.25">
      <c r="A124" s="111">
        <v>99</v>
      </c>
      <c r="B124" s="141" t="s">
        <v>651</v>
      </c>
      <c r="C124" s="118">
        <v>300000</v>
      </c>
    </row>
    <row r="125" spans="1:4" ht="12.75" customHeight="1" x14ac:dyDescent="0.25">
      <c r="A125" s="111">
        <v>99</v>
      </c>
      <c r="B125" s="141" t="s">
        <v>349</v>
      </c>
      <c r="C125" s="118">
        <v>3675000</v>
      </c>
    </row>
    <row r="126" spans="1:4" ht="12.75" customHeight="1" x14ac:dyDescent="0.25">
      <c r="A126" s="111">
        <v>99</v>
      </c>
      <c r="B126" s="112" t="s">
        <v>351</v>
      </c>
      <c r="C126" s="118">
        <v>3975000</v>
      </c>
    </row>
    <row r="127" spans="1:4" ht="15" customHeight="1" x14ac:dyDescent="0.25">
      <c r="A127" s="111">
        <v>99</v>
      </c>
      <c r="B127" s="112" t="s">
        <v>353</v>
      </c>
      <c r="C127" s="118">
        <v>37819515</v>
      </c>
    </row>
    <row r="128" spans="1:4" ht="12.75" customHeight="1" x14ac:dyDescent="0.25">
      <c r="A128" s="111">
        <v>99</v>
      </c>
      <c r="B128" s="113" t="s">
        <v>652</v>
      </c>
      <c r="C128" s="103">
        <v>41794515</v>
      </c>
      <c r="D128" s="116"/>
    </row>
    <row r="129" spans="1:3" ht="12.75" customHeight="1" x14ac:dyDescent="0.25">
      <c r="A129" s="111">
        <v>99</v>
      </c>
      <c r="B129" s="112" t="s">
        <v>357</v>
      </c>
      <c r="C129" s="76">
        <v>12280827</v>
      </c>
    </row>
    <row r="130" spans="1:3" ht="12.75" customHeight="1" x14ac:dyDescent="0.25">
      <c r="A130" s="111">
        <v>99</v>
      </c>
      <c r="B130" s="141" t="s">
        <v>359</v>
      </c>
      <c r="C130" s="76">
        <v>36608681</v>
      </c>
    </row>
    <row r="131" spans="1:3" ht="12.75" customHeight="1" x14ac:dyDescent="0.25">
      <c r="A131" s="111">
        <v>99</v>
      </c>
      <c r="B131" s="112" t="s">
        <v>361</v>
      </c>
      <c r="C131" s="76">
        <v>36608681</v>
      </c>
    </row>
    <row r="132" spans="1:3" ht="12.75" customHeight="1" x14ac:dyDescent="0.25">
      <c r="A132" s="111">
        <v>99</v>
      </c>
      <c r="B132" s="113" t="s">
        <v>653</v>
      </c>
      <c r="C132" s="76">
        <v>48889508</v>
      </c>
    </row>
    <row r="133" spans="1:3" ht="25.5" customHeight="1" x14ac:dyDescent="0.25">
      <c r="A133" s="111">
        <v>99</v>
      </c>
      <c r="B133" s="141" t="s">
        <v>654</v>
      </c>
      <c r="C133" s="76">
        <v>10485000</v>
      </c>
    </row>
    <row r="134" spans="1:3" ht="25.5" customHeight="1" x14ac:dyDescent="0.25">
      <c r="A134" s="111">
        <v>99</v>
      </c>
      <c r="B134" s="141" t="s">
        <v>366</v>
      </c>
      <c r="C134" s="76">
        <v>131360503</v>
      </c>
    </row>
    <row r="135" spans="1:3" ht="12.75" customHeight="1" x14ac:dyDescent="0.25">
      <c r="A135" s="111">
        <v>99</v>
      </c>
      <c r="B135" s="141" t="s">
        <v>368</v>
      </c>
      <c r="C135" s="76">
        <v>225550000</v>
      </c>
    </row>
    <row r="136" spans="1:3" ht="12.75" customHeight="1" x14ac:dyDescent="0.25">
      <c r="A136" s="111">
        <v>99</v>
      </c>
      <c r="B136" s="141" t="s">
        <v>370</v>
      </c>
      <c r="C136" s="76">
        <v>71500000</v>
      </c>
    </row>
    <row r="137" spans="1:3" ht="12.75" customHeight="1" x14ac:dyDescent="0.25">
      <c r="A137" s="111">
        <v>99</v>
      </c>
      <c r="B137" s="141" t="s">
        <v>372</v>
      </c>
      <c r="C137" s="76">
        <v>186298709</v>
      </c>
    </row>
    <row r="138" spans="1:3" ht="12.75" customHeight="1" x14ac:dyDescent="0.25">
      <c r="A138" s="111">
        <v>99</v>
      </c>
      <c r="B138" s="141" t="s">
        <v>374</v>
      </c>
      <c r="C138" s="76">
        <v>87386905</v>
      </c>
    </row>
    <row r="139" spans="1:3" ht="12.75" customHeight="1" x14ac:dyDescent="0.25">
      <c r="A139" s="111">
        <v>99</v>
      </c>
      <c r="B139" s="141" t="s">
        <v>376</v>
      </c>
      <c r="C139" s="76">
        <v>8078000</v>
      </c>
    </row>
    <row r="140" spans="1:3" ht="12.75" customHeight="1" x14ac:dyDescent="0.25">
      <c r="A140" s="111">
        <v>99</v>
      </c>
      <c r="B140" s="142" t="s">
        <v>378</v>
      </c>
      <c r="C140" s="76">
        <v>720659117</v>
      </c>
    </row>
    <row r="141" spans="1:3" ht="12.75" customHeight="1" x14ac:dyDescent="0.25">
      <c r="A141" s="111">
        <v>99</v>
      </c>
      <c r="B141" s="143" t="s">
        <v>655</v>
      </c>
      <c r="C141" s="76">
        <v>72903994</v>
      </c>
    </row>
    <row r="142" spans="1:3" ht="12.75" customHeight="1" x14ac:dyDescent="0.25">
      <c r="A142" s="111">
        <v>99</v>
      </c>
      <c r="B142" s="143" t="s">
        <v>656</v>
      </c>
      <c r="C142" s="76">
        <v>494177960</v>
      </c>
    </row>
    <row r="143" spans="1:3" ht="12.75" customHeight="1" x14ac:dyDescent="0.25">
      <c r="A143" s="111">
        <v>99</v>
      </c>
      <c r="B143" s="143" t="s">
        <v>657</v>
      </c>
      <c r="C143" s="76">
        <v>11765040</v>
      </c>
    </row>
    <row r="144" spans="1:3" ht="12.75" customHeight="1" x14ac:dyDescent="0.25">
      <c r="A144" s="111">
        <v>99</v>
      </c>
      <c r="B144" s="143" t="s">
        <v>658</v>
      </c>
      <c r="C144" s="76">
        <v>8178000</v>
      </c>
    </row>
    <row r="145" spans="1:3" ht="12.75" customHeight="1" x14ac:dyDescent="0.25">
      <c r="A145" s="111">
        <v>99</v>
      </c>
      <c r="B145" s="143" t="s">
        <v>659</v>
      </c>
      <c r="C145" s="76">
        <v>0</v>
      </c>
    </row>
    <row r="146" spans="1:3" ht="12.75" customHeight="1" x14ac:dyDescent="0.25">
      <c r="A146" s="111">
        <v>99</v>
      </c>
      <c r="B146" s="143" t="s">
        <v>660</v>
      </c>
      <c r="C146" s="76">
        <v>3500000</v>
      </c>
    </row>
    <row r="147" spans="1:3" ht="12.75" customHeight="1" x14ac:dyDescent="0.25">
      <c r="A147" s="111">
        <v>99</v>
      </c>
      <c r="B147" s="143" t="s">
        <v>661</v>
      </c>
      <c r="C147" s="76">
        <v>2399517</v>
      </c>
    </row>
    <row r="148" spans="1:3" ht="12.75" customHeight="1" x14ac:dyDescent="0.25">
      <c r="A148" s="111">
        <v>99</v>
      </c>
      <c r="B148" s="143" t="s">
        <v>662</v>
      </c>
      <c r="C148" s="76">
        <v>93407889</v>
      </c>
    </row>
    <row r="149" spans="1:3" ht="12.75" customHeight="1" x14ac:dyDescent="0.25">
      <c r="A149" s="111">
        <v>99</v>
      </c>
      <c r="B149" s="143" t="s">
        <v>663</v>
      </c>
      <c r="C149" s="76">
        <v>3228720</v>
      </c>
    </row>
    <row r="150" spans="1:3" ht="12.75" customHeight="1" x14ac:dyDescent="0.25">
      <c r="A150" s="111">
        <v>99</v>
      </c>
      <c r="B150" s="141" t="s">
        <v>380</v>
      </c>
      <c r="C150" s="76">
        <v>689561120</v>
      </c>
    </row>
    <row r="151" spans="1:3" ht="12.75" customHeight="1" x14ac:dyDescent="0.25">
      <c r="A151" s="111">
        <v>99</v>
      </c>
      <c r="B151" s="141" t="s">
        <v>382</v>
      </c>
      <c r="C151" s="76">
        <v>435540</v>
      </c>
    </row>
    <row r="152" spans="1:3" ht="12.75" customHeight="1" x14ac:dyDescent="0.25">
      <c r="A152" s="111">
        <v>99</v>
      </c>
      <c r="B152" s="141" t="s">
        <v>383</v>
      </c>
      <c r="C152" s="76">
        <v>2000000</v>
      </c>
    </row>
    <row r="153" spans="1:3" ht="12.75" customHeight="1" x14ac:dyDescent="0.25">
      <c r="A153" s="111">
        <v>99</v>
      </c>
      <c r="B153" s="141" t="s">
        <v>664</v>
      </c>
      <c r="C153" s="76">
        <v>500000</v>
      </c>
    </row>
    <row r="154" spans="1:3" ht="12.75" customHeight="1" x14ac:dyDescent="0.25">
      <c r="A154" s="111">
        <v>99</v>
      </c>
      <c r="B154" s="141" t="s">
        <v>385</v>
      </c>
      <c r="C154" s="76">
        <v>20000000</v>
      </c>
    </row>
    <row r="155" spans="1:3" ht="12.75" customHeight="1" x14ac:dyDescent="0.25">
      <c r="A155" s="111">
        <v>99</v>
      </c>
      <c r="B155" s="141" t="s">
        <v>387</v>
      </c>
      <c r="C155" s="76">
        <v>0</v>
      </c>
    </row>
    <row r="156" spans="1:3" ht="12.75" customHeight="1" x14ac:dyDescent="0.25">
      <c r="A156" s="111">
        <v>99</v>
      </c>
      <c r="B156" s="141" t="s">
        <v>388</v>
      </c>
      <c r="C156" s="76">
        <v>0</v>
      </c>
    </row>
    <row r="157" spans="1:3" ht="12.75" customHeight="1" x14ac:dyDescent="0.25">
      <c r="A157" s="111">
        <v>99</v>
      </c>
      <c r="B157" s="141" t="s">
        <v>389</v>
      </c>
      <c r="C157" s="76">
        <v>0</v>
      </c>
    </row>
    <row r="158" spans="1:3" ht="12.75" customHeight="1" x14ac:dyDescent="0.25">
      <c r="A158" s="111">
        <v>99</v>
      </c>
      <c r="B158" s="141" t="s">
        <v>390</v>
      </c>
      <c r="C158" s="76">
        <v>0</v>
      </c>
    </row>
    <row r="159" spans="1:3" ht="12.75" customHeight="1" x14ac:dyDescent="0.25">
      <c r="A159" s="111">
        <v>99</v>
      </c>
      <c r="B159" s="141" t="s">
        <v>665</v>
      </c>
      <c r="C159" s="76">
        <v>34920000</v>
      </c>
    </row>
    <row r="160" spans="1:3" ht="12.75" customHeight="1" x14ac:dyDescent="0.25">
      <c r="A160" s="111">
        <v>99</v>
      </c>
      <c r="B160" s="141" t="s">
        <v>666</v>
      </c>
      <c r="C160" s="76">
        <v>5973000</v>
      </c>
    </row>
    <row r="161" spans="1:3" ht="12.75" customHeight="1" x14ac:dyDescent="0.25">
      <c r="A161" s="111">
        <v>99</v>
      </c>
      <c r="B161" s="141" t="s">
        <v>667</v>
      </c>
      <c r="C161" s="76">
        <v>1216500</v>
      </c>
    </row>
    <row r="162" spans="1:3" ht="12.75" customHeight="1" x14ac:dyDescent="0.25">
      <c r="A162" s="111">
        <v>99</v>
      </c>
      <c r="B162" s="141" t="s">
        <v>668</v>
      </c>
      <c r="C162" s="76">
        <v>630000</v>
      </c>
    </row>
    <row r="163" spans="1:3" ht="12.75" customHeight="1" x14ac:dyDescent="0.25">
      <c r="A163" s="111">
        <v>99</v>
      </c>
      <c r="B163" s="141" t="s">
        <v>669</v>
      </c>
      <c r="C163" s="76">
        <v>450811</v>
      </c>
    </row>
    <row r="164" spans="1:3" ht="12.75" customHeight="1" x14ac:dyDescent="0.25">
      <c r="A164" s="111">
        <v>99</v>
      </c>
      <c r="B164" s="141" t="s">
        <v>670</v>
      </c>
      <c r="C164" s="76">
        <v>430000</v>
      </c>
    </row>
    <row r="165" spans="1:3" ht="12.75" customHeight="1" x14ac:dyDescent="0.25">
      <c r="A165" s="111">
        <v>99</v>
      </c>
      <c r="B165" s="141" t="s">
        <v>671</v>
      </c>
      <c r="C165" s="76">
        <v>137500</v>
      </c>
    </row>
    <row r="166" spans="1:3" ht="12.75" customHeight="1" x14ac:dyDescent="0.25">
      <c r="A166" s="111">
        <v>99</v>
      </c>
      <c r="B166" s="141" t="s">
        <v>672</v>
      </c>
      <c r="C166" s="76">
        <v>274178</v>
      </c>
    </row>
    <row r="167" spans="1:3" ht="12.75" customHeight="1" x14ac:dyDescent="0.25">
      <c r="A167" s="111">
        <v>99</v>
      </c>
      <c r="B167" s="141" t="s">
        <v>673</v>
      </c>
      <c r="C167" s="76">
        <v>12280827</v>
      </c>
    </row>
    <row r="168" spans="1:3" ht="12.75" customHeight="1" x14ac:dyDescent="0.25">
      <c r="A168" s="111">
        <v>99</v>
      </c>
      <c r="B168" s="141" t="s">
        <v>674</v>
      </c>
      <c r="C168" s="76">
        <v>56312816</v>
      </c>
    </row>
    <row r="169" spans="1:3" ht="12.75" customHeight="1" x14ac:dyDescent="0.25">
      <c r="A169" s="111">
        <v>99</v>
      </c>
      <c r="B169" s="142" t="s">
        <v>391</v>
      </c>
      <c r="C169" s="76">
        <v>768809476</v>
      </c>
    </row>
    <row r="170" spans="1:3" ht="12.75" customHeight="1" x14ac:dyDescent="0.25">
      <c r="A170" s="111">
        <v>99</v>
      </c>
      <c r="B170" s="142" t="s">
        <v>675</v>
      </c>
      <c r="C170" s="76">
        <v>8205375</v>
      </c>
    </row>
    <row r="171" spans="1:3" ht="12.75" customHeight="1" x14ac:dyDescent="0.25">
      <c r="A171" s="111">
        <v>99</v>
      </c>
      <c r="B171" s="141" t="s">
        <v>676</v>
      </c>
      <c r="C171" s="76">
        <v>0</v>
      </c>
    </row>
    <row r="172" spans="1:3" ht="12.75" customHeight="1" x14ac:dyDescent="0.25">
      <c r="A172" s="111">
        <v>99</v>
      </c>
      <c r="B172" s="141" t="s">
        <v>677</v>
      </c>
      <c r="C172" s="76">
        <v>0</v>
      </c>
    </row>
    <row r="173" spans="1:3" ht="12.75" customHeight="1" x14ac:dyDescent="0.25">
      <c r="A173" s="111">
        <v>99</v>
      </c>
      <c r="B173" s="141" t="s">
        <v>678</v>
      </c>
      <c r="C173" s="76">
        <v>0</v>
      </c>
    </row>
    <row r="174" spans="1:3" ht="12.75" customHeight="1" x14ac:dyDescent="0.25">
      <c r="A174" s="111">
        <v>99</v>
      </c>
      <c r="B174" s="142" t="s">
        <v>679</v>
      </c>
      <c r="C174" s="76">
        <v>0</v>
      </c>
    </row>
    <row r="175" spans="1:3" ht="12.75" customHeight="1" x14ac:dyDescent="0.25">
      <c r="A175" s="111">
        <v>99</v>
      </c>
      <c r="B175" s="144" t="s">
        <v>680</v>
      </c>
      <c r="C175" s="76">
        <v>1546563476</v>
      </c>
    </row>
    <row r="176" spans="1:3" ht="12.75" customHeight="1" x14ac:dyDescent="0.25">
      <c r="A176" s="114">
        <v>99</v>
      </c>
      <c r="B176" s="145" t="s">
        <v>403</v>
      </c>
      <c r="C176" s="146">
        <v>58836767</v>
      </c>
    </row>
    <row r="177" spans="1:3" ht="12.75" customHeight="1" x14ac:dyDescent="0.25">
      <c r="A177" s="114">
        <v>99</v>
      </c>
      <c r="B177" s="145" t="s">
        <v>405</v>
      </c>
      <c r="C177" s="146">
        <v>29083449</v>
      </c>
    </row>
    <row r="178" spans="1:3" ht="12.75" customHeight="1" x14ac:dyDescent="0.25">
      <c r="A178" s="114">
        <v>99</v>
      </c>
      <c r="B178" s="145" t="s">
        <v>407</v>
      </c>
      <c r="C178" s="146">
        <v>12731902</v>
      </c>
    </row>
    <row r="179" spans="1:3" ht="12.75" customHeight="1" x14ac:dyDescent="0.25">
      <c r="A179" s="114">
        <v>99</v>
      </c>
      <c r="B179" s="145" t="s">
        <v>409</v>
      </c>
      <c r="C179" s="146">
        <v>763746</v>
      </c>
    </row>
    <row r="180" spans="1:3" ht="12.75" customHeight="1" x14ac:dyDescent="0.25">
      <c r="A180" s="114">
        <v>99</v>
      </c>
      <c r="B180" s="145" t="s">
        <v>411</v>
      </c>
      <c r="C180" s="146">
        <v>244989844</v>
      </c>
    </row>
    <row r="181" spans="1:3" ht="12.75" customHeight="1" x14ac:dyDescent="0.25">
      <c r="A181" s="114">
        <v>99</v>
      </c>
      <c r="B181" s="147" t="s">
        <v>413</v>
      </c>
      <c r="C181" s="146">
        <v>346405708</v>
      </c>
    </row>
    <row r="182" spans="1:3" ht="12.75" customHeight="1" x14ac:dyDescent="0.25">
      <c r="A182" s="114">
        <v>99</v>
      </c>
      <c r="B182" s="145" t="s">
        <v>681</v>
      </c>
      <c r="C182" s="148">
        <v>1334043996</v>
      </c>
    </row>
    <row r="183" spans="1:3" ht="12.75" customHeight="1" x14ac:dyDescent="0.25">
      <c r="A183" s="114">
        <v>99</v>
      </c>
      <c r="B183" s="145" t="s">
        <v>417</v>
      </c>
      <c r="C183" s="149">
        <v>857250</v>
      </c>
    </row>
    <row r="184" spans="1:3" ht="12.75" customHeight="1" x14ac:dyDescent="0.25">
      <c r="A184" s="114">
        <v>99</v>
      </c>
      <c r="B184" s="145" t="s">
        <v>419</v>
      </c>
      <c r="C184" s="150">
        <v>0</v>
      </c>
    </row>
    <row r="185" spans="1:3" ht="12.75" customHeight="1" x14ac:dyDescent="0.25">
      <c r="A185" s="114">
        <v>99</v>
      </c>
      <c r="B185" s="145" t="s">
        <v>421</v>
      </c>
      <c r="C185" s="149">
        <v>632195</v>
      </c>
    </row>
    <row r="186" spans="1:3" ht="12.75" customHeight="1" x14ac:dyDescent="0.25">
      <c r="A186" s="114">
        <v>99</v>
      </c>
      <c r="B186" s="145" t="s">
        <v>423</v>
      </c>
      <c r="C186" s="149">
        <v>0</v>
      </c>
    </row>
    <row r="187" spans="1:3" ht="12.75" customHeight="1" x14ac:dyDescent="0.25">
      <c r="A187" s="114">
        <v>99</v>
      </c>
      <c r="B187" s="145" t="s">
        <v>425</v>
      </c>
      <c r="C187" s="149">
        <v>4115153</v>
      </c>
    </row>
    <row r="188" spans="1:3" ht="12.75" customHeight="1" x14ac:dyDescent="0.25">
      <c r="A188" s="114">
        <v>99</v>
      </c>
      <c r="B188" s="145" t="s">
        <v>427</v>
      </c>
      <c r="C188" s="150">
        <v>0</v>
      </c>
    </row>
    <row r="189" spans="1:3" ht="12.75" customHeight="1" x14ac:dyDescent="0.25">
      <c r="A189" s="114">
        <v>99</v>
      </c>
      <c r="B189" s="145" t="s">
        <v>429</v>
      </c>
      <c r="C189" s="150">
        <v>0</v>
      </c>
    </row>
    <row r="190" spans="1:3" ht="12.75" customHeight="1" x14ac:dyDescent="0.25">
      <c r="A190" s="114">
        <v>99</v>
      </c>
      <c r="B190" s="145" t="s">
        <v>431</v>
      </c>
      <c r="C190" s="150">
        <v>0</v>
      </c>
    </row>
    <row r="191" spans="1:3" ht="12.75" customHeight="1" x14ac:dyDescent="0.25">
      <c r="A191" s="114">
        <v>99</v>
      </c>
      <c r="B191" s="147" t="s">
        <v>433</v>
      </c>
      <c r="C191" s="148">
        <v>1339648594</v>
      </c>
    </row>
    <row r="192" spans="1:3" ht="12.75" customHeight="1" x14ac:dyDescent="0.25">
      <c r="A192" s="114">
        <v>99</v>
      </c>
      <c r="B192" s="147" t="s">
        <v>435</v>
      </c>
      <c r="C192" s="149">
        <v>3722263</v>
      </c>
    </row>
    <row r="193" spans="1:5" ht="12.75" customHeight="1" x14ac:dyDescent="0.25">
      <c r="A193" s="114">
        <v>99</v>
      </c>
      <c r="B193" s="147" t="s">
        <v>437</v>
      </c>
      <c r="C193" s="151">
        <v>38641801</v>
      </c>
      <c r="D193" s="99"/>
    </row>
    <row r="194" spans="1:5" ht="12.75" customHeight="1" x14ac:dyDescent="0.25">
      <c r="A194" s="114">
        <v>99</v>
      </c>
      <c r="B194" s="152" t="s">
        <v>682</v>
      </c>
      <c r="C194" s="149">
        <v>2500000</v>
      </c>
    </row>
    <row r="195" spans="1:5" ht="12.75" customHeight="1" x14ac:dyDescent="0.25">
      <c r="A195" s="114">
        <v>99</v>
      </c>
      <c r="B195" s="147" t="s">
        <v>439</v>
      </c>
      <c r="C195" s="153">
        <v>1730918366</v>
      </c>
      <c r="D195" s="99"/>
      <c r="E195" s="99"/>
    </row>
    <row r="196" spans="1:5" ht="12.75" customHeight="1" x14ac:dyDescent="0.25">
      <c r="A196" s="111">
        <v>99</v>
      </c>
      <c r="B196" s="154" t="s">
        <v>441</v>
      </c>
      <c r="C196" s="155">
        <v>83639112</v>
      </c>
    </row>
    <row r="197" spans="1:5" ht="12.75" customHeight="1" x14ac:dyDescent="0.25">
      <c r="A197" s="111">
        <v>99</v>
      </c>
      <c r="B197" s="154" t="s">
        <v>443</v>
      </c>
      <c r="C197" s="131">
        <v>5435441</v>
      </c>
    </row>
    <row r="198" spans="1:5" ht="12.75" customHeight="1" x14ac:dyDescent="0.25">
      <c r="A198" s="111">
        <v>99</v>
      </c>
      <c r="B198" s="154" t="s">
        <v>445</v>
      </c>
      <c r="C198" s="128">
        <v>299855316</v>
      </c>
    </row>
    <row r="199" spans="1:5" ht="12.75" customHeight="1" x14ac:dyDescent="0.25">
      <c r="A199" s="111">
        <v>99</v>
      </c>
      <c r="B199" s="156" t="s">
        <v>683</v>
      </c>
      <c r="C199" s="157">
        <v>18566808</v>
      </c>
    </row>
    <row r="200" spans="1:5" ht="12.75" customHeight="1" x14ac:dyDescent="0.25">
      <c r="A200" s="111">
        <v>99</v>
      </c>
      <c r="B200" s="156" t="s">
        <v>684</v>
      </c>
      <c r="C200" s="130">
        <v>2466340</v>
      </c>
    </row>
    <row r="201" spans="1:5" ht="12.75" customHeight="1" x14ac:dyDescent="0.25">
      <c r="A201" s="111">
        <v>99</v>
      </c>
      <c r="B201" s="156" t="s">
        <v>685</v>
      </c>
      <c r="C201" s="130">
        <v>462280</v>
      </c>
    </row>
    <row r="202" spans="1:5" ht="12.75" customHeight="1" x14ac:dyDescent="0.25">
      <c r="A202" s="111">
        <v>99</v>
      </c>
      <c r="B202" s="156" t="s">
        <v>453</v>
      </c>
      <c r="C202" s="130">
        <v>913790</v>
      </c>
    </row>
    <row r="203" spans="1:5" ht="12.75" customHeight="1" x14ac:dyDescent="0.25">
      <c r="A203" s="111">
        <v>99</v>
      </c>
      <c r="B203" s="156" t="s">
        <v>686</v>
      </c>
      <c r="C203" s="158">
        <v>0</v>
      </c>
    </row>
    <row r="204" spans="1:5" ht="12.75" customHeight="1" x14ac:dyDescent="0.25">
      <c r="A204" s="111">
        <v>99</v>
      </c>
      <c r="B204" s="156" t="s">
        <v>687</v>
      </c>
      <c r="C204" s="130">
        <v>20140028</v>
      </c>
    </row>
    <row r="205" spans="1:5" ht="12.75" customHeight="1" x14ac:dyDescent="0.25">
      <c r="A205" s="111">
        <v>99</v>
      </c>
      <c r="B205" s="156" t="s">
        <v>688</v>
      </c>
      <c r="C205" s="158">
        <v>0</v>
      </c>
    </row>
    <row r="206" spans="1:5" ht="12.75" customHeight="1" x14ac:dyDescent="0.25">
      <c r="A206" s="111">
        <v>99</v>
      </c>
      <c r="B206" s="156" t="s">
        <v>689</v>
      </c>
      <c r="C206" s="130">
        <v>5949950</v>
      </c>
    </row>
    <row r="207" spans="1:5" ht="12.75" customHeight="1" x14ac:dyDescent="0.25">
      <c r="A207" s="111">
        <v>99</v>
      </c>
      <c r="B207" s="156" t="s">
        <v>690</v>
      </c>
      <c r="C207" s="130">
        <v>7604000</v>
      </c>
    </row>
    <row r="208" spans="1:5" ht="12.75" customHeight="1" x14ac:dyDescent="0.25">
      <c r="A208" s="111">
        <v>99</v>
      </c>
      <c r="B208" s="154" t="s">
        <v>461</v>
      </c>
      <c r="C208" s="131">
        <v>56103196</v>
      </c>
    </row>
    <row r="209" spans="1:3" ht="12.75" customHeight="1" x14ac:dyDescent="0.25">
      <c r="A209" s="111">
        <v>99</v>
      </c>
      <c r="B209" s="154" t="s">
        <v>463</v>
      </c>
      <c r="C209" s="159">
        <v>445033065</v>
      </c>
    </row>
    <row r="210" spans="1:3" ht="12.75" customHeight="1" x14ac:dyDescent="0.25">
      <c r="A210" s="111">
        <v>99</v>
      </c>
      <c r="B210" s="156" t="s">
        <v>465</v>
      </c>
      <c r="C210" s="118">
        <v>4803718</v>
      </c>
    </row>
    <row r="211" spans="1:3" ht="12.75" customHeight="1" x14ac:dyDescent="0.25">
      <c r="A211" s="111">
        <v>99</v>
      </c>
      <c r="B211" s="156" t="s">
        <v>467</v>
      </c>
      <c r="C211" s="118">
        <v>4674751</v>
      </c>
    </row>
    <row r="212" spans="1:3" ht="12.75" customHeight="1" x14ac:dyDescent="0.25">
      <c r="A212" s="111">
        <v>99</v>
      </c>
      <c r="B212" s="156" t="s">
        <v>691</v>
      </c>
      <c r="C212" s="118">
        <v>1845667</v>
      </c>
    </row>
    <row r="213" spans="1:3" ht="12.75" customHeight="1" x14ac:dyDescent="0.25">
      <c r="A213" s="111">
        <v>99</v>
      </c>
      <c r="B213" s="156" t="s">
        <v>471</v>
      </c>
      <c r="C213" s="118">
        <v>13641064</v>
      </c>
    </row>
    <row r="214" spans="1:3" ht="12.75" customHeight="1" x14ac:dyDescent="0.25">
      <c r="A214" s="111">
        <v>99</v>
      </c>
      <c r="B214" s="156" t="s">
        <v>692</v>
      </c>
      <c r="C214" s="118">
        <v>3175000</v>
      </c>
    </row>
    <row r="215" spans="1:3" ht="12.75" customHeight="1" x14ac:dyDescent="0.25">
      <c r="A215" s="111">
        <v>99</v>
      </c>
      <c r="B215" s="156" t="s">
        <v>693</v>
      </c>
      <c r="C215" s="118">
        <v>6286500</v>
      </c>
    </row>
    <row r="216" spans="1:3" ht="12.75" customHeight="1" x14ac:dyDescent="0.25">
      <c r="A216" s="111">
        <v>99</v>
      </c>
      <c r="B216" s="154" t="s">
        <v>473</v>
      </c>
      <c r="C216" s="127">
        <v>34426700</v>
      </c>
    </row>
    <row r="217" spans="1:3" ht="12.75" customHeight="1" x14ac:dyDescent="0.25">
      <c r="A217" s="111">
        <v>99</v>
      </c>
      <c r="B217" s="154" t="s">
        <v>475</v>
      </c>
      <c r="C217" s="160">
        <v>600000</v>
      </c>
    </row>
    <row r="218" spans="1:3" ht="12.75" customHeight="1" x14ac:dyDescent="0.25">
      <c r="A218" s="111">
        <v>99</v>
      </c>
      <c r="B218" s="154" t="s">
        <v>694</v>
      </c>
      <c r="C218" s="127">
        <v>1232466</v>
      </c>
    </row>
    <row r="219" spans="1:3" ht="12.75" customHeight="1" x14ac:dyDescent="0.25">
      <c r="A219" s="111">
        <v>99</v>
      </c>
      <c r="B219" s="161" t="s">
        <v>476</v>
      </c>
      <c r="C219" s="103">
        <v>481292231</v>
      </c>
    </row>
    <row r="220" spans="1:3" ht="12.75" customHeight="1" x14ac:dyDescent="0.25">
      <c r="A220" s="111">
        <v>99</v>
      </c>
      <c r="B220" s="156" t="s">
        <v>478</v>
      </c>
      <c r="C220" s="159">
        <v>0</v>
      </c>
    </row>
    <row r="221" spans="1:3" ht="12.75" customHeight="1" x14ac:dyDescent="0.25">
      <c r="A221" s="111">
        <v>99</v>
      </c>
      <c r="B221" s="156" t="s">
        <v>480</v>
      </c>
      <c r="C221" s="162">
        <v>6500000</v>
      </c>
    </row>
    <row r="222" spans="1:3" ht="12.75" customHeight="1" x14ac:dyDescent="0.25">
      <c r="A222" s="111">
        <v>99</v>
      </c>
      <c r="B222" s="156" t="s">
        <v>482</v>
      </c>
      <c r="C222" s="163">
        <v>10000000</v>
      </c>
    </row>
    <row r="223" spans="1:3" ht="12.75" customHeight="1" x14ac:dyDescent="0.25">
      <c r="A223" s="111">
        <v>99</v>
      </c>
      <c r="B223" s="156" t="s">
        <v>483</v>
      </c>
      <c r="C223" s="159"/>
    </row>
    <row r="224" spans="1:3" ht="12.75" customHeight="1" x14ac:dyDescent="0.25">
      <c r="A224" s="111">
        <v>99</v>
      </c>
      <c r="B224" s="156" t="s">
        <v>695</v>
      </c>
      <c r="C224" s="164">
        <v>4740380</v>
      </c>
    </row>
    <row r="225" spans="1:3" ht="12.75" customHeight="1" x14ac:dyDescent="0.25">
      <c r="A225" s="111">
        <v>99</v>
      </c>
      <c r="B225" s="156" t="s">
        <v>486</v>
      </c>
      <c r="C225" s="159"/>
    </row>
    <row r="226" spans="1:3" ht="12.75" customHeight="1" x14ac:dyDescent="0.25">
      <c r="A226" s="111">
        <v>99</v>
      </c>
      <c r="B226" s="156" t="s">
        <v>696</v>
      </c>
      <c r="C226" s="165">
        <v>2278000</v>
      </c>
    </row>
    <row r="227" spans="1:3" ht="12.75" customHeight="1" x14ac:dyDescent="0.25">
      <c r="A227" s="111">
        <v>99</v>
      </c>
      <c r="B227" s="156" t="s">
        <v>487</v>
      </c>
      <c r="C227" s="118">
        <v>23518380</v>
      </c>
    </row>
    <row r="228" spans="1:3" ht="12.75" customHeight="1" x14ac:dyDescent="0.25">
      <c r="A228" s="111">
        <v>99</v>
      </c>
      <c r="B228" s="156" t="s">
        <v>697</v>
      </c>
      <c r="C228" s="159">
        <v>4828392</v>
      </c>
    </row>
    <row r="229" spans="1:3" ht="12.75" customHeight="1" x14ac:dyDescent="0.25">
      <c r="A229" s="111">
        <v>99</v>
      </c>
      <c r="B229" s="166" t="s">
        <v>698</v>
      </c>
      <c r="C229" s="118">
        <v>4299000</v>
      </c>
    </row>
    <row r="230" spans="1:3" ht="12.75" customHeight="1" x14ac:dyDescent="0.25">
      <c r="A230" s="111">
        <v>99</v>
      </c>
      <c r="B230" s="156" t="s">
        <v>493</v>
      </c>
      <c r="C230" s="118">
        <v>6200000</v>
      </c>
    </row>
    <row r="231" spans="1:3" ht="12.75" customHeight="1" x14ac:dyDescent="0.25">
      <c r="A231" s="111">
        <v>99</v>
      </c>
      <c r="B231" s="156" t="s">
        <v>495</v>
      </c>
      <c r="C231" s="118">
        <v>2000000</v>
      </c>
    </row>
    <row r="232" spans="1:3" ht="12.75" customHeight="1" x14ac:dyDescent="0.25">
      <c r="A232" s="111">
        <v>99</v>
      </c>
      <c r="B232" s="156" t="s">
        <v>496</v>
      </c>
      <c r="C232" s="159">
        <v>0</v>
      </c>
    </row>
    <row r="233" spans="1:3" ht="12.75" customHeight="1" x14ac:dyDescent="0.25">
      <c r="A233" s="111">
        <v>99</v>
      </c>
      <c r="B233" s="156" t="s">
        <v>497</v>
      </c>
      <c r="C233" s="118">
        <v>15581564</v>
      </c>
    </row>
    <row r="234" spans="1:3" ht="12.75" customHeight="1" x14ac:dyDescent="0.25">
      <c r="A234" s="111">
        <v>99</v>
      </c>
      <c r="B234" s="156" t="s">
        <v>499</v>
      </c>
      <c r="C234" s="118">
        <v>2104085</v>
      </c>
    </row>
    <row r="235" spans="1:3" ht="33" customHeight="1" x14ac:dyDescent="0.25">
      <c r="A235" s="111">
        <v>99</v>
      </c>
      <c r="B235" s="167" t="s">
        <v>699</v>
      </c>
      <c r="C235" s="118">
        <v>13335000</v>
      </c>
    </row>
    <row r="236" spans="1:3" ht="12.75" customHeight="1" x14ac:dyDescent="0.25">
      <c r="A236" s="111"/>
      <c r="B236" s="156" t="s">
        <v>700</v>
      </c>
      <c r="C236" s="159"/>
    </row>
    <row r="237" spans="1:3" ht="12.75" customHeight="1" x14ac:dyDescent="0.25">
      <c r="A237" s="111">
        <v>99</v>
      </c>
      <c r="B237" s="154" t="s">
        <v>501</v>
      </c>
      <c r="C237" s="103">
        <v>71866421</v>
      </c>
    </row>
    <row r="238" spans="1:3" ht="12.75" customHeight="1" x14ac:dyDescent="0.25">
      <c r="A238" s="111">
        <v>99</v>
      </c>
      <c r="B238" s="113" t="s">
        <v>503</v>
      </c>
      <c r="C238" s="103">
        <v>8063897034</v>
      </c>
    </row>
    <row r="239" spans="1:3" ht="12.75" customHeight="1" x14ac:dyDescent="0.25">
      <c r="A239" s="111"/>
      <c r="B239" s="113"/>
      <c r="C239" s="168"/>
    </row>
    <row r="240" spans="1:3" ht="12.75" customHeight="1" x14ac:dyDescent="0.25">
      <c r="A240" s="111">
        <v>99</v>
      </c>
      <c r="B240" s="112" t="s">
        <v>505</v>
      </c>
      <c r="C240" s="76">
        <v>65294117</v>
      </c>
    </row>
    <row r="241" spans="1:77" ht="12.75" customHeight="1" x14ac:dyDescent="0.25">
      <c r="A241" s="111">
        <v>99</v>
      </c>
      <c r="B241" s="113" t="s">
        <v>507</v>
      </c>
      <c r="C241" s="76">
        <v>65294117</v>
      </c>
    </row>
    <row r="242" spans="1:77" ht="12.75" customHeight="1" x14ac:dyDescent="0.25">
      <c r="A242" s="111">
        <v>99</v>
      </c>
      <c r="B242" s="169" t="s">
        <v>508</v>
      </c>
      <c r="C242" s="76">
        <v>299370000</v>
      </c>
    </row>
    <row r="243" spans="1:77" ht="12.75" customHeight="1" x14ac:dyDescent="0.25">
      <c r="A243" s="111">
        <v>99</v>
      </c>
      <c r="B243" s="112" t="s">
        <v>509</v>
      </c>
      <c r="C243" s="76">
        <v>59834372</v>
      </c>
    </row>
    <row r="244" spans="1:77" ht="12.75" customHeight="1" x14ac:dyDescent="0.25">
      <c r="A244" s="111">
        <v>99</v>
      </c>
      <c r="B244" s="113" t="s">
        <v>511</v>
      </c>
      <c r="C244" s="97">
        <v>424498489</v>
      </c>
    </row>
    <row r="245" spans="1:77" ht="12.75" customHeight="1" x14ac:dyDescent="0.25">
      <c r="A245" s="111">
        <v>99</v>
      </c>
      <c r="B245" s="113" t="s">
        <v>513</v>
      </c>
      <c r="C245" s="97">
        <v>424498489</v>
      </c>
    </row>
    <row r="246" spans="1:77" ht="12.75" customHeight="1" x14ac:dyDescent="0.25">
      <c r="A246" s="111">
        <v>99</v>
      </c>
      <c r="B246" s="113" t="s">
        <v>701</v>
      </c>
      <c r="C246" s="97">
        <v>424498489</v>
      </c>
    </row>
    <row r="247" spans="1:77" ht="12.75" customHeight="1" x14ac:dyDescent="0.25">
      <c r="A247" s="170">
        <v>99</v>
      </c>
      <c r="B247" s="171" t="s">
        <v>702</v>
      </c>
      <c r="C247" s="172">
        <v>2761153594</v>
      </c>
    </row>
    <row r="248" spans="1:77" ht="12.75" customHeight="1" x14ac:dyDescent="0.25">
      <c r="A248" s="111">
        <v>99</v>
      </c>
      <c r="B248" s="111" t="s">
        <v>703</v>
      </c>
      <c r="C248" s="76">
        <v>1947477805</v>
      </c>
    </row>
    <row r="249" spans="1:77" ht="12.75" customHeight="1" x14ac:dyDescent="0.25">
      <c r="A249" s="111">
        <v>99</v>
      </c>
      <c r="B249" s="111" t="s">
        <v>704</v>
      </c>
      <c r="C249" s="76">
        <v>796278015</v>
      </c>
      <c r="BY249" s="76"/>
    </row>
    <row r="250" spans="1:77" ht="12.75" customHeight="1" x14ac:dyDescent="0.25">
      <c r="A250" s="111">
        <v>99</v>
      </c>
      <c r="B250" s="173" t="s">
        <v>705</v>
      </c>
      <c r="C250" s="103">
        <v>8488395523</v>
      </c>
      <c r="D250" s="103">
        <v>829939227</v>
      </c>
      <c r="E250" s="103">
        <v>42427929</v>
      </c>
      <c r="F250" s="103">
        <v>411965354</v>
      </c>
      <c r="G250" s="103">
        <v>3990156</v>
      </c>
      <c r="H250" s="103">
        <v>72115199</v>
      </c>
      <c r="I250" s="103">
        <v>36608681</v>
      </c>
      <c r="J250" s="174">
        <v>762159110</v>
      </c>
      <c r="K250" s="103">
        <v>4950691</v>
      </c>
      <c r="L250" s="103">
        <v>110751643</v>
      </c>
      <c r="M250" s="103">
        <v>170491527</v>
      </c>
      <c r="N250" s="103">
        <v>26924782</v>
      </c>
      <c r="O250" s="103">
        <v>85591896</v>
      </c>
      <c r="P250" s="103">
        <v>20000000</v>
      </c>
      <c r="Q250" s="103">
        <v>56889991</v>
      </c>
      <c r="R250" s="103">
        <v>3060778</v>
      </c>
      <c r="S250" s="103">
        <v>40178397</v>
      </c>
      <c r="T250" s="103">
        <v>22074500</v>
      </c>
      <c r="U250" s="103">
        <v>41550976</v>
      </c>
      <c r="V250" s="103">
        <v>19948855</v>
      </c>
      <c r="W250" s="103">
        <v>49430886</v>
      </c>
      <c r="X250" s="103">
        <v>1549879280</v>
      </c>
      <c r="Y250" s="103">
        <v>8200000</v>
      </c>
      <c r="Z250" s="103">
        <v>365381483</v>
      </c>
      <c r="AA250" s="103">
        <v>91178083</v>
      </c>
      <c r="AB250" s="103">
        <v>369262382</v>
      </c>
      <c r="AC250" s="103">
        <v>139906983</v>
      </c>
      <c r="AD250" s="103">
        <v>303596904</v>
      </c>
      <c r="AE250" s="103">
        <v>15967000</v>
      </c>
      <c r="AF250" s="103">
        <v>108000</v>
      </c>
      <c r="AG250" s="103">
        <v>4535000</v>
      </c>
      <c r="AH250" s="103">
        <v>7699835</v>
      </c>
      <c r="AI250" s="103">
        <v>632387</v>
      </c>
      <c r="AJ250" s="103">
        <v>69029098</v>
      </c>
      <c r="AK250" s="103">
        <v>49531741</v>
      </c>
      <c r="AL250" s="103">
        <v>29812406</v>
      </c>
      <c r="AM250" s="103">
        <v>34069041</v>
      </c>
      <c r="AN250" s="103">
        <v>250000</v>
      </c>
      <c r="AO250" s="103">
        <v>224890092</v>
      </c>
      <c r="AP250" s="103">
        <v>138821152</v>
      </c>
      <c r="AQ250" s="103">
        <v>40000</v>
      </c>
      <c r="AR250" s="103">
        <v>10781200</v>
      </c>
      <c r="AS250" s="103">
        <v>5496579</v>
      </c>
      <c r="AT250" s="103">
        <v>4091498</v>
      </c>
      <c r="AU250" s="103">
        <v>64409026</v>
      </c>
      <c r="AV250" s="103">
        <v>300000</v>
      </c>
      <c r="AW250" s="103">
        <v>2836924</v>
      </c>
      <c r="AX250" s="103">
        <v>2800854</v>
      </c>
      <c r="AY250" s="103">
        <v>208948006</v>
      </c>
      <c r="AZ250" s="103">
        <v>300000</v>
      </c>
      <c r="BA250" s="103">
        <v>78000000</v>
      </c>
      <c r="BB250" s="103">
        <v>575743</v>
      </c>
      <c r="BC250" s="103">
        <v>20953000</v>
      </c>
      <c r="BD250" s="103">
        <v>3755550</v>
      </c>
      <c r="BE250" s="103">
        <v>12665000</v>
      </c>
      <c r="BF250" s="103">
        <v>2298750</v>
      </c>
      <c r="BG250" s="103">
        <v>665051285</v>
      </c>
      <c r="BH250" s="103">
        <v>119611432</v>
      </c>
      <c r="BI250" s="103">
        <v>6011150</v>
      </c>
      <c r="BJ250" s="103">
        <v>11200</v>
      </c>
      <c r="BK250" s="103">
        <v>542280</v>
      </c>
      <c r="BL250" s="103">
        <v>299798704</v>
      </c>
      <c r="BM250" s="103">
        <v>4034432</v>
      </c>
      <c r="BN250" s="103">
        <v>11673062</v>
      </c>
      <c r="BO250" s="103">
        <v>24017159</v>
      </c>
      <c r="BP250" s="103">
        <v>229650663</v>
      </c>
      <c r="BQ250" s="103">
        <v>72286520</v>
      </c>
      <c r="BR250" s="103">
        <v>5752538</v>
      </c>
      <c r="BS250" s="103">
        <v>1392990</v>
      </c>
      <c r="BT250" s="103">
        <v>239603</v>
      </c>
      <c r="BU250" s="103">
        <v>4660275</v>
      </c>
      <c r="BV250" s="103">
        <v>42125599</v>
      </c>
      <c r="BW250" s="103">
        <v>1029407</v>
      </c>
      <c r="BX250" s="103">
        <v>563208</v>
      </c>
      <c r="BY250" s="103">
        <v>367890441</v>
      </c>
    </row>
    <row r="251" spans="1:77" ht="12.75" customHeight="1" x14ac:dyDescent="0.25">
      <c r="B251" s="96"/>
      <c r="C251" s="88"/>
    </row>
    <row r="252" spans="1:77" ht="12.75" customHeight="1" x14ac:dyDescent="0.25">
      <c r="B252" s="96"/>
      <c r="C252" s="63"/>
    </row>
    <row r="253" spans="1:77" ht="12.75" customHeight="1" x14ac:dyDescent="0.25">
      <c r="B253" s="96"/>
      <c r="C253" s="88"/>
    </row>
    <row r="254" spans="1:77" ht="12.75" customHeight="1" x14ac:dyDescent="0.25">
      <c r="B254" s="96"/>
      <c r="C254" s="63"/>
    </row>
    <row r="255" spans="1:77" ht="12.75" customHeight="1" x14ac:dyDescent="0.25">
      <c r="B255" s="96"/>
      <c r="C255" s="175"/>
    </row>
    <row r="256" spans="1:77" ht="12.75" customHeight="1" x14ac:dyDescent="0.25">
      <c r="B256" s="96"/>
      <c r="C256" s="101"/>
    </row>
    <row r="257" spans="2:3" ht="12.75" customHeight="1" x14ac:dyDescent="0.25">
      <c r="B257" s="176"/>
      <c r="C257" s="96"/>
    </row>
    <row r="258" spans="2:3" ht="12.75" customHeight="1" x14ac:dyDescent="0.25">
      <c r="B258" s="177"/>
      <c r="C258" s="96"/>
    </row>
    <row r="259" spans="2:3" ht="12.75" customHeight="1" x14ac:dyDescent="0.25">
      <c r="B259" s="177"/>
      <c r="C259" s="96"/>
    </row>
    <row r="260" spans="2:3" ht="12.75" customHeight="1" x14ac:dyDescent="0.25">
      <c r="B260" s="177"/>
    </row>
    <row r="261" spans="2:3" ht="12.75" customHeight="1" x14ac:dyDescent="0.25"/>
    <row r="262" spans="2:3" ht="12.75" customHeight="1" x14ac:dyDescent="0.45">
      <c r="B262" s="178"/>
      <c r="C262" s="178"/>
    </row>
    <row r="263" spans="2:3" ht="12.75" customHeight="1" x14ac:dyDescent="0.25"/>
    <row r="264" spans="2:3" ht="12.75" customHeight="1" x14ac:dyDescent="0.25"/>
    <row r="265" spans="2:3" ht="12.75" customHeight="1" x14ac:dyDescent="0.25"/>
    <row r="266" spans="2:3" ht="12.75" customHeight="1" x14ac:dyDescent="0.25"/>
    <row r="267" spans="2:3" ht="12.75" customHeight="1" x14ac:dyDescent="0.25"/>
    <row r="268" spans="2:3" ht="12.75" customHeight="1" x14ac:dyDescent="0.25"/>
    <row r="269" spans="2:3" ht="12.75" customHeight="1" x14ac:dyDescent="0.25"/>
    <row r="270" spans="2:3" ht="12.75" customHeight="1" x14ac:dyDescent="0.25"/>
    <row r="271" spans="2:3" ht="12.75" customHeight="1" x14ac:dyDescent="0.25"/>
    <row r="272" spans="2:3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</sheetData>
  <mergeCells count="1">
    <mergeCell ref="A1:C1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W1000"/>
  <sheetViews>
    <sheetView workbookViewId="0">
      <selection activeCell="B5" sqref="B5"/>
    </sheetView>
  </sheetViews>
  <sheetFormatPr defaultColWidth="14.44140625" defaultRowHeight="15" customHeight="1" x14ac:dyDescent="0.25"/>
  <cols>
    <col min="1" max="1" width="8.77734375" customWidth="1"/>
    <col min="2" max="2" width="57" customWidth="1"/>
    <col min="3" max="3" width="50.77734375" customWidth="1"/>
    <col min="4" max="4" width="19.77734375" customWidth="1"/>
    <col min="5" max="5" width="12.77734375" customWidth="1"/>
    <col min="6" max="23" width="8.77734375" customWidth="1"/>
  </cols>
  <sheetData>
    <row r="1" spans="1:4" ht="12.75" customHeight="1" x14ac:dyDescent="0.25">
      <c r="A1" s="453" t="s">
        <v>583</v>
      </c>
      <c r="B1" s="454"/>
      <c r="C1" s="455"/>
    </row>
    <row r="2" spans="1:4" ht="12.75" customHeight="1" x14ac:dyDescent="0.25">
      <c r="A2" s="51" t="s">
        <v>1</v>
      </c>
      <c r="B2" s="51" t="s">
        <v>2</v>
      </c>
      <c r="C2" s="51" t="s">
        <v>706</v>
      </c>
    </row>
    <row r="3" spans="1:4" ht="12.75" customHeight="1" x14ac:dyDescent="0.25">
      <c r="A3" s="51">
        <v>2</v>
      </c>
      <c r="B3" s="51">
        <v>3</v>
      </c>
      <c r="C3" s="51">
        <v>4</v>
      </c>
    </row>
    <row r="4" spans="1:4" ht="12.75" customHeight="1" x14ac:dyDescent="0.25">
      <c r="A4" s="58">
        <v>99</v>
      </c>
      <c r="B4" s="179" t="s">
        <v>110</v>
      </c>
      <c r="C4" s="180">
        <v>1518287804</v>
      </c>
    </row>
    <row r="5" spans="1:4" ht="12.75" customHeight="1" x14ac:dyDescent="0.25">
      <c r="A5" s="58">
        <v>99</v>
      </c>
      <c r="B5" s="179" t="s">
        <v>707</v>
      </c>
      <c r="C5" s="180">
        <v>19213847</v>
      </c>
    </row>
    <row r="6" spans="1:4" ht="12.75" customHeight="1" x14ac:dyDescent="0.25">
      <c r="A6" s="58">
        <v>99</v>
      </c>
      <c r="B6" s="179" t="s">
        <v>121</v>
      </c>
      <c r="C6" s="180">
        <v>1500000</v>
      </c>
    </row>
    <row r="7" spans="1:4" ht="12.75" customHeight="1" x14ac:dyDescent="0.25">
      <c r="A7" s="58">
        <v>99</v>
      </c>
      <c r="B7" s="179" t="s">
        <v>123</v>
      </c>
      <c r="C7" s="180">
        <v>6171700</v>
      </c>
    </row>
    <row r="8" spans="1:4" ht="12.75" customHeight="1" x14ac:dyDescent="0.25">
      <c r="A8" s="58">
        <v>99</v>
      </c>
      <c r="B8" s="179" t="s">
        <v>125</v>
      </c>
      <c r="C8" s="180">
        <v>14308910</v>
      </c>
    </row>
    <row r="9" spans="1:4" ht="12.75" customHeight="1" x14ac:dyDescent="0.25">
      <c r="A9" s="58">
        <v>99</v>
      </c>
      <c r="B9" s="179" t="s">
        <v>133</v>
      </c>
      <c r="C9" s="180">
        <v>60478228</v>
      </c>
    </row>
    <row r="10" spans="1:4" ht="12.75" customHeight="1" x14ac:dyDescent="0.25">
      <c r="A10" s="58">
        <v>99</v>
      </c>
      <c r="B10" s="179" t="s">
        <v>135</v>
      </c>
      <c r="C10" s="180">
        <v>10504809</v>
      </c>
    </row>
    <row r="11" spans="1:4" ht="12.75" customHeight="1" x14ac:dyDescent="0.25">
      <c r="A11" s="58">
        <v>99</v>
      </c>
      <c r="B11" s="179" t="s">
        <v>137</v>
      </c>
      <c r="C11" s="180">
        <v>5157970</v>
      </c>
    </row>
    <row r="12" spans="1:4" ht="12.75" customHeight="1" x14ac:dyDescent="0.25">
      <c r="A12" s="58">
        <v>99</v>
      </c>
      <c r="B12" s="179" t="s">
        <v>139</v>
      </c>
      <c r="C12" s="180">
        <v>350000</v>
      </c>
    </row>
    <row r="13" spans="1:4" ht="12.75" customHeight="1" x14ac:dyDescent="0.25">
      <c r="A13" s="58">
        <v>99</v>
      </c>
      <c r="B13" s="179" t="s">
        <v>144</v>
      </c>
      <c r="C13" s="180">
        <v>19658295</v>
      </c>
    </row>
    <row r="14" spans="1:4" ht="12.75" customHeight="1" x14ac:dyDescent="0.25">
      <c r="A14" s="58">
        <v>99</v>
      </c>
      <c r="B14" s="181" t="s">
        <v>146</v>
      </c>
      <c r="C14" s="182">
        <v>1655631563</v>
      </c>
      <c r="D14" s="452"/>
    </row>
    <row r="15" spans="1:4" ht="12.75" customHeight="1" x14ac:dyDescent="0.25">
      <c r="A15" s="58">
        <v>99</v>
      </c>
      <c r="B15" s="179" t="s">
        <v>708</v>
      </c>
      <c r="C15" s="180">
        <v>71157939</v>
      </c>
    </row>
    <row r="16" spans="1:4" ht="12.75" customHeight="1" x14ac:dyDescent="0.25">
      <c r="A16" s="58">
        <v>99</v>
      </c>
      <c r="B16" s="179" t="s">
        <v>709</v>
      </c>
      <c r="C16" s="180">
        <v>21714953</v>
      </c>
    </row>
    <row r="17" spans="1:5" ht="12.75" customHeight="1" x14ac:dyDescent="0.25">
      <c r="A17" s="58">
        <v>99</v>
      </c>
      <c r="B17" s="179" t="s">
        <v>710</v>
      </c>
      <c r="C17" s="180">
        <v>36412539</v>
      </c>
    </row>
    <row r="18" spans="1:5" ht="12.75" customHeight="1" x14ac:dyDescent="0.25">
      <c r="A18" s="58">
        <v>99</v>
      </c>
      <c r="B18" s="181" t="s">
        <v>711</v>
      </c>
      <c r="C18" s="182">
        <v>129285431</v>
      </c>
    </row>
    <row r="19" spans="1:5" ht="12.75" customHeight="1" x14ac:dyDescent="0.25">
      <c r="A19" s="58">
        <v>99</v>
      </c>
      <c r="B19" s="181" t="s">
        <v>712</v>
      </c>
      <c r="C19" s="182">
        <v>1784916994</v>
      </c>
    </row>
    <row r="20" spans="1:5" ht="12.75" customHeight="1" x14ac:dyDescent="0.25">
      <c r="A20" s="58">
        <v>99</v>
      </c>
      <c r="B20" s="181" t="s">
        <v>164</v>
      </c>
      <c r="C20" s="182">
        <v>282097202</v>
      </c>
    </row>
    <row r="21" spans="1:5" ht="12.75" customHeight="1" x14ac:dyDescent="0.25">
      <c r="A21" s="55">
        <v>99</v>
      </c>
      <c r="B21" s="183" t="s">
        <v>166</v>
      </c>
      <c r="C21" s="184">
        <v>0</v>
      </c>
    </row>
    <row r="22" spans="1:5" ht="12.75" customHeight="1" x14ac:dyDescent="0.3">
      <c r="A22" s="55">
        <v>99</v>
      </c>
      <c r="B22" s="185" t="s">
        <v>167</v>
      </c>
      <c r="C22" s="184">
        <v>59623049.240000002</v>
      </c>
    </row>
    <row r="23" spans="1:5" ht="12.75" customHeight="1" x14ac:dyDescent="0.3">
      <c r="A23" s="55">
        <v>99</v>
      </c>
      <c r="B23" s="185" t="s">
        <v>169</v>
      </c>
      <c r="C23" s="184">
        <v>35491939</v>
      </c>
    </row>
    <row r="24" spans="1:5" ht="12.75" customHeight="1" x14ac:dyDescent="0.3">
      <c r="A24" s="55">
        <v>99</v>
      </c>
      <c r="B24" s="185" t="s">
        <v>171</v>
      </c>
      <c r="C24" s="184">
        <v>58160837</v>
      </c>
    </row>
    <row r="25" spans="1:5" ht="12.75" customHeight="1" x14ac:dyDescent="0.3">
      <c r="A25" s="55">
        <v>99</v>
      </c>
      <c r="B25" s="185" t="s">
        <v>173</v>
      </c>
      <c r="C25" s="184">
        <v>173626081</v>
      </c>
    </row>
    <row r="26" spans="1:5" ht="12.75" customHeight="1" x14ac:dyDescent="0.3">
      <c r="A26" s="55">
        <v>99</v>
      </c>
      <c r="B26" s="185" t="s">
        <v>175</v>
      </c>
      <c r="C26" s="184">
        <v>18777456</v>
      </c>
    </row>
    <row r="27" spans="1:5" ht="12.75" customHeight="1" x14ac:dyDescent="0.25">
      <c r="A27" s="55">
        <v>99</v>
      </c>
      <c r="B27" s="186" t="s">
        <v>177</v>
      </c>
      <c r="C27" s="184">
        <v>138135650</v>
      </c>
      <c r="D27" s="187"/>
      <c r="E27" s="68"/>
    </row>
    <row r="28" spans="1:5" ht="12.75" customHeight="1" x14ac:dyDescent="0.25">
      <c r="A28" s="55">
        <v>99</v>
      </c>
      <c r="B28" s="186" t="s">
        <v>179</v>
      </c>
      <c r="C28" s="184">
        <v>148908583</v>
      </c>
    </row>
    <row r="29" spans="1:5" ht="12.75" customHeight="1" x14ac:dyDescent="0.3">
      <c r="A29" s="55">
        <v>99</v>
      </c>
      <c r="B29" s="185" t="s">
        <v>624</v>
      </c>
      <c r="C29" s="184">
        <v>29573000</v>
      </c>
    </row>
    <row r="30" spans="1:5" ht="12.75" customHeight="1" x14ac:dyDescent="0.3">
      <c r="A30" s="55">
        <v>99</v>
      </c>
      <c r="B30" s="185" t="s">
        <v>183</v>
      </c>
      <c r="C30" s="184">
        <v>7900000</v>
      </c>
    </row>
    <row r="31" spans="1:5" ht="12.75" customHeight="1" x14ac:dyDescent="0.3">
      <c r="A31" s="55">
        <v>99</v>
      </c>
      <c r="B31" s="185" t="s">
        <v>185</v>
      </c>
      <c r="C31" s="184">
        <v>6521450</v>
      </c>
    </row>
    <row r="32" spans="1:5" ht="12.75" customHeight="1" x14ac:dyDescent="0.3">
      <c r="A32" s="55">
        <v>99</v>
      </c>
      <c r="B32" s="185" t="s">
        <v>187</v>
      </c>
      <c r="C32" s="184">
        <v>1000000</v>
      </c>
    </row>
    <row r="33" spans="1:3" ht="12.75" customHeight="1" x14ac:dyDescent="0.3">
      <c r="A33" s="55">
        <v>99</v>
      </c>
      <c r="B33" s="185" t="s">
        <v>189</v>
      </c>
      <c r="C33" s="184">
        <v>25727558</v>
      </c>
    </row>
    <row r="34" spans="1:3" ht="12.75" customHeight="1" x14ac:dyDescent="0.3">
      <c r="A34" s="55">
        <v>99</v>
      </c>
      <c r="B34" s="185" t="s">
        <v>191</v>
      </c>
      <c r="C34" s="184">
        <v>0</v>
      </c>
    </row>
    <row r="35" spans="1:3" ht="12.75" customHeight="1" x14ac:dyDescent="0.3">
      <c r="A35" s="55">
        <v>99</v>
      </c>
      <c r="B35" s="185" t="s">
        <v>192</v>
      </c>
      <c r="C35" s="184">
        <v>13725909</v>
      </c>
    </row>
    <row r="36" spans="1:3" ht="12.75" customHeight="1" x14ac:dyDescent="0.3">
      <c r="A36" s="55">
        <v>99</v>
      </c>
      <c r="B36" s="185" t="s">
        <v>194</v>
      </c>
      <c r="C36" s="184">
        <v>3500000</v>
      </c>
    </row>
    <row r="37" spans="1:3" ht="12.75" customHeight="1" x14ac:dyDescent="0.3">
      <c r="A37" s="55">
        <v>99</v>
      </c>
      <c r="B37" s="185" t="s">
        <v>196</v>
      </c>
      <c r="C37" s="184">
        <v>50000000</v>
      </c>
    </row>
    <row r="38" spans="1:3" ht="12.75" customHeight="1" x14ac:dyDescent="0.3">
      <c r="A38" s="55">
        <v>99</v>
      </c>
      <c r="B38" s="185" t="s">
        <v>198</v>
      </c>
      <c r="C38" s="184">
        <v>17000000</v>
      </c>
    </row>
    <row r="39" spans="1:3" ht="12.75" customHeight="1" x14ac:dyDescent="0.25">
      <c r="A39" s="55">
        <v>99</v>
      </c>
      <c r="B39" s="186" t="s">
        <v>200</v>
      </c>
      <c r="C39" s="184">
        <v>154947917</v>
      </c>
    </row>
    <row r="40" spans="1:3" ht="12.75" customHeight="1" x14ac:dyDescent="0.3">
      <c r="A40" s="55">
        <v>99</v>
      </c>
      <c r="B40" s="185" t="s">
        <v>626</v>
      </c>
      <c r="C40" s="184">
        <v>3000000</v>
      </c>
    </row>
    <row r="41" spans="1:3" ht="12.75" customHeight="1" x14ac:dyDescent="0.25">
      <c r="A41" s="55">
        <v>99</v>
      </c>
      <c r="B41" s="188" t="s">
        <v>713</v>
      </c>
      <c r="C41" s="184">
        <v>7000000</v>
      </c>
    </row>
    <row r="42" spans="1:3" ht="12.75" customHeight="1" x14ac:dyDescent="0.3">
      <c r="A42" s="55">
        <v>99</v>
      </c>
      <c r="B42" s="185" t="s">
        <v>628</v>
      </c>
      <c r="C42" s="184">
        <v>8599999.8000000007</v>
      </c>
    </row>
    <row r="43" spans="1:3" ht="12.75" customHeight="1" x14ac:dyDescent="0.25">
      <c r="A43" s="55">
        <v>99</v>
      </c>
      <c r="B43" s="188" t="s">
        <v>714</v>
      </c>
      <c r="C43" s="184">
        <v>1000000</v>
      </c>
    </row>
    <row r="44" spans="1:3" ht="12.75" customHeight="1" x14ac:dyDescent="0.3">
      <c r="A44" s="55">
        <v>99</v>
      </c>
      <c r="B44" s="185" t="s">
        <v>630</v>
      </c>
      <c r="C44" s="184">
        <v>5000000</v>
      </c>
    </row>
    <row r="45" spans="1:3" ht="12.75" customHeight="1" x14ac:dyDescent="0.25">
      <c r="A45" s="55">
        <v>99</v>
      </c>
      <c r="B45" s="188" t="s">
        <v>211</v>
      </c>
      <c r="C45" s="184">
        <v>0</v>
      </c>
    </row>
    <row r="46" spans="1:3" ht="12.75" customHeight="1" x14ac:dyDescent="0.3">
      <c r="A46" s="55">
        <v>99</v>
      </c>
      <c r="B46" s="185" t="s">
        <v>632</v>
      </c>
      <c r="C46" s="184">
        <v>324307</v>
      </c>
    </row>
    <row r="47" spans="1:3" ht="12.75" customHeight="1" x14ac:dyDescent="0.3">
      <c r="A47" s="55">
        <v>99</v>
      </c>
      <c r="B47" s="185" t="s">
        <v>633</v>
      </c>
      <c r="C47" s="184">
        <v>0</v>
      </c>
    </row>
    <row r="48" spans="1:3" ht="12.75" customHeight="1" x14ac:dyDescent="0.3">
      <c r="A48" s="55">
        <v>99</v>
      </c>
      <c r="B48" s="185" t="s">
        <v>634</v>
      </c>
      <c r="C48" s="184">
        <v>0</v>
      </c>
    </row>
    <row r="49" spans="1:4" ht="12.75" customHeight="1" x14ac:dyDescent="0.25">
      <c r="A49" s="55">
        <v>99</v>
      </c>
      <c r="B49" s="188" t="s">
        <v>215</v>
      </c>
      <c r="C49" s="184">
        <v>26729715</v>
      </c>
    </row>
    <row r="50" spans="1:4" ht="12.75" customHeight="1" x14ac:dyDescent="0.25">
      <c r="A50" s="55">
        <v>99</v>
      </c>
      <c r="B50" s="186" t="s">
        <v>217</v>
      </c>
      <c r="C50" s="184">
        <v>51654021.799999997</v>
      </c>
    </row>
    <row r="51" spans="1:4" ht="12.75" customHeight="1" x14ac:dyDescent="0.25">
      <c r="A51" s="55">
        <v>99</v>
      </c>
      <c r="B51" s="186" t="s">
        <v>219</v>
      </c>
      <c r="C51" s="184">
        <v>206601938.80000001</v>
      </c>
    </row>
    <row r="52" spans="1:4" ht="12.75" customHeight="1" x14ac:dyDescent="0.3">
      <c r="A52" s="55">
        <v>99</v>
      </c>
      <c r="B52" s="185" t="s">
        <v>636</v>
      </c>
      <c r="C52" s="184">
        <v>8314403</v>
      </c>
    </row>
    <row r="53" spans="1:4" ht="12.75" customHeight="1" x14ac:dyDescent="0.3">
      <c r="A53" s="55">
        <v>99</v>
      </c>
      <c r="B53" s="185" t="s">
        <v>223</v>
      </c>
      <c r="C53" s="184">
        <v>1407510</v>
      </c>
    </row>
    <row r="54" spans="1:4" ht="12.75" customHeight="1" x14ac:dyDescent="0.3">
      <c r="A54" s="55">
        <v>99</v>
      </c>
      <c r="B54" s="185" t="s">
        <v>225</v>
      </c>
      <c r="C54" s="184">
        <v>2827169</v>
      </c>
    </row>
    <row r="55" spans="1:4" ht="12.75" customHeight="1" x14ac:dyDescent="0.3">
      <c r="A55" s="55">
        <v>99</v>
      </c>
      <c r="B55" s="185" t="s">
        <v>227</v>
      </c>
      <c r="C55" s="184">
        <v>24508924</v>
      </c>
    </row>
    <row r="56" spans="1:4" ht="12.75" customHeight="1" x14ac:dyDescent="0.3">
      <c r="A56" s="55">
        <v>99</v>
      </c>
      <c r="B56" s="185" t="s">
        <v>229</v>
      </c>
      <c r="C56" s="184">
        <v>154600</v>
      </c>
    </row>
    <row r="57" spans="1:4" ht="12.75" customHeight="1" x14ac:dyDescent="0.3">
      <c r="A57" s="55">
        <v>99</v>
      </c>
      <c r="B57" s="185" t="s">
        <v>230</v>
      </c>
      <c r="C57" s="184">
        <v>10738312</v>
      </c>
    </row>
    <row r="58" spans="1:4" ht="12.75" customHeight="1" x14ac:dyDescent="0.3">
      <c r="A58" s="55">
        <v>99</v>
      </c>
      <c r="B58" s="185" t="s">
        <v>232</v>
      </c>
      <c r="C58" s="184">
        <v>9888400</v>
      </c>
    </row>
    <row r="59" spans="1:4" ht="12.75" customHeight="1" x14ac:dyDescent="0.3">
      <c r="A59" s="55">
        <v>99</v>
      </c>
      <c r="B59" s="185" t="s">
        <v>234</v>
      </c>
      <c r="C59" s="184">
        <v>3507368</v>
      </c>
    </row>
    <row r="60" spans="1:4" ht="12.75" customHeight="1" x14ac:dyDescent="0.3">
      <c r="A60" s="55">
        <v>99</v>
      </c>
      <c r="B60" s="185" t="s">
        <v>236</v>
      </c>
      <c r="C60" s="184">
        <v>5589638</v>
      </c>
    </row>
    <row r="61" spans="1:4" ht="12.75" customHeight="1" x14ac:dyDescent="0.3">
      <c r="A61" s="55">
        <v>99</v>
      </c>
      <c r="B61" s="185" t="s">
        <v>237</v>
      </c>
      <c r="C61" s="184">
        <v>13682936</v>
      </c>
    </row>
    <row r="62" spans="1:4" ht="12.75" customHeight="1" x14ac:dyDescent="0.3">
      <c r="A62" s="55">
        <v>99</v>
      </c>
      <c r="B62" s="185" t="s">
        <v>239</v>
      </c>
      <c r="C62" s="184">
        <v>221125255</v>
      </c>
    </row>
    <row r="63" spans="1:4" ht="12.75" customHeight="1" x14ac:dyDescent="0.3">
      <c r="A63" s="55">
        <v>99</v>
      </c>
      <c r="B63" s="185" t="s">
        <v>241</v>
      </c>
      <c r="C63" s="184">
        <v>5359980</v>
      </c>
    </row>
    <row r="64" spans="1:4" ht="12.75" customHeight="1" x14ac:dyDescent="0.25">
      <c r="A64" s="55">
        <v>99</v>
      </c>
      <c r="B64" s="186" t="s">
        <v>715</v>
      </c>
      <c r="C64" s="184">
        <v>307104495</v>
      </c>
      <c r="D64" s="189"/>
    </row>
    <row r="65" spans="1:3" ht="12.75" customHeight="1" x14ac:dyDescent="0.25">
      <c r="A65" s="55">
        <v>99</v>
      </c>
      <c r="B65" s="188" t="s">
        <v>716</v>
      </c>
      <c r="C65" s="184">
        <v>87271000</v>
      </c>
    </row>
    <row r="66" spans="1:3" ht="12.75" customHeight="1" x14ac:dyDescent="0.3">
      <c r="A66" s="55">
        <v>99</v>
      </c>
      <c r="B66" s="185" t="s">
        <v>247</v>
      </c>
      <c r="C66" s="184">
        <v>6199000</v>
      </c>
    </row>
    <row r="67" spans="1:3" ht="12.75" customHeight="1" x14ac:dyDescent="0.3">
      <c r="A67" s="55">
        <v>99</v>
      </c>
      <c r="B67" s="185" t="s">
        <v>249</v>
      </c>
      <c r="C67" s="184">
        <v>13732000</v>
      </c>
    </row>
    <row r="68" spans="1:3" ht="12.75" customHeight="1" x14ac:dyDescent="0.3">
      <c r="A68" s="55">
        <v>99</v>
      </c>
      <c r="B68" s="185" t="s">
        <v>251</v>
      </c>
      <c r="C68" s="184">
        <v>41573000</v>
      </c>
    </row>
    <row r="69" spans="1:3" ht="12.75" customHeight="1" x14ac:dyDescent="0.3">
      <c r="A69" s="55">
        <v>99</v>
      </c>
      <c r="B69" s="185" t="s">
        <v>253</v>
      </c>
      <c r="C69" s="184">
        <v>34775000</v>
      </c>
    </row>
    <row r="70" spans="1:3" ht="12.75" customHeight="1" x14ac:dyDescent="0.3">
      <c r="A70" s="55">
        <v>99</v>
      </c>
      <c r="B70" s="185" t="s">
        <v>255</v>
      </c>
      <c r="C70" s="184">
        <v>0</v>
      </c>
    </row>
    <row r="71" spans="1:3" ht="12.75" customHeight="1" x14ac:dyDescent="0.25">
      <c r="A71" s="55">
        <v>99</v>
      </c>
      <c r="B71" s="188" t="s">
        <v>717</v>
      </c>
      <c r="C71" s="184">
        <v>49000000</v>
      </c>
    </row>
    <row r="72" spans="1:3" ht="12.75" customHeight="1" x14ac:dyDescent="0.25">
      <c r="A72" s="55">
        <v>99</v>
      </c>
      <c r="B72" s="186" t="s">
        <v>257</v>
      </c>
      <c r="C72" s="184">
        <v>232550000</v>
      </c>
    </row>
    <row r="73" spans="1:3" ht="12.75" customHeight="1" x14ac:dyDescent="0.25">
      <c r="A73" s="58">
        <v>99</v>
      </c>
      <c r="B73" s="190" t="s">
        <v>259</v>
      </c>
      <c r="C73" s="180">
        <v>96000000</v>
      </c>
    </row>
    <row r="74" spans="1:3" ht="12.75" customHeight="1" x14ac:dyDescent="0.25">
      <c r="A74" s="58">
        <v>99</v>
      </c>
      <c r="B74" s="190" t="s">
        <v>261</v>
      </c>
      <c r="C74" s="180">
        <v>10576900</v>
      </c>
    </row>
    <row r="75" spans="1:3" ht="12.75" customHeight="1" x14ac:dyDescent="0.25">
      <c r="A75" s="58">
        <v>99</v>
      </c>
      <c r="B75" s="190" t="s">
        <v>263</v>
      </c>
      <c r="C75" s="180">
        <v>7731135</v>
      </c>
    </row>
    <row r="76" spans="1:3" ht="12.75" customHeight="1" x14ac:dyDescent="0.25">
      <c r="A76" s="58">
        <v>99</v>
      </c>
      <c r="B76" s="190" t="s">
        <v>264</v>
      </c>
      <c r="C76" s="180">
        <v>3239890</v>
      </c>
    </row>
    <row r="77" spans="1:3" ht="12.75" customHeight="1" x14ac:dyDescent="0.25">
      <c r="A77" s="58">
        <v>99</v>
      </c>
      <c r="B77" s="190" t="s">
        <v>718</v>
      </c>
      <c r="C77" s="180">
        <v>2000000</v>
      </c>
    </row>
    <row r="78" spans="1:3" ht="12.75" customHeight="1" x14ac:dyDescent="0.25">
      <c r="A78" s="58">
        <v>99</v>
      </c>
      <c r="B78" s="190" t="s">
        <v>266</v>
      </c>
      <c r="C78" s="180">
        <v>4896620</v>
      </c>
    </row>
    <row r="79" spans="1:3" ht="12.75" customHeight="1" x14ac:dyDescent="0.25">
      <c r="A79" s="58">
        <v>99</v>
      </c>
      <c r="B79" s="190" t="s">
        <v>268</v>
      </c>
      <c r="C79" s="180">
        <v>30500000</v>
      </c>
    </row>
    <row r="80" spans="1:3" ht="12.75" customHeight="1" x14ac:dyDescent="0.25">
      <c r="A80" s="58">
        <v>99</v>
      </c>
      <c r="B80" s="190" t="s">
        <v>271</v>
      </c>
      <c r="C80" s="180">
        <v>154944545</v>
      </c>
    </row>
    <row r="81" spans="1:3" ht="12.75" customHeight="1" x14ac:dyDescent="0.25">
      <c r="A81" s="58">
        <v>99</v>
      </c>
      <c r="B81" s="190" t="s">
        <v>273</v>
      </c>
      <c r="C81" s="180">
        <v>34181251</v>
      </c>
    </row>
    <row r="82" spans="1:3" ht="12.75" customHeight="1" x14ac:dyDescent="0.25">
      <c r="A82" s="58">
        <v>99</v>
      </c>
      <c r="B82" s="190" t="s">
        <v>275</v>
      </c>
      <c r="C82" s="180">
        <v>4500000</v>
      </c>
    </row>
    <row r="83" spans="1:3" ht="12.75" customHeight="1" x14ac:dyDescent="0.25">
      <c r="A83" s="58">
        <v>99</v>
      </c>
      <c r="B83" s="190" t="s">
        <v>277</v>
      </c>
      <c r="C83" s="180">
        <v>4000000</v>
      </c>
    </row>
    <row r="84" spans="1:3" ht="12.75" customHeight="1" x14ac:dyDescent="0.25">
      <c r="A84" s="58">
        <v>99</v>
      </c>
      <c r="B84" s="190" t="s">
        <v>719</v>
      </c>
      <c r="C84" s="180">
        <v>3000000</v>
      </c>
    </row>
    <row r="85" spans="1:3" ht="12.75" customHeight="1" x14ac:dyDescent="0.25">
      <c r="A85" s="58">
        <v>99</v>
      </c>
      <c r="B85" s="190" t="s">
        <v>720</v>
      </c>
      <c r="C85" s="180">
        <v>37500</v>
      </c>
    </row>
    <row r="86" spans="1:3" ht="12.75" customHeight="1" x14ac:dyDescent="0.25">
      <c r="A86" s="58">
        <v>99</v>
      </c>
      <c r="B86" s="190" t="s">
        <v>721</v>
      </c>
      <c r="C86" s="180">
        <v>13803022</v>
      </c>
    </row>
    <row r="87" spans="1:3" ht="12.75" customHeight="1" x14ac:dyDescent="0.25">
      <c r="A87" s="58">
        <v>99</v>
      </c>
      <c r="B87" s="190" t="s">
        <v>281</v>
      </c>
      <c r="C87" s="180">
        <f>SUM(C81:C86)</f>
        <v>59521773</v>
      </c>
    </row>
    <row r="88" spans="1:3" ht="12.75" customHeight="1" x14ac:dyDescent="0.25">
      <c r="A88" s="58">
        <v>99</v>
      </c>
      <c r="B88" s="190" t="s">
        <v>637</v>
      </c>
      <c r="C88" s="180">
        <v>37700000</v>
      </c>
    </row>
    <row r="89" spans="1:3" ht="12.75" customHeight="1" x14ac:dyDescent="0.25">
      <c r="A89" s="58">
        <v>99</v>
      </c>
      <c r="B89" s="190" t="s">
        <v>285</v>
      </c>
      <c r="C89" s="180">
        <v>2300000</v>
      </c>
    </row>
    <row r="90" spans="1:3" ht="12.75" customHeight="1" x14ac:dyDescent="0.25">
      <c r="A90" s="58">
        <v>99</v>
      </c>
      <c r="B90" s="190" t="s">
        <v>287</v>
      </c>
      <c r="C90" s="180">
        <v>17524000</v>
      </c>
    </row>
    <row r="91" spans="1:3" ht="12.75" customHeight="1" x14ac:dyDescent="0.25">
      <c r="A91" s="58">
        <v>99</v>
      </c>
      <c r="B91" s="190" t="s">
        <v>289</v>
      </c>
      <c r="C91" s="180">
        <v>57524000</v>
      </c>
    </row>
    <row r="92" spans="1:3" ht="12.75" customHeight="1" x14ac:dyDescent="0.25">
      <c r="A92" s="58">
        <v>99</v>
      </c>
      <c r="B92" s="190" t="s">
        <v>291</v>
      </c>
      <c r="C92" s="180">
        <v>15095000</v>
      </c>
    </row>
    <row r="93" spans="1:3" ht="12.75" customHeight="1" x14ac:dyDescent="0.25">
      <c r="A93" s="58">
        <v>99</v>
      </c>
      <c r="B93" s="190" t="s">
        <v>293</v>
      </c>
      <c r="C93" s="180">
        <v>6980000</v>
      </c>
    </row>
    <row r="94" spans="1:3" ht="12.75" customHeight="1" x14ac:dyDescent="0.25">
      <c r="A94" s="58">
        <v>99</v>
      </c>
      <c r="B94" s="190" t="s">
        <v>295</v>
      </c>
      <c r="C94" s="180">
        <v>6000000</v>
      </c>
    </row>
    <row r="95" spans="1:3" ht="12.75" customHeight="1" x14ac:dyDescent="0.25">
      <c r="A95" s="58">
        <v>99</v>
      </c>
      <c r="B95" s="190" t="s">
        <v>297</v>
      </c>
      <c r="C95" s="180">
        <v>12681360</v>
      </c>
    </row>
    <row r="96" spans="1:3" ht="12.75" customHeight="1" x14ac:dyDescent="0.25">
      <c r="A96" s="58">
        <v>99</v>
      </c>
      <c r="B96" s="190" t="s">
        <v>299</v>
      </c>
      <c r="C96" s="180">
        <v>6000000</v>
      </c>
    </row>
    <row r="97" spans="1:4" ht="12.75" customHeight="1" x14ac:dyDescent="0.25">
      <c r="A97" s="58">
        <v>99</v>
      </c>
      <c r="B97" s="190" t="s">
        <v>300</v>
      </c>
      <c r="C97" s="180">
        <v>5000000</v>
      </c>
    </row>
    <row r="98" spans="1:4" ht="12.75" customHeight="1" x14ac:dyDescent="0.25">
      <c r="A98" s="58">
        <v>99</v>
      </c>
      <c r="B98" s="190" t="s">
        <v>302</v>
      </c>
      <c r="C98" s="180">
        <v>3000000</v>
      </c>
    </row>
    <row r="99" spans="1:4" ht="12.75" customHeight="1" x14ac:dyDescent="0.25">
      <c r="A99" s="58">
        <v>99</v>
      </c>
      <c r="B99" s="190" t="s">
        <v>722</v>
      </c>
      <c r="C99" s="180">
        <v>3454400</v>
      </c>
    </row>
    <row r="100" spans="1:4" ht="12.75" customHeight="1" x14ac:dyDescent="0.25">
      <c r="A100" s="58">
        <v>99</v>
      </c>
      <c r="B100" s="190" t="s">
        <v>305</v>
      </c>
      <c r="C100" s="180">
        <v>19900000</v>
      </c>
    </row>
    <row r="101" spans="1:4" ht="12.75" customHeight="1" x14ac:dyDescent="0.25">
      <c r="A101" s="58">
        <v>99</v>
      </c>
      <c r="B101" s="190" t="s">
        <v>723</v>
      </c>
      <c r="C101" s="180">
        <v>0</v>
      </c>
    </row>
    <row r="102" spans="1:4" ht="12.75" customHeight="1" x14ac:dyDescent="0.25">
      <c r="A102" s="58">
        <v>99</v>
      </c>
      <c r="B102" s="190" t="s">
        <v>308</v>
      </c>
      <c r="C102" s="180">
        <v>78110760</v>
      </c>
    </row>
    <row r="103" spans="1:4" ht="12.75" customHeight="1" x14ac:dyDescent="0.25">
      <c r="A103" s="58">
        <v>99</v>
      </c>
      <c r="B103" s="190" t="s">
        <v>310</v>
      </c>
      <c r="C103" s="180">
        <v>12000000</v>
      </c>
    </row>
    <row r="104" spans="1:4" ht="12.75" customHeight="1" x14ac:dyDescent="0.25">
      <c r="A104" s="58">
        <v>99</v>
      </c>
      <c r="B104" s="190" t="s">
        <v>312</v>
      </c>
      <c r="C104" s="180">
        <v>500000</v>
      </c>
    </row>
    <row r="105" spans="1:4" ht="12.75" customHeight="1" x14ac:dyDescent="0.25">
      <c r="A105" s="58">
        <v>99</v>
      </c>
      <c r="B105" s="190" t="s">
        <v>313</v>
      </c>
      <c r="C105" s="180">
        <v>6000000</v>
      </c>
    </row>
    <row r="106" spans="1:4" ht="12.75" customHeight="1" x14ac:dyDescent="0.25">
      <c r="A106" s="58">
        <v>99</v>
      </c>
      <c r="B106" s="190" t="s">
        <v>314</v>
      </c>
      <c r="C106" s="180">
        <v>1000000</v>
      </c>
    </row>
    <row r="107" spans="1:4" ht="12.75" customHeight="1" x14ac:dyDescent="0.25">
      <c r="A107" s="58">
        <v>99</v>
      </c>
      <c r="B107" s="190" t="s">
        <v>316</v>
      </c>
      <c r="C107" s="180">
        <v>19500000</v>
      </c>
    </row>
    <row r="108" spans="1:4" ht="12.75" customHeight="1" x14ac:dyDescent="0.25">
      <c r="A108" s="58">
        <v>99</v>
      </c>
      <c r="B108" s="190" t="s">
        <v>318</v>
      </c>
      <c r="C108" s="180">
        <v>10000000</v>
      </c>
    </row>
    <row r="109" spans="1:4" ht="12.75" customHeight="1" x14ac:dyDescent="0.25">
      <c r="A109" s="58">
        <v>99</v>
      </c>
      <c r="B109" s="190" t="s">
        <v>319</v>
      </c>
      <c r="C109" s="180">
        <v>1500000</v>
      </c>
    </row>
    <row r="110" spans="1:4" ht="12.75" customHeight="1" x14ac:dyDescent="0.25">
      <c r="A110" s="58">
        <v>99</v>
      </c>
      <c r="B110" s="190" t="s">
        <v>321</v>
      </c>
      <c r="C110" s="180">
        <v>15700000</v>
      </c>
    </row>
    <row r="111" spans="1:4" ht="12.75" customHeight="1" x14ac:dyDescent="0.25">
      <c r="A111" s="58">
        <v>99</v>
      </c>
      <c r="B111" s="190" t="s">
        <v>323</v>
      </c>
      <c r="C111" s="180">
        <v>0</v>
      </c>
    </row>
    <row r="112" spans="1:4" ht="12.75" customHeight="1" x14ac:dyDescent="0.25">
      <c r="A112" s="58">
        <v>99</v>
      </c>
      <c r="B112" s="190" t="s">
        <v>324</v>
      </c>
      <c r="C112" s="180">
        <v>27200000</v>
      </c>
      <c r="D112" s="68"/>
    </row>
    <row r="113" spans="1:5" ht="12.75" customHeight="1" x14ac:dyDescent="0.25">
      <c r="A113" s="58">
        <v>99</v>
      </c>
      <c r="B113" s="190" t="s">
        <v>326</v>
      </c>
      <c r="C113" s="180">
        <v>98408000</v>
      </c>
    </row>
    <row r="114" spans="1:5" ht="12.75" customHeight="1" x14ac:dyDescent="0.25">
      <c r="A114" s="58">
        <v>99</v>
      </c>
      <c r="B114" s="190" t="s">
        <v>328</v>
      </c>
      <c r="C114" s="180">
        <v>12378400</v>
      </c>
    </row>
    <row r="115" spans="1:5" ht="12.75" customHeight="1" x14ac:dyDescent="0.25">
      <c r="A115" s="58">
        <v>99</v>
      </c>
      <c r="B115" s="190" t="s">
        <v>330</v>
      </c>
      <c r="C115" s="180">
        <v>10000000</v>
      </c>
    </row>
    <row r="116" spans="1:5" ht="12.75" customHeight="1" x14ac:dyDescent="0.25">
      <c r="A116" s="58">
        <v>99</v>
      </c>
      <c r="B116" s="190" t="s">
        <v>332</v>
      </c>
      <c r="C116" s="180">
        <v>0</v>
      </c>
    </row>
    <row r="117" spans="1:5" ht="12.75" customHeight="1" x14ac:dyDescent="0.25">
      <c r="A117" s="58">
        <v>99</v>
      </c>
      <c r="B117" s="190" t="s">
        <v>333</v>
      </c>
      <c r="C117" s="180">
        <v>5300000</v>
      </c>
    </row>
    <row r="118" spans="1:5" ht="12.75" customHeight="1" x14ac:dyDescent="0.25">
      <c r="A118" s="58">
        <v>99</v>
      </c>
      <c r="B118" s="190" t="s">
        <v>335</v>
      </c>
      <c r="C118" s="180">
        <v>126086400</v>
      </c>
    </row>
    <row r="119" spans="1:5" ht="12.75" customHeight="1" x14ac:dyDescent="0.25">
      <c r="A119" s="58">
        <v>99</v>
      </c>
      <c r="B119" s="190" t="s">
        <v>337</v>
      </c>
      <c r="C119" s="180">
        <v>5000000</v>
      </c>
    </row>
    <row r="120" spans="1:5" ht="12.75" customHeight="1" x14ac:dyDescent="0.25">
      <c r="A120" s="58">
        <v>99</v>
      </c>
      <c r="B120" s="190" t="s">
        <v>339</v>
      </c>
      <c r="C120" s="180">
        <v>2200000</v>
      </c>
      <c r="D120" s="126"/>
    </row>
    <row r="121" spans="1:5" ht="12.75" customHeight="1" x14ac:dyDescent="0.25">
      <c r="A121" s="58">
        <v>99</v>
      </c>
      <c r="B121" s="190" t="s">
        <v>341</v>
      </c>
      <c r="C121" s="180">
        <v>7200000</v>
      </c>
      <c r="D121" s="191"/>
    </row>
    <row r="122" spans="1:5" ht="12.75" customHeight="1" x14ac:dyDescent="0.25">
      <c r="A122" s="58">
        <v>99</v>
      </c>
      <c r="B122" s="192" t="s">
        <v>343</v>
      </c>
      <c r="C122" s="180">
        <v>530087478</v>
      </c>
      <c r="D122" s="126"/>
    </row>
    <row r="123" spans="1:5" ht="12.75" customHeight="1" x14ac:dyDescent="0.25">
      <c r="A123" s="58">
        <v>99</v>
      </c>
      <c r="B123" s="190" t="s">
        <v>345</v>
      </c>
      <c r="C123" s="180">
        <f>C122+C72+C64+C51+C28+C27</f>
        <v>1563388144.8</v>
      </c>
      <c r="D123" s="193"/>
      <c r="E123" s="68"/>
    </row>
    <row r="124" spans="1:5" ht="12.75" customHeight="1" x14ac:dyDescent="0.25">
      <c r="A124" s="58">
        <v>99</v>
      </c>
      <c r="B124" s="190" t="s">
        <v>347</v>
      </c>
      <c r="C124" s="182">
        <v>1909067507</v>
      </c>
      <c r="D124" s="191"/>
    </row>
    <row r="125" spans="1:5" ht="12.75" customHeight="1" x14ac:dyDescent="0.25">
      <c r="A125" s="58">
        <v>99</v>
      </c>
      <c r="B125" s="194" t="s">
        <v>651</v>
      </c>
      <c r="C125" s="180">
        <v>300000</v>
      </c>
    </row>
    <row r="126" spans="1:5" ht="12.75" customHeight="1" x14ac:dyDescent="0.25">
      <c r="A126" s="58">
        <v>99</v>
      </c>
      <c r="B126" s="194" t="s">
        <v>349</v>
      </c>
      <c r="C126" s="180">
        <v>6755000</v>
      </c>
    </row>
    <row r="127" spans="1:5" ht="12.75" customHeight="1" x14ac:dyDescent="0.25">
      <c r="A127" s="58">
        <v>99</v>
      </c>
      <c r="B127" s="195" t="s">
        <v>351</v>
      </c>
      <c r="C127" s="180">
        <v>7055000</v>
      </c>
    </row>
    <row r="128" spans="1:5" ht="12.75" customHeight="1" x14ac:dyDescent="0.25">
      <c r="A128" s="58">
        <v>99</v>
      </c>
      <c r="B128" s="195" t="s">
        <v>724</v>
      </c>
      <c r="C128" s="180">
        <v>49693000</v>
      </c>
    </row>
    <row r="129" spans="1:4" ht="12.75" customHeight="1" x14ac:dyDescent="0.25">
      <c r="A129" s="58">
        <v>99</v>
      </c>
      <c r="B129" s="196" t="s">
        <v>652</v>
      </c>
      <c r="C129" s="182">
        <v>56748000</v>
      </c>
    </row>
    <row r="130" spans="1:4" ht="12.75" customHeight="1" x14ac:dyDescent="0.25">
      <c r="A130" s="58">
        <v>99</v>
      </c>
      <c r="B130" s="195" t="s">
        <v>357</v>
      </c>
      <c r="C130" s="180">
        <v>5000000</v>
      </c>
    </row>
    <row r="131" spans="1:4" ht="12.75" customHeight="1" x14ac:dyDescent="0.25">
      <c r="A131" s="58">
        <v>99</v>
      </c>
      <c r="B131" s="194" t="s">
        <v>359</v>
      </c>
      <c r="C131" s="197">
        <v>497251482</v>
      </c>
    </row>
    <row r="132" spans="1:4" ht="12.75" customHeight="1" x14ac:dyDescent="0.25">
      <c r="A132" s="58">
        <v>99</v>
      </c>
      <c r="B132" s="195" t="s">
        <v>361</v>
      </c>
      <c r="C132" s="197">
        <v>497251482</v>
      </c>
    </row>
    <row r="133" spans="1:4" ht="12.75" customHeight="1" x14ac:dyDescent="0.25">
      <c r="A133" s="58">
        <v>99</v>
      </c>
      <c r="B133" s="196" t="s">
        <v>653</v>
      </c>
      <c r="C133" s="182">
        <v>502251482</v>
      </c>
    </row>
    <row r="134" spans="1:4" ht="12.75" customHeight="1" x14ac:dyDescent="0.25">
      <c r="A134" s="55">
        <v>99</v>
      </c>
      <c r="B134" s="198" t="s">
        <v>654</v>
      </c>
      <c r="C134" s="199">
        <v>7250000</v>
      </c>
    </row>
    <row r="135" spans="1:4" ht="12.75" customHeight="1" x14ac:dyDescent="0.25">
      <c r="A135" s="55">
        <v>99</v>
      </c>
      <c r="B135" s="198" t="s">
        <v>366</v>
      </c>
      <c r="C135" s="200">
        <v>64900000</v>
      </c>
    </row>
    <row r="136" spans="1:4" ht="12.75" customHeight="1" x14ac:dyDescent="0.25">
      <c r="A136" s="55">
        <v>99</v>
      </c>
      <c r="B136" s="198" t="s">
        <v>368</v>
      </c>
      <c r="C136" s="200">
        <v>179400000</v>
      </c>
    </row>
    <row r="137" spans="1:4" ht="12.75" customHeight="1" x14ac:dyDescent="0.25">
      <c r="A137" s="55">
        <v>99</v>
      </c>
      <c r="B137" s="198" t="s">
        <v>370</v>
      </c>
      <c r="C137" s="201">
        <v>65500000</v>
      </c>
    </row>
    <row r="138" spans="1:4" ht="12.75" customHeight="1" x14ac:dyDescent="0.25">
      <c r="A138" s="55">
        <v>99</v>
      </c>
      <c r="B138" s="198" t="s">
        <v>372</v>
      </c>
      <c r="C138" s="202">
        <v>140000000</v>
      </c>
    </row>
    <row r="139" spans="1:4" ht="12.75" customHeight="1" x14ac:dyDescent="0.25">
      <c r="A139" s="55">
        <v>99</v>
      </c>
      <c r="B139" s="198" t="s">
        <v>725</v>
      </c>
      <c r="C139" s="203">
        <v>52050000</v>
      </c>
    </row>
    <row r="140" spans="1:4" ht="12.75" customHeight="1" x14ac:dyDescent="0.25">
      <c r="A140" s="55">
        <v>99</v>
      </c>
      <c r="B140" s="198" t="s">
        <v>374</v>
      </c>
      <c r="C140" s="200">
        <v>68846740</v>
      </c>
    </row>
    <row r="141" spans="1:4" ht="12.75" customHeight="1" x14ac:dyDescent="0.25">
      <c r="A141" s="55">
        <v>99</v>
      </c>
      <c r="B141" s="198" t="s">
        <v>376</v>
      </c>
      <c r="C141" s="204">
        <v>4900000</v>
      </c>
    </row>
    <row r="142" spans="1:4" ht="12.75" customHeight="1" x14ac:dyDescent="0.25">
      <c r="A142" s="55">
        <v>99</v>
      </c>
      <c r="B142" s="205" t="s">
        <v>378</v>
      </c>
      <c r="C142" s="206">
        <v>582846740</v>
      </c>
      <c r="D142" s="68"/>
    </row>
    <row r="143" spans="1:4" ht="12.75" customHeight="1" x14ac:dyDescent="0.25">
      <c r="A143" s="55">
        <v>99</v>
      </c>
      <c r="B143" s="207" t="s">
        <v>655</v>
      </c>
      <c r="C143" s="208">
        <v>57654397</v>
      </c>
    </row>
    <row r="144" spans="1:4" ht="12.75" customHeight="1" x14ac:dyDescent="0.25">
      <c r="A144" s="55">
        <v>99</v>
      </c>
      <c r="B144" s="207" t="s">
        <v>656</v>
      </c>
      <c r="C144" s="208">
        <v>510445088</v>
      </c>
    </row>
    <row r="145" spans="1:3" ht="12.75" customHeight="1" x14ac:dyDescent="0.25">
      <c r="A145" s="55">
        <v>99</v>
      </c>
      <c r="B145" s="207" t="s">
        <v>657</v>
      </c>
      <c r="C145" s="208">
        <v>10510500</v>
      </c>
    </row>
    <row r="146" spans="1:3" ht="12.75" customHeight="1" x14ac:dyDescent="0.25">
      <c r="A146" s="55">
        <v>99</v>
      </c>
      <c r="B146" s="207" t="s">
        <v>658</v>
      </c>
      <c r="C146" s="208">
        <v>8178000</v>
      </c>
    </row>
    <row r="147" spans="1:3" ht="12.75" customHeight="1" x14ac:dyDescent="0.25">
      <c r="A147" s="55">
        <v>99</v>
      </c>
      <c r="B147" s="207" t="s">
        <v>659</v>
      </c>
      <c r="C147" s="208">
        <v>0</v>
      </c>
    </row>
    <row r="148" spans="1:3" ht="12.75" customHeight="1" x14ac:dyDescent="0.25">
      <c r="A148" s="55">
        <v>99</v>
      </c>
      <c r="B148" s="207" t="s">
        <v>660</v>
      </c>
      <c r="C148" s="208">
        <v>3500000</v>
      </c>
    </row>
    <row r="149" spans="1:3" ht="12.75" customHeight="1" x14ac:dyDescent="0.25">
      <c r="A149" s="55">
        <v>99</v>
      </c>
      <c r="B149" s="207" t="s">
        <v>661</v>
      </c>
      <c r="C149" s="208">
        <v>0</v>
      </c>
    </row>
    <row r="150" spans="1:3" ht="12.75" customHeight="1" x14ac:dyDescent="0.25">
      <c r="A150" s="55">
        <v>99</v>
      </c>
      <c r="B150" s="207" t="s">
        <v>662</v>
      </c>
      <c r="C150" s="209">
        <v>0</v>
      </c>
    </row>
    <row r="151" spans="1:3" ht="12.75" customHeight="1" x14ac:dyDescent="0.25">
      <c r="A151" s="55">
        <v>99</v>
      </c>
      <c r="B151" s="207" t="s">
        <v>663</v>
      </c>
      <c r="C151" s="209">
        <v>0</v>
      </c>
    </row>
    <row r="152" spans="1:3" ht="12.75" customHeight="1" x14ac:dyDescent="0.25">
      <c r="A152" s="55">
        <v>99</v>
      </c>
      <c r="B152" s="198" t="s">
        <v>380</v>
      </c>
      <c r="C152" s="189">
        <v>590287985</v>
      </c>
    </row>
    <row r="153" spans="1:3" ht="12.75" customHeight="1" x14ac:dyDescent="0.25">
      <c r="A153" s="55">
        <v>99</v>
      </c>
      <c r="B153" s="198" t="s">
        <v>382</v>
      </c>
      <c r="C153" s="208">
        <v>428805</v>
      </c>
    </row>
    <row r="154" spans="1:3" ht="12.75" customHeight="1" x14ac:dyDescent="0.25">
      <c r="A154" s="55">
        <v>99</v>
      </c>
      <c r="B154" s="198" t="s">
        <v>383</v>
      </c>
      <c r="C154" s="208">
        <v>2000000</v>
      </c>
    </row>
    <row r="155" spans="1:3" ht="12.75" customHeight="1" x14ac:dyDescent="0.25">
      <c r="A155" s="55">
        <v>99</v>
      </c>
      <c r="B155" s="198" t="s">
        <v>664</v>
      </c>
      <c r="C155" s="210">
        <v>1500000</v>
      </c>
    </row>
    <row r="156" spans="1:3" ht="12.75" customHeight="1" x14ac:dyDescent="0.25">
      <c r="A156" s="55">
        <v>99</v>
      </c>
      <c r="B156" s="198" t="s">
        <v>385</v>
      </c>
      <c r="C156" s="208">
        <v>80000000</v>
      </c>
    </row>
    <row r="157" spans="1:3" ht="12.75" customHeight="1" x14ac:dyDescent="0.25">
      <c r="A157" s="55">
        <v>99</v>
      </c>
      <c r="B157" s="198" t="s">
        <v>387</v>
      </c>
      <c r="C157" s="208">
        <v>2500000</v>
      </c>
    </row>
    <row r="158" spans="1:3" ht="12.75" customHeight="1" x14ac:dyDescent="0.25">
      <c r="A158" s="55">
        <v>99</v>
      </c>
      <c r="B158" s="198" t="s">
        <v>388</v>
      </c>
      <c r="C158" s="208">
        <v>2500000</v>
      </c>
    </row>
    <row r="159" spans="1:3" ht="12.75" customHeight="1" x14ac:dyDescent="0.25">
      <c r="A159" s="55">
        <v>99</v>
      </c>
      <c r="B159" s="198" t="s">
        <v>389</v>
      </c>
      <c r="C159" s="208">
        <v>1000000</v>
      </c>
    </row>
    <row r="160" spans="1:3" ht="12.75" customHeight="1" x14ac:dyDescent="0.25">
      <c r="A160" s="55">
        <v>99</v>
      </c>
      <c r="B160" s="198" t="s">
        <v>390</v>
      </c>
      <c r="C160" s="208">
        <v>350000</v>
      </c>
    </row>
    <row r="161" spans="1:5" ht="12.75" customHeight="1" x14ac:dyDescent="0.25">
      <c r="A161" s="55">
        <v>99</v>
      </c>
      <c r="B161" s="211" t="s">
        <v>726</v>
      </c>
      <c r="C161" s="210">
        <v>1000000</v>
      </c>
    </row>
    <row r="162" spans="1:5" ht="12.75" customHeight="1" x14ac:dyDescent="0.25">
      <c r="A162" s="55">
        <v>99</v>
      </c>
      <c r="B162" s="198" t="s">
        <v>727</v>
      </c>
      <c r="C162" s="208">
        <v>4000000</v>
      </c>
    </row>
    <row r="163" spans="1:5" ht="12.75" customHeight="1" x14ac:dyDescent="0.25">
      <c r="A163" s="55">
        <v>99</v>
      </c>
      <c r="B163" s="198" t="s">
        <v>672</v>
      </c>
      <c r="C163" s="197">
        <v>571740</v>
      </c>
    </row>
    <row r="164" spans="1:5" ht="12.75" customHeight="1" x14ac:dyDescent="0.25">
      <c r="A164" s="55">
        <v>99</v>
      </c>
      <c r="B164" s="198" t="s">
        <v>673</v>
      </c>
      <c r="C164" s="208">
        <v>5000000</v>
      </c>
    </row>
    <row r="165" spans="1:5" ht="12.75" customHeight="1" x14ac:dyDescent="0.25">
      <c r="A165" s="55">
        <v>99</v>
      </c>
      <c r="B165" s="198" t="s">
        <v>728</v>
      </c>
      <c r="C165" s="210">
        <v>9571740</v>
      </c>
    </row>
    <row r="166" spans="1:5" ht="12.75" customHeight="1" x14ac:dyDescent="0.25">
      <c r="A166" s="55">
        <v>99</v>
      </c>
      <c r="B166" s="205" t="s">
        <v>391</v>
      </c>
      <c r="C166" s="210">
        <v>690138530</v>
      </c>
    </row>
    <row r="167" spans="1:5" ht="12.75" customHeight="1" x14ac:dyDescent="0.25">
      <c r="A167" s="55">
        <v>99</v>
      </c>
      <c r="B167" s="205" t="s">
        <v>729</v>
      </c>
      <c r="C167" s="212">
        <v>0</v>
      </c>
    </row>
    <row r="168" spans="1:5" ht="12.75" customHeight="1" x14ac:dyDescent="0.25">
      <c r="A168" s="55">
        <v>99</v>
      </c>
      <c r="B168" s="198" t="s">
        <v>676</v>
      </c>
      <c r="C168" s="208">
        <v>118328752</v>
      </c>
    </row>
    <row r="169" spans="1:5" ht="12.75" customHeight="1" x14ac:dyDescent="0.25">
      <c r="A169" s="55">
        <v>99</v>
      </c>
      <c r="B169" s="198" t="s">
        <v>677</v>
      </c>
      <c r="C169" s="212">
        <v>204568860</v>
      </c>
    </row>
    <row r="170" spans="1:5" ht="12.75" customHeight="1" x14ac:dyDescent="0.25">
      <c r="A170" s="55">
        <v>99</v>
      </c>
      <c r="B170" s="198" t="s">
        <v>678</v>
      </c>
      <c r="C170" s="212">
        <v>110608688</v>
      </c>
    </row>
    <row r="171" spans="1:5" ht="12.75" customHeight="1" x14ac:dyDescent="0.25">
      <c r="A171" s="55">
        <v>99</v>
      </c>
      <c r="B171" s="205" t="s">
        <v>679</v>
      </c>
      <c r="C171" s="213">
        <v>433506300</v>
      </c>
      <c r="D171" s="68"/>
    </row>
    <row r="172" spans="1:5" ht="12.75" customHeight="1" x14ac:dyDescent="0.25">
      <c r="A172" s="55">
        <v>99</v>
      </c>
      <c r="B172" s="205" t="s">
        <v>401</v>
      </c>
      <c r="C172" s="213">
        <v>2204243052</v>
      </c>
      <c r="D172" s="187"/>
      <c r="E172" s="68"/>
    </row>
    <row r="173" spans="1:5" ht="12.75" customHeight="1" x14ac:dyDescent="0.25">
      <c r="A173" s="55">
        <v>99</v>
      </c>
      <c r="B173" s="214" t="s">
        <v>403</v>
      </c>
      <c r="C173" s="213">
        <v>275834221</v>
      </c>
    </row>
    <row r="174" spans="1:5" ht="12.75" customHeight="1" x14ac:dyDescent="0.25">
      <c r="A174" s="55">
        <v>99</v>
      </c>
      <c r="B174" s="214" t="s">
        <v>405</v>
      </c>
      <c r="C174" s="213">
        <v>86094489</v>
      </c>
    </row>
    <row r="175" spans="1:5" ht="12.75" customHeight="1" x14ac:dyDescent="0.25">
      <c r="A175" s="55">
        <v>99</v>
      </c>
      <c r="B175" s="214" t="s">
        <v>407</v>
      </c>
      <c r="C175" s="213">
        <v>6075342</v>
      </c>
    </row>
    <row r="176" spans="1:5" ht="12.75" customHeight="1" x14ac:dyDescent="0.25">
      <c r="A176" s="55">
        <v>99</v>
      </c>
      <c r="B176" s="214" t="s">
        <v>409</v>
      </c>
      <c r="C176" s="213">
        <v>2778495</v>
      </c>
    </row>
    <row r="177" spans="1:4" ht="12.75" customHeight="1" x14ac:dyDescent="0.25">
      <c r="A177" s="55">
        <v>99</v>
      </c>
      <c r="B177" s="215" t="s">
        <v>411</v>
      </c>
      <c r="C177" s="213">
        <v>67101863.811023623</v>
      </c>
    </row>
    <row r="178" spans="1:4" ht="12.75" customHeight="1" x14ac:dyDescent="0.25">
      <c r="A178" s="55">
        <v>99</v>
      </c>
      <c r="B178" s="216" t="s">
        <v>413</v>
      </c>
      <c r="C178" s="213">
        <v>437884410.81102359</v>
      </c>
      <c r="D178" s="217"/>
    </row>
    <row r="179" spans="1:4" ht="12.75" customHeight="1" x14ac:dyDescent="0.25">
      <c r="A179" s="55">
        <v>99</v>
      </c>
      <c r="B179" s="215" t="s">
        <v>681</v>
      </c>
      <c r="C179" s="213">
        <v>166904278</v>
      </c>
    </row>
    <row r="180" spans="1:4" ht="12.75" customHeight="1" x14ac:dyDescent="0.25">
      <c r="A180" s="55">
        <v>99</v>
      </c>
      <c r="B180" s="215" t="s">
        <v>417</v>
      </c>
      <c r="C180" s="213">
        <v>626793032</v>
      </c>
    </row>
    <row r="181" spans="1:4" ht="12.75" customHeight="1" x14ac:dyDescent="0.25">
      <c r="A181" s="55">
        <v>99</v>
      </c>
      <c r="B181" s="215" t="s">
        <v>419</v>
      </c>
      <c r="C181" s="213">
        <v>40447099</v>
      </c>
    </row>
    <row r="182" spans="1:4" ht="12.75" customHeight="1" x14ac:dyDescent="0.25">
      <c r="A182" s="55">
        <v>99</v>
      </c>
      <c r="B182" s="215" t="s">
        <v>421</v>
      </c>
      <c r="C182" s="213">
        <v>243398559</v>
      </c>
    </row>
    <row r="183" spans="1:4" ht="12.75" customHeight="1" x14ac:dyDescent="0.25">
      <c r="A183" s="55">
        <v>99</v>
      </c>
      <c r="B183" s="215" t="s">
        <v>423</v>
      </c>
      <c r="C183" s="213">
        <v>512032997</v>
      </c>
    </row>
    <row r="184" spans="1:4" ht="12.75" customHeight="1" x14ac:dyDescent="0.25">
      <c r="A184" s="55">
        <v>99</v>
      </c>
      <c r="B184" s="215" t="s">
        <v>425</v>
      </c>
      <c r="C184" s="213">
        <v>1985230</v>
      </c>
    </row>
    <row r="185" spans="1:4" ht="12.75" customHeight="1" x14ac:dyDescent="0.25">
      <c r="A185" s="55">
        <v>99</v>
      </c>
      <c r="B185" s="215" t="s">
        <v>427</v>
      </c>
      <c r="C185" s="213">
        <v>122434508</v>
      </c>
    </row>
    <row r="186" spans="1:4" ht="12.75" customHeight="1" x14ac:dyDescent="0.25">
      <c r="A186" s="55">
        <v>99</v>
      </c>
      <c r="B186" s="215" t="s">
        <v>429</v>
      </c>
      <c r="C186" s="213">
        <v>77589666</v>
      </c>
    </row>
    <row r="187" spans="1:4" ht="12.75" customHeight="1" x14ac:dyDescent="0.25">
      <c r="A187" s="55">
        <v>99</v>
      </c>
      <c r="B187" s="215" t="s">
        <v>431</v>
      </c>
      <c r="C187" s="213">
        <v>6474000</v>
      </c>
    </row>
    <row r="188" spans="1:4" ht="12.75" customHeight="1" x14ac:dyDescent="0.25">
      <c r="A188" s="55">
        <v>99</v>
      </c>
      <c r="B188" s="216" t="s">
        <v>433</v>
      </c>
      <c r="C188" s="213">
        <v>1798059369</v>
      </c>
    </row>
    <row r="189" spans="1:4" ht="12.75" customHeight="1" x14ac:dyDescent="0.25">
      <c r="A189" s="55">
        <v>99</v>
      </c>
      <c r="B189" s="216" t="s">
        <v>435</v>
      </c>
      <c r="C189" s="213">
        <v>19329000</v>
      </c>
    </row>
    <row r="190" spans="1:4" ht="12.75" customHeight="1" x14ac:dyDescent="0.25">
      <c r="A190" s="55">
        <v>99</v>
      </c>
      <c r="B190" s="218" t="s">
        <v>437</v>
      </c>
      <c r="C190" s="213">
        <v>38412967</v>
      </c>
      <c r="D190" s="68"/>
    </row>
    <row r="191" spans="1:4" ht="12.75" customHeight="1" x14ac:dyDescent="0.25">
      <c r="A191" s="55">
        <v>99</v>
      </c>
      <c r="B191" s="219" t="s">
        <v>682</v>
      </c>
      <c r="C191" s="213">
        <v>0</v>
      </c>
    </row>
    <row r="192" spans="1:4" ht="12.75" customHeight="1" x14ac:dyDescent="0.25">
      <c r="A192" s="55">
        <v>99</v>
      </c>
      <c r="B192" s="218" t="s">
        <v>439</v>
      </c>
      <c r="C192" s="213">
        <v>2293685747</v>
      </c>
    </row>
    <row r="193" spans="1:3" ht="12.75" customHeight="1" x14ac:dyDescent="0.25">
      <c r="A193" s="55">
        <v>99</v>
      </c>
      <c r="B193" s="218" t="s">
        <v>441</v>
      </c>
      <c r="C193" s="213">
        <v>226222477</v>
      </c>
    </row>
    <row r="194" spans="1:3" ht="12.75" customHeight="1" x14ac:dyDescent="0.25">
      <c r="A194" s="55">
        <v>99</v>
      </c>
      <c r="B194" s="218" t="s">
        <v>443</v>
      </c>
      <c r="C194" s="213">
        <v>42866309</v>
      </c>
    </row>
    <row r="195" spans="1:3" ht="12.75" customHeight="1" x14ac:dyDescent="0.25">
      <c r="A195" s="55">
        <v>99</v>
      </c>
      <c r="B195" s="218" t="s">
        <v>730</v>
      </c>
      <c r="C195" s="213">
        <v>12000000</v>
      </c>
    </row>
    <row r="196" spans="1:3" ht="12.75" customHeight="1" x14ac:dyDescent="0.25">
      <c r="A196" s="55">
        <v>99</v>
      </c>
      <c r="B196" s="214" t="s">
        <v>683</v>
      </c>
      <c r="C196" s="213">
        <v>15000000</v>
      </c>
    </row>
    <row r="197" spans="1:3" ht="12.75" customHeight="1" x14ac:dyDescent="0.25">
      <c r="A197" s="55">
        <v>99</v>
      </c>
      <c r="B197" s="214" t="s">
        <v>453</v>
      </c>
      <c r="C197" s="213">
        <v>11516360</v>
      </c>
    </row>
    <row r="198" spans="1:3" ht="12.75" customHeight="1" x14ac:dyDescent="0.25">
      <c r="A198" s="55">
        <v>99</v>
      </c>
      <c r="B198" s="214" t="s">
        <v>731</v>
      </c>
      <c r="C198" s="213">
        <v>10000000</v>
      </c>
    </row>
    <row r="199" spans="1:3" ht="12.75" customHeight="1" x14ac:dyDescent="0.25">
      <c r="A199" s="55">
        <v>99</v>
      </c>
      <c r="B199" s="214" t="s">
        <v>689</v>
      </c>
      <c r="C199" s="213">
        <v>5949833</v>
      </c>
    </row>
    <row r="200" spans="1:3" ht="12.75" customHeight="1" x14ac:dyDescent="0.25">
      <c r="A200" s="55">
        <v>99</v>
      </c>
      <c r="B200" s="214" t="s">
        <v>732</v>
      </c>
      <c r="C200" s="213">
        <v>4800000</v>
      </c>
    </row>
    <row r="201" spans="1:3" ht="12.75" customHeight="1" x14ac:dyDescent="0.25">
      <c r="A201" s="55">
        <v>99</v>
      </c>
      <c r="B201" s="218" t="s">
        <v>461</v>
      </c>
      <c r="C201" s="213">
        <v>47266193</v>
      </c>
    </row>
    <row r="202" spans="1:3" ht="12.75" customHeight="1" x14ac:dyDescent="0.25">
      <c r="A202" s="55">
        <v>99</v>
      </c>
      <c r="B202" s="218" t="s">
        <v>733</v>
      </c>
      <c r="C202" s="213">
        <v>8816370</v>
      </c>
    </row>
    <row r="203" spans="1:3" ht="12.75" customHeight="1" x14ac:dyDescent="0.25">
      <c r="A203" s="55">
        <v>99</v>
      </c>
      <c r="B203" s="218" t="s">
        <v>463</v>
      </c>
      <c r="C203" s="213">
        <v>337171349</v>
      </c>
    </row>
    <row r="204" spans="1:3" ht="12.75" customHeight="1" x14ac:dyDescent="0.25">
      <c r="A204" s="55">
        <v>99</v>
      </c>
      <c r="B204" s="214" t="s">
        <v>467</v>
      </c>
      <c r="C204" s="213">
        <v>214743877</v>
      </c>
    </row>
    <row r="205" spans="1:3" ht="12.75" customHeight="1" x14ac:dyDescent="0.25">
      <c r="A205" s="55">
        <v>99</v>
      </c>
      <c r="B205" s="214" t="s">
        <v>691</v>
      </c>
      <c r="C205" s="213">
        <v>422466069</v>
      </c>
    </row>
    <row r="206" spans="1:3" ht="12.75" customHeight="1" x14ac:dyDescent="0.25">
      <c r="A206" s="55">
        <v>99</v>
      </c>
      <c r="B206" s="214" t="s">
        <v>734</v>
      </c>
      <c r="C206" s="213">
        <v>8034020</v>
      </c>
    </row>
    <row r="207" spans="1:3" ht="12.75" customHeight="1" x14ac:dyDescent="0.25">
      <c r="A207" s="55">
        <v>99</v>
      </c>
      <c r="B207" s="214" t="s">
        <v>735</v>
      </c>
      <c r="C207" s="213">
        <v>6088500</v>
      </c>
    </row>
    <row r="208" spans="1:3" ht="12.75" customHeight="1" x14ac:dyDescent="0.25">
      <c r="A208" s="55">
        <v>99</v>
      </c>
      <c r="B208" s="218" t="s">
        <v>473</v>
      </c>
      <c r="C208" s="213">
        <v>651332466</v>
      </c>
    </row>
    <row r="209" spans="1:23" ht="12.75" customHeight="1" x14ac:dyDescent="0.25">
      <c r="A209" s="55">
        <v>99</v>
      </c>
      <c r="B209" s="218" t="s">
        <v>475</v>
      </c>
      <c r="C209" s="213">
        <v>500000</v>
      </c>
    </row>
    <row r="210" spans="1:23" ht="12.75" customHeight="1" x14ac:dyDescent="0.25">
      <c r="A210" s="220">
        <v>99</v>
      </c>
      <c r="B210" s="221" t="s">
        <v>476</v>
      </c>
      <c r="C210" s="222">
        <v>989003815</v>
      </c>
      <c r="D210" s="223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</row>
    <row r="211" spans="1:23" ht="12.75" customHeight="1" x14ac:dyDescent="0.25">
      <c r="A211" s="55">
        <v>99</v>
      </c>
      <c r="B211" s="214" t="s">
        <v>695</v>
      </c>
      <c r="C211" s="224">
        <v>2000000</v>
      </c>
    </row>
    <row r="212" spans="1:23" ht="12.75" customHeight="1" x14ac:dyDescent="0.25">
      <c r="A212" s="55">
        <v>99</v>
      </c>
      <c r="B212" s="214" t="s">
        <v>487</v>
      </c>
      <c r="C212" s="210">
        <v>2000000</v>
      </c>
    </row>
    <row r="213" spans="1:23" ht="12.75" customHeight="1" x14ac:dyDescent="0.25">
      <c r="A213" s="55">
        <v>99</v>
      </c>
      <c r="B213" s="214" t="s">
        <v>489</v>
      </c>
      <c r="C213" s="208">
        <v>58619100</v>
      </c>
    </row>
    <row r="214" spans="1:23" ht="12.75" customHeight="1" x14ac:dyDescent="0.25">
      <c r="A214" s="55">
        <v>99</v>
      </c>
      <c r="B214" s="214" t="s">
        <v>491</v>
      </c>
      <c r="C214" s="208">
        <v>25512400</v>
      </c>
    </row>
    <row r="215" spans="1:23" ht="12.75" customHeight="1" x14ac:dyDescent="0.25">
      <c r="A215" s="55">
        <v>99</v>
      </c>
      <c r="B215" s="214" t="s">
        <v>493</v>
      </c>
      <c r="C215" s="208">
        <v>15000000</v>
      </c>
    </row>
    <row r="216" spans="1:23" ht="12.75" customHeight="1" x14ac:dyDescent="0.25">
      <c r="A216" s="55">
        <v>99</v>
      </c>
      <c r="B216" s="214" t="s">
        <v>495</v>
      </c>
      <c r="C216" s="208">
        <v>3000000</v>
      </c>
    </row>
    <row r="217" spans="1:23" ht="12.75" customHeight="1" x14ac:dyDescent="0.25">
      <c r="A217" s="55">
        <v>99</v>
      </c>
      <c r="B217" s="225" t="s">
        <v>736</v>
      </c>
      <c r="C217" s="208">
        <v>415500</v>
      </c>
      <c r="D217" s="226"/>
    </row>
    <row r="218" spans="1:23" ht="12.75" customHeight="1" x14ac:dyDescent="0.25">
      <c r="A218" s="55">
        <v>99</v>
      </c>
      <c r="B218" s="218" t="s">
        <v>501</v>
      </c>
      <c r="C218" s="227">
        <v>104547000</v>
      </c>
      <c r="D218" s="68"/>
    </row>
    <row r="219" spans="1:23" ht="12.75" customHeight="1" x14ac:dyDescent="0.25">
      <c r="A219" s="55">
        <v>99</v>
      </c>
      <c r="B219" s="77" t="s">
        <v>503</v>
      </c>
      <c r="C219" s="227">
        <v>9624309317</v>
      </c>
    </row>
    <row r="220" spans="1:23" ht="12.75" customHeight="1" x14ac:dyDescent="0.25">
      <c r="A220" s="55"/>
      <c r="B220" s="77"/>
      <c r="C220" s="97"/>
    </row>
    <row r="221" spans="1:23" ht="12.75" customHeight="1" x14ac:dyDescent="0.25">
      <c r="A221" s="55">
        <v>99</v>
      </c>
      <c r="B221" s="228" t="s">
        <v>505</v>
      </c>
      <c r="C221" s="184">
        <v>81083592</v>
      </c>
    </row>
    <row r="222" spans="1:23" ht="12.75" customHeight="1" x14ac:dyDescent="0.25">
      <c r="A222" s="55">
        <v>99</v>
      </c>
      <c r="B222" s="229" t="s">
        <v>507</v>
      </c>
      <c r="C222" s="184">
        <v>81083592</v>
      </c>
    </row>
    <row r="223" spans="1:23" ht="12.75" customHeight="1" x14ac:dyDescent="0.25">
      <c r="A223" s="55">
        <v>99</v>
      </c>
      <c r="B223" s="183" t="s">
        <v>508</v>
      </c>
      <c r="C223" s="230">
        <v>0</v>
      </c>
    </row>
    <row r="224" spans="1:23" ht="12.75" customHeight="1" x14ac:dyDescent="0.25">
      <c r="A224" s="55">
        <v>99</v>
      </c>
      <c r="B224" s="228" t="s">
        <v>509</v>
      </c>
      <c r="C224" s="184">
        <v>84397129</v>
      </c>
    </row>
    <row r="225" spans="1:3" ht="12.75" customHeight="1" x14ac:dyDescent="0.25">
      <c r="A225" s="55">
        <v>99</v>
      </c>
      <c r="B225" s="229" t="s">
        <v>511</v>
      </c>
      <c r="C225" s="230">
        <v>165480721</v>
      </c>
    </row>
    <row r="226" spans="1:3" ht="12.75" customHeight="1" x14ac:dyDescent="0.25">
      <c r="A226" s="55">
        <v>99</v>
      </c>
      <c r="B226" s="229" t="s">
        <v>513</v>
      </c>
      <c r="C226" s="230">
        <v>165480721</v>
      </c>
    </row>
    <row r="227" spans="1:3" ht="12.75" customHeight="1" x14ac:dyDescent="0.25">
      <c r="A227" s="114">
        <v>99</v>
      </c>
      <c r="B227" s="115" t="s">
        <v>514</v>
      </c>
      <c r="C227" s="230">
        <v>165480721</v>
      </c>
    </row>
    <row r="228" spans="1:3" ht="12.75" customHeight="1" x14ac:dyDescent="0.25">
      <c r="A228" s="114">
        <v>99</v>
      </c>
      <c r="B228" s="114" t="s">
        <v>737</v>
      </c>
      <c r="C228" s="172">
        <v>2050792366</v>
      </c>
    </row>
    <row r="229" spans="1:3" ht="12.75" customHeight="1" x14ac:dyDescent="0.25">
      <c r="A229" s="114">
        <v>99</v>
      </c>
      <c r="B229" s="114" t="s">
        <v>738</v>
      </c>
      <c r="C229" s="172">
        <v>0</v>
      </c>
    </row>
    <row r="230" spans="1:3" ht="12.75" customHeight="1" x14ac:dyDescent="0.25"/>
    <row r="231" spans="1:3" ht="12.75" customHeight="1" x14ac:dyDescent="0.25"/>
    <row r="232" spans="1:3" ht="12.75" customHeight="1" x14ac:dyDescent="0.25"/>
    <row r="233" spans="1:3" ht="12.75" customHeight="1" x14ac:dyDescent="0.25"/>
    <row r="234" spans="1:3" ht="12.75" customHeight="1" x14ac:dyDescent="0.25"/>
    <row r="235" spans="1:3" ht="12.75" customHeight="1" x14ac:dyDescent="0.25"/>
    <row r="236" spans="1:3" ht="12.75" customHeight="1" x14ac:dyDescent="0.25"/>
    <row r="237" spans="1:3" ht="12.75" customHeight="1" x14ac:dyDescent="0.25"/>
    <row r="238" spans="1:3" ht="12.75" customHeight="1" x14ac:dyDescent="0.25"/>
    <row r="239" spans="1:3" ht="12.75" customHeight="1" x14ac:dyDescent="0.25"/>
    <row r="240" spans="1:3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W1000"/>
  <sheetViews>
    <sheetView topLeftCell="A40" workbookViewId="0">
      <selection activeCell="B14" sqref="B14"/>
    </sheetView>
  </sheetViews>
  <sheetFormatPr defaultColWidth="14.44140625" defaultRowHeight="15" customHeight="1" x14ac:dyDescent="0.25"/>
  <cols>
    <col min="1" max="1" width="8" customWidth="1"/>
    <col min="2" max="2" width="82" customWidth="1"/>
    <col min="3" max="3" width="43.77734375" customWidth="1"/>
    <col min="4" max="23" width="8.77734375" customWidth="1"/>
  </cols>
  <sheetData>
    <row r="1" spans="1:3" ht="12.75" customHeight="1" x14ac:dyDescent="0.25">
      <c r="A1" s="460" t="s">
        <v>516</v>
      </c>
      <c r="B1" s="454"/>
      <c r="C1" s="455"/>
    </row>
    <row r="2" spans="1:3" ht="12.75" customHeight="1" x14ac:dyDescent="0.25">
      <c r="A2" s="231" t="s">
        <v>1</v>
      </c>
      <c r="B2" s="231" t="s">
        <v>2</v>
      </c>
      <c r="C2" s="231" t="s">
        <v>706</v>
      </c>
    </row>
    <row r="3" spans="1:3" ht="12.75" customHeight="1" x14ac:dyDescent="0.25">
      <c r="A3" s="231">
        <v>2</v>
      </c>
      <c r="B3" s="231">
        <v>3</v>
      </c>
      <c r="C3" s="231">
        <v>4</v>
      </c>
    </row>
    <row r="4" spans="1:3" ht="12.75" customHeight="1" x14ac:dyDescent="0.25">
      <c r="A4" s="58">
        <v>99</v>
      </c>
      <c r="B4" s="179" t="s">
        <v>4</v>
      </c>
      <c r="C4" s="180">
        <v>540518451</v>
      </c>
    </row>
    <row r="5" spans="1:3" ht="12.75" customHeight="1" x14ac:dyDescent="0.25">
      <c r="A5" s="58">
        <v>99</v>
      </c>
      <c r="B5" s="179" t="s">
        <v>5</v>
      </c>
      <c r="C5" s="180">
        <v>650953770</v>
      </c>
    </row>
    <row r="6" spans="1:3" ht="12.75" customHeight="1" x14ac:dyDescent="0.25">
      <c r="A6" s="58">
        <v>99</v>
      </c>
      <c r="B6" s="179" t="s">
        <v>6</v>
      </c>
      <c r="C6" s="180">
        <v>652700860</v>
      </c>
    </row>
    <row r="7" spans="1:3" ht="12.75" customHeight="1" x14ac:dyDescent="0.25">
      <c r="A7" s="58">
        <v>99</v>
      </c>
      <c r="B7" s="179" t="s">
        <v>7</v>
      </c>
      <c r="C7" s="180">
        <v>37641228</v>
      </c>
    </row>
    <row r="8" spans="1:3" ht="12.75" customHeight="1" x14ac:dyDescent="0.25">
      <c r="A8" s="58">
        <v>99</v>
      </c>
      <c r="B8" s="179" t="s">
        <v>8</v>
      </c>
      <c r="C8" s="180">
        <v>166080117</v>
      </c>
    </row>
    <row r="9" spans="1:3" ht="12.75" customHeight="1" x14ac:dyDescent="0.25">
      <c r="A9" s="58">
        <v>99</v>
      </c>
      <c r="B9" s="179" t="s">
        <v>9</v>
      </c>
      <c r="C9" s="180">
        <v>62033790</v>
      </c>
    </row>
    <row r="10" spans="1:3" ht="12.75" customHeight="1" x14ac:dyDescent="0.25">
      <c r="A10" s="58">
        <v>99</v>
      </c>
      <c r="B10" s="179" t="s">
        <v>557</v>
      </c>
      <c r="C10" s="180"/>
    </row>
    <row r="11" spans="1:3" ht="12.75" customHeight="1" x14ac:dyDescent="0.25">
      <c r="A11" s="58">
        <v>99</v>
      </c>
      <c r="B11" s="179" t="s">
        <v>10</v>
      </c>
      <c r="C11" s="180">
        <v>10574690</v>
      </c>
    </row>
    <row r="12" spans="1:3" ht="12.75" customHeight="1" x14ac:dyDescent="0.25">
      <c r="A12" s="58">
        <v>99</v>
      </c>
      <c r="B12" s="179" t="s">
        <v>11</v>
      </c>
      <c r="C12" s="180">
        <v>2120502906</v>
      </c>
    </row>
    <row r="13" spans="1:3" ht="12.75" customHeight="1" x14ac:dyDescent="0.25">
      <c r="A13" s="58">
        <v>99</v>
      </c>
      <c r="B13" s="179" t="s">
        <v>12</v>
      </c>
      <c r="C13" s="232">
        <v>140012000</v>
      </c>
    </row>
    <row r="14" spans="1:3" ht="12.75" customHeight="1" x14ac:dyDescent="0.25">
      <c r="A14" s="58">
        <v>99</v>
      </c>
      <c r="B14" s="179" t="s">
        <v>13</v>
      </c>
      <c r="C14" s="233">
        <v>4161000</v>
      </c>
    </row>
    <row r="15" spans="1:3" ht="12.75" customHeight="1" x14ac:dyDescent="0.25">
      <c r="A15" s="58">
        <v>99</v>
      </c>
      <c r="B15" s="179" t="s">
        <v>14</v>
      </c>
      <c r="C15" s="233">
        <v>6480000</v>
      </c>
    </row>
    <row r="16" spans="1:3" ht="12.75" customHeight="1" x14ac:dyDescent="0.25">
      <c r="A16" s="58">
        <v>99</v>
      </c>
      <c r="B16" s="179" t="s">
        <v>15</v>
      </c>
      <c r="C16" s="233">
        <v>10510500</v>
      </c>
    </row>
    <row r="17" spans="1:3" ht="12.75" customHeight="1" x14ac:dyDescent="0.25">
      <c r="A17" s="58">
        <v>99</v>
      </c>
      <c r="B17" s="179" t="s">
        <v>558</v>
      </c>
      <c r="C17" s="233">
        <v>7311676</v>
      </c>
    </row>
    <row r="18" spans="1:3" ht="12.75" customHeight="1" x14ac:dyDescent="0.25">
      <c r="A18" s="58">
        <v>99</v>
      </c>
      <c r="B18" s="179" t="s">
        <v>18</v>
      </c>
      <c r="C18" s="233">
        <v>12325983.285</v>
      </c>
    </row>
    <row r="19" spans="1:3" ht="12.75" customHeight="1" x14ac:dyDescent="0.25">
      <c r="A19" s="58">
        <v>99</v>
      </c>
      <c r="B19" s="179" t="s">
        <v>560</v>
      </c>
      <c r="C19" s="232">
        <v>0</v>
      </c>
    </row>
    <row r="20" spans="1:3" ht="12.75" customHeight="1" x14ac:dyDescent="0.25">
      <c r="A20" s="58">
        <v>99</v>
      </c>
      <c r="B20" s="179" t="s">
        <v>20</v>
      </c>
      <c r="C20" s="180">
        <v>0</v>
      </c>
    </row>
    <row r="21" spans="1:3" ht="12.75" customHeight="1" x14ac:dyDescent="0.25">
      <c r="A21" s="58">
        <v>99</v>
      </c>
      <c r="B21" s="179" t="s">
        <v>21</v>
      </c>
      <c r="C21" s="232">
        <v>8178000</v>
      </c>
    </row>
    <row r="22" spans="1:3" ht="12.75" customHeight="1" x14ac:dyDescent="0.25">
      <c r="A22" s="58">
        <v>99</v>
      </c>
      <c r="B22" s="179" t="s">
        <v>22</v>
      </c>
      <c r="C22" s="234">
        <v>188979159</v>
      </c>
    </row>
    <row r="23" spans="1:3" ht="12.75" customHeight="1" x14ac:dyDescent="0.25">
      <c r="A23" s="58">
        <v>99</v>
      </c>
      <c r="B23" s="179" t="s">
        <v>23</v>
      </c>
      <c r="C23" s="232">
        <v>9190652</v>
      </c>
    </row>
    <row r="24" spans="1:3" ht="12.75" customHeight="1" x14ac:dyDescent="0.25">
      <c r="A24" s="58">
        <v>99</v>
      </c>
      <c r="B24" s="179" t="s">
        <v>25</v>
      </c>
      <c r="C24" s="232">
        <v>283017743</v>
      </c>
    </row>
    <row r="25" spans="1:3" ht="12.75" customHeight="1" x14ac:dyDescent="0.25">
      <c r="A25" s="58">
        <v>99</v>
      </c>
      <c r="B25" s="179" t="s">
        <v>26</v>
      </c>
      <c r="C25" s="235">
        <v>292208395</v>
      </c>
    </row>
    <row r="26" spans="1:3" ht="12.75" customHeight="1" x14ac:dyDescent="0.25">
      <c r="A26" s="58">
        <v>99</v>
      </c>
      <c r="B26" s="179" t="s">
        <v>27</v>
      </c>
      <c r="C26" s="180">
        <v>481187554</v>
      </c>
    </row>
    <row r="27" spans="1:3" ht="12.75" customHeight="1" x14ac:dyDescent="0.25">
      <c r="A27" s="58">
        <v>99</v>
      </c>
      <c r="B27" s="181" t="s">
        <v>28</v>
      </c>
      <c r="C27" s="182">
        <f>C26+C12</f>
        <v>2601690460</v>
      </c>
    </row>
    <row r="28" spans="1:3" ht="12.75" customHeight="1" x14ac:dyDescent="0.25">
      <c r="A28" s="58">
        <v>99</v>
      </c>
      <c r="B28" s="179" t="s">
        <v>739</v>
      </c>
      <c r="C28" s="232">
        <v>6331896</v>
      </c>
    </row>
    <row r="29" spans="1:3" ht="12.75" customHeight="1" x14ac:dyDescent="0.25">
      <c r="A29" s="58">
        <v>99</v>
      </c>
      <c r="B29" s="179" t="s">
        <v>740</v>
      </c>
      <c r="C29" s="232">
        <v>56987063</v>
      </c>
    </row>
    <row r="30" spans="1:3" ht="12.75" customHeight="1" x14ac:dyDescent="0.25">
      <c r="A30" s="58">
        <v>99</v>
      </c>
      <c r="B30" s="179" t="s">
        <v>31</v>
      </c>
      <c r="C30" s="232">
        <v>4950000</v>
      </c>
    </row>
    <row r="31" spans="1:3" ht="12.75" customHeight="1" x14ac:dyDescent="0.25">
      <c r="A31" s="58">
        <v>99</v>
      </c>
      <c r="B31" s="179" t="s">
        <v>32</v>
      </c>
      <c r="C31" s="232">
        <v>390633245</v>
      </c>
    </row>
    <row r="32" spans="1:3" ht="12.75" customHeight="1" x14ac:dyDescent="0.25">
      <c r="A32" s="58">
        <v>99</v>
      </c>
      <c r="B32" s="179" t="s">
        <v>33</v>
      </c>
      <c r="C32" s="180">
        <v>0</v>
      </c>
    </row>
    <row r="33" spans="1:3" ht="12.75" customHeight="1" x14ac:dyDescent="0.25">
      <c r="A33" s="58">
        <v>99</v>
      </c>
      <c r="B33" s="179" t="s">
        <v>34</v>
      </c>
      <c r="C33" s="232">
        <v>66781497</v>
      </c>
    </row>
    <row r="34" spans="1:3" ht="12.75" customHeight="1" x14ac:dyDescent="0.25">
      <c r="A34" s="58">
        <v>99</v>
      </c>
      <c r="B34" s="181" t="s">
        <v>35</v>
      </c>
      <c r="C34" s="182">
        <v>525683701</v>
      </c>
    </row>
    <row r="35" spans="1:3" ht="12.75" customHeight="1" x14ac:dyDescent="0.25">
      <c r="A35" s="58">
        <v>99</v>
      </c>
      <c r="B35" s="179" t="s">
        <v>36</v>
      </c>
      <c r="C35" s="233">
        <v>457000000</v>
      </c>
    </row>
    <row r="36" spans="1:3" ht="12.75" customHeight="1" x14ac:dyDescent="0.25">
      <c r="A36" s="58">
        <v>99</v>
      </c>
      <c r="B36" s="179" t="s">
        <v>37</v>
      </c>
      <c r="C36" s="233">
        <v>113000000</v>
      </c>
    </row>
    <row r="37" spans="1:3" ht="12.75" customHeight="1" x14ac:dyDescent="0.25">
      <c r="A37" s="58">
        <v>99</v>
      </c>
      <c r="B37" s="179" t="s">
        <v>38</v>
      </c>
      <c r="C37" s="233">
        <v>570000000</v>
      </c>
    </row>
    <row r="38" spans="1:3" ht="12.75" customHeight="1" x14ac:dyDescent="0.25">
      <c r="A38" s="58">
        <v>99</v>
      </c>
      <c r="B38" s="179" t="s">
        <v>39</v>
      </c>
      <c r="C38" s="233">
        <v>2176000000</v>
      </c>
    </row>
    <row r="39" spans="1:3" ht="12.75" customHeight="1" x14ac:dyDescent="0.25">
      <c r="A39" s="58">
        <v>99</v>
      </c>
      <c r="B39" s="179" t="s">
        <v>40</v>
      </c>
      <c r="C39" s="180">
        <v>0</v>
      </c>
    </row>
    <row r="40" spans="1:3" ht="12.75" customHeight="1" x14ac:dyDescent="0.25">
      <c r="A40" s="58">
        <v>99</v>
      </c>
      <c r="B40" s="179" t="s">
        <v>41</v>
      </c>
      <c r="C40" s="233">
        <v>57500000</v>
      </c>
    </row>
    <row r="41" spans="1:3" ht="12.75" customHeight="1" x14ac:dyDescent="0.25">
      <c r="A41" s="58">
        <v>99</v>
      </c>
      <c r="B41" s="179" t="s">
        <v>42</v>
      </c>
      <c r="C41" s="180">
        <v>2233500000</v>
      </c>
    </row>
    <row r="42" spans="1:3" ht="12.75" customHeight="1" x14ac:dyDescent="0.25">
      <c r="A42" s="58">
        <v>99</v>
      </c>
      <c r="B42" s="179" t="s">
        <v>43</v>
      </c>
      <c r="C42" s="236">
        <v>500000</v>
      </c>
    </row>
    <row r="43" spans="1:3" ht="12.75" customHeight="1" x14ac:dyDescent="0.25">
      <c r="A43" s="58">
        <v>99</v>
      </c>
      <c r="B43" s="179" t="s">
        <v>44</v>
      </c>
      <c r="C43" s="236">
        <v>5000000</v>
      </c>
    </row>
    <row r="44" spans="1:3" ht="12.75" customHeight="1" x14ac:dyDescent="0.25">
      <c r="A44" s="58">
        <v>99</v>
      </c>
      <c r="B44" s="179" t="s">
        <v>45</v>
      </c>
      <c r="C44" s="233">
        <v>4000000</v>
      </c>
    </row>
    <row r="45" spans="1:3" ht="12.75" customHeight="1" x14ac:dyDescent="0.25">
      <c r="A45" s="58">
        <v>99</v>
      </c>
      <c r="B45" s="179" t="s">
        <v>46</v>
      </c>
      <c r="C45" s="180">
        <v>9500000</v>
      </c>
    </row>
    <row r="46" spans="1:3" ht="12.75" customHeight="1" x14ac:dyDescent="0.25">
      <c r="A46" s="58">
        <v>99</v>
      </c>
      <c r="B46" s="181" t="s">
        <v>47</v>
      </c>
      <c r="C46" s="237">
        <v>2813000000</v>
      </c>
    </row>
    <row r="47" spans="1:3" ht="12.75" customHeight="1" x14ac:dyDescent="0.25">
      <c r="A47" s="58">
        <v>99</v>
      </c>
      <c r="B47" s="195" t="s">
        <v>741</v>
      </c>
      <c r="C47" s="180">
        <v>2400000</v>
      </c>
    </row>
    <row r="48" spans="1:3" ht="12.75" customHeight="1" x14ac:dyDescent="0.25">
      <c r="A48" s="58">
        <v>99</v>
      </c>
      <c r="B48" s="195" t="s">
        <v>49</v>
      </c>
      <c r="C48" s="180">
        <v>67564146</v>
      </c>
    </row>
    <row r="49" spans="1:3" ht="12.75" customHeight="1" x14ac:dyDescent="0.25">
      <c r="A49" s="58">
        <v>99</v>
      </c>
      <c r="B49" s="195" t="s">
        <v>50</v>
      </c>
      <c r="C49" s="180">
        <v>17825900</v>
      </c>
    </row>
    <row r="50" spans="1:3" ht="12.75" customHeight="1" x14ac:dyDescent="0.25">
      <c r="A50" s="58">
        <v>99</v>
      </c>
      <c r="B50" s="195" t="s">
        <v>51</v>
      </c>
      <c r="C50" s="180">
        <v>408479016</v>
      </c>
    </row>
    <row r="51" spans="1:3" ht="12.75" customHeight="1" x14ac:dyDescent="0.25">
      <c r="A51" s="58">
        <v>99</v>
      </c>
      <c r="B51" s="195" t="s">
        <v>52</v>
      </c>
      <c r="C51" s="180">
        <v>66587897</v>
      </c>
    </row>
    <row r="52" spans="1:3" ht="12.75" customHeight="1" x14ac:dyDescent="0.25">
      <c r="A52" s="58">
        <v>99</v>
      </c>
      <c r="B52" s="195" t="s">
        <v>53</v>
      </c>
      <c r="C52" s="180">
        <v>116460008</v>
      </c>
    </row>
    <row r="53" spans="1:3" ht="12.75" customHeight="1" x14ac:dyDescent="0.25">
      <c r="A53" s="58">
        <v>99</v>
      </c>
      <c r="B53" s="195" t="s">
        <v>54</v>
      </c>
      <c r="C53" s="180">
        <v>83616060</v>
      </c>
    </row>
    <row r="54" spans="1:3" ht="12.75" customHeight="1" x14ac:dyDescent="0.25">
      <c r="A54" s="58">
        <v>99</v>
      </c>
      <c r="B54" s="195" t="s">
        <v>57</v>
      </c>
      <c r="C54" s="180">
        <v>55000</v>
      </c>
    </row>
    <row r="55" spans="1:3" ht="12.75" customHeight="1" x14ac:dyDescent="0.25">
      <c r="A55" s="58">
        <v>99</v>
      </c>
      <c r="B55" s="179" t="s">
        <v>742</v>
      </c>
      <c r="C55" s="180">
        <v>1000000</v>
      </c>
    </row>
    <row r="56" spans="1:3" ht="12.75" customHeight="1" x14ac:dyDescent="0.25">
      <c r="A56" s="58">
        <v>99</v>
      </c>
      <c r="B56" s="195" t="s">
        <v>743</v>
      </c>
      <c r="C56" s="180">
        <v>889000</v>
      </c>
    </row>
    <row r="57" spans="1:3" ht="12.75" customHeight="1" x14ac:dyDescent="0.25">
      <c r="A57" s="58">
        <v>99</v>
      </c>
      <c r="B57" s="196" t="s">
        <v>59</v>
      </c>
      <c r="C57" s="182">
        <v>764877027</v>
      </c>
    </row>
    <row r="58" spans="1:3" ht="12.75" customHeight="1" x14ac:dyDescent="0.25">
      <c r="A58" s="58">
        <v>99</v>
      </c>
      <c r="B58" s="195" t="s">
        <v>60</v>
      </c>
      <c r="C58" s="180">
        <v>156533474</v>
      </c>
    </row>
    <row r="59" spans="1:3" ht="12.75" customHeight="1" x14ac:dyDescent="0.25">
      <c r="A59" s="58">
        <v>99</v>
      </c>
      <c r="B59" s="196" t="s">
        <v>62</v>
      </c>
      <c r="C59" s="182">
        <v>156533474</v>
      </c>
    </row>
    <row r="60" spans="1:3" ht="12.75" customHeight="1" x14ac:dyDescent="0.25">
      <c r="A60" s="58">
        <v>99</v>
      </c>
      <c r="B60" s="195" t="s">
        <v>744</v>
      </c>
      <c r="C60" s="233">
        <v>11347000</v>
      </c>
    </row>
    <row r="61" spans="1:3" ht="12.75" customHeight="1" x14ac:dyDescent="0.25">
      <c r="A61" s="58">
        <v>99</v>
      </c>
      <c r="B61" s="195" t="s">
        <v>64</v>
      </c>
      <c r="C61" s="233">
        <v>6000000</v>
      </c>
    </row>
    <row r="62" spans="1:3" ht="12.75" customHeight="1" x14ac:dyDescent="0.25">
      <c r="A62" s="58">
        <v>99</v>
      </c>
      <c r="B62" s="195" t="s">
        <v>66</v>
      </c>
      <c r="C62" s="233">
        <v>4999492</v>
      </c>
    </row>
    <row r="63" spans="1:3" ht="12.75" customHeight="1" x14ac:dyDescent="0.25">
      <c r="A63" s="58">
        <v>99</v>
      </c>
      <c r="B63" s="195" t="s">
        <v>67</v>
      </c>
      <c r="C63" s="233">
        <v>500000</v>
      </c>
    </row>
    <row r="64" spans="1:3" ht="12.75" customHeight="1" x14ac:dyDescent="0.25">
      <c r="A64" s="58">
        <v>99</v>
      </c>
      <c r="B64" s="195" t="s">
        <v>69</v>
      </c>
      <c r="C64" s="233">
        <v>397500</v>
      </c>
    </row>
    <row r="65" spans="1:23" ht="12.75" customHeight="1" x14ac:dyDescent="0.25">
      <c r="A65" s="58">
        <v>99</v>
      </c>
      <c r="B65" s="195" t="s">
        <v>72</v>
      </c>
      <c r="C65" s="232">
        <v>4000000</v>
      </c>
    </row>
    <row r="66" spans="1:23" ht="12.75" customHeight="1" x14ac:dyDescent="0.25">
      <c r="A66" s="58">
        <v>99</v>
      </c>
      <c r="B66" s="196" t="s">
        <v>73</v>
      </c>
      <c r="C66" s="238">
        <v>27243992</v>
      </c>
    </row>
    <row r="67" spans="1:23" ht="12.75" customHeight="1" x14ac:dyDescent="0.25">
      <c r="A67" s="58">
        <v>99</v>
      </c>
      <c r="B67" s="195" t="s">
        <v>74</v>
      </c>
      <c r="C67" s="233">
        <v>4550000</v>
      </c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</row>
    <row r="68" spans="1:23" ht="12.75" customHeight="1" x14ac:dyDescent="0.25">
      <c r="A68" s="58">
        <v>99</v>
      </c>
      <c r="B68" s="195" t="s">
        <v>75</v>
      </c>
      <c r="C68" s="233">
        <v>1650000</v>
      </c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</row>
    <row r="69" spans="1:23" ht="12.75" customHeight="1" x14ac:dyDescent="0.25">
      <c r="A69" s="58">
        <v>99</v>
      </c>
      <c r="B69" s="195" t="s">
        <v>76</v>
      </c>
      <c r="C69" s="233">
        <v>11920000</v>
      </c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</row>
    <row r="70" spans="1:23" ht="12.75" customHeight="1" x14ac:dyDescent="0.25">
      <c r="A70" s="58">
        <v>99</v>
      </c>
      <c r="B70" s="195" t="s">
        <v>77</v>
      </c>
      <c r="C70" s="233">
        <v>2500000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</row>
    <row r="71" spans="1:23" ht="12.75" customHeight="1" x14ac:dyDescent="0.25">
      <c r="A71" s="58">
        <v>99</v>
      </c>
      <c r="B71" s="195" t="s">
        <v>78</v>
      </c>
      <c r="C71" s="239">
        <v>20620000</v>
      </c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</row>
    <row r="72" spans="1:23" ht="12.75" customHeight="1" x14ac:dyDescent="0.25">
      <c r="A72" s="58">
        <v>99</v>
      </c>
      <c r="B72" s="195" t="s">
        <v>79</v>
      </c>
      <c r="C72" s="233">
        <v>375000</v>
      </c>
    </row>
    <row r="73" spans="1:23" ht="12.75" customHeight="1" x14ac:dyDescent="0.25">
      <c r="A73" s="58">
        <v>99</v>
      </c>
      <c r="B73" s="240" t="s">
        <v>745</v>
      </c>
      <c r="C73" s="233">
        <v>1762568</v>
      </c>
    </row>
    <row r="74" spans="1:23" ht="12.75" customHeight="1" x14ac:dyDescent="0.25">
      <c r="A74" s="58">
        <v>99</v>
      </c>
      <c r="B74" s="240" t="s">
        <v>746</v>
      </c>
      <c r="C74" s="233">
        <v>415500</v>
      </c>
    </row>
    <row r="75" spans="1:23" ht="12.75" customHeight="1" x14ac:dyDescent="0.25">
      <c r="A75" s="58">
        <v>99</v>
      </c>
      <c r="B75" s="195" t="s">
        <v>82</v>
      </c>
      <c r="C75" s="239">
        <f>SUM(C72:C74)</f>
        <v>2553068</v>
      </c>
    </row>
    <row r="76" spans="1:23" ht="12.75" customHeight="1" x14ac:dyDescent="0.25">
      <c r="A76" s="58">
        <v>99</v>
      </c>
      <c r="B76" s="196" t="s">
        <v>83</v>
      </c>
      <c r="C76" s="237">
        <v>23173068</v>
      </c>
    </row>
    <row r="77" spans="1:23" ht="12.75" customHeight="1" x14ac:dyDescent="0.25">
      <c r="A77" s="58">
        <v>99</v>
      </c>
      <c r="B77" s="196" t="s">
        <v>84</v>
      </c>
      <c r="C77" s="182">
        <v>6912201722</v>
      </c>
    </row>
    <row r="78" spans="1:23" ht="12.75" customHeight="1" x14ac:dyDescent="0.25">
      <c r="A78" s="58">
        <v>99</v>
      </c>
      <c r="B78" s="196"/>
      <c r="C78" s="241"/>
    </row>
    <row r="79" spans="1:23" ht="12.75" customHeight="1" x14ac:dyDescent="0.25">
      <c r="A79" s="58">
        <v>99</v>
      </c>
      <c r="B79" s="195" t="s">
        <v>87</v>
      </c>
      <c r="C79" s="180">
        <v>162771000</v>
      </c>
    </row>
    <row r="80" spans="1:23" ht="12.75" customHeight="1" x14ac:dyDescent="0.25">
      <c r="A80" s="58">
        <v>99</v>
      </c>
      <c r="B80" s="196" t="s">
        <v>88</v>
      </c>
      <c r="C80" s="180">
        <v>162771000</v>
      </c>
    </row>
    <row r="81" spans="1:4" ht="12.75" customHeight="1" x14ac:dyDescent="0.25">
      <c r="A81" s="58">
        <v>99</v>
      </c>
      <c r="B81" s="195" t="s">
        <v>89</v>
      </c>
      <c r="C81" s="180">
        <v>2714817316</v>
      </c>
    </row>
    <row r="82" spans="1:4" ht="12.75" customHeight="1" x14ac:dyDescent="0.25">
      <c r="A82" s="58">
        <v>99</v>
      </c>
      <c r="B82" s="196" t="s">
        <v>90</v>
      </c>
      <c r="C82" s="180">
        <v>2714817316</v>
      </c>
    </row>
    <row r="83" spans="1:4" ht="12.75" customHeight="1" x14ac:dyDescent="0.25">
      <c r="A83" s="58">
        <v>99</v>
      </c>
      <c r="B83" s="179" t="s">
        <v>91</v>
      </c>
      <c r="C83" s="182">
        <v>0</v>
      </c>
    </row>
    <row r="84" spans="1:4" ht="12.75" customHeight="1" x14ac:dyDescent="0.25">
      <c r="A84" s="58">
        <v>99</v>
      </c>
      <c r="B84" s="196" t="s">
        <v>92</v>
      </c>
      <c r="C84" s="182">
        <f>C82+C80</f>
        <v>2877588316</v>
      </c>
    </row>
    <row r="85" spans="1:4" ht="12.75" customHeight="1" x14ac:dyDescent="0.25">
      <c r="A85" s="58">
        <v>99</v>
      </c>
      <c r="B85" s="196" t="s">
        <v>93</v>
      </c>
      <c r="C85" s="182">
        <v>2877588316</v>
      </c>
    </row>
    <row r="86" spans="1:4" ht="12.75" customHeight="1" x14ac:dyDescent="0.25">
      <c r="A86" s="58">
        <v>99</v>
      </c>
      <c r="B86" s="190"/>
      <c r="C86" s="234"/>
    </row>
    <row r="87" spans="1:4" ht="12.75" customHeight="1" x14ac:dyDescent="0.25">
      <c r="A87" s="58">
        <v>99</v>
      </c>
      <c r="B87" s="196" t="s">
        <v>94</v>
      </c>
      <c r="C87" s="182">
        <v>2877588316</v>
      </c>
    </row>
    <row r="88" spans="1:4" ht="12.75" customHeight="1" x14ac:dyDescent="0.25">
      <c r="A88" s="58">
        <v>99</v>
      </c>
      <c r="B88" s="196" t="s">
        <v>95</v>
      </c>
      <c r="C88" s="180">
        <v>162771000</v>
      </c>
    </row>
    <row r="89" spans="1:4" ht="12.75" customHeight="1" x14ac:dyDescent="0.25">
      <c r="A89" s="58">
        <v>99</v>
      </c>
      <c r="B89" s="196" t="s">
        <v>96</v>
      </c>
      <c r="C89" s="180">
        <v>2714817316</v>
      </c>
      <c r="D89" s="242"/>
    </row>
    <row r="90" spans="1:4" ht="12.75" customHeight="1" x14ac:dyDescent="0.25">
      <c r="A90" s="58">
        <v>99</v>
      </c>
      <c r="B90" s="196"/>
      <c r="C90" s="234"/>
    </row>
    <row r="91" spans="1:4" ht="12.75" customHeight="1" x14ac:dyDescent="0.25">
      <c r="A91" s="58">
        <v>99</v>
      </c>
      <c r="B91" s="190" t="s">
        <v>747</v>
      </c>
      <c r="C91" s="180">
        <v>2050792366</v>
      </c>
    </row>
    <row r="92" spans="1:4" ht="12.75" customHeight="1" x14ac:dyDescent="0.25"/>
    <row r="93" spans="1:4" ht="12.75" customHeight="1" x14ac:dyDescent="0.25"/>
    <row r="94" spans="1:4" ht="12.75" customHeight="1" x14ac:dyDescent="0.25"/>
    <row r="95" spans="1:4" ht="12.75" customHeight="1" x14ac:dyDescent="0.25"/>
    <row r="96" spans="1: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E2604-2B17-45D7-8250-EB3E9A4A9268}">
  <sheetPr>
    <tabColor theme="9"/>
  </sheetPr>
  <dimension ref="A1:W975"/>
  <sheetViews>
    <sheetView workbookViewId="0">
      <selection activeCell="D2" sqref="D1:D1048576"/>
    </sheetView>
  </sheetViews>
  <sheetFormatPr defaultColWidth="14.44140625" defaultRowHeight="15" customHeight="1" x14ac:dyDescent="0.25"/>
  <cols>
    <col min="1" max="1" width="8" style="443" customWidth="1"/>
    <col min="2" max="2" width="82" style="443" customWidth="1"/>
    <col min="3" max="3" width="42.44140625" style="443" customWidth="1"/>
    <col min="4" max="4" width="43.77734375" style="443" customWidth="1"/>
    <col min="5" max="5" width="20.77734375" style="443" customWidth="1"/>
    <col min="6" max="23" width="8.77734375" style="443" customWidth="1"/>
    <col min="24" max="16384" width="14.44140625" style="443"/>
  </cols>
  <sheetData>
    <row r="1" spans="1:4" ht="12.75" customHeight="1" x14ac:dyDescent="0.25">
      <c r="A1" s="461" t="s">
        <v>516</v>
      </c>
      <c r="B1" s="462"/>
      <c r="C1" s="462"/>
      <c r="D1" s="389"/>
    </row>
    <row r="2" spans="1:4" ht="12.75" customHeight="1" x14ac:dyDescent="0.25">
      <c r="A2" s="231" t="s">
        <v>1</v>
      </c>
      <c r="B2" s="231" t="s">
        <v>2</v>
      </c>
      <c r="C2" s="392" t="s">
        <v>1051</v>
      </c>
      <c r="D2" s="389"/>
    </row>
    <row r="3" spans="1:4" ht="12.75" customHeight="1" x14ac:dyDescent="0.25">
      <c r="A3" s="231">
        <v>2</v>
      </c>
      <c r="B3" s="231">
        <v>3</v>
      </c>
      <c r="C3" s="231">
        <v>4</v>
      </c>
      <c r="D3" s="389"/>
    </row>
    <row r="4" spans="1:4" ht="12.75" customHeight="1" x14ac:dyDescent="0.25">
      <c r="A4" s="58">
        <v>99</v>
      </c>
      <c r="B4" s="179" t="s">
        <v>4</v>
      </c>
      <c r="C4" s="394">
        <v>552508625</v>
      </c>
      <c r="D4" s="389"/>
    </row>
    <row r="5" spans="1:4" ht="12.75" customHeight="1" x14ac:dyDescent="0.25">
      <c r="A5" s="58">
        <v>99</v>
      </c>
      <c r="B5" s="179" t="s">
        <v>5</v>
      </c>
      <c r="C5" s="394">
        <v>759738660</v>
      </c>
      <c r="D5" s="389"/>
    </row>
    <row r="6" spans="1:4" ht="12.75" customHeight="1" x14ac:dyDescent="0.25">
      <c r="A6" s="58">
        <v>99</v>
      </c>
      <c r="B6" s="179" t="s">
        <v>6</v>
      </c>
      <c r="C6" s="394">
        <v>248497260</v>
      </c>
      <c r="D6" s="389"/>
    </row>
    <row r="7" spans="1:4" ht="12.75" customHeight="1" x14ac:dyDescent="0.25">
      <c r="A7" s="58">
        <v>99</v>
      </c>
      <c r="B7" s="179" t="s">
        <v>7</v>
      </c>
      <c r="C7" s="394">
        <v>194999599</v>
      </c>
      <c r="D7" s="389"/>
    </row>
    <row r="8" spans="1:4" ht="12.75" customHeight="1" x14ac:dyDescent="0.25">
      <c r="A8" s="58">
        <v>99</v>
      </c>
      <c r="B8" s="179" t="s">
        <v>8</v>
      </c>
      <c r="C8" s="394">
        <v>443496859</v>
      </c>
      <c r="D8" s="389"/>
    </row>
    <row r="9" spans="1:4" ht="12.75" customHeight="1" x14ac:dyDescent="0.25">
      <c r="A9" s="58">
        <v>99</v>
      </c>
      <c r="B9" s="179" t="s">
        <v>9</v>
      </c>
      <c r="C9" s="394">
        <v>62326932</v>
      </c>
      <c r="D9" s="389"/>
    </row>
    <row r="10" spans="1:4" ht="12.75" customHeight="1" x14ac:dyDescent="0.25">
      <c r="A10" s="58">
        <v>99</v>
      </c>
      <c r="B10" s="393" t="s">
        <v>1052</v>
      </c>
      <c r="C10" s="394">
        <v>1818071076</v>
      </c>
      <c r="D10" s="389"/>
    </row>
    <row r="11" spans="1:4" ht="12.75" customHeight="1" x14ac:dyDescent="0.25">
      <c r="A11" s="58">
        <v>99</v>
      </c>
      <c r="B11" s="393" t="s">
        <v>1053</v>
      </c>
      <c r="C11" s="394">
        <v>627622152</v>
      </c>
      <c r="D11" s="389"/>
    </row>
    <row r="12" spans="1:4" ht="12.75" customHeight="1" x14ac:dyDescent="0.25">
      <c r="A12" s="58">
        <v>99</v>
      </c>
      <c r="B12" s="393" t="s">
        <v>1054</v>
      </c>
      <c r="C12" s="444">
        <v>2764500</v>
      </c>
      <c r="D12" s="389"/>
    </row>
    <row r="13" spans="1:4" ht="12.75" customHeight="1" x14ac:dyDescent="0.25">
      <c r="A13" s="58">
        <v>99</v>
      </c>
      <c r="B13" s="393" t="s">
        <v>1058</v>
      </c>
      <c r="C13" s="444">
        <v>10700196</v>
      </c>
      <c r="D13" s="389"/>
    </row>
    <row r="14" spans="1:4" s="445" customFormat="1" ht="12.75" customHeight="1" x14ac:dyDescent="0.25">
      <c r="A14" s="58">
        <v>99</v>
      </c>
      <c r="B14" s="179" t="s">
        <v>12</v>
      </c>
      <c r="C14" s="444">
        <v>157264000</v>
      </c>
      <c r="D14" s="391"/>
    </row>
    <row r="15" spans="1:4" ht="12.75" customHeight="1" x14ac:dyDescent="0.25">
      <c r="A15" s="58">
        <v>99</v>
      </c>
      <c r="B15" s="179" t="s">
        <v>13</v>
      </c>
      <c r="C15" s="444">
        <v>6711750</v>
      </c>
      <c r="D15" s="389"/>
    </row>
    <row r="16" spans="1:4" ht="12.75" customHeight="1" x14ac:dyDescent="0.25">
      <c r="A16" s="58">
        <v>99</v>
      </c>
      <c r="B16" s="179" t="s">
        <v>14</v>
      </c>
      <c r="C16" s="444">
        <v>5400000</v>
      </c>
      <c r="D16" s="389"/>
    </row>
    <row r="17" spans="1:4" ht="12.75" customHeight="1" x14ac:dyDescent="0.25">
      <c r="A17" s="58">
        <v>99</v>
      </c>
      <c r="B17" s="179" t="s">
        <v>15</v>
      </c>
      <c r="C17" s="444">
        <v>11329500</v>
      </c>
      <c r="D17" s="389"/>
    </row>
    <row r="18" spans="1:4" ht="12.75" customHeight="1" x14ac:dyDescent="0.25">
      <c r="A18" s="58">
        <v>99</v>
      </c>
      <c r="B18" s="179" t="s">
        <v>558</v>
      </c>
      <c r="C18" s="444">
        <v>8321248</v>
      </c>
      <c r="D18" s="389"/>
    </row>
    <row r="19" spans="1:4" ht="12.75" customHeight="1" x14ac:dyDescent="0.25">
      <c r="A19" s="58">
        <v>99</v>
      </c>
      <c r="B19" s="179" t="s">
        <v>18</v>
      </c>
      <c r="C19" s="444">
        <v>13433036</v>
      </c>
      <c r="D19" s="389"/>
    </row>
    <row r="20" spans="1:4" ht="12.75" customHeight="1" x14ac:dyDescent="0.25">
      <c r="A20" s="58">
        <v>99</v>
      </c>
      <c r="B20" s="393" t="s">
        <v>1056</v>
      </c>
      <c r="C20" s="444">
        <v>8338000</v>
      </c>
      <c r="D20" s="389"/>
    </row>
    <row r="21" spans="1:4" ht="12.75" customHeight="1" x14ac:dyDescent="0.25">
      <c r="A21" s="58">
        <v>99</v>
      </c>
      <c r="B21" s="393" t="s">
        <v>1057</v>
      </c>
      <c r="C21" s="444">
        <v>25090692</v>
      </c>
      <c r="D21" s="389"/>
    </row>
    <row r="22" spans="1:4" ht="12.75" customHeight="1" x14ac:dyDescent="0.25">
      <c r="A22" s="58">
        <v>99</v>
      </c>
      <c r="B22" s="179" t="s">
        <v>22</v>
      </c>
      <c r="C22" s="444">
        <v>235888226</v>
      </c>
      <c r="D22" s="389"/>
    </row>
    <row r="23" spans="1:4" ht="12.75" customHeight="1" x14ac:dyDescent="0.25">
      <c r="A23" s="58">
        <v>99</v>
      </c>
      <c r="B23" s="393" t="s">
        <v>1055</v>
      </c>
      <c r="C23" s="444">
        <v>10985500</v>
      </c>
      <c r="D23" s="389"/>
    </row>
    <row r="24" spans="1:4" ht="12.75" customHeight="1" x14ac:dyDescent="0.25">
      <c r="A24" s="58">
        <v>99</v>
      </c>
      <c r="B24" s="393" t="s">
        <v>25</v>
      </c>
      <c r="C24" s="444">
        <v>51830047</v>
      </c>
      <c r="D24" s="389"/>
    </row>
    <row r="25" spans="1:4" ht="12.75" customHeight="1" x14ac:dyDescent="0.25">
      <c r="A25" s="58">
        <v>99</v>
      </c>
      <c r="B25" s="179" t="s">
        <v>26</v>
      </c>
      <c r="C25" s="446">
        <v>62815547</v>
      </c>
      <c r="D25" s="389"/>
    </row>
    <row r="26" spans="1:4" ht="12.6" customHeight="1" x14ac:dyDescent="0.25">
      <c r="A26" s="58">
        <v>99</v>
      </c>
      <c r="B26" s="393" t="s">
        <v>27</v>
      </c>
      <c r="C26" s="446">
        <v>298703773</v>
      </c>
      <c r="D26" s="389"/>
    </row>
    <row r="27" spans="1:4" ht="12.75" customHeight="1" x14ac:dyDescent="0.25">
      <c r="A27" s="58">
        <v>99</v>
      </c>
      <c r="B27" s="181" t="s">
        <v>28</v>
      </c>
      <c r="C27" s="444">
        <v>2757861697</v>
      </c>
      <c r="D27" s="389"/>
    </row>
    <row r="28" spans="1:4" ht="12.75" customHeight="1" x14ac:dyDescent="0.25">
      <c r="A28" s="58">
        <v>99</v>
      </c>
      <c r="B28" s="393" t="s">
        <v>1059</v>
      </c>
      <c r="C28" s="444">
        <v>57914588</v>
      </c>
      <c r="D28" s="396"/>
    </row>
    <row r="29" spans="1:4" ht="12.75" customHeight="1" x14ac:dyDescent="0.25">
      <c r="A29" s="58">
        <v>99</v>
      </c>
      <c r="B29" s="179" t="s">
        <v>740</v>
      </c>
      <c r="C29" s="444">
        <v>75714014</v>
      </c>
      <c r="D29" s="389"/>
    </row>
    <row r="30" spans="1:4" ht="12.75" customHeight="1" x14ac:dyDescent="0.25">
      <c r="A30" s="58">
        <v>99</v>
      </c>
      <c r="B30" s="393" t="s">
        <v>1060</v>
      </c>
      <c r="C30" s="444">
        <v>34400000</v>
      </c>
      <c r="D30" s="389"/>
    </row>
    <row r="31" spans="1:4" ht="12.75" customHeight="1" x14ac:dyDescent="0.25">
      <c r="A31" s="58">
        <v>99</v>
      </c>
      <c r="B31" s="179" t="s">
        <v>32</v>
      </c>
      <c r="C31" s="444">
        <v>83902735</v>
      </c>
      <c r="D31" s="389"/>
    </row>
    <row r="32" spans="1:4" ht="12.75" customHeight="1" x14ac:dyDescent="0.25">
      <c r="A32" s="58">
        <v>99</v>
      </c>
      <c r="B32" s="393" t="s">
        <v>1061</v>
      </c>
      <c r="C32" s="444">
        <v>20067104</v>
      </c>
      <c r="D32" s="389"/>
    </row>
    <row r="33" spans="1:23" ht="12.75" customHeight="1" x14ac:dyDescent="0.25">
      <c r="A33" s="58">
        <v>99</v>
      </c>
      <c r="B33" s="393" t="s">
        <v>1062</v>
      </c>
      <c r="C33" s="444">
        <v>69014500</v>
      </c>
      <c r="D33" s="389"/>
    </row>
    <row r="34" spans="1:23" ht="12.75" customHeight="1" x14ac:dyDescent="0.25">
      <c r="A34" s="58">
        <v>99</v>
      </c>
      <c r="B34" s="393" t="s">
        <v>1063</v>
      </c>
      <c r="C34" s="444">
        <v>216000000</v>
      </c>
      <c r="D34" s="389"/>
    </row>
    <row r="35" spans="1:23" ht="12.75" customHeight="1" x14ac:dyDescent="0.25">
      <c r="A35" s="58">
        <v>99</v>
      </c>
      <c r="B35" s="181" t="s">
        <v>35</v>
      </c>
      <c r="C35" s="447">
        <v>557012941</v>
      </c>
      <c r="D35" s="389"/>
    </row>
    <row r="36" spans="1:23" ht="12.75" customHeight="1" x14ac:dyDescent="0.25">
      <c r="A36" s="405">
        <v>99</v>
      </c>
      <c r="B36" s="402" t="s">
        <v>36</v>
      </c>
      <c r="C36" s="444">
        <v>516000000</v>
      </c>
      <c r="D36" s="389"/>
    </row>
    <row r="37" spans="1:23" ht="12.75" customHeight="1" x14ac:dyDescent="0.25">
      <c r="A37" s="405">
        <v>99</v>
      </c>
      <c r="B37" s="402" t="s">
        <v>37</v>
      </c>
      <c r="C37" s="444">
        <v>113000000</v>
      </c>
      <c r="D37" s="389"/>
    </row>
    <row r="38" spans="1:23" ht="12.75" customHeight="1" x14ac:dyDescent="0.25">
      <c r="A38" s="405">
        <v>99</v>
      </c>
      <c r="B38" s="402" t="s">
        <v>38</v>
      </c>
      <c r="C38" s="444">
        <v>629000000</v>
      </c>
      <c r="D38" s="389"/>
    </row>
    <row r="39" spans="1:23" ht="12.75" customHeight="1" x14ac:dyDescent="0.25">
      <c r="A39" s="405">
        <v>99</v>
      </c>
      <c r="B39" s="402" t="s">
        <v>39</v>
      </c>
      <c r="C39" s="444">
        <v>2330000000</v>
      </c>
      <c r="D39" s="389"/>
    </row>
    <row r="40" spans="1:23" ht="12.75" customHeight="1" x14ac:dyDescent="0.25">
      <c r="A40" s="405">
        <v>99</v>
      </c>
      <c r="B40" s="402" t="s">
        <v>40</v>
      </c>
      <c r="C40" s="401" t="s">
        <v>1064</v>
      </c>
      <c r="D40" s="389"/>
    </row>
    <row r="41" spans="1:23" ht="12.75" customHeight="1" x14ac:dyDescent="0.25">
      <c r="A41" s="405">
        <v>99</v>
      </c>
      <c r="B41" s="402" t="s">
        <v>41</v>
      </c>
      <c r="C41" s="444">
        <v>72000000</v>
      </c>
      <c r="D41" s="389"/>
    </row>
    <row r="42" spans="1:23" ht="12.75" customHeight="1" x14ac:dyDescent="0.25">
      <c r="A42" s="405">
        <v>99</v>
      </c>
      <c r="B42" s="402" t="s">
        <v>42</v>
      </c>
      <c r="C42" s="444">
        <v>2402000000</v>
      </c>
      <c r="D42" s="389"/>
    </row>
    <row r="43" spans="1:23" ht="12.75" customHeight="1" x14ac:dyDescent="0.25">
      <c r="A43" s="405">
        <v>99</v>
      </c>
      <c r="B43" s="402" t="s">
        <v>43</v>
      </c>
      <c r="C43" s="444">
        <v>1500000</v>
      </c>
      <c r="D43" s="389"/>
    </row>
    <row r="44" spans="1:23" ht="12.75" customHeight="1" x14ac:dyDescent="0.25">
      <c r="A44" s="405">
        <v>99</v>
      </c>
      <c r="B44" s="402" t="s">
        <v>44</v>
      </c>
      <c r="C44" s="444">
        <v>5000000</v>
      </c>
      <c r="D44" s="389"/>
    </row>
    <row r="45" spans="1:23" ht="12.75" customHeight="1" x14ac:dyDescent="0.25">
      <c r="A45" s="405">
        <v>99</v>
      </c>
      <c r="B45" s="402" t="s">
        <v>45</v>
      </c>
      <c r="C45" s="444">
        <v>2800000</v>
      </c>
      <c r="D45" s="389"/>
    </row>
    <row r="46" spans="1:23" ht="12.75" customHeight="1" x14ac:dyDescent="0.25">
      <c r="A46" s="405">
        <v>99</v>
      </c>
      <c r="B46" s="403" t="s">
        <v>1065</v>
      </c>
      <c r="C46" s="444">
        <v>2400000</v>
      </c>
      <c r="D46" s="389"/>
    </row>
    <row r="47" spans="1:23" ht="12.75" customHeight="1" x14ac:dyDescent="0.25">
      <c r="A47" s="405">
        <v>99</v>
      </c>
      <c r="B47" s="402" t="s">
        <v>46</v>
      </c>
      <c r="C47" s="444">
        <v>11700000</v>
      </c>
      <c r="D47" s="389"/>
    </row>
    <row r="48" spans="1:23" ht="12.75" customHeight="1" x14ac:dyDescent="0.25">
      <c r="A48" s="405">
        <v>99</v>
      </c>
      <c r="B48" s="404" t="s">
        <v>47</v>
      </c>
      <c r="C48" s="448">
        <v>3042700000</v>
      </c>
      <c r="D48" s="389"/>
      <c r="E48" s="390"/>
      <c r="F48" s="390"/>
      <c r="G48" s="390"/>
      <c r="H48" s="390"/>
      <c r="I48" s="390"/>
      <c r="J48" s="390"/>
      <c r="K48" s="390"/>
      <c r="L48" s="390"/>
      <c r="M48" s="390"/>
      <c r="N48" s="390"/>
      <c r="O48" s="390"/>
      <c r="P48" s="390"/>
      <c r="Q48" s="390"/>
      <c r="R48" s="390"/>
      <c r="S48" s="390"/>
      <c r="T48" s="390"/>
      <c r="U48" s="390"/>
      <c r="V48" s="390"/>
      <c r="W48" s="390"/>
    </row>
    <row r="49" spans="1:23" ht="12.75" customHeight="1" x14ac:dyDescent="0.25">
      <c r="A49" s="405">
        <v>99</v>
      </c>
      <c r="B49" s="402" t="s">
        <v>1066</v>
      </c>
      <c r="C49" s="444">
        <v>168234000</v>
      </c>
      <c r="D49" s="389"/>
      <c r="E49" s="390"/>
      <c r="F49" s="390"/>
      <c r="G49" s="390"/>
      <c r="H49" s="390"/>
      <c r="I49" s="390"/>
      <c r="J49" s="390"/>
      <c r="K49" s="390"/>
      <c r="L49" s="390"/>
      <c r="M49" s="390"/>
      <c r="N49" s="390"/>
      <c r="O49" s="390"/>
      <c r="P49" s="390"/>
      <c r="Q49" s="390"/>
      <c r="R49" s="390"/>
      <c r="S49" s="390"/>
      <c r="T49" s="390"/>
      <c r="U49" s="390"/>
      <c r="V49" s="390"/>
      <c r="W49" s="390"/>
    </row>
    <row r="50" spans="1:23" ht="12.75" customHeight="1" x14ac:dyDescent="0.25">
      <c r="A50" s="405">
        <v>99</v>
      </c>
      <c r="B50" s="402" t="s">
        <v>1067</v>
      </c>
      <c r="C50" s="444">
        <v>63062225</v>
      </c>
      <c r="D50" s="389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</row>
    <row r="51" spans="1:23" ht="12.75" customHeight="1" x14ac:dyDescent="0.25">
      <c r="A51" s="405">
        <v>99</v>
      </c>
      <c r="B51" s="402" t="s">
        <v>1068</v>
      </c>
      <c r="C51" s="444">
        <v>21226000</v>
      </c>
      <c r="D51" s="389"/>
      <c r="E51" s="390"/>
      <c r="F51" s="390"/>
      <c r="G51" s="390"/>
      <c r="H51" s="390"/>
      <c r="I51" s="390"/>
      <c r="J51" s="390"/>
      <c r="K51" s="390"/>
      <c r="L51" s="390"/>
      <c r="M51" s="390"/>
      <c r="N51" s="390"/>
      <c r="O51" s="390"/>
      <c r="P51" s="390"/>
      <c r="Q51" s="390"/>
      <c r="R51" s="390"/>
      <c r="S51" s="390"/>
      <c r="T51" s="390"/>
      <c r="U51" s="390"/>
      <c r="V51" s="390"/>
      <c r="W51" s="390"/>
    </row>
    <row r="52" spans="1:23" ht="12.75" customHeight="1" x14ac:dyDescent="0.25">
      <c r="A52" s="405">
        <v>99</v>
      </c>
      <c r="B52" s="402" t="s">
        <v>1069</v>
      </c>
      <c r="C52" s="444">
        <v>92917000</v>
      </c>
      <c r="D52" s="389"/>
      <c r="E52" s="390"/>
      <c r="F52" s="390"/>
      <c r="G52" s="390"/>
      <c r="H52" s="390"/>
      <c r="I52" s="390"/>
      <c r="J52" s="390"/>
      <c r="K52" s="390"/>
      <c r="L52" s="390"/>
      <c r="M52" s="390"/>
      <c r="N52" s="390"/>
      <c r="O52" s="390"/>
      <c r="P52" s="390"/>
      <c r="Q52" s="390"/>
      <c r="R52" s="390"/>
      <c r="S52" s="390"/>
      <c r="T52" s="390"/>
      <c r="U52" s="390"/>
      <c r="V52" s="390"/>
      <c r="W52" s="390"/>
    </row>
    <row r="53" spans="1:23" ht="12.75" customHeight="1" x14ac:dyDescent="0.25">
      <c r="A53" s="405">
        <v>99</v>
      </c>
      <c r="B53" s="402" t="s">
        <v>1070</v>
      </c>
      <c r="C53" s="444">
        <v>300000</v>
      </c>
      <c r="D53" s="389"/>
    </row>
    <row r="54" spans="1:23" ht="12.75" customHeight="1" x14ac:dyDescent="0.25">
      <c r="A54" s="405">
        <v>99</v>
      </c>
      <c r="B54" s="402" t="s">
        <v>1072</v>
      </c>
      <c r="C54" s="444">
        <v>90170000</v>
      </c>
      <c r="D54" s="389"/>
    </row>
    <row r="55" spans="1:23" ht="12.75" customHeight="1" x14ac:dyDescent="0.25">
      <c r="A55" s="405">
        <v>99</v>
      </c>
      <c r="B55" s="402" t="s">
        <v>1073</v>
      </c>
      <c r="C55" s="444">
        <v>51752500</v>
      </c>
      <c r="D55" s="389"/>
    </row>
    <row r="56" spans="1:23" ht="12.75" customHeight="1" x14ac:dyDescent="0.25">
      <c r="A56" s="405">
        <v>99</v>
      </c>
      <c r="B56" s="402" t="s">
        <v>1074</v>
      </c>
      <c r="C56" s="444">
        <v>114868088</v>
      </c>
      <c r="D56" s="389"/>
    </row>
    <row r="57" spans="1:23" ht="12.75" customHeight="1" x14ac:dyDescent="0.25">
      <c r="A57" s="405">
        <v>99</v>
      </c>
      <c r="B57" s="402" t="s">
        <v>1075</v>
      </c>
      <c r="C57" s="444">
        <v>83316060</v>
      </c>
      <c r="D57" s="389"/>
    </row>
    <row r="58" spans="1:23" ht="12.75" customHeight="1" x14ac:dyDescent="0.25">
      <c r="A58" s="405">
        <v>99</v>
      </c>
      <c r="B58" s="402" t="s">
        <v>1076</v>
      </c>
      <c r="C58" s="444">
        <v>53345163</v>
      </c>
      <c r="D58" s="389"/>
    </row>
    <row r="59" spans="1:23" ht="12.75" customHeight="1" x14ac:dyDescent="0.25">
      <c r="A59" s="405">
        <v>99</v>
      </c>
      <c r="B59" s="424" t="s">
        <v>1071</v>
      </c>
      <c r="C59" s="448">
        <v>393451811</v>
      </c>
      <c r="D59" s="389"/>
    </row>
    <row r="60" spans="1:23" ht="12.75" hidden="1" customHeight="1" x14ac:dyDescent="0.25">
      <c r="A60" s="405">
        <v>99</v>
      </c>
      <c r="B60" s="406" t="s">
        <v>743</v>
      </c>
      <c r="C60" s="398"/>
      <c r="D60" s="389"/>
    </row>
    <row r="61" spans="1:23" ht="12.75" customHeight="1" x14ac:dyDescent="0.25">
      <c r="A61" s="405">
        <v>99</v>
      </c>
      <c r="B61" s="406" t="s">
        <v>1088</v>
      </c>
      <c r="C61" s="444">
        <v>6222050</v>
      </c>
      <c r="D61" s="389"/>
    </row>
    <row r="62" spans="1:23" ht="12.75" customHeight="1" x14ac:dyDescent="0.25">
      <c r="A62" s="405">
        <v>99</v>
      </c>
      <c r="B62" s="406" t="s">
        <v>1087</v>
      </c>
      <c r="C62" s="444">
        <v>14736500</v>
      </c>
      <c r="D62" s="389"/>
    </row>
    <row r="63" spans="1:23" ht="12.75" customHeight="1" x14ac:dyDescent="0.25">
      <c r="A63" s="405">
        <v>99</v>
      </c>
      <c r="B63" s="406" t="s">
        <v>1089</v>
      </c>
      <c r="C63" s="444">
        <v>21317100</v>
      </c>
      <c r="D63" s="389"/>
    </row>
    <row r="64" spans="1:23" ht="12.75" customHeight="1" x14ac:dyDescent="0.25">
      <c r="A64" s="405">
        <v>99</v>
      </c>
      <c r="B64" s="406" t="s">
        <v>1090</v>
      </c>
      <c r="C64" s="444">
        <v>13931700</v>
      </c>
      <c r="D64" s="389"/>
    </row>
    <row r="65" spans="1:5" ht="12.75" customHeight="1" x14ac:dyDescent="0.25">
      <c r="A65" s="405">
        <v>99</v>
      </c>
      <c r="B65" s="406" t="s">
        <v>1091</v>
      </c>
      <c r="C65" s="444">
        <v>35304400</v>
      </c>
      <c r="D65" s="389"/>
    </row>
    <row r="66" spans="1:5" ht="12.75" customHeight="1" x14ac:dyDescent="0.25">
      <c r="A66" s="405">
        <v>99</v>
      </c>
      <c r="B66" s="406" t="s">
        <v>1092</v>
      </c>
      <c r="C66" s="444">
        <v>908046</v>
      </c>
      <c r="D66" s="389"/>
    </row>
    <row r="67" spans="1:5" ht="12.75" customHeight="1" x14ac:dyDescent="0.25">
      <c r="A67" s="405">
        <v>99</v>
      </c>
      <c r="B67" s="406" t="s">
        <v>1086</v>
      </c>
      <c r="C67" s="444">
        <f>SUM(C61:C66)</f>
        <v>92419796</v>
      </c>
      <c r="D67" s="389"/>
    </row>
    <row r="68" spans="1:5" ht="12.75" customHeight="1" x14ac:dyDescent="0.25">
      <c r="A68" s="405">
        <v>99</v>
      </c>
      <c r="B68" s="407" t="s">
        <v>59</v>
      </c>
      <c r="C68" s="448">
        <v>831610832</v>
      </c>
      <c r="D68" s="447">
        <v>831610832.39999998</v>
      </c>
      <c r="E68" s="449">
        <f>C68-D68</f>
        <v>-0.39999997615814209</v>
      </c>
    </row>
    <row r="69" spans="1:5" ht="12.75" customHeight="1" x14ac:dyDescent="0.25">
      <c r="A69" s="405">
        <v>99</v>
      </c>
      <c r="B69" s="409" t="s">
        <v>1077</v>
      </c>
      <c r="C69" s="444">
        <v>20655500</v>
      </c>
      <c r="D69" s="389"/>
    </row>
    <row r="70" spans="1:5" ht="12.75" customHeight="1" x14ac:dyDescent="0.25">
      <c r="A70" s="405">
        <v>99</v>
      </c>
      <c r="B70" s="409" t="s">
        <v>1078</v>
      </c>
      <c r="C70" s="444">
        <v>1225416</v>
      </c>
      <c r="D70" s="389"/>
    </row>
    <row r="71" spans="1:5" ht="12.75" customHeight="1" x14ac:dyDescent="0.25">
      <c r="A71" s="405">
        <v>99</v>
      </c>
      <c r="B71" s="407" t="s">
        <v>62</v>
      </c>
      <c r="C71" s="448">
        <v>21880916</v>
      </c>
      <c r="D71" s="389"/>
    </row>
    <row r="72" spans="1:5" ht="12.75" customHeight="1" x14ac:dyDescent="0.25">
      <c r="A72" s="397">
        <v>99</v>
      </c>
      <c r="B72" s="408" t="s">
        <v>63</v>
      </c>
      <c r="C72" s="444">
        <v>5347000</v>
      </c>
      <c r="D72" s="389"/>
    </row>
    <row r="73" spans="1:5" ht="12.75" customHeight="1" x14ac:dyDescent="0.25">
      <c r="A73" s="397">
        <v>99</v>
      </c>
      <c r="B73" s="408" t="s">
        <v>64</v>
      </c>
      <c r="C73" s="444">
        <v>744955</v>
      </c>
      <c r="D73" s="389"/>
    </row>
    <row r="74" spans="1:5" ht="12.75" customHeight="1" x14ac:dyDescent="0.25">
      <c r="A74" s="397">
        <v>99</v>
      </c>
      <c r="B74" s="408" t="s">
        <v>66</v>
      </c>
      <c r="C74" s="444">
        <v>3749619</v>
      </c>
      <c r="D74" s="389"/>
    </row>
    <row r="75" spans="1:5" ht="12.75" customHeight="1" x14ac:dyDescent="0.25">
      <c r="A75" s="397">
        <v>99</v>
      </c>
      <c r="B75" s="408" t="s">
        <v>1079</v>
      </c>
      <c r="C75" s="444">
        <v>5000000</v>
      </c>
      <c r="D75" s="389"/>
    </row>
    <row r="76" spans="1:5" ht="12.75" customHeight="1" x14ac:dyDescent="0.25">
      <c r="A76" s="397">
        <v>99</v>
      </c>
      <c r="B76" s="398" t="s">
        <v>69</v>
      </c>
      <c r="C76" s="444">
        <v>397500</v>
      </c>
      <c r="D76" s="389"/>
    </row>
    <row r="77" spans="1:5" ht="12.75" customHeight="1" x14ac:dyDescent="0.25">
      <c r="A77" s="397">
        <v>99</v>
      </c>
      <c r="B77" s="399" t="s">
        <v>73</v>
      </c>
      <c r="C77" s="448">
        <v>15239074</v>
      </c>
      <c r="D77" s="389"/>
    </row>
    <row r="78" spans="1:5" ht="12.75" customHeight="1" x14ac:dyDescent="0.25">
      <c r="A78" s="397">
        <v>99</v>
      </c>
      <c r="B78" s="408" t="s">
        <v>1081</v>
      </c>
      <c r="C78" s="444">
        <v>5700000</v>
      </c>
      <c r="D78" s="389"/>
    </row>
    <row r="79" spans="1:5" ht="12.75" customHeight="1" x14ac:dyDescent="0.25">
      <c r="A79" s="397">
        <v>99</v>
      </c>
      <c r="B79" s="408" t="s">
        <v>1080</v>
      </c>
      <c r="C79" s="444">
        <v>1900000</v>
      </c>
      <c r="D79" s="389"/>
    </row>
    <row r="80" spans="1:5" ht="12.75" customHeight="1" x14ac:dyDescent="0.25">
      <c r="A80" s="397">
        <v>99</v>
      </c>
      <c r="B80" s="408" t="s">
        <v>1082</v>
      </c>
      <c r="C80" s="444">
        <v>11920000</v>
      </c>
      <c r="D80" s="389"/>
    </row>
    <row r="81" spans="1:4" ht="12.75" customHeight="1" x14ac:dyDescent="0.25">
      <c r="A81" s="397">
        <v>99</v>
      </c>
      <c r="B81" s="408" t="s">
        <v>1083</v>
      </c>
      <c r="C81" s="444">
        <v>2500000</v>
      </c>
      <c r="D81" s="389"/>
    </row>
    <row r="82" spans="1:4" ht="12.75" customHeight="1" x14ac:dyDescent="0.25">
      <c r="A82" s="397">
        <v>99</v>
      </c>
      <c r="B82" s="408" t="s">
        <v>1084</v>
      </c>
      <c r="C82" s="444">
        <v>3813400</v>
      </c>
      <c r="D82" s="389"/>
    </row>
    <row r="83" spans="1:4" ht="12.75" customHeight="1" x14ac:dyDescent="0.25">
      <c r="A83" s="397">
        <v>99</v>
      </c>
      <c r="B83" s="408" t="s">
        <v>1085</v>
      </c>
      <c r="C83" s="444">
        <v>500000</v>
      </c>
      <c r="D83" s="389"/>
    </row>
    <row r="84" spans="1:4" ht="12.75" customHeight="1" x14ac:dyDescent="0.25">
      <c r="A84" s="397">
        <v>99</v>
      </c>
      <c r="B84" s="399" t="s">
        <v>83</v>
      </c>
      <c r="C84" s="448">
        <v>26333400</v>
      </c>
      <c r="D84" s="389"/>
    </row>
    <row r="85" spans="1:4" ht="12.75" customHeight="1" x14ac:dyDescent="0.25">
      <c r="A85" s="397">
        <v>99</v>
      </c>
      <c r="B85" s="399" t="s">
        <v>84</v>
      </c>
      <c r="C85" s="400">
        <f>C84+C77+C71+C68+C48+C27+C35</f>
        <v>7252638860</v>
      </c>
      <c r="D85" s="389"/>
    </row>
    <row r="86" spans="1:4" ht="12.75" customHeight="1" x14ac:dyDescent="0.25">
      <c r="A86" s="451" t="s">
        <v>1331</v>
      </c>
      <c r="B86" s="399"/>
      <c r="C86" s="399"/>
      <c r="D86" s="389"/>
    </row>
    <row r="87" spans="1:4" ht="12.75" customHeight="1" x14ac:dyDescent="0.25">
      <c r="A87" s="397">
        <v>99</v>
      </c>
      <c r="B87" s="410" t="s">
        <v>1093</v>
      </c>
      <c r="C87" s="444">
        <v>961101000</v>
      </c>
      <c r="D87" s="389"/>
    </row>
    <row r="88" spans="1:4" ht="12.75" customHeight="1" x14ac:dyDescent="0.25">
      <c r="A88" s="397">
        <v>99</v>
      </c>
      <c r="B88" s="410" t="s">
        <v>1095</v>
      </c>
      <c r="C88" s="447">
        <v>1879151162</v>
      </c>
      <c r="D88" s="389"/>
    </row>
    <row r="89" spans="1:4" ht="12.75" customHeight="1" x14ac:dyDescent="0.25">
      <c r="A89" s="397">
        <v>99</v>
      </c>
      <c r="B89" s="412" t="s">
        <v>1094</v>
      </c>
      <c r="C89" s="411">
        <v>0</v>
      </c>
      <c r="D89" s="389"/>
    </row>
    <row r="90" spans="1:4" ht="12.75" customHeight="1" x14ac:dyDescent="0.25">
      <c r="A90" s="397">
        <v>99</v>
      </c>
      <c r="B90" s="399" t="s">
        <v>93</v>
      </c>
      <c r="C90" s="444">
        <f>C88+C87</f>
        <v>2840252162</v>
      </c>
      <c r="D90" s="389"/>
    </row>
    <row r="91" spans="1:4" ht="12.75" customHeight="1" x14ac:dyDescent="0.25">
      <c r="A91" s="451" t="s">
        <v>1331</v>
      </c>
      <c r="B91" s="390"/>
      <c r="C91" s="450"/>
      <c r="D91" s="389"/>
    </row>
    <row r="92" spans="1:4" ht="12.75" customHeight="1" x14ac:dyDescent="0.25">
      <c r="A92" s="397">
        <v>99</v>
      </c>
      <c r="B92" s="399" t="s">
        <v>94</v>
      </c>
      <c r="C92" s="450">
        <v>2670498098</v>
      </c>
      <c r="D92" s="396"/>
    </row>
    <row r="93" spans="1:4" ht="12.75" customHeight="1" x14ac:dyDescent="0.25">
      <c r="A93" s="397">
        <v>99</v>
      </c>
      <c r="B93" s="399" t="s">
        <v>95</v>
      </c>
      <c r="C93" s="400">
        <v>880017412</v>
      </c>
      <c r="D93" s="389"/>
    </row>
    <row r="94" spans="1:4" ht="12.75" customHeight="1" x14ac:dyDescent="0.25">
      <c r="A94" s="397">
        <v>99</v>
      </c>
      <c r="B94" s="399" t="s">
        <v>96</v>
      </c>
      <c r="C94" s="446">
        <v>1790480686</v>
      </c>
      <c r="D94" s="389"/>
    </row>
    <row r="95" spans="1:4" ht="12.75" customHeight="1" x14ac:dyDescent="0.25">
      <c r="A95" s="397">
        <v>99</v>
      </c>
      <c r="B95" s="390" t="s">
        <v>97</v>
      </c>
      <c r="C95" s="447">
        <v>2400125055</v>
      </c>
      <c r="D95" s="389"/>
    </row>
    <row r="96" spans="1:4" ht="12" customHeight="1" x14ac:dyDescent="0.25">
      <c r="A96" s="389"/>
      <c r="B96" s="389"/>
      <c r="C96" s="389"/>
      <c r="D96" s="389"/>
    </row>
    <row r="97" spans="1:4" ht="12.75" customHeight="1" x14ac:dyDescent="0.25">
      <c r="A97" s="389"/>
      <c r="B97" s="389"/>
      <c r="C97" s="389"/>
      <c r="D97" s="389"/>
    </row>
    <row r="98" spans="1:4" ht="12.75" customHeight="1" x14ac:dyDescent="0.25">
      <c r="A98" s="389"/>
      <c r="B98" s="389"/>
      <c r="C98" s="389"/>
      <c r="D98" s="389"/>
    </row>
    <row r="99" spans="1:4" ht="12.75" customHeight="1" x14ac:dyDescent="0.25">
      <c r="A99" s="389"/>
      <c r="B99" s="389"/>
      <c r="C99" s="389"/>
      <c r="D99" s="389"/>
    </row>
    <row r="100" spans="1:4" ht="12.75" customHeight="1" x14ac:dyDescent="0.25">
      <c r="A100" s="389"/>
      <c r="B100" s="389"/>
      <c r="C100" s="389"/>
      <c r="D100" s="389"/>
    </row>
    <row r="101" spans="1:4" ht="12.75" customHeight="1" x14ac:dyDescent="0.25">
      <c r="A101" s="389"/>
      <c r="B101" s="389"/>
      <c r="C101" s="389"/>
      <c r="D101" s="389"/>
    </row>
    <row r="102" spans="1:4" ht="12.75" customHeight="1" x14ac:dyDescent="0.25">
      <c r="A102" s="389"/>
      <c r="B102" s="389"/>
      <c r="C102" s="389"/>
      <c r="D102" s="389"/>
    </row>
    <row r="103" spans="1:4" ht="12.75" customHeight="1" x14ac:dyDescent="0.25">
      <c r="A103" s="389"/>
      <c r="B103" s="389"/>
      <c r="C103" s="389"/>
      <c r="D103" s="389"/>
    </row>
    <row r="104" spans="1:4" ht="12.75" customHeight="1" x14ac:dyDescent="0.25">
      <c r="A104" s="389"/>
      <c r="B104" s="389"/>
      <c r="C104" s="389"/>
      <c r="D104" s="389"/>
    </row>
    <row r="105" spans="1:4" ht="12.75" customHeight="1" x14ac:dyDescent="0.25">
      <c r="A105" s="389"/>
      <c r="B105" s="389"/>
      <c r="C105" s="389"/>
      <c r="D105" s="389"/>
    </row>
    <row r="106" spans="1:4" ht="12.75" customHeight="1" x14ac:dyDescent="0.25">
      <c r="A106" s="389"/>
      <c r="B106" s="389"/>
      <c r="C106" s="389"/>
      <c r="D106" s="389"/>
    </row>
    <row r="107" spans="1:4" ht="12.75" customHeight="1" x14ac:dyDescent="0.25">
      <c r="A107" s="389"/>
      <c r="B107" s="389"/>
      <c r="C107" s="389"/>
      <c r="D107" s="389"/>
    </row>
    <row r="108" spans="1:4" ht="12.75" customHeight="1" x14ac:dyDescent="0.25">
      <c r="A108" s="389"/>
      <c r="B108" s="389"/>
      <c r="C108" s="389"/>
      <c r="D108" s="389"/>
    </row>
    <row r="109" spans="1:4" ht="12.75" customHeight="1" x14ac:dyDescent="0.25">
      <c r="A109" s="389"/>
      <c r="B109" s="389"/>
      <c r="C109" s="389"/>
      <c r="D109" s="389"/>
    </row>
    <row r="110" spans="1:4" ht="12.75" customHeight="1" x14ac:dyDescent="0.25">
      <c r="A110" s="389"/>
      <c r="B110" s="389"/>
      <c r="C110" s="389"/>
      <c r="D110" s="389"/>
    </row>
    <row r="111" spans="1:4" ht="12.75" customHeight="1" x14ac:dyDescent="0.25">
      <c r="A111" s="389"/>
      <c r="B111" s="389"/>
      <c r="C111" s="389"/>
      <c r="D111" s="389"/>
    </row>
    <row r="112" spans="1:4" ht="12.75" customHeight="1" x14ac:dyDescent="0.25">
      <c r="A112" s="389"/>
      <c r="B112" s="389"/>
      <c r="C112" s="389"/>
      <c r="D112" s="389"/>
    </row>
    <row r="113" spans="1:4" ht="12.75" customHeight="1" x14ac:dyDescent="0.25">
      <c r="A113" s="389"/>
      <c r="B113" s="389"/>
      <c r="C113" s="389"/>
      <c r="D113" s="389"/>
    </row>
    <row r="114" spans="1:4" ht="12.75" customHeight="1" x14ac:dyDescent="0.25"/>
    <row r="115" spans="1:4" ht="12.75" customHeight="1" x14ac:dyDescent="0.25"/>
    <row r="116" spans="1:4" ht="12.75" customHeight="1" x14ac:dyDescent="0.25"/>
    <row r="117" spans="1:4" ht="12.75" customHeight="1" x14ac:dyDescent="0.25"/>
    <row r="118" spans="1:4" ht="12.75" customHeight="1" x14ac:dyDescent="0.25"/>
    <row r="119" spans="1:4" ht="12.75" customHeight="1" x14ac:dyDescent="0.25"/>
    <row r="120" spans="1:4" ht="12.75" customHeight="1" x14ac:dyDescent="0.25"/>
    <row r="121" spans="1:4" ht="12.75" customHeight="1" x14ac:dyDescent="0.25"/>
    <row r="122" spans="1:4" ht="12.75" customHeight="1" x14ac:dyDescent="0.25"/>
    <row r="123" spans="1:4" ht="12.75" customHeight="1" x14ac:dyDescent="0.25"/>
    <row r="124" spans="1:4" ht="12.75" customHeight="1" x14ac:dyDescent="0.25"/>
    <row r="125" spans="1:4" ht="12.75" customHeight="1" x14ac:dyDescent="0.25"/>
    <row r="126" spans="1:4" ht="12.75" customHeight="1" x14ac:dyDescent="0.25"/>
    <row r="127" spans="1:4" ht="12.75" customHeight="1" x14ac:dyDescent="0.25"/>
    <row r="128" spans="1:4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</sheetData>
  <mergeCells count="1">
    <mergeCell ref="A1:C1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B33D-B127-4819-B8C7-4AE72994638B}">
  <sheetPr>
    <tabColor theme="9"/>
  </sheetPr>
  <dimension ref="A1:K1055"/>
  <sheetViews>
    <sheetView tabSelected="1" workbookViewId="0">
      <selection activeCell="A11" sqref="A11"/>
    </sheetView>
  </sheetViews>
  <sheetFormatPr defaultColWidth="14.44140625" defaultRowHeight="15" customHeight="1" x14ac:dyDescent="0.25"/>
  <cols>
    <col min="1" max="1" width="8.77734375" style="429" customWidth="1"/>
    <col min="2" max="2" width="57" customWidth="1"/>
    <col min="3" max="3" width="20" customWidth="1"/>
    <col min="4" max="4" width="24.109375" customWidth="1"/>
    <col min="5" max="11" width="8.77734375" customWidth="1"/>
  </cols>
  <sheetData>
    <row r="1" spans="1:3" ht="12.75" customHeight="1" x14ac:dyDescent="0.25">
      <c r="A1" s="463" t="s">
        <v>583</v>
      </c>
      <c r="B1" s="464"/>
      <c r="C1" s="465"/>
    </row>
    <row r="2" spans="1:3" ht="12.75" customHeight="1" x14ac:dyDescent="0.25">
      <c r="A2" s="433" t="s">
        <v>1</v>
      </c>
      <c r="B2" s="433" t="s">
        <v>2</v>
      </c>
      <c r="C2" s="433"/>
    </row>
    <row r="3" spans="1:3" ht="12.75" customHeight="1" x14ac:dyDescent="0.25">
      <c r="A3" s="433">
        <v>2</v>
      </c>
      <c r="B3" s="433">
        <v>3</v>
      </c>
      <c r="C3" s="433"/>
    </row>
    <row r="4" spans="1:3" ht="12.75" customHeight="1" x14ac:dyDescent="0.25">
      <c r="A4" s="428">
        <v>99</v>
      </c>
      <c r="B4" s="425" t="s">
        <v>1096</v>
      </c>
      <c r="C4" s="425">
        <v>711680456</v>
      </c>
    </row>
    <row r="5" spans="1:3" ht="12.75" customHeight="1" x14ac:dyDescent="0.25">
      <c r="A5" s="428">
        <v>99</v>
      </c>
      <c r="B5" s="425" t="s">
        <v>1097</v>
      </c>
      <c r="C5" s="425">
        <v>116203298</v>
      </c>
    </row>
    <row r="6" spans="1:3" ht="12.75" customHeight="1" x14ac:dyDescent="0.25">
      <c r="A6" s="428">
        <v>99</v>
      </c>
      <c r="B6" s="425" t="s">
        <v>1098</v>
      </c>
      <c r="C6" s="425">
        <v>171002566</v>
      </c>
    </row>
    <row r="7" spans="1:3" ht="12.75" customHeight="1" x14ac:dyDescent="0.25">
      <c r="A7" s="428">
        <v>99</v>
      </c>
      <c r="B7" s="425" t="s">
        <v>1099</v>
      </c>
      <c r="C7" s="425">
        <v>56040728</v>
      </c>
    </row>
    <row r="8" spans="1:3" ht="12.75" customHeight="1" x14ac:dyDescent="0.25">
      <c r="A8" s="428">
        <v>99</v>
      </c>
      <c r="B8" s="425" t="s">
        <v>1100</v>
      </c>
      <c r="C8" s="425">
        <v>740077892</v>
      </c>
    </row>
    <row r="9" spans="1:3" ht="12.75" customHeight="1" x14ac:dyDescent="0.25">
      <c r="A9" s="428">
        <v>99</v>
      </c>
      <c r="B9" s="425" t="s">
        <v>1101</v>
      </c>
      <c r="C9" s="425">
        <v>66747444</v>
      </c>
    </row>
    <row r="10" spans="1:3" ht="12.75" customHeight="1" x14ac:dyDescent="0.25">
      <c r="A10" s="428">
        <v>99</v>
      </c>
      <c r="B10" s="425" t="s">
        <v>1102</v>
      </c>
      <c r="C10" s="425">
        <v>114494306</v>
      </c>
    </row>
    <row r="11" spans="1:3" ht="12.75" customHeight="1" x14ac:dyDescent="0.25">
      <c r="A11" s="428">
        <v>99</v>
      </c>
      <c r="B11" s="425" t="s">
        <v>1103</v>
      </c>
      <c r="C11" s="425">
        <v>152497532</v>
      </c>
    </row>
    <row r="12" spans="1:3" ht="12.75" customHeight="1" x14ac:dyDescent="0.25">
      <c r="A12" s="428">
        <v>99</v>
      </c>
      <c r="B12" s="425" t="s">
        <v>1104</v>
      </c>
      <c r="C12" s="425">
        <v>5880000</v>
      </c>
    </row>
    <row r="13" spans="1:3" ht="12.75" customHeight="1" x14ac:dyDescent="0.25">
      <c r="A13" s="428">
        <v>99</v>
      </c>
      <c r="B13" s="425" t="s">
        <v>1105</v>
      </c>
      <c r="C13" s="425">
        <v>7620000</v>
      </c>
    </row>
    <row r="14" spans="1:3" ht="12.75" customHeight="1" x14ac:dyDescent="0.25">
      <c r="A14" s="428">
        <v>99</v>
      </c>
      <c r="B14" s="425" t="s">
        <v>1106</v>
      </c>
      <c r="C14" s="425">
        <v>13800000</v>
      </c>
    </row>
    <row r="15" spans="1:3" ht="12.75" customHeight="1" x14ac:dyDescent="0.25">
      <c r="A15" s="428">
        <v>99</v>
      </c>
      <c r="B15" s="425" t="s">
        <v>1107</v>
      </c>
      <c r="C15" s="425">
        <v>1501200</v>
      </c>
    </row>
    <row r="16" spans="1:3" ht="12.75" customHeight="1" x14ac:dyDescent="0.25">
      <c r="A16" s="428">
        <v>99</v>
      </c>
      <c r="B16" s="425" t="s">
        <v>1108</v>
      </c>
      <c r="C16" s="425">
        <v>1171702</v>
      </c>
    </row>
    <row r="17" spans="1:3" ht="12.75" customHeight="1" x14ac:dyDescent="0.25">
      <c r="A17" s="428">
        <v>99</v>
      </c>
      <c r="B17" s="425" t="s">
        <v>1109</v>
      </c>
      <c r="C17" s="425">
        <v>296964740</v>
      </c>
    </row>
    <row r="18" spans="1:3" ht="12.75" customHeight="1" x14ac:dyDescent="0.25">
      <c r="A18" s="428">
        <v>99</v>
      </c>
      <c r="B18" s="419" t="s">
        <v>712</v>
      </c>
      <c r="C18" s="419">
        <v>2158717124</v>
      </c>
    </row>
    <row r="19" spans="1:3" ht="12.75" customHeight="1" x14ac:dyDescent="0.25">
      <c r="A19" s="428">
        <v>99</v>
      </c>
      <c r="B19" s="425" t="s">
        <v>1110</v>
      </c>
      <c r="C19" s="425">
        <v>90014156</v>
      </c>
    </row>
    <row r="20" spans="1:3" ht="12.75" customHeight="1" x14ac:dyDescent="0.25">
      <c r="A20" s="428">
        <v>99</v>
      </c>
      <c r="B20" s="425" t="s">
        <v>1111</v>
      </c>
      <c r="C20" s="425">
        <v>15013999</v>
      </c>
    </row>
    <row r="21" spans="1:3" ht="12.75" customHeight="1" x14ac:dyDescent="0.25">
      <c r="A21" s="428">
        <v>99</v>
      </c>
      <c r="B21" s="425" t="s">
        <v>1112</v>
      </c>
      <c r="C21" s="425">
        <v>22055945</v>
      </c>
    </row>
    <row r="22" spans="1:3" ht="12.75" customHeight="1" x14ac:dyDescent="0.25">
      <c r="A22" s="428">
        <v>99</v>
      </c>
      <c r="B22" s="425" t="s">
        <v>1113</v>
      </c>
      <c r="C22" s="425">
        <v>7257954</v>
      </c>
    </row>
    <row r="23" spans="1:3" ht="12.75" customHeight="1" x14ac:dyDescent="0.25">
      <c r="A23" s="428">
        <v>99</v>
      </c>
      <c r="B23" s="425" t="s">
        <v>1114</v>
      </c>
      <c r="C23" s="425">
        <v>100038888</v>
      </c>
    </row>
    <row r="24" spans="1:3" ht="12.75" customHeight="1" x14ac:dyDescent="0.25">
      <c r="A24" s="428">
        <v>99</v>
      </c>
      <c r="B24" s="425" t="s">
        <v>1115</v>
      </c>
      <c r="C24" s="425">
        <v>8824372</v>
      </c>
    </row>
    <row r="25" spans="1:3" ht="12.75" customHeight="1" x14ac:dyDescent="0.25">
      <c r="A25" s="428">
        <v>99</v>
      </c>
      <c r="B25" s="425" t="s">
        <v>1116</v>
      </c>
      <c r="C25" s="425">
        <v>14888044</v>
      </c>
    </row>
    <row r="26" spans="1:3" ht="12.75" customHeight="1" x14ac:dyDescent="0.25">
      <c r="A26" s="428">
        <v>99</v>
      </c>
      <c r="B26" s="425" t="s">
        <v>1117</v>
      </c>
      <c r="C26" s="425">
        <v>21781375</v>
      </c>
    </row>
    <row r="27" spans="1:3" ht="12.75" customHeight="1" x14ac:dyDescent="0.25">
      <c r="A27" s="428">
        <v>99</v>
      </c>
      <c r="B27" s="425" t="s">
        <v>1118</v>
      </c>
      <c r="C27" s="425">
        <v>764400</v>
      </c>
    </row>
    <row r="28" spans="1:3" ht="12.75" customHeight="1" x14ac:dyDescent="0.25">
      <c r="A28" s="428">
        <v>99</v>
      </c>
      <c r="B28" s="425" t="s">
        <v>1119</v>
      </c>
      <c r="C28" s="425">
        <v>2415000</v>
      </c>
    </row>
    <row r="29" spans="1:3" ht="12.75" customHeight="1" x14ac:dyDescent="0.25">
      <c r="A29" s="428">
        <v>99</v>
      </c>
      <c r="B29" s="425" t="s">
        <v>1120</v>
      </c>
      <c r="C29" s="425">
        <v>435300</v>
      </c>
    </row>
    <row r="30" spans="1:3" ht="12.75" customHeight="1" x14ac:dyDescent="0.25">
      <c r="A30" s="428">
        <v>99</v>
      </c>
      <c r="B30" s="425" t="s">
        <v>1121</v>
      </c>
      <c r="C30" s="425">
        <v>347477</v>
      </c>
    </row>
    <row r="31" spans="1:3" ht="12.75" customHeight="1" x14ac:dyDescent="0.25">
      <c r="A31" s="428">
        <v>99</v>
      </c>
      <c r="B31" s="425" t="s">
        <v>1332</v>
      </c>
      <c r="C31" s="425">
        <v>40631596</v>
      </c>
    </row>
    <row r="32" spans="1:3" ht="12.75" customHeight="1" x14ac:dyDescent="0.25">
      <c r="A32" s="428">
        <v>99</v>
      </c>
      <c r="B32" s="419" t="s">
        <v>164</v>
      </c>
      <c r="C32" s="419">
        <v>283836910</v>
      </c>
    </row>
    <row r="33" spans="1:3" ht="12.75" customHeight="1" x14ac:dyDescent="0.25">
      <c r="A33" s="428">
        <v>99</v>
      </c>
      <c r="B33" s="425" t="s">
        <v>1124</v>
      </c>
      <c r="C33" s="417">
        <v>70994339</v>
      </c>
    </row>
    <row r="34" spans="1:3" ht="12.75" customHeight="1" x14ac:dyDescent="0.25">
      <c r="A34" s="428">
        <v>99</v>
      </c>
      <c r="B34" s="425" t="s">
        <v>1125</v>
      </c>
      <c r="C34" s="418">
        <v>29982660</v>
      </c>
    </row>
    <row r="35" spans="1:3" ht="12.75" customHeight="1" x14ac:dyDescent="0.25">
      <c r="A35" s="428">
        <v>99</v>
      </c>
      <c r="B35" s="425" t="s">
        <v>1126</v>
      </c>
      <c r="C35" s="414">
        <v>42264320</v>
      </c>
    </row>
    <row r="36" spans="1:3" ht="12.75" customHeight="1" x14ac:dyDescent="0.25">
      <c r="A36" s="428">
        <v>99</v>
      </c>
      <c r="B36" s="425" t="s">
        <v>1127</v>
      </c>
      <c r="C36" s="414">
        <v>25677670</v>
      </c>
    </row>
    <row r="37" spans="1:3" ht="12.75" customHeight="1" x14ac:dyDescent="0.25">
      <c r="A37" s="428">
        <v>99</v>
      </c>
      <c r="B37" s="425" t="s">
        <v>1128</v>
      </c>
      <c r="C37" s="418">
        <v>162480890</v>
      </c>
    </row>
    <row r="38" spans="1:3" ht="12.75" customHeight="1" x14ac:dyDescent="0.25">
      <c r="A38" s="428">
        <v>99</v>
      </c>
      <c r="B38" s="425" t="s">
        <v>1123</v>
      </c>
      <c r="C38" s="418">
        <v>20981464</v>
      </c>
    </row>
    <row r="39" spans="1:3" ht="12.75" customHeight="1" x14ac:dyDescent="0.25">
      <c r="A39" s="428">
        <v>99</v>
      </c>
      <c r="B39" s="425" t="s">
        <v>1122</v>
      </c>
      <c r="C39" s="418">
        <v>352381343</v>
      </c>
    </row>
    <row r="40" spans="1:3" ht="12.75" customHeight="1" x14ac:dyDescent="0.25">
      <c r="A40" s="428">
        <v>99</v>
      </c>
      <c r="B40" s="425" t="s">
        <v>1129</v>
      </c>
      <c r="C40" s="417">
        <v>260666383.16</v>
      </c>
    </row>
    <row r="41" spans="1:3" ht="12.75" customHeight="1" x14ac:dyDescent="0.25">
      <c r="A41" s="428">
        <v>99</v>
      </c>
      <c r="B41" s="425" t="s">
        <v>1130</v>
      </c>
      <c r="C41" s="417">
        <v>41623090</v>
      </c>
    </row>
    <row r="42" spans="1:3" ht="12.75" customHeight="1" x14ac:dyDescent="0.25">
      <c r="A42" s="428">
        <v>99</v>
      </c>
      <c r="B42" s="425" t="s">
        <v>1132</v>
      </c>
      <c r="C42" s="417">
        <v>15168000</v>
      </c>
    </row>
    <row r="43" spans="1:3" ht="12.75" customHeight="1" x14ac:dyDescent="0.25">
      <c r="A43" s="428">
        <v>99</v>
      </c>
      <c r="B43" s="425" t="s">
        <v>1133</v>
      </c>
      <c r="C43" s="417">
        <v>10000000</v>
      </c>
    </row>
    <row r="44" spans="1:3" ht="12.75" customHeight="1" x14ac:dyDescent="0.25">
      <c r="A44" s="428">
        <v>99</v>
      </c>
      <c r="B44" s="425" t="s">
        <v>1134</v>
      </c>
      <c r="C44" s="417">
        <v>14039394</v>
      </c>
    </row>
    <row r="45" spans="1:3" ht="12.75" customHeight="1" x14ac:dyDescent="0.25">
      <c r="A45" s="428">
        <v>99</v>
      </c>
      <c r="B45" s="425" t="s">
        <v>1135</v>
      </c>
      <c r="C45" s="417">
        <v>7000000</v>
      </c>
    </row>
    <row r="46" spans="1:3" ht="12.75" customHeight="1" x14ac:dyDescent="0.25">
      <c r="A46" s="428">
        <v>99</v>
      </c>
      <c r="B46" s="425" t="s">
        <v>1136</v>
      </c>
      <c r="C46" s="417">
        <v>50000000</v>
      </c>
    </row>
    <row r="47" spans="1:3" ht="12.75" customHeight="1" x14ac:dyDescent="0.25">
      <c r="A47" s="428">
        <v>99</v>
      </c>
      <c r="B47" s="425" t="s">
        <v>1137</v>
      </c>
      <c r="C47" s="417">
        <v>17000000</v>
      </c>
    </row>
    <row r="48" spans="1:3" ht="12.75" customHeight="1" x14ac:dyDescent="0.25">
      <c r="A48" s="428">
        <v>99</v>
      </c>
      <c r="B48" s="425" t="s">
        <v>1141</v>
      </c>
      <c r="C48" s="417">
        <v>3000000</v>
      </c>
    </row>
    <row r="49" spans="1:3" ht="12.75" customHeight="1" x14ac:dyDescent="0.25">
      <c r="A49" s="428">
        <v>99</v>
      </c>
      <c r="B49" s="425" t="s">
        <v>1142</v>
      </c>
      <c r="C49" s="417">
        <v>7000000</v>
      </c>
    </row>
    <row r="50" spans="1:3" ht="12.75" customHeight="1" x14ac:dyDescent="0.25">
      <c r="A50" s="428">
        <v>99</v>
      </c>
      <c r="B50" s="425" t="s">
        <v>1143</v>
      </c>
      <c r="C50" s="417">
        <v>9450000</v>
      </c>
    </row>
    <row r="51" spans="1:3" ht="12.75" customHeight="1" x14ac:dyDescent="0.25">
      <c r="A51" s="428">
        <v>99</v>
      </c>
      <c r="B51" s="425" t="s">
        <v>1144</v>
      </c>
      <c r="C51" s="417">
        <v>2822416</v>
      </c>
    </row>
    <row r="52" spans="1:3" ht="12.75" customHeight="1" x14ac:dyDescent="0.25">
      <c r="A52" s="428">
        <v>99</v>
      </c>
      <c r="B52" s="425" t="s">
        <v>1145</v>
      </c>
      <c r="C52" s="417">
        <v>25534890</v>
      </c>
    </row>
    <row r="53" spans="1:3" ht="12.75" customHeight="1" x14ac:dyDescent="0.25">
      <c r="A53" s="428">
        <v>99</v>
      </c>
      <c r="B53" s="434" t="s">
        <v>1146</v>
      </c>
      <c r="C53" s="417">
        <v>4291765</v>
      </c>
    </row>
    <row r="54" spans="1:3" ht="12.75" customHeight="1" x14ac:dyDescent="0.25">
      <c r="A54" s="428">
        <v>99</v>
      </c>
      <c r="B54" s="434" t="s">
        <v>1147</v>
      </c>
      <c r="C54" s="417">
        <v>4445762</v>
      </c>
    </row>
    <row r="55" spans="1:3" ht="12.75" customHeight="1" x14ac:dyDescent="0.25">
      <c r="A55" s="428">
        <v>99</v>
      </c>
      <c r="B55" s="434" t="s">
        <v>1148</v>
      </c>
      <c r="C55" s="417">
        <v>2000000</v>
      </c>
    </row>
    <row r="56" spans="1:3" ht="12.75" customHeight="1" x14ac:dyDescent="0.25">
      <c r="A56" s="428">
        <v>99</v>
      </c>
      <c r="B56" s="425" t="s">
        <v>1140</v>
      </c>
      <c r="C56" s="422">
        <v>58544833</v>
      </c>
    </row>
    <row r="57" spans="1:3" ht="13.2" customHeight="1" x14ac:dyDescent="0.25">
      <c r="A57" s="428">
        <v>99</v>
      </c>
      <c r="B57" s="425" t="s">
        <v>1131</v>
      </c>
      <c r="C57" s="435">
        <v>213375317</v>
      </c>
    </row>
    <row r="58" spans="1:3" ht="12.75" customHeight="1" x14ac:dyDescent="0.25">
      <c r="A58" s="428">
        <v>99</v>
      </c>
      <c r="B58" s="425" t="s">
        <v>1139</v>
      </c>
      <c r="C58" s="436">
        <v>44205912</v>
      </c>
    </row>
    <row r="59" spans="1:3" ht="12.75" customHeight="1" x14ac:dyDescent="0.25">
      <c r="A59" s="428">
        <v>99</v>
      </c>
      <c r="B59" s="423" t="s">
        <v>1149</v>
      </c>
      <c r="C59" s="436">
        <v>10985500</v>
      </c>
    </row>
    <row r="60" spans="1:3" ht="12.75" customHeight="1" x14ac:dyDescent="0.25">
      <c r="A60" s="428">
        <v>99</v>
      </c>
      <c r="B60" s="425" t="s">
        <v>1150</v>
      </c>
      <c r="C60" s="436">
        <v>1603320</v>
      </c>
    </row>
    <row r="61" spans="1:3" ht="12.75" customHeight="1" x14ac:dyDescent="0.25">
      <c r="A61" s="428">
        <v>99</v>
      </c>
      <c r="B61" s="425" t="s">
        <v>1151</v>
      </c>
      <c r="C61" s="436">
        <v>13173820</v>
      </c>
    </row>
    <row r="62" spans="1:3" ht="12.75" customHeight="1" x14ac:dyDescent="0.25">
      <c r="A62" s="428">
        <v>99</v>
      </c>
      <c r="B62" s="425" t="s">
        <v>1152</v>
      </c>
      <c r="C62" s="436">
        <v>7646864</v>
      </c>
    </row>
    <row r="63" spans="1:3" ht="12.75" customHeight="1" x14ac:dyDescent="0.25">
      <c r="A63" s="428">
        <v>99</v>
      </c>
      <c r="B63" s="425" t="s">
        <v>1153</v>
      </c>
      <c r="C63" s="436">
        <v>4926641</v>
      </c>
    </row>
    <row r="64" spans="1:3" ht="12.75" customHeight="1" x14ac:dyDescent="0.25">
      <c r="A64" s="428">
        <v>99</v>
      </c>
      <c r="B64" s="425" t="s">
        <v>1154</v>
      </c>
      <c r="C64" s="436">
        <v>5969181</v>
      </c>
    </row>
    <row r="65" spans="1:3" ht="12.75" customHeight="1" x14ac:dyDescent="0.25">
      <c r="A65" s="428">
        <v>99</v>
      </c>
      <c r="B65" s="425" t="s">
        <v>1155</v>
      </c>
      <c r="C65" s="436">
        <v>339970</v>
      </c>
    </row>
    <row r="66" spans="1:3" ht="12.75" customHeight="1" x14ac:dyDescent="0.25">
      <c r="A66" s="428">
        <v>99</v>
      </c>
      <c r="B66" s="425" t="s">
        <v>1156</v>
      </c>
      <c r="C66" s="436">
        <v>51830047</v>
      </c>
    </row>
    <row r="67" spans="1:3" ht="12.75" customHeight="1" x14ac:dyDescent="0.25">
      <c r="A67" s="428">
        <v>99</v>
      </c>
      <c r="B67" s="425" t="s">
        <v>1157</v>
      </c>
      <c r="C67" s="436">
        <v>2441646</v>
      </c>
    </row>
    <row r="68" spans="1:3" ht="12.75" customHeight="1" x14ac:dyDescent="0.25">
      <c r="A68" s="428">
        <v>99</v>
      </c>
      <c r="B68" s="425" t="s">
        <v>1138</v>
      </c>
      <c r="C68" s="436">
        <v>143122901</v>
      </c>
    </row>
    <row r="69" spans="1:3" ht="12.75" customHeight="1" x14ac:dyDescent="0.25">
      <c r="A69" s="428">
        <v>99</v>
      </c>
      <c r="B69" s="425" t="s">
        <v>1159</v>
      </c>
      <c r="C69" s="436">
        <v>95001000</v>
      </c>
    </row>
    <row r="70" spans="1:3" ht="12.75" customHeight="1" x14ac:dyDescent="0.25">
      <c r="A70" s="428">
        <v>99</v>
      </c>
      <c r="B70" s="425" t="s">
        <v>1160</v>
      </c>
      <c r="C70" s="436">
        <v>6490000</v>
      </c>
    </row>
    <row r="71" spans="1:3" ht="12.75" customHeight="1" x14ac:dyDescent="0.25">
      <c r="A71" s="428">
        <v>99</v>
      </c>
      <c r="B71" s="425" t="s">
        <v>1161</v>
      </c>
      <c r="C71" s="436">
        <v>13893527</v>
      </c>
    </row>
    <row r="72" spans="1:3" ht="12.75" customHeight="1" x14ac:dyDescent="0.25">
      <c r="A72" s="428">
        <v>99</v>
      </c>
      <c r="B72" s="425" t="s">
        <v>1162</v>
      </c>
      <c r="C72" s="436">
        <v>39544000</v>
      </c>
    </row>
    <row r="73" spans="1:3" ht="12.75" customHeight="1" x14ac:dyDescent="0.25">
      <c r="A73" s="428">
        <v>99</v>
      </c>
      <c r="B73" s="425" t="s">
        <v>1163</v>
      </c>
      <c r="C73" s="436">
        <v>56445000</v>
      </c>
    </row>
    <row r="74" spans="1:3" ht="12.75" customHeight="1" x14ac:dyDescent="0.25">
      <c r="A74" s="428">
        <v>99</v>
      </c>
      <c r="B74" s="425" t="s">
        <v>1164</v>
      </c>
      <c r="C74" s="436">
        <v>35895000</v>
      </c>
    </row>
    <row r="75" spans="1:3" ht="12.75" customHeight="1" x14ac:dyDescent="0.25">
      <c r="A75" s="428">
        <v>99</v>
      </c>
      <c r="B75" s="425" t="s">
        <v>1158</v>
      </c>
      <c r="C75" s="436">
        <v>247268527</v>
      </c>
    </row>
    <row r="76" spans="1:3" ht="12.75" customHeight="1" x14ac:dyDescent="0.25">
      <c r="A76" s="428">
        <v>99</v>
      </c>
      <c r="B76" s="425" t="s">
        <v>1171</v>
      </c>
      <c r="C76" s="436">
        <v>120000000</v>
      </c>
    </row>
    <row r="77" spans="1:3" ht="12.75" customHeight="1" x14ac:dyDescent="0.25">
      <c r="A77" s="428">
        <v>99</v>
      </c>
      <c r="B77" s="425" t="s">
        <v>1167</v>
      </c>
      <c r="C77" s="436">
        <v>11280560</v>
      </c>
    </row>
    <row r="78" spans="1:3" ht="12.75" customHeight="1" x14ac:dyDescent="0.25">
      <c r="A78" s="428">
        <v>99</v>
      </c>
      <c r="B78" s="425" t="s">
        <v>1168</v>
      </c>
      <c r="C78" s="436">
        <v>7500000</v>
      </c>
    </row>
    <row r="79" spans="1:3" ht="12.75" customHeight="1" x14ac:dyDescent="0.25">
      <c r="A79" s="428">
        <v>99</v>
      </c>
      <c r="B79" s="425" t="s">
        <v>1169</v>
      </c>
      <c r="C79" s="436">
        <v>6500000</v>
      </c>
    </row>
    <row r="80" spans="1:3" ht="12.75" customHeight="1" x14ac:dyDescent="0.25">
      <c r="A80" s="428">
        <v>99</v>
      </c>
      <c r="B80" s="425" t="s">
        <v>1172</v>
      </c>
      <c r="C80" s="436">
        <v>10000000</v>
      </c>
    </row>
    <row r="81" spans="1:3" ht="12.75" customHeight="1" x14ac:dyDescent="0.25">
      <c r="A81" s="428">
        <v>99</v>
      </c>
      <c r="B81" s="425" t="s">
        <v>1173</v>
      </c>
      <c r="C81" s="436">
        <v>500000</v>
      </c>
    </row>
    <row r="82" spans="1:3" ht="12.75" customHeight="1" x14ac:dyDescent="0.25">
      <c r="A82" s="428">
        <v>99</v>
      </c>
      <c r="B82" s="425" t="s">
        <v>1174</v>
      </c>
      <c r="C82" s="436">
        <v>34100000</v>
      </c>
    </row>
    <row r="83" spans="1:3" ht="12.75" customHeight="1" x14ac:dyDescent="0.25">
      <c r="A83" s="428">
        <v>99</v>
      </c>
      <c r="B83" s="425" t="s">
        <v>1175</v>
      </c>
      <c r="C83" s="436">
        <v>1500000</v>
      </c>
    </row>
    <row r="84" spans="1:3" ht="12.75" customHeight="1" x14ac:dyDescent="0.25">
      <c r="A84" s="428">
        <v>99</v>
      </c>
      <c r="B84" s="425" t="s">
        <v>1176</v>
      </c>
      <c r="C84" s="436">
        <v>4200000</v>
      </c>
    </row>
    <row r="85" spans="1:3" s="429" customFormat="1" ht="12.75" customHeight="1" x14ac:dyDescent="0.25">
      <c r="A85" s="428">
        <v>99</v>
      </c>
      <c r="B85" s="425" t="s">
        <v>1170</v>
      </c>
      <c r="C85" s="436">
        <v>195580560</v>
      </c>
    </row>
    <row r="86" spans="1:3" ht="12.75" customHeight="1" x14ac:dyDescent="0.25">
      <c r="A86" s="428">
        <v>99</v>
      </c>
      <c r="B86" s="425" t="s">
        <v>1178</v>
      </c>
      <c r="C86" s="425">
        <v>592379</v>
      </c>
    </row>
    <row r="87" spans="1:3" ht="12.75" customHeight="1" x14ac:dyDescent="0.25">
      <c r="A87" s="428">
        <v>99</v>
      </c>
      <c r="B87" s="425" t="s">
        <v>1179</v>
      </c>
      <c r="C87" s="425">
        <v>40000000</v>
      </c>
    </row>
    <row r="88" spans="1:3" ht="12.75" customHeight="1" x14ac:dyDescent="0.25">
      <c r="A88" s="428">
        <v>99</v>
      </c>
      <c r="B88" s="425" t="s">
        <v>1180</v>
      </c>
      <c r="C88" s="425">
        <v>5000000</v>
      </c>
    </row>
    <row r="89" spans="1:3" ht="12.75" customHeight="1" x14ac:dyDescent="0.25">
      <c r="A89" s="428">
        <v>99</v>
      </c>
      <c r="B89" s="425" t="s">
        <v>1181</v>
      </c>
      <c r="C89" s="425">
        <v>1982936</v>
      </c>
    </row>
    <row r="90" spans="1:3" ht="12.75" customHeight="1" x14ac:dyDescent="0.25">
      <c r="A90" s="428">
        <v>99</v>
      </c>
      <c r="B90" s="425" t="s">
        <v>1182</v>
      </c>
      <c r="C90" s="425">
        <v>15000000</v>
      </c>
    </row>
    <row r="91" spans="1:3" ht="12.75" customHeight="1" x14ac:dyDescent="0.25">
      <c r="A91" s="428">
        <v>99</v>
      </c>
      <c r="B91" s="425" t="s">
        <v>1183</v>
      </c>
      <c r="C91" s="425">
        <v>10000000</v>
      </c>
    </row>
    <row r="92" spans="1:3" ht="12.75" customHeight="1" x14ac:dyDescent="0.25">
      <c r="A92" s="428">
        <v>99</v>
      </c>
      <c r="B92" s="425" t="s">
        <v>1184</v>
      </c>
      <c r="C92" s="425">
        <v>3089189</v>
      </c>
    </row>
    <row r="93" spans="1:3" ht="12.75" customHeight="1" x14ac:dyDescent="0.25">
      <c r="A93" s="428">
        <v>99</v>
      </c>
      <c r="B93" s="425" t="s">
        <v>1185</v>
      </c>
      <c r="C93" s="425">
        <v>16500000</v>
      </c>
    </row>
    <row r="94" spans="1:3" s="429" customFormat="1" ht="12.75" customHeight="1" x14ac:dyDescent="0.25">
      <c r="A94" s="428">
        <v>99</v>
      </c>
      <c r="B94" s="425" t="s">
        <v>1177</v>
      </c>
      <c r="C94" s="425">
        <v>92164504</v>
      </c>
    </row>
    <row r="95" spans="1:3" ht="12.75" customHeight="1" x14ac:dyDescent="0.25">
      <c r="A95" s="428">
        <v>99</v>
      </c>
      <c r="B95" s="425" t="s">
        <v>1187</v>
      </c>
      <c r="C95" s="425">
        <v>38000000</v>
      </c>
    </row>
    <row r="96" spans="1:3" ht="12.75" customHeight="1" x14ac:dyDescent="0.25">
      <c r="A96" s="428">
        <v>99</v>
      </c>
      <c r="B96" s="425" t="s">
        <v>1188</v>
      </c>
      <c r="C96" s="425">
        <v>2600000</v>
      </c>
    </row>
    <row r="97" spans="1:3" ht="12.75" customHeight="1" x14ac:dyDescent="0.25">
      <c r="A97" s="428">
        <v>99</v>
      </c>
      <c r="B97" s="425" t="s">
        <v>1189</v>
      </c>
      <c r="C97" s="425">
        <v>17024000</v>
      </c>
    </row>
    <row r="98" spans="1:3" ht="12.75" customHeight="1" x14ac:dyDescent="0.25">
      <c r="A98" s="428">
        <v>99</v>
      </c>
      <c r="B98" s="425" t="s">
        <v>1186</v>
      </c>
      <c r="C98" s="425">
        <v>57624000</v>
      </c>
    </row>
    <row r="99" spans="1:3" ht="12.75" customHeight="1" x14ac:dyDescent="0.25">
      <c r="A99" s="428">
        <v>99</v>
      </c>
      <c r="B99" s="425" t="s">
        <v>1190</v>
      </c>
      <c r="C99" s="425">
        <v>21028700</v>
      </c>
    </row>
    <row r="100" spans="1:3" ht="12.75" customHeight="1" x14ac:dyDescent="0.25">
      <c r="A100" s="428">
        <v>99</v>
      </c>
      <c r="B100" s="425" t="s">
        <v>1191</v>
      </c>
      <c r="C100" s="425">
        <v>7150000</v>
      </c>
    </row>
    <row r="101" spans="1:3" ht="12.75" customHeight="1" x14ac:dyDescent="0.25">
      <c r="A101" s="428">
        <v>99</v>
      </c>
      <c r="B101" s="425" t="s">
        <v>1192</v>
      </c>
      <c r="C101" s="425">
        <v>6000000</v>
      </c>
    </row>
    <row r="102" spans="1:3" ht="12.75" customHeight="1" x14ac:dyDescent="0.25">
      <c r="A102" s="428">
        <v>99</v>
      </c>
      <c r="B102" s="425" t="s">
        <v>1193</v>
      </c>
      <c r="C102" s="425">
        <v>8706120</v>
      </c>
    </row>
    <row r="103" spans="1:3" ht="12.75" customHeight="1" x14ac:dyDescent="0.25">
      <c r="A103" s="428">
        <v>99</v>
      </c>
      <c r="B103" s="425" t="s">
        <v>1194</v>
      </c>
      <c r="C103" s="425">
        <v>6000000</v>
      </c>
    </row>
    <row r="104" spans="1:3" ht="12.75" customHeight="1" x14ac:dyDescent="0.25">
      <c r="A104" s="428">
        <v>99</v>
      </c>
      <c r="B104" s="425" t="s">
        <v>1195</v>
      </c>
      <c r="C104" s="425">
        <v>600000</v>
      </c>
    </row>
    <row r="105" spans="1:3" ht="12.75" customHeight="1" x14ac:dyDescent="0.25">
      <c r="A105" s="428">
        <v>99</v>
      </c>
      <c r="B105" s="425" t="s">
        <v>1196</v>
      </c>
      <c r="C105" s="425">
        <v>6000000</v>
      </c>
    </row>
    <row r="106" spans="1:3" ht="12.75" customHeight="1" x14ac:dyDescent="0.25">
      <c r="A106" s="428">
        <v>99</v>
      </c>
      <c r="B106" s="425" t="s">
        <v>1197</v>
      </c>
      <c r="C106" s="425">
        <v>6450000</v>
      </c>
    </row>
    <row r="107" spans="1:3" ht="12.75" customHeight="1" x14ac:dyDescent="0.25">
      <c r="A107" s="428">
        <v>99</v>
      </c>
      <c r="B107" s="425" t="s">
        <v>1198</v>
      </c>
      <c r="C107" s="425">
        <v>7185000</v>
      </c>
    </row>
    <row r="108" spans="1:3" ht="12.75" customHeight="1" x14ac:dyDescent="0.25">
      <c r="A108" s="428">
        <v>99</v>
      </c>
      <c r="B108" s="425" t="s">
        <v>1199</v>
      </c>
      <c r="C108" s="425">
        <v>2000000</v>
      </c>
    </row>
    <row r="109" spans="1:3" ht="12.75" customHeight="1" x14ac:dyDescent="0.25">
      <c r="A109" s="428">
        <v>99</v>
      </c>
      <c r="B109" s="425" t="s">
        <v>1200</v>
      </c>
      <c r="C109" s="425">
        <v>22400000</v>
      </c>
    </row>
    <row r="110" spans="1:3" ht="12.75" customHeight="1" x14ac:dyDescent="0.25">
      <c r="A110" s="428">
        <v>99</v>
      </c>
      <c r="B110" s="425" t="s">
        <v>1201</v>
      </c>
      <c r="C110" s="425">
        <v>787400</v>
      </c>
    </row>
    <row r="111" spans="1:3" ht="12.75" customHeight="1" x14ac:dyDescent="0.25">
      <c r="A111" s="428">
        <v>99</v>
      </c>
      <c r="B111" s="425" t="s">
        <v>1202</v>
      </c>
      <c r="C111" s="425">
        <v>6000000</v>
      </c>
    </row>
    <row r="112" spans="1:3" ht="12.75" customHeight="1" x14ac:dyDescent="0.25">
      <c r="A112" s="428">
        <v>99</v>
      </c>
      <c r="B112" s="425" t="s">
        <v>1203</v>
      </c>
      <c r="C112" s="425">
        <v>100307220</v>
      </c>
    </row>
    <row r="113" spans="1:3" ht="12.75" customHeight="1" x14ac:dyDescent="0.25">
      <c r="A113" s="428">
        <v>99</v>
      </c>
      <c r="B113" s="425" t="s">
        <v>1206</v>
      </c>
      <c r="C113" s="425">
        <v>1270000</v>
      </c>
    </row>
    <row r="114" spans="1:3" ht="12.75" customHeight="1" x14ac:dyDescent="0.25">
      <c r="A114" s="428">
        <v>99</v>
      </c>
      <c r="B114" s="425" t="s">
        <v>1207</v>
      </c>
      <c r="C114" s="425">
        <v>6000000</v>
      </c>
    </row>
    <row r="115" spans="1:3" ht="12.75" customHeight="1" x14ac:dyDescent="0.25">
      <c r="A115" s="428">
        <v>99</v>
      </c>
      <c r="B115" s="425" t="s">
        <v>1208</v>
      </c>
      <c r="C115" s="425">
        <v>1200000</v>
      </c>
    </row>
    <row r="116" spans="1:3" ht="12.75" customHeight="1" x14ac:dyDescent="0.25">
      <c r="A116" s="428">
        <v>99</v>
      </c>
      <c r="B116" s="425" t="s">
        <v>1205</v>
      </c>
      <c r="C116" s="425">
        <v>500000</v>
      </c>
    </row>
    <row r="117" spans="1:3" ht="12.75" customHeight="1" x14ac:dyDescent="0.25">
      <c r="A117" s="428">
        <v>99</v>
      </c>
      <c r="B117" s="425" t="s">
        <v>1204</v>
      </c>
      <c r="C117" s="425">
        <v>8970000</v>
      </c>
    </row>
    <row r="118" spans="1:3" ht="12.75" customHeight="1" x14ac:dyDescent="0.25">
      <c r="A118" s="428">
        <v>99</v>
      </c>
      <c r="B118" s="425" t="s">
        <v>1210</v>
      </c>
      <c r="C118" s="425">
        <v>10000000</v>
      </c>
    </row>
    <row r="119" spans="1:3" ht="12.75" customHeight="1" x14ac:dyDescent="0.25">
      <c r="A119" s="428">
        <v>99</v>
      </c>
      <c r="B119" s="425" t="s">
        <v>1211</v>
      </c>
      <c r="C119" s="425">
        <v>1500000</v>
      </c>
    </row>
    <row r="120" spans="1:3" ht="12.75" customHeight="1" x14ac:dyDescent="0.25">
      <c r="A120" s="428">
        <v>99</v>
      </c>
      <c r="B120" s="425" t="s">
        <v>1212</v>
      </c>
      <c r="C120" s="425">
        <v>22800000</v>
      </c>
    </row>
    <row r="121" spans="1:3" ht="12.75" customHeight="1" x14ac:dyDescent="0.25">
      <c r="A121" s="428">
        <v>99</v>
      </c>
      <c r="B121" s="425" t="s">
        <v>1213</v>
      </c>
      <c r="C121" s="425">
        <v>2000000</v>
      </c>
    </row>
    <row r="122" spans="1:3" ht="12.75" customHeight="1" x14ac:dyDescent="0.25">
      <c r="A122" s="428">
        <v>99</v>
      </c>
      <c r="B122" s="425" t="s">
        <v>1209</v>
      </c>
      <c r="C122" s="425">
        <v>36300000</v>
      </c>
    </row>
    <row r="123" spans="1:3" ht="12.75" customHeight="1" x14ac:dyDescent="0.25">
      <c r="A123" s="428">
        <v>99</v>
      </c>
      <c r="B123" s="425" t="s">
        <v>1215</v>
      </c>
      <c r="C123" s="425">
        <v>131099000</v>
      </c>
    </row>
    <row r="124" spans="1:3" ht="12.75" customHeight="1" x14ac:dyDescent="0.25">
      <c r="A124" s="428">
        <v>99</v>
      </c>
      <c r="B124" s="425" t="s">
        <v>1216</v>
      </c>
      <c r="C124" s="425">
        <v>18567000</v>
      </c>
    </row>
    <row r="125" spans="1:3" ht="12.75" customHeight="1" x14ac:dyDescent="0.25">
      <c r="A125" s="428">
        <v>99</v>
      </c>
      <c r="B125" s="425" t="s">
        <v>1217</v>
      </c>
      <c r="C125" s="425">
        <v>12000000</v>
      </c>
    </row>
    <row r="126" spans="1:3" ht="12.75" customHeight="1" x14ac:dyDescent="0.25">
      <c r="A126" s="428">
        <v>99</v>
      </c>
      <c r="B126" s="425" t="s">
        <v>1218</v>
      </c>
      <c r="C126" s="425">
        <v>6500000</v>
      </c>
    </row>
    <row r="127" spans="1:3" ht="12.75" customHeight="1" x14ac:dyDescent="0.25">
      <c r="A127" s="428">
        <v>99</v>
      </c>
      <c r="B127" s="425" t="s">
        <v>1214</v>
      </c>
      <c r="C127" s="425">
        <v>168166000</v>
      </c>
    </row>
    <row r="128" spans="1:3" ht="12.75" customHeight="1" x14ac:dyDescent="0.25">
      <c r="A128" s="428">
        <v>99</v>
      </c>
      <c r="B128" s="425" t="s">
        <v>1219</v>
      </c>
      <c r="C128" s="425">
        <v>8000000</v>
      </c>
    </row>
    <row r="129" spans="1:3" ht="12.75" customHeight="1" x14ac:dyDescent="0.25">
      <c r="A129" s="428">
        <v>99</v>
      </c>
      <c r="B129" s="425" t="s">
        <v>1220</v>
      </c>
      <c r="C129" s="425">
        <v>3000000</v>
      </c>
    </row>
    <row r="130" spans="1:3" ht="12.75" customHeight="1" x14ac:dyDescent="0.25">
      <c r="A130" s="428">
        <v>99</v>
      </c>
      <c r="B130" s="425" t="s">
        <v>1221</v>
      </c>
      <c r="C130" s="425">
        <v>11000000</v>
      </c>
    </row>
    <row r="131" spans="1:3" s="429" customFormat="1" ht="12.75" customHeight="1" x14ac:dyDescent="0.25">
      <c r="A131" s="428">
        <v>99</v>
      </c>
      <c r="B131" s="425" t="s">
        <v>1166</v>
      </c>
      <c r="C131" s="413">
        <v>670112284</v>
      </c>
    </row>
    <row r="132" spans="1:3" s="429" customFormat="1" ht="12.75" customHeight="1" x14ac:dyDescent="0.25">
      <c r="A132" s="428">
        <v>99</v>
      </c>
      <c r="B132" s="432" t="s">
        <v>1165</v>
      </c>
      <c r="C132" s="413">
        <v>166792205</v>
      </c>
    </row>
    <row r="133" spans="1:3" s="420" customFormat="1" ht="12.75" customHeight="1" x14ac:dyDescent="0.25">
      <c r="A133" s="421">
        <v>99</v>
      </c>
      <c r="B133" s="419" t="s">
        <v>347</v>
      </c>
      <c r="C133" s="430">
        <v>2053718960.1599998</v>
      </c>
    </row>
    <row r="134" spans="1:3" ht="12.75" customHeight="1" x14ac:dyDescent="0.25">
      <c r="A134" s="428">
        <v>99</v>
      </c>
      <c r="B134" s="413" t="s">
        <v>1222</v>
      </c>
      <c r="C134" s="413">
        <v>96055000</v>
      </c>
    </row>
    <row r="135" spans="1:3" ht="12.75" customHeight="1" x14ac:dyDescent="0.25">
      <c r="A135" s="428">
        <v>99</v>
      </c>
      <c r="B135" s="413" t="s">
        <v>1223</v>
      </c>
      <c r="C135" s="413">
        <v>260000</v>
      </c>
    </row>
    <row r="136" spans="1:3" ht="12.75" customHeight="1" x14ac:dyDescent="0.25">
      <c r="A136" s="428">
        <v>99</v>
      </c>
      <c r="B136" s="413" t="s">
        <v>1224</v>
      </c>
      <c r="C136" s="413">
        <v>3400000</v>
      </c>
    </row>
    <row r="137" spans="1:3" ht="12.75" customHeight="1" x14ac:dyDescent="0.25">
      <c r="A137" s="428">
        <v>99</v>
      </c>
      <c r="B137" s="419" t="s">
        <v>652</v>
      </c>
      <c r="C137" s="425">
        <v>99715000</v>
      </c>
    </row>
    <row r="138" spans="1:3" ht="12.75" customHeight="1" x14ac:dyDescent="0.25">
      <c r="A138" s="428">
        <v>99</v>
      </c>
      <c r="B138" s="425" t="s">
        <v>1229</v>
      </c>
      <c r="C138" s="425">
        <v>415216580</v>
      </c>
    </row>
    <row r="139" spans="1:3" s="429" customFormat="1" ht="12.75" customHeight="1" x14ac:dyDescent="0.25">
      <c r="A139" s="428">
        <v>99</v>
      </c>
      <c r="B139" s="425" t="s">
        <v>1230</v>
      </c>
      <c r="C139" s="425">
        <v>415216580</v>
      </c>
    </row>
    <row r="140" spans="1:3" ht="12.75" customHeight="1" x14ac:dyDescent="0.25">
      <c r="A140" s="428">
        <v>99</v>
      </c>
      <c r="B140" s="425" t="s">
        <v>1233</v>
      </c>
      <c r="C140" s="425">
        <v>8000000</v>
      </c>
    </row>
    <row r="141" spans="1:3" ht="12.75" customHeight="1" x14ac:dyDescent="0.25">
      <c r="A141" s="428">
        <v>99</v>
      </c>
      <c r="B141" s="425" t="s">
        <v>1234</v>
      </c>
      <c r="C141" s="425">
        <v>500000</v>
      </c>
    </row>
    <row r="142" spans="1:3" ht="12.75" customHeight="1" x14ac:dyDescent="0.25">
      <c r="A142" s="428">
        <v>99</v>
      </c>
      <c r="B142" s="425" t="s">
        <v>1235</v>
      </c>
      <c r="C142" s="425">
        <v>1000000</v>
      </c>
    </row>
    <row r="143" spans="1:3" ht="12.75" customHeight="1" x14ac:dyDescent="0.25">
      <c r="A143" s="428">
        <v>99</v>
      </c>
      <c r="B143" s="425" t="s">
        <v>1236</v>
      </c>
      <c r="C143" s="425">
        <v>2000000</v>
      </c>
    </row>
    <row r="144" spans="1:3" s="429" customFormat="1" ht="12.75" customHeight="1" x14ac:dyDescent="0.25">
      <c r="A144" s="428">
        <v>99</v>
      </c>
      <c r="B144" s="425" t="s">
        <v>1232</v>
      </c>
      <c r="C144" s="425">
        <v>11500000</v>
      </c>
    </row>
    <row r="145" spans="1:3" ht="12.75" customHeight="1" x14ac:dyDescent="0.25">
      <c r="A145" s="428">
        <v>99</v>
      </c>
      <c r="B145" s="425" t="s">
        <v>1238</v>
      </c>
      <c r="C145" s="425">
        <v>19500000</v>
      </c>
    </row>
    <row r="146" spans="1:3" ht="12.75" customHeight="1" x14ac:dyDescent="0.25">
      <c r="A146" s="428">
        <v>99</v>
      </c>
      <c r="B146" s="425" t="s">
        <v>1239</v>
      </c>
      <c r="C146" s="425">
        <v>9500000</v>
      </c>
    </row>
    <row r="147" spans="1:3" ht="12.75" customHeight="1" x14ac:dyDescent="0.25">
      <c r="A147" s="428">
        <v>99</v>
      </c>
      <c r="B147" s="425" t="s">
        <v>1240</v>
      </c>
      <c r="C147" s="425">
        <v>10000000</v>
      </c>
    </row>
    <row r="148" spans="1:3" ht="12.75" customHeight="1" x14ac:dyDescent="0.25">
      <c r="A148" s="428">
        <v>99</v>
      </c>
      <c r="B148" s="425" t="s">
        <v>1241</v>
      </c>
      <c r="C148" s="425">
        <v>5500000</v>
      </c>
    </row>
    <row r="149" spans="1:3" ht="12.75" customHeight="1" x14ac:dyDescent="0.25">
      <c r="A149" s="428">
        <v>99</v>
      </c>
      <c r="B149" s="425" t="s">
        <v>1242</v>
      </c>
      <c r="C149" s="425">
        <v>22000000</v>
      </c>
    </row>
    <row r="150" spans="1:3" ht="12.75" customHeight="1" x14ac:dyDescent="0.25">
      <c r="A150" s="428">
        <v>99</v>
      </c>
      <c r="B150" s="425" t="s">
        <v>1243</v>
      </c>
      <c r="C150" s="425">
        <v>10000000</v>
      </c>
    </row>
    <row r="151" spans="1:3" ht="12.75" customHeight="1" x14ac:dyDescent="0.25">
      <c r="A151" s="428">
        <v>99</v>
      </c>
      <c r="B151" s="425" t="s">
        <v>1244</v>
      </c>
      <c r="C151" s="425">
        <v>2000000</v>
      </c>
    </row>
    <row r="152" spans="1:3" ht="12.75" customHeight="1" x14ac:dyDescent="0.25">
      <c r="A152" s="428">
        <v>99</v>
      </c>
      <c r="B152" s="425" t="s">
        <v>1245</v>
      </c>
      <c r="C152" s="425">
        <v>1000000</v>
      </c>
    </row>
    <row r="153" spans="1:3" ht="12.75" customHeight="1" x14ac:dyDescent="0.25">
      <c r="A153" s="428">
        <v>99</v>
      </c>
      <c r="B153" s="425" t="s">
        <v>1246</v>
      </c>
      <c r="C153" s="425">
        <v>1400000</v>
      </c>
    </row>
    <row r="154" spans="1:3" ht="12.75" customHeight="1" x14ac:dyDescent="0.25">
      <c r="A154" s="428">
        <v>99</v>
      </c>
      <c r="B154" s="425" t="s">
        <v>1247</v>
      </c>
      <c r="C154" s="425">
        <v>8599000</v>
      </c>
    </row>
    <row r="155" spans="1:3" ht="12.75" customHeight="1" x14ac:dyDescent="0.25">
      <c r="A155" s="428">
        <v>99</v>
      </c>
      <c r="B155" s="425" t="s">
        <v>1248</v>
      </c>
      <c r="C155" s="425">
        <v>1000000</v>
      </c>
    </row>
    <row r="156" spans="1:3" ht="12.75" customHeight="1" x14ac:dyDescent="0.25">
      <c r="A156" s="428">
        <v>99</v>
      </c>
      <c r="B156" s="425" t="s">
        <v>1249</v>
      </c>
      <c r="C156" s="425">
        <v>3500000</v>
      </c>
    </row>
    <row r="157" spans="1:3" s="429" customFormat="1" ht="12.75" customHeight="1" x14ac:dyDescent="0.25">
      <c r="A157" s="428">
        <v>99</v>
      </c>
      <c r="B157" s="425" t="s">
        <v>1237</v>
      </c>
      <c r="C157" s="425">
        <v>93999000</v>
      </c>
    </row>
    <row r="158" spans="1:3" ht="12.75" customHeight="1" x14ac:dyDescent="0.25">
      <c r="A158" s="428">
        <v>99</v>
      </c>
      <c r="B158" s="425" t="s">
        <v>1250</v>
      </c>
      <c r="C158" s="425">
        <v>194031000</v>
      </c>
    </row>
    <row r="159" spans="1:3" ht="12.75" customHeight="1" x14ac:dyDescent="0.25">
      <c r="A159" s="428">
        <v>99</v>
      </c>
      <c r="B159" s="425" t="s">
        <v>1251</v>
      </c>
      <c r="C159" s="425">
        <v>80151000</v>
      </c>
    </row>
    <row r="160" spans="1:3" ht="12.75" customHeight="1" x14ac:dyDescent="0.25">
      <c r="A160" s="428">
        <v>99</v>
      </c>
      <c r="B160" s="425" t="s">
        <v>1252</v>
      </c>
      <c r="C160" s="425">
        <v>164727000</v>
      </c>
    </row>
    <row r="161" spans="1:3" ht="12.75" customHeight="1" x14ac:dyDescent="0.25">
      <c r="A161" s="428">
        <v>99</v>
      </c>
      <c r="B161" s="425" t="s">
        <v>1253</v>
      </c>
      <c r="C161" s="425">
        <v>58064000</v>
      </c>
    </row>
    <row r="162" spans="1:3" ht="12.75" customHeight="1" x14ac:dyDescent="0.25">
      <c r="A162" s="428">
        <v>99</v>
      </c>
      <c r="B162" s="425" t="s">
        <v>1257</v>
      </c>
      <c r="C162" s="425">
        <v>3000000</v>
      </c>
    </row>
    <row r="163" spans="1:3" ht="12.75" customHeight="1" x14ac:dyDescent="0.25">
      <c r="A163" s="428">
        <v>99</v>
      </c>
      <c r="B163" s="425" t="s">
        <v>1258</v>
      </c>
      <c r="C163" s="425">
        <v>2000000</v>
      </c>
    </row>
    <row r="164" spans="1:3" ht="12.75" customHeight="1" x14ac:dyDescent="0.25">
      <c r="A164" s="428">
        <v>99</v>
      </c>
      <c r="B164" s="425" t="s">
        <v>1259</v>
      </c>
      <c r="C164" s="425">
        <v>33500000</v>
      </c>
    </row>
    <row r="165" spans="1:3" ht="12.75" customHeight="1" x14ac:dyDescent="0.25">
      <c r="A165" s="428">
        <v>99</v>
      </c>
      <c r="B165" s="425" t="s">
        <v>1260</v>
      </c>
      <c r="C165" s="425">
        <v>1000000</v>
      </c>
    </row>
    <row r="166" spans="1:3" ht="12.75" customHeight="1" x14ac:dyDescent="0.25">
      <c r="A166" s="428">
        <v>99</v>
      </c>
      <c r="B166" s="425" t="s">
        <v>1261</v>
      </c>
      <c r="C166" s="425">
        <v>1000000</v>
      </c>
    </row>
    <row r="167" spans="1:3" ht="12.75" customHeight="1" x14ac:dyDescent="0.25">
      <c r="A167" s="428">
        <v>99</v>
      </c>
      <c r="B167" s="425" t="s">
        <v>1262</v>
      </c>
      <c r="C167" s="425">
        <v>7500000</v>
      </c>
    </row>
    <row r="168" spans="1:3" ht="12.75" customHeight="1" x14ac:dyDescent="0.25">
      <c r="A168" s="428">
        <v>99</v>
      </c>
      <c r="B168" s="425" t="s">
        <v>1263</v>
      </c>
      <c r="C168" s="425">
        <v>3000000</v>
      </c>
    </row>
    <row r="169" spans="1:3" ht="12.75" customHeight="1" x14ac:dyDescent="0.25">
      <c r="A169" s="428">
        <v>99</v>
      </c>
      <c r="B169" s="425" t="s">
        <v>1264</v>
      </c>
      <c r="C169" s="425">
        <v>300000</v>
      </c>
    </row>
    <row r="170" spans="1:3" ht="12.75" customHeight="1" x14ac:dyDescent="0.25">
      <c r="A170" s="428">
        <v>99</v>
      </c>
      <c r="B170" s="425" t="s">
        <v>1265</v>
      </c>
      <c r="C170" s="425">
        <v>2400000</v>
      </c>
    </row>
    <row r="171" spans="1:3" ht="12.75" customHeight="1" x14ac:dyDescent="0.25">
      <c r="A171" s="428">
        <v>99</v>
      </c>
      <c r="B171" s="425" t="s">
        <v>1256</v>
      </c>
      <c r="C171" s="425">
        <v>53700000</v>
      </c>
    </row>
    <row r="172" spans="1:3" ht="12.75" customHeight="1" x14ac:dyDescent="0.25">
      <c r="A172" s="428">
        <v>99</v>
      </c>
      <c r="B172" s="425" t="s">
        <v>1267</v>
      </c>
      <c r="C172" s="425">
        <v>3000000</v>
      </c>
    </row>
    <row r="173" spans="1:3" ht="12.75" customHeight="1" x14ac:dyDescent="0.25">
      <c r="A173" s="428">
        <v>99</v>
      </c>
      <c r="B173" s="425" t="s">
        <v>1268</v>
      </c>
      <c r="C173" s="425">
        <v>18000000</v>
      </c>
    </row>
    <row r="174" spans="1:3" ht="12.75" customHeight="1" x14ac:dyDescent="0.25">
      <c r="A174" s="428">
        <v>99</v>
      </c>
      <c r="B174" s="425" t="s">
        <v>1269</v>
      </c>
      <c r="C174" s="425">
        <v>2500000</v>
      </c>
    </row>
    <row r="175" spans="1:3" ht="12.75" customHeight="1" x14ac:dyDescent="0.25">
      <c r="A175" s="428">
        <v>99</v>
      </c>
      <c r="B175" s="425" t="s">
        <v>1270</v>
      </c>
      <c r="C175" s="425">
        <v>3000000</v>
      </c>
    </row>
    <row r="176" spans="1:3" ht="12.75" customHeight="1" x14ac:dyDescent="0.25">
      <c r="A176" s="428">
        <v>99</v>
      </c>
      <c r="B176" s="425" t="s">
        <v>1271</v>
      </c>
      <c r="C176" s="425">
        <v>1000000</v>
      </c>
    </row>
    <row r="177" spans="1:3" ht="12.75" customHeight="1" x14ac:dyDescent="0.25">
      <c r="A177" s="428">
        <v>99</v>
      </c>
      <c r="B177" s="425" t="s">
        <v>1272</v>
      </c>
      <c r="C177" s="425">
        <v>6000000</v>
      </c>
    </row>
    <row r="178" spans="1:3" ht="12.75" customHeight="1" x14ac:dyDescent="0.25">
      <c r="A178" s="428">
        <v>99</v>
      </c>
      <c r="B178" s="425" t="s">
        <v>1273</v>
      </c>
      <c r="C178" s="425">
        <v>4200000</v>
      </c>
    </row>
    <row r="179" spans="1:3" ht="12.75" customHeight="1" x14ac:dyDescent="0.25">
      <c r="A179" s="428">
        <v>99</v>
      </c>
      <c r="B179" s="425" t="s">
        <v>1274</v>
      </c>
      <c r="C179" s="425">
        <v>3000000</v>
      </c>
    </row>
    <row r="180" spans="1:3" ht="12.75" customHeight="1" x14ac:dyDescent="0.25">
      <c r="A180" s="428">
        <v>99</v>
      </c>
      <c r="B180" s="425" t="s">
        <v>1275</v>
      </c>
      <c r="C180" s="425">
        <v>1000000</v>
      </c>
    </row>
    <row r="181" spans="1:3" ht="12.75" customHeight="1" x14ac:dyDescent="0.25">
      <c r="A181" s="428">
        <v>99</v>
      </c>
      <c r="B181" s="425" t="s">
        <v>1266</v>
      </c>
      <c r="C181" s="425">
        <v>41700000</v>
      </c>
    </row>
    <row r="182" spans="1:3" s="429" customFormat="1" ht="12.75" customHeight="1" x14ac:dyDescent="0.25">
      <c r="A182" s="428">
        <v>99</v>
      </c>
      <c r="B182" s="425" t="s">
        <v>1254</v>
      </c>
      <c r="C182" s="425">
        <v>95400000</v>
      </c>
    </row>
    <row r="183" spans="1:3" ht="12.75" customHeight="1" x14ac:dyDescent="0.25">
      <c r="A183" s="428">
        <v>99</v>
      </c>
      <c r="B183" s="425" t="s">
        <v>1276</v>
      </c>
      <c r="C183" s="425">
        <v>8000000</v>
      </c>
    </row>
    <row r="184" spans="1:3" ht="12.75" customHeight="1" x14ac:dyDescent="0.25">
      <c r="A184" s="428">
        <v>99</v>
      </c>
      <c r="B184" s="425" t="s">
        <v>1277</v>
      </c>
      <c r="C184" s="425">
        <v>2000000</v>
      </c>
    </row>
    <row r="185" spans="1:3" ht="12.75" customHeight="1" x14ac:dyDescent="0.25">
      <c r="A185" s="428">
        <v>99</v>
      </c>
      <c r="B185" s="425" t="s">
        <v>1278</v>
      </c>
      <c r="C185" s="425">
        <v>1000000</v>
      </c>
    </row>
    <row r="186" spans="1:3" ht="12.75" customHeight="1" x14ac:dyDescent="0.25">
      <c r="A186" s="428">
        <v>99</v>
      </c>
      <c r="B186" s="425" t="s">
        <v>1279</v>
      </c>
      <c r="C186" s="425">
        <v>200000</v>
      </c>
    </row>
    <row r="187" spans="1:3" ht="12.75" customHeight="1" x14ac:dyDescent="0.25">
      <c r="A187" s="428">
        <v>99</v>
      </c>
      <c r="B187" s="425" t="s">
        <v>1280</v>
      </c>
      <c r="C187" s="425">
        <v>3500000</v>
      </c>
    </row>
    <row r="188" spans="1:3" ht="12.75" customHeight="1" x14ac:dyDescent="0.25">
      <c r="A188" s="428">
        <v>99</v>
      </c>
      <c r="B188" s="425" t="s">
        <v>1281</v>
      </c>
      <c r="C188" s="425">
        <v>3508000</v>
      </c>
    </row>
    <row r="189" spans="1:3" ht="12.75" customHeight="1" x14ac:dyDescent="0.25">
      <c r="A189" s="428">
        <v>99</v>
      </c>
      <c r="B189" s="425" t="s">
        <v>1282</v>
      </c>
      <c r="C189" s="425">
        <v>1000000</v>
      </c>
    </row>
    <row r="190" spans="1:3" ht="12.75" customHeight="1" x14ac:dyDescent="0.25">
      <c r="A190" s="428">
        <v>99</v>
      </c>
      <c r="B190" s="425" t="s">
        <v>1283</v>
      </c>
      <c r="C190" s="425">
        <v>300000</v>
      </c>
    </row>
    <row r="191" spans="1:3" ht="12.75" customHeight="1" x14ac:dyDescent="0.25">
      <c r="A191" s="428">
        <v>99</v>
      </c>
      <c r="B191" s="425" t="s">
        <v>1284</v>
      </c>
      <c r="C191" s="425">
        <v>400000</v>
      </c>
    </row>
    <row r="192" spans="1:3" ht="12.75" customHeight="1" x14ac:dyDescent="0.25">
      <c r="A192" s="428">
        <v>99</v>
      </c>
      <c r="B192" s="425" t="s">
        <v>1285</v>
      </c>
      <c r="C192" s="425">
        <v>200000</v>
      </c>
    </row>
    <row r="193" spans="1:3" ht="12.75" customHeight="1" x14ac:dyDescent="0.25">
      <c r="A193" s="428">
        <v>99</v>
      </c>
      <c r="B193" s="425" t="s">
        <v>1286</v>
      </c>
      <c r="C193" s="425">
        <v>200000</v>
      </c>
    </row>
    <row r="194" spans="1:3" ht="12.6" customHeight="1" x14ac:dyDescent="0.25">
      <c r="A194" s="428">
        <v>99</v>
      </c>
      <c r="B194" s="425" t="s">
        <v>1287</v>
      </c>
      <c r="C194" s="425">
        <v>100000</v>
      </c>
    </row>
    <row r="195" spans="1:3" s="429" customFormat="1" ht="12.75" customHeight="1" x14ac:dyDescent="0.25">
      <c r="A195" s="428">
        <v>99</v>
      </c>
      <c r="B195" s="425" t="s">
        <v>1255</v>
      </c>
      <c r="C195" s="425">
        <v>20408000</v>
      </c>
    </row>
    <row r="196" spans="1:3" s="429" customFormat="1" ht="12.75" customHeight="1" x14ac:dyDescent="0.25">
      <c r="A196" s="428">
        <v>99</v>
      </c>
      <c r="B196" s="425" t="s">
        <v>1231</v>
      </c>
      <c r="C196" s="425">
        <v>718280000</v>
      </c>
    </row>
    <row r="197" spans="1:3" ht="12.75" customHeight="1" x14ac:dyDescent="0.25">
      <c r="A197" s="428">
        <v>99</v>
      </c>
      <c r="B197" s="425" t="s">
        <v>655</v>
      </c>
      <c r="C197" s="425">
        <v>44087220</v>
      </c>
    </row>
    <row r="198" spans="1:3" ht="12.75" customHeight="1" x14ac:dyDescent="0.25">
      <c r="A198" s="428">
        <v>99</v>
      </c>
      <c r="B198" s="425" t="s">
        <v>656</v>
      </c>
      <c r="C198" s="425">
        <v>627622152</v>
      </c>
    </row>
    <row r="199" spans="1:3" ht="12.75" customHeight="1" x14ac:dyDescent="0.25">
      <c r="A199" s="428">
        <v>99</v>
      </c>
      <c r="B199" s="425" t="s">
        <v>657</v>
      </c>
      <c r="C199" s="425">
        <v>11329500</v>
      </c>
    </row>
    <row r="200" spans="1:3" ht="12.75" customHeight="1" x14ac:dyDescent="0.25">
      <c r="A200" s="428">
        <v>99</v>
      </c>
      <c r="B200" s="425" t="s">
        <v>658</v>
      </c>
      <c r="C200" s="425">
        <v>8338000</v>
      </c>
    </row>
    <row r="201" spans="1:3" ht="12.75" customHeight="1" x14ac:dyDescent="0.25">
      <c r="A201" s="428">
        <v>99</v>
      </c>
      <c r="B201" s="425" t="s">
        <v>660</v>
      </c>
      <c r="C201" s="425">
        <v>3500000</v>
      </c>
    </row>
    <row r="202" spans="1:3" ht="12.75" customHeight="1" x14ac:dyDescent="0.25">
      <c r="A202" s="428">
        <v>99</v>
      </c>
      <c r="B202" s="425" t="s">
        <v>380</v>
      </c>
      <c r="C202" s="425">
        <v>694876872</v>
      </c>
    </row>
    <row r="203" spans="1:3" ht="12.75" customHeight="1" x14ac:dyDescent="0.25">
      <c r="A203" s="428">
        <v>99</v>
      </c>
      <c r="B203" s="425" t="s">
        <v>382</v>
      </c>
      <c r="C203" s="425">
        <v>422460</v>
      </c>
    </row>
    <row r="204" spans="1:3" ht="12.75" customHeight="1" x14ac:dyDescent="0.25">
      <c r="A204" s="428">
        <v>99</v>
      </c>
      <c r="B204" s="425" t="s">
        <v>383</v>
      </c>
      <c r="C204" s="425">
        <v>2000000</v>
      </c>
    </row>
    <row r="205" spans="1:3" ht="12.75" customHeight="1" x14ac:dyDescent="0.25">
      <c r="A205" s="428">
        <v>99</v>
      </c>
      <c r="B205" s="425" t="s">
        <v>664</v>
      </c>
      <c r="C205" s="425">
        <v>1000000</v>
      </c>
    </row>
    <row r="206" spans="1:3" ht="12.75" customHeight="1" x14ac:dyDescent="0.25">
      <c r="A206" s="428">
        <v>99</v>
      </c>
      <c r="B206" s="425" t="s">
        <v>385</v>
      </c>
      <c r="C206" s="425">
        <v>40000000</v>
      </c>
    </row>
    <row r="207" spans="1:3" ht="12.75" customHeight="1" x14ac:dyDescent="0.25">
      <c r="A207" s="428">
        <v>99</v>
      </c>
      <c r="B207" s="425" t="s">
        <v>387</v>
      </c>
      <c r="C207" s="425">
        <v>3000000</v>
      </c>
    </row>
    <row r="208" spans="1:3" ht="12.75" customHeight="1" x14ac:dyDescent="0.25">
      <c r="A208" s="428">
        <v>99</v>
      </c>
      <c r="B208" s="425" t="s">
        <v>388</v>
      </c>
      <c r="C208" s="425">
        <v>3000000</v>
      </c>
    </row>
    <row r="209" spans="1:3" ht="12.75" customHeight="1" x14ac:dyDescent="0.25">
      <c r="A209" s="428">
        <v>99</v>
      </c>
      <c r="B209" s="425" t="s">
        <v>389</v>
      </c>
      <c r="C209" s="425">
        <v>1000000</v>
      </c>
    </row>
    <row r="210" spans="1:3" ht="12.75" customHeight="1" x14ac:dyDescent="0.25">
      <c r="A210" s="428">
        <v>99</v>
      </c>
      <c r="B210" s="425" t="s">
        <v>390</v>
      </c>
      <c r="C210" s="425">
        <v>2000000</v>
      </c>
    </row>
    <row r="211" spans="1:3" ht="12.75" customHeight="1" x14ac:dyDescent="0.25">
      <c r="A211" s="428">
        <v>99</v>
      </c>
      <c r="B211" s="425" t="s">
        <v>1225</v>
      </c>
      <c r="C211" s="425">
        <v>575140</v>
      </c>
    </row>
    <row r="212" spans="1:3" ht="12.75" customHeight="1" x14ac:dyDescent="0.25">
      <c r="A212" s="428">
        <v>99</v>
      </c>
      <c r="B212" s="425" t="s">
        <v>1226</v>
      </c>
      <c r="C212" s="425">
        <v>1000000</v>
      </c>
    </row>
    <row r="213" spans="1:3" ht="12.75" customHeight="1" x14ac:dyDescent="0.25">
      <c r="A213" s="428">
        <v>99</v>
      </c>
      <c r="B213" s="425" t="s">
        <v>1227</v>
      </c>
      <c r="C213" s="425">
        <v>30090692</v>
      </c>
    </row>
    <row r="214" spans="1:3" s="429" customFormat="1" ht="12.75" customHeight="1" x14ac:dyDescent="0.25">
      <c r="A214" s="428">
        <v>99</v>
      </c>
      <c r="B214" s="425" t="s">
        <v>1228</v>
      </c>
      <c r="C214" s="425">
        <v>778965164</v>
      </c>
    </row>
    <row r="215" spans="1:3" s="429" customFormat="1" ht="12.75" customHeight="1" x14ac:dyDescent="0.25">
      <c r="A215" s="428">
        <v>99</v>
      </c>
      <c r="B215" s="425" t="s">
        <v>393</v>
      </c>
      <c r="C215" s="425">
        <v>247764522</v>
      </c>
    </row>
    <row r="216" spans="1:3" s="429" customFormat="1" ht="12.75" customHeight="1" x14ac:dyDescent="0.25">
      <c r="A216" s="428">
        <v>99</v>
      </c>
      <c r="B216" s="425" t="s">
        <v>1320</v>
      </c>
      <c r="C216" s="425">
        <v>74320398</v>
      </c>
    </row>
    <row r="217" spans="1:3" s="429" customFormat="1" ht="12.75" customHeight="1" x14ac:dyDescent="0.25">
      <c r="A217" s="428">
        <v>99</v>
      </c>
      <c r="B217" s="425" t="s">
        <v>1321</v>
      </c>
      <c r="C217" s="425">
        <v>50000000</v>
      </c>
    </row>
    <row r="218" spans="1:3" s="429" customFormat="1" ht="12.75" customHeight="1" x14ac:dyDescent="0.25">
      <c r="A218" s="428">
        <v>99</v>
      </c>
      <c r="B218" s="425" t="s">
        <v>1322</v>
      </c>
      <c r="C218" s="425">
        <v>10000000</v>
      </c>
    </row>
    <row r="219" spans="1:3" s="429" customFormat="1" ht="12.75" customHeight="1" x14ac:dyDescent="0.25">
      <c r="A219" s="428">
        <v>99</v>
      </c>
      <c r="B219" s="425" t="s">
        <v>1323</v>
      </c>
      <c r="C219" s="425">
        <v>69014500</v>
      </c>
    </row>
    <row r="220" spans="1:3" s="429" customFormat="1" ht="12.75" customHeight="1" x14ac:dyDescent="0.25">
      <c r="A220" s="428">
        <v>99</v>
      </c>
      <c r="B220" s="425" t="s">
        <v>1324</v>
      </c>
      <c r="C220" s="425">
        <v>216000000</v>
      </c>
    </row>
    <row r="221" spans="1:3" s="429" customFormat="1" ht="12.75" customHeight="1" x14ac:dyDescent="0.25">
      <c r="A221" s="428">
        <v>99</v>
      </c>
      <c r="B221" s="425" t="s">
        <v>1325</v>
      </c>
      <c r="C221" s="425">
        <v>71643368</v>
      </c>
    </row>
    <row r="222" spans="1:3" s="429" customFormat="1" ht="12.75" customHeight="1" x14ac:dyDescent="0.25">
      <c r="A222" s="428">
        <v>99</v>
      </c>
      <c r="B222" s="425" t="s">
        <v>397</v>
      </c>
      <c r="C222" s="425">
        <v>416657868</v>
      </c>
    </row>
    <row r="223" spans="1:3" s="429" customFormat="1" ht="12.75" customHeight="1" x14ac:dyDescent="0.25">
      <c r="A223" s="428">
        <v>99</v>
      </c>
      <c r="B223" s="425" t="s">
        <v>399</v>
      </c>
      <c r="C223" s="425">
        <v>738742788</v>
      </c>
    </row>
    <row r="224" spans="1:3" ht="12.75" customHeight="1" x14ac:dyDescent="0.25">
      <c r="A224" s="428">
        <v>99</v>
      </c>
      <c r="B224" s="419" t="s">
        <v>1319</v>
      </c>
      <c r="C224" s="425">
        <v>2651204532</v>
      </c>
    </row>
    <row r="225" spans="1:3" ht="12.75" customHeight="1" x14ac:dyDescent="0.25">
      <c r="A225" s="428">
        <v>99</v>
      </c>
      <c r="B225" s="425" t="s">
        <v>403</v>
      </c>
      <c r="C225" s="425">
        <v>268909807</v>
      </c>
    </row>
    <row r="226" spans="1:3" ht="12.75" customHeight="1" x14ac:dyDescent="0.25">
      <c r="A226" s="428">
        <v>99</v>
      </c>
      <c r="B226" s="425" t="s">
        <v>405</v>
      </c>
      <c r="C226" s="425">
        <v>33200338</v>
      </c>
    </row>
    <row r="227" spans="1:3" ht="12.75" customHeight="1" x14ac:dyDescent="0.25">
      <c r="A227" s="428">
        <v>99</v>
      </c>
      <c r="B227" s="425" t="s">
        <v>407</v>
      </c>
      <c r="C227" s="425">
        <v>25996001</v>
      </c>
    </row>
    <row r="228" spans="1:3" ht="12.75" customHeight="1" x14ac:dyDescent="0.25">
      <c r="A228" s="428">
        <v>99</v>
      </c>
      <c r="B228" s="425" t="s">
        <v>409</v>
      </c>
      <c r="C228" s="425">
        <v>5526961</v>
      </c>
    </row>
    <row r="229" spans="1:3" ht="12.75" customHeight="1" x14ac:dyDescent="0.25">
      <c r="A229" s="428">
        <v>99</v>
      </c>
      <c r="B229" s="425" t="s">
        <v>411</v>
      </c>
      <c r="C229" s="425">
        <v>222676326</v>
      </c>
    </row>
    <row r="230" spans="1:3" s="420" customFormat="1" ht="12.75" customHeight="1" x14ac:dyDescent="0.25">
      <c r="A230" s="428">
        <v>99</v>
      </c>
      <c r="B230" s="419" t="s">
        <v>413</v>
      </c>
      <c r="C230" s="425">
        <v>556309433</v>
      </c>
    </row>
    <row r="231" spans="1:3" ht="12.75" customHeight="1" x14ac:dyDescent="0.25">
      <c r="A231" s="428">
        <v>99</v>
      </c>
      <c r="B231" s="425" t="s">
        <v>417</v>
      </c>
      <c r="C231" s="425">
        <v>160431363</v>
      </c>
    </row>
    <row r="232" spans="1:3" ht="12.75" customHeight="1" x14ac:dyDescent="0.25">
      <c r="A232" s="428">
        <v>99</v>
      </c>
      <c r="B232" s="425" t="s">
        <v>421</v>
      </c>
      <c r="C232" s="425">
        <v>20000000</v>
      </c>
    </row>
    <row r="233" spans="1:3" ht="12.75" customHeight="1" x14ac:dyDescent="0.25">
      <c r="A233" s="428">
        <v>99</v>
      </c>
      <c r="B233" s="425" t="s">
        <v>423</v>
      </c>
      <c r="C233" s="425">
        <v>30000000</v>
      </c>
    </row>
    <row r="234" spans="1:3" ht="12.75" customHeight="1" x14ac:dyDescent="0.25">
      <c r="A234" s="428">
        <v>99</v>
      </c>
      <c r="B234" s="425" t="s">
        <v>429</v>
      </c>
      <c r="C234" s="425">
        <v>66676355</v>
      </c>
    </row>
    <row r="235" spans="1:3" s="420" customFormat="1" ht="12.75" customHeight="1" x14ac:dyDescent="0.25">
      <c r="A235" s="428">
        <v>99</v>
      </c>
      <c r="B235" s="419" t="s">
        <v>433</v>
      </c>
      <c r="C235" s="425">
        <v>277107718</v>
      </c>
    </row>
    <row r="236" spans="1:3" ht="12.75" customHeight="1" x14ac:dyDescent="0.25">
      <c r="A236" s="428">
        <v>99</v>
      </c>
      <c r="B236" s="425" t="s">
        <v>435</v>
      </c>
      <c r="C236" s="425">
        <v>15279000</v>
      </c>
    </row>
    <row r="237" spans="1:3" s="426" customFormat="1" ht="12.75" customHeight="1" x14ac:dyDescent="0.25">
      <c r="A237" s="428">
        <v>99</v>
      </c>
      <c r="B237" s="425" t="s">
        <v>1290</v>
      </c>
      <c r="C237" s="425">
        <v>25940000</v>
      </c>
    </row>
    <row r="238" spans="1:3" s="427" customFormat="1" ht="12.75" customHeight="1" x14ac:dyDescent="0.25">
      <c r="A238" s="428">
        <v>99</v>
      </c>
      <c r="B238" s="425" t="s">
        <v>1291</v>
      </c>
      <c r="C238" s="425">
        <v>5400000</v>
      </c>
    </row>
    <row r="239" spans="1:3" s="427" customFormat="1" ht="12.75" customHeight="1" x14ac:dyDescent="0.25">
      <c r="A239" s="428">
        <v>99</v>
      </c>
      <c r="B239" s="425" t="s">
        <v>1292</v>
      </c>
      <c r="C239" s="425">
        <v>16450000</v>
      </c>
    </row>
    <row r="240" spans="1:3" s="427" customFormat="1" ht="12.75" customHeight="1" x14ac:dyDescent="0.25">
      <c r="A240" s="428">
        <v>99</v>
      </c>
      <c r="B240" s="425" t="s">
        <v>1293</v>
      </c>
      <c r="C240" s="425">
        <v>1989000</v>
      </c>
    </row>
    <row r="241" spans="1:3" s="427" customFormat="1" ht="12.75" customHeight="1" x14ac:dyDescent="0.25">
      <c r="A241" s="428">
        <v>99</v>
      </c>
      <c r="B241" s="425" t="s">
        <v>1294</v>
      </c>
      <c r="C241" s="425">
        <v>8056206</v>
      </c>
    </row>
    <row r="242" spans="1:3" ht="12.75" customHeight="1" x14ac:dyDescent="0.25">
      <c r="A242" s="428">
        <v>99</v>
      </c>
      <c r="B242" s="425" t="s">
        <v>1288</v>
      </c>
      <c r="C242" s="425">
        <v>57835206</v>
      </c>
    </row>
    <row r="243" spans="1:3" ht="12.75" customHeight="1" x14ac:dyDescent="0.25">
      <c r="A243" s="428">
        <v>99</v>
      </c>
      <c r="B243" s="425" t="s">
        <v>1295</v>
      </c>
      <c r="C243" s="425">
        <v>2574000</v>
      </c>
    </row>
    <row r="244" spans="1:3" ht="12.75" customHeight="1" x14ac:dyDescent="0.25">
      <c r="A244" s="428">
        <v>99</v>
      </c>
      <c r="B244" s="425" t="s">
        <v>1297</v>
      </c>
      <c r="C244" s="425">
        <v>4000000</v>
      </c>
    </row>
    <row r="245" spans="1:3" ht="12.75" customHeight="1" x14ac:dyDescent="0.25">
      <c r="A245" s="428">
        <v>99</v>
      </c>
      <c r="B245" s="425" t="s">
        <v>1296</v>
      </c>
      <c r="C245" s="425">
        <v>2450000</v>
      </c>
    </row>
    <row r="246" spans="1:3" ht="12.75" customHeight="1" x14ac:dyDescent="0.25">
      <c r="A246" s="428">
        <v>99</v>
      </c>
      <c r="B246" s="425" t="s">
        <v>1298</v>
      </c>
      <c r="C246" s="425">
        <v>2000000</v>
      </c>
    </row>
    <row r="247" spans="1:3" ht="12.75" customHeight="1" x14ac:dyDescent="0.25">
      <c r="A247" s="428">
        <v>99</v>
      </c>
      <c r="B247" s="425" t="s">
        <v>1299</v>
      </c>
      <c r="C247" s="425">
        <v>2510000</v>
      </c>
    </row>
    <row r="248" spans="1:3" ht="12.75" customHeight="1" x14ac:dyDescent="0.25">
      <c r="A248" s="428">
        <v>99</v>
      </c>
      <c r="B248" s="425" t="s">
        <v>1289</v>
      </c>
      <c r="C248" s="425">
        <v>13534000</v>
      </c>
    </row>
    <row r="249" spans="1:3" s="420" customFormat="1" ht="12.75" customHeight="1" x14ac:dyDescent="0.25">
      <c r="A249" s="428">
        <v>99</v>
      </c>
      <c r="B249" s="419" t="s">
        <v>439</v>
      </c>
      <c r="C249" s="419">
        <v>920065357</v>
      </c>
    </row>
    <row r="250" spans="1:3" ht="12.75" customHeight="1" x14ac:dyDescent="0.25">
      <c r="A250" s="428">
        <v>99</v>
      </c>
      <c r="B250" s="425" t="s">
        <v>441</v>
      </c>
      <c r="C250" s="425">
        <v>202811680</v>
      </c>
    </row>
    <row r="251" spans="1:3" ht="12.75" customHeight="1" x14ac:dyDescent="0.25">
      <c r="A251" s="428">
        <v>99</v>
      </c>
      <c r="B251" s="425" t="s">
        <v>1300</v>
      </c>
      <c r="C251" s="425">
        <v>140115938</v>
      </c>
    </row>
    <row r="252" spans="1:3" ht="12.75" customHeight="1" x14ac:dyDescent="0.25">
      <c r="A252" s="428">
        <v>99</v>
      </c>
      <c r="B252" s="425" t="s">
        <v>1301</v>
      </c>
      <c r="C252" s="437">
        <v>15000000</v>
      </c>
    </row>
    <row r="253" spans="1:3" ht="12.75" customHeight="1" x14ac:dyDescent="0.25">
      <c r="A253" s="428">
        <v>99</v>
      </c>
      <c r="B253" s="425" t="s">
        <v>1302</v>
      </c>
      <c r="C253" s="437">
        <v>1698835</v>
      </c>
    </row>
    <row r="254" spans="1:3" ht="12.75" customHeight="1" x14ac:dyDescent="0.25">
      <c r="A254" s="428">
        <v>99</v>
      </c>
      <c r="B254" s="425" t="s">
        <v>1303</v>
      </c>
      <c r="C254" s="437">
        <v>240818361</v>
      </c>
    </row>
    <row r="255" spans="1:3" ht="12.75" customHeight="1" x14ac:dyDescent="0.25">
      <c r="A255" s="428">
        <v>99</v>
      </c>
      <c r="B255" s="425" t="s">
        <v>463</v>
      </c>
      <c r="C255" s="437">
        <v>600444814</v>
      </c>
    </row>
    <row r="256" spans="1:3" ht="12.75" customHeight="1" x14ac:dyDescent="0.25">
      <c r="A256" s="428">
        <v>99</v>
      </c>
      <c r="B256" s="425" t="s">
        <v>1305</v>
      </c>
      <c r="C256" s="437">
        <v>0</v>
      </c>
    </row>
    <row r="257" spans="1:11" ht="12.75" customHeight="1" x14ac:dyDescent="0.25">
      <c r="A257" s="428">
        <v>99</v>
      </c>
      <c r="B257" s="425" t="s">
        <v>1304</v>
      </c>
      <c r="C257" s="437">
        <v>230000</v>
      </c>
    </row>
    <row r="258" spans="1:11" ht="12.75" customHeight="1" x14ac:dyDescent="0.25">
      <c r="A258" s="428">
        <v>99</v>
      </c>
      <c r="B258" s="434" t="s">
        <v>1308</v>
      </c>
      <c r="C258" s="437">
        <v>12928633</v>
      </c>
    </row>
    <row r="259" spans="1:11" ht="12.75" customHeight="1" x14ac:dyDescent="0.25">
      <c r="A259" s="428">
        <v>99</v>
      </c>
      <c r="B259" s="434" t="s">
        <v>1309</v>
      </c>
      <c r="C259" s="437">
        <v>500000000</v>
      </c>
    </row>
    <row r="260" spans="1:11" ht="12.75" customHeight="1" x14ac:dyDescent="0.25">
      <c r="A260" s="428">
        <v>99</v>
      </c>
      <c r="B260" s="434" t="s">
        <v>1310</v>
      </c>
      <c r="C260" s="437">
        <v>300000000</v>
      </c>
    </row>
    <row r="261" spans="1:11" ht="12.75" customHeight="1" x14ac:dyDescent="0.25">
      <c r="A261" s="428">
        <v>99</v>
      </c>
      <c r="B261" s="434" t="s">
        <v>1311</v>
      </c>
      <c r="C261" s="437">
        <v>122349128</v>
      </c>
    </row>
    <row r="262" spans="1:11" ht="12.75" customHeight="1" x14ac:dyDescent="0.25">
      <c r="A262" s="428">
        <v>99</v>
      </c>
      <c r="B262" s="434" t="s">
        <v>1312</v>
      </c>
      <c r="C262" s="437">
        <v>6088500</v>
      </c>
    </row>
    <row r="263" spans="1:11" ht="12.75" customHeight="1" x14ac:dyDescent="0.25">
      <c r="A263" s="428">
        <v>99</v>
      </c>
      <c r="B263" s="425" t="s">
        <v>1306</v>
      </c>
      <c r="C263" s="437">
        <v>941366261</v>
      </c>
    </row>
    <row r="264" spans="1:11" ht="12.75" customHeight="1" x14ac:dyDescent="0.25">
      <c r="A264" s="428">
        <v>99</v>
      </c>
      <c r="B264" s="432" t="s">
        <v>1307</v>
      </c>
      <c r="C264" s="437">
        <v>15338000</v>
      </c>
    </row>
    <row r="265" spans="1:11" s="420" customFormat="1" ht="12.75" customHeight="1" x14ac:dyDescent="0.25">
      <c r="A265" s="428">
        <v>99</v>
      </c>
      <c r="B265" s="419" t="s">
        <v>476</v>
      </c>
      <c r="C265" s="439">
        <v>1557379075</v>
      </c>
      <c r="D265" s="431"/>
      <c r="E265" s="431"/>
      <c r="F265" s="431"/>
      <c r="G265" s="431"/>
      <c r="H265" s="431"/>
      <c r="I265" s="431"/>
      <c r="J265" s="431"/>
      <c r="K265" s="431"/>
    </row>
    <row r="266" spans="1:11" s="420" customFormat="1" ht="12.75" customHeight="1" x14ac:dyDescent="0.25">
      <c r="A266" s="428">
        <v>99</v>
      </c>
      <c r="B266" s="437" t="s">
        <v>1315</v>
      </c>
      <c r="C266" s="437">
        <v>20000000</v>
      </c>
      <c r="D266" s="431"/>
      <c r="E266" s="431"/>
      <c r="F266" s="431"/>
      <c r="G266" s="431"/>
      <c r="H266" s="431"/>
      <c r="I266" s="431"/>
      <c r="J266" s="431"/>
      <c r="K266" s="431"/>
    </row>
    <row r="267" spans="1:11" s="420" customFormat="1" ht="12.75" customHeight="1" x14ac:dyDescent="0.25">
      <c r="A267" s="428">
        <v>99</v>
      </c>
      <c r="B267" s="437" t="s">
        <v>1316</v>
      </c>
      <c r="C267" s="437">
        <v>5500000</v>
      </c>
      <c r="D267" s="431"/>
      <c r="E267" s="431"/>
      <c r="F267" s="431"/>
      <c r="G267" s="431"/>
      <c r="H267" s="431"/>
      <c r="I267" s="431"/>
      <c r="J267" s="431"/>
      <c r="K267" s="431"/>
    </row>
    <row r="268" spans="1:11" s="420" customFormat="1" ht="12.75" customHeight="1" x14ac:dyDescent="0.25">
      <c r="A268" s="428">
        <v>99</v>
      </c>
      <c r="B268" s="437" t="s">
        <v>1317</v>
      </c>
      <c r="C268" s="437">
        <v>500000</v>
      </c>
      <c r="D268" s="431"/>
      <c r="E268" s="431"/>
      <c r="F268" s="431"/>
      <c r="G268" s="431"/>
      <c r="H268" s="431"/>
      <c r="I268" s="431"/>
      <c r="J268" s="431"/>
      <c r="K268" s="431"/>
    </row>
    <row r="269" spans="1:11" s="420" customFormat="1" ht="12.75" customHeight="1" x14ac:dyDescent="0.25">
      <c r="A269" s="428">
        <v>99</v>
      </c>
      <c r="B269" s="437" t="s">
        <v>1318</v>
      </c>
      <c r="C269" s="437">
        <v>6000000</v>
      </c>
      <c r="D269" s="431"/>
      <c r="E269" s="431"/>
      <c r="F269" s="431"/>
      <c r="G269" s="431"/>
      <c r="H269" s="431"/>
      <c r="I269" s="431"/>
      <c r="J269" s="431"/>
      <c r="K269" s="431"/>
    </row>
    <row r="270" spans="1:11" ht="12.75" customHeight="1" x14ac:dyDescent="0.25">
      <c r="A270" s="428">
        <v>99</v>
      </c>
      <c r="B270" s="415" t="s">
        <v>1313</v>
      </c>
      <c r="C270" s="437">
        <v>32000000</v>
      </c>
    </row>
    <row r="271" spans="1:11" ht="12.75" customHeight="1" x14ac:dyDescent="0.25">
      <c r="A271" s="428">
        <v>99</v>
      </c>
      <c r="B271" s="423" t="s">
        <v>489</v>
      </c>
      <c r="C271" s="437">
        <v>57000000</v>
      </c>
    </row>
    <row r="272" spans="1:11" ht="12.75" customHeight="1" x14ac:dyDescent="0.25">
      <c r="A272" s="428">
        <v>99</v>
      </c>
      <c r="B272" s="423" t="s">
        <v>491</v>
      </c>
      <c r="C272" s="437">
        <v>90000000</v>
      </c>
    </row>
    <row r="273" spans="1:3" ht="12.75" customHeight="1" x14ac:dyDescent="0.25">
      <c r="A273" s="428">
        <v>99</v>
      </c>
      <c r="B273" s="415" t="s">
        <v>493</v>
      </c>
      <c r="C273" s="437">
        <v>15000000</v>
      </c>
    </row>
    <row r="274" spans="1:3" ht="12.75" customHeight="1" x14ac:dyDescent="0.25">
      <c r="A274" s="428">
        <v>99</v>
      </c>
      <c r="B274" s="438" t="s">
        <v>495</v>
      </c>
      <c r="C274" s="437">
        <v>3000000</v>
      </c>
    </row>
    <row r="275" spans="1:3" ht="12.75" customHeight="1" x14ac:dyDescent="0.25">
      <c r="A275" s="428">
        <v>99</v>
      </c>
      <c r="B275" s="415" t="s">
        <v>1314</v>
      </c>
      <c r="C275" s="437">
        <v>1500000</v>
      </c>
    </row>
    <row r="276" spans="1:3" s="420" customFormat="1" ht="12.75" customHeight="1" x14ac:dyDescent="0.25">
      <c r="A276" s="428">
        <v>99</v>
      </c>
      <c r="B276" s="419" t="s">
        <v>501</v>
      </c>
      <c r="C276" s="437">
        <v>198500000</v>
      </c>
    </row>
    <row r="277" spans="1:3" ht="12.75" customHeight="1" x14ac:dyDescent="0.25">
      <c r="A277" s="428">
        <v>99</v>
      </c>
      <c r="B277" s="425" t="s">
        <v>503</v>
      </c>
      <c r="C277" s="437">
        <f>C276+C265+C249+C224+C137+C133+C32+C18</f>
        <v>9923136958.1599998</v>
      </c>
    </row>
    <row r="278" spans="1:3" ht="12.75" customHeight="1" x14ac:dyDescent="0.25">
      <c r="A278" s="425"/>
      <c r="B278" s="416"/>
      <c r="C278" s="416"/>
    </row>
    <row r="279" spans="1:3" ht="12.75" customHeight="1" x14ac:dyDescent="0.25">
      <c r="A279" s="425">
        <v>99</v>
      </c>
      <c r="B279" s="416" t="s">
        <v>1326</v>
      </c>
      <c r="C279" s="413">
        <v>81083588</v>
      </c>
    </row>
    <row r="280" spans="1:3" ht="12.75" customHeight="1" x14ac:dyDescent="0.25">
      <c r="A280" s="425">
        <v>99</v>
      </c>
      <c r="B280" s="416" t="s">
        <v>1327</v>
      </c>
      <c r="C280" s="416">
        <v>0</v>
      </c>
    </row>
    <row r="281" spans="1:3" ht="12.75" customHeight="1" x14ac:dyDescent="0.25">
      <c r="A281" s="425">
        <v>99</v>
      </c>
      <c r="B281" s="441" t="s">
        <v>1329</v>
      </c>
      <c r="C281" s="413">
        <v>1282829</v>
      </c>
    </row>
    <row r="282" spans="1:3" ht="12.75" customHeight="1" x14ac:dyDescent="0.25">
      <c r="A282" s="425">
        <v>99</v>
      </c>
      <c r="B282" s="416" t="s">
        <v>1330</v>
      </c>
      <c r="C282" s="413">
        <v>87387647</v>
      </c>
    </row>
    <row r="283" spans="1:3" ht="12.75" customHeight="1" x14ac:dyDescent="0.25">
      <c r="A283" s="425">
        <v>99</v>
      </c>
      <c r="B283" s="416" t="s">
        <v>1328</v>
      </c>
      <c r="C283" s="442">
        <v>169754064</v>
      </c>
    </row>
    <row r="284" spans="1:3" ht="12.75" customHeight="1" x14ac:dyDescent="0.25">
      <c r="A284" s="440">
        <v>99</v>
      </c>
      <c r="B284" s="114" t="s">
        <v>737</v>
      </c>
      <c r="C284" s="395">
        <v>2400125055</v>
      </c>
    </row>
    <row r="285" spans="1:3" ht="12.75" customHeight="1" x14ac:dyDescent="0.25"/>
    <row r="286" spans="1:3" ht="12.75" customHeight="1" x14ac:dyDescent="0.25"/>
    <row r="287" spans="1:3" ht="12.75" customHeight="1" x14ac:dyDescent="0.25"/>
    <row r="288" spans="1:3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</sheetData>
  <mergeCells count="1">
    <mergeCell ref="A1:C1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80"/>
  </sheetPr>
  <dimension ref="A1:AC1000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4140625" defaultRowHeight="15" customHeight="1" x14ac:dyDescent="0.25"/>
  <cols>
    <col min="1" max="1" width="18.77734375" customWidth="1"/>
    <col min="2" max="3" width="24" customWidth="1"/>
    <col min="4" max="4" width="26.5546875" customWidth="1"/>
    <col min="5" max="5" width="12" customWidth="1"/>
    <col min="6" max="6" width="16.21875" customWidth="1"/>
    <col min="7" max="7" width="15.5546875" customWidth="1"/>
    <col min="8" max="8" width="16.21875" customWidth="1"/>
    <col min="9" max="9" width="6.77734375" customWidth="1"/>
    <col min="10" max="10" width="5.77734375" customWidth="1"/>
    <col min="11" max="29" width="10.21875" customWidth="1"/>
  </cols>
  <sheetData>
    <row r="1" spans="1:29" ht="89.25" customHeight="1" x14ac:dyDescent="0.25">
      <c r="A1" s="243" t="s">
        <v>748</v>
      </c>
      <c r="B1" s="244" t="s">
        <v>2</v>
      </c>
      <c r="C1" s="245" t="s">
        <v>749</v>
      </c>
      <c r="D1" s="245" t="s">
        <v>750</v>
      </c>
      <c r="E1" s="245" t="s">
        <v>751</v>
      </c>
      <c r="F1" s="470" t="s">
        <v>752</v>
      </c>
      <c r="G1" s="471"/>
      <c r="H1" s="472"/>
      <c r="I1" s="245" t="s">
        <v>753</v>
      </c>
      <c r="J1" s="246" t="s">
        <v>754</v>
      </c>
      <c r="K1" s="247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</row>
    <row r="2" spans="1:29" ht="18" hidden="1" customHeight="1" x14ac:dyDescent="0.25">
      <c r="A2" s="243"/>
      <c r="B2" s="244"/>
      <c r="C2" s="249"/>
      <c r="D2" s="249"/>
      <c r="E2" s="249"/>
      <c r="F2" s="244" t="s">
        <v>755</v>
      </c>
      <c r="G2" s="244" t="s">
        <v>756</v>
      </c>
      <c r="H2" s="244" t="s">
        <v>757</v>
      </c>
      <c r="I2" s="249"/>
      <c r="J2" s="250"/>
      <c r="K2" s="247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</row>
    <row r="3" spans="1:29" ht="12.75" hidden="1" customHeight="1" x14ac:dyDescent="0.25">
      <c r="A3" s="251"/>
      <c r="B3" s="251" t="s">
        <v>758</v>
      </c>
      <c r="C3" s="251"/>
      <c r="D3" s="251"/>
      <c r="E3" s="251"/>
      <c r="F3" s="251">
        <v>-750767982</v>
      </c>
      <c r="G3" s="252">
        <v>4185324462</v>
      </c>
      <c r="H3" s="251">
        <f t="shared" ref="H3:H36" si="0">SUM(F3:G3)</f>
        <v>3434556480</v>
      </c>
      <c r="I3" s="253"/>
      <c r="J3" s="253"/>
      <c r="K3" s="254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</row>
    <row r="4" spans="1:29" ht="12.75" hidden="1" customHeight="1" x14ac:dyDescent="0.25">
      <c r="A4" s="256"/>
      <c r="B4" s="257" t="s">
        <v>759</v>
      </c>
      <c r="C4" s="258"/>
      <c r="D4" s="258"/>
      <c r="E4" s="258"/>
      <c r="F4" s="258"/>
      <c r="G4" s="258"/>
      <c r="H4" s="259">
        <f t="shared" si="0"/>
        <v>0</v>
      </c>
      <c r="I4" s="260"/>
      <c r="J4" s="261"/>
      <c r="K4" s="262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</row>
    <row r="5" spans="1:29" ht="20.25" hidden="1" customHeight="1" x14ac:dyDescent="0.25">
      <c r="A5" s="264"/>
      <c r="B5" s="265"/>
      <c r="C5" s="258"/>
      <c r="D5" s="258"/>
      <c r="E5" s="258"/>
      <c r="F5" s="258"/>
      <c r="G5" s="258"/>
      <c r="H5" s="258">
        <f t="shared" si="0"/>
        <v>0</v>
      </c>
      <c r="I5" s="266" t="s">
        <v>760</v>
      </c>
      <c r="J5" s="261"/>
      <c r="K5" s="262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</row>
    <row r="6" spans="1:29" ht="21.75" hidden="1" customHeight="1" x14ac:dyDescent="0.25">
      <c r="A6" s="267"/>
      <c r="B6" s="268"/>
      <c r="C6" s="258"/>
      <c r="D6" s="258"/>
      <c r="E6" s="258"/>
      <c r="F6" s="258"/>
      <c r="G6" s="258"/>
      <c r="H6" s="258">
        <f t="shared" si="0"/>
        <v>0</v>
      </c>
      <c r="I6" s="269"/>
      <c r="J6" s="261"/>
      <c r="K6" s="262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</row>
    <row r="7" spans="1:29" ht="19.5" hidden="1" customHeight="1" x14ac:dyDescent="0.25">
      <c r="A7" s="264"/>
      <c r="B7" s="265"/>
      <c r="C7" s="258"/>
      <c r="D7" s="258"/>
      <c r="E7" s="258"/>
      <c r="F7" s="258"/>
      <c r="G7" s="258"/>
      <c r="H7" s="258">
        <f t="shared" si="0"/>
        <v>0</v>
      </c>
      <c r="I7" s="266" t="s">
        <v>761</v>
      </c>
      <c r="J7" s="261"/>
      <c r="K7" s="262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</row>
    <row r="8" spans="1:29" ht="22.5" hidden="1" customHeight="1" x14ac:dyDescent="0.25">
      <c r="A8" s="267"/>
      <c r="B8" s="268"/>
      <c r="C8" s="258"/>
      <c r="D8" s="258"/>
      <c r="E8" s="258"/>
      <c r="F8" s="258"/>
      <c r="G8" s="258"/>
      <c r="H8" s="258">
        <f t="shared" si="0"/>
        <v>0</v>
      </c>
      <c r="I8" s="269"/>
      <c r="J8" s="261"/>
      <c r="K8" s="262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</row>
    <row r="9" spans="1:29" ht="12.75" hidden="1" customHeight="1" x14ac:dyDescent="0.25">
      <c r="A9" s="264"/>
      <c r="B9" s="265"/>
      <c r="C9" s="258"/>
      <c r="D9" s="258"/>
      <c r="E9" s="258"/>
      <c r="F9" s="258"/>
      <c r="G9" s="258"/>
      <c r="H9" s="258">
        <f t="shared" si="0"/>
        <v>0</v>
      </c>
      <c r="I9" s="266" t="s">
        <v>762</v>
      </c>
      <c r="J9" s="261"/>
      <c r="K9" s="262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</row>
    <row r="10" spans="1:29" ht="12.75" hidden="1" customHeight="1" x14ac:dyDescent="0.25">
      <c r="A10" s="270"/>
      <c r="B10" s="271"/>
      <c r="C10" s="258"/>
      <c r="D10" s="258"/>
      <c r="E10" s="258"/>
      <c r="F10" s="258"/>
      <c r="G10" s="258"/>
      <c r="H10" s="258">
        <f t="shared" si="0"/>
        <v>0</v>
      </c>
      <c r="I10" s="272"/>
      <c r="J10" s="261"/>
      <c r="K10" s="262"/>
      <c r="L10" s="263"/>
      <c r="M10" s="263"/>
      <c r="N10" s="263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</row>
    <row r="11" spans="1:29" ht="12.75" hidden="1" customHeight="1" x14ac:dyDescent="0.25">
      <c r="A11" s="270"/>
      <c r="B11" s="271"/>
      <c r="C11" s="258"/>
      <c r="D11" s="258"/>
      <c r="E11" s="258"/>
      <c r="F11" s="258"/>
      <c r="G11" s="258"/>
      <c r="H11" s="258">
        <f t="shared" si="0"/>
        <v>0</v>
      </c>
      <c r="I11" s="272"/>
      <c r="J11" s="261"/>
      <c r="K11" s="262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</row>
    <row r="12" spans="1:29" ht="12.75" hidden="1" customHeight="1" x14ac:dyDescent="0.25">
      <c r="A12" s="270"/>
      <c r="B12" s="271"/>
      <c r="C12" s="258"/>
      <c r="D12" s="258"/>
      <c r="E12" s="258"/>
      <c r="F12" s="258"/>
      <c r="G12" s="258"/>
      <c r="H12" s="258">
        <f t="shared" si="0"/>
        <v>0</v>
      </c>
      <c r="I12" s="272"/>
      <c r="J12" s="261"/>
      <c r="K12" s="262"/>
      <c r="L12" s="263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</row>
    <row r="13" spans="1:29" ht="12.75" hidden="1" customHeight="1" x14ac:dyDescent="0.25">
      <c r="A13" s="270"/>
      <c r="B13" s="268"/>
      <c r="C13" s="258"/>
      <c r="D13" s="258"/>
      <c r="E13" s="258"/>
      <c r="F13" s="258"/>
      <c r="G13" s="258"/>
      <c r="H13" s="258">
        <f t="shared" si="0"/>
        <v>0</v>
      </c>
      <c r="I13" s="272"/>
      <c r="J13" s="261"/>
      <c r="K13" s="262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</row>
    <row r="14" spans="1:29" ht="12.75" hidden="1" customHeight="1" x14ac:dyDescent="0.25">
      <c r="A14" s="270"/>
      <c r="B14" s="265"/>
      <c r="C14" s="258"/>
      <c r="D14" s="258"/>
      <c r="E14" s="258"/>
      <c r="F14" s="258"/>
      <c r="G14" s="258"/>
      <c r="H14" s="258">
        <f t="shared" si="0"/>
        <v>0</v>
      </c>
      <c r="I14" s="272"/>
      <c r="J14" s="261"/>
      <c r="K14" s="262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</row>
    <row r="15" spans="1:29" ht="12.75" hidden="1" customHeight="1" x14ac:dyDescent="0.25">
      <c r="A15" s="270"/>
      <c r="B15" s="271"/>
      <c r="C15" s="258"/>
      <c r="D15" s="258"/>
      <c r="E15" s="258"/>
      <c r="F15" s="258"/>
      <c r="G15" s="258"/>
      <c r="H15" s="258">
        <f t="shared" si="0"/>
        <v>0</v>
      </c>
      <c r="I15" s="272"/>
      <c r="J15" s="261"/>
      <c r="K15" s="262"/>
      <c r="L15" s="263"/>
      <c r="M15" s="263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</row>
    <row r="16" spans="1:29" ht="12.75" hidden="1" customHeight="1" x14ac:dyDescent="0.25">
      <c r="A16" s="270"/>
      <c r="B16" s="271"/>
      <c r="C16" s="258"/>
      <c r="D16" s="258"/>
      <c r="E16" s="258"/>
      <c r="F16" s="258"/>
      <c r="G16" s="258"/>
      <c r="H16" s="258">
        <f t="shared" si="0"/>
        <v>0</v>
      </c>
      <c r="I16" s="272"/>
      <c r="J16" s="261"/>
      <c r="K16" s="262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</row>
    <row r="17" spans="1:29" ht="12.75" hidden="1" customHeight="1" x14ac:dyDescent="0.25">
      <c r="A17" s="267"/>
      <c r="B17" s="268"/>
      <c r="C17" s="258"/>
      <c r="D17" s="258"/>
      <c r="E17" s="258"/>
      <c r="F17" s="258"/>
      <c r="G17" s="258"/>
      <c r="H17" s="258">
        <f t="shared" si="0"/>
        <v>0</v>
      </c>
      <c r="I17" s="269"/>
      <c r="J17" s="261"/>
      <c r="K17" s="262"/>
      <c r="L17" s="263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263"/>
      <c r="AC17" s="263"/>
    </row>
    <row r="18" spans="1:29" ht="12.75" hidden="1" customHeight="1" x14ac:dyDescent="0.25">
      <c r="A18" s="265"/>
      <c r="B18" s="265"/>
      <c r="C18" s="258"/>
      <c r="D18" s="258"/>
      <c r="E18" s="258"/>
      <c r="F18" s="258"/>
      <c r="G18" s="258"/>
      <c r="H18" s="258">
        <f t="shared" si="0"/>
        <v>0</v>
      </c>
      <c r="I18" s="266" t="s">
        <v>763</v>
      </c>
      <c r="J18" s="261"/>
      <c r="K18" s="262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</row>
    <row r="19" spans="1:29" ht="12.75" hidden="1" customHeight="1" x14ac:dyDescent="0.25">
      <c r="A19" s="271"/>
      <c r="B19" s="271"/>
      <c r="C19" s="258"/>
      <c r="D19" s="258"/>
      <c r="E19" s="258"/>
      <c r="F19" s="258"/>
      <c r="G19" s="258"/>
      <c r="H19" s="258">
        <f t="shared" si="0"/>
        <v>0</v>
      </c>
      <c r="I19" s="272"/>
      <c r="J19" s="261"/>
      <c r="K19" s="262"/>
      <c r="L19" s="263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</row>
    <row r="20" spans="1:29" ht="12.75" hidden="1" customHeight="1" x14ac:dyDescent="0.25">
      <c r="A20" s="271"/>
      <c r="B20" s="271"/>
      <c r="C20" s="258"/>
      <c r="D20" s="258"/>
      <c r="E20" s="258"/>
      <c r="F20" s="258"/>
      <c r="G20" s="258"/>
      <c r="H20" s="258">
        <f t="shared" si="0"/>
        <v>0</v>
      </c>
      <c r="I20" s="272"/>
      <c r="J20" s="261"/>
      <c r="K20" s="262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</row>
    <row r="21" spans="1:29" ht="12.75" hidden="1" customHeight="1" x14ac:dyDescent="0.25">
      <c r="A21" s="271"/>
      <c r="B21" s="271"/>
      <c r="C21" s="265"/>
      <c r="D21" s="258"/>
      <c r="E21" s="258"/>
      <c r="F21" s="258"/>
      <c r="G21" s="258"/>
      <c r="H21" s="258">
        <f t="shared" si="0"/>
        <v>0</v>
      </c>
      <c r="I21" s="272"/>
      <c r="J21" s="261"/>
      <c r="K21" s="262"/>
      <c r="L21" s="263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</row>
    <row r="22" spans="1:29" ht="12.75" hidden="1" customHeight="1" x14ac:dyDescent="0.25">
      <c r="A22" s="271"/>
      <c r="B22" s="271"/>
      <c r="C22" s="271"/>
      <c r="D22" s="258"/>
      <c r="E22" s="258"/>
      <c r="F22" s="258"/>
      <c r="G22" s="258"/>
      <c r="H22" s="258">
        <f t="shared" si="0"/>
        <v>0</v>
      </c>
      <c r="I22" s="272"/>
      <c r="J22" s="261"/>
      <c r="K22" s="262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</row>
    <row r="23" spans="1:29" ht="12.75" hidden="1" customHeight="1" x14ac:dyDescent="0.25">
      <c r="A23" s="268"/>
      <c r="B23" s="268"/>
      <c r="C23" s="268"/>
      <c r="D23" s="258"/>
      <c r="E23" s="258"/>
      <c r="F23" s="258"/>
      <c r="G23" s="258"/>
      <c r="H23" s="258">
        <f t="shared" si="0"/>
        <v>0</v>
      </c>
      <c r="I23" s="269"/>
      <c r="J23" s="261"/>
      <c r="K23" s="262"/>
      <c r="L23" s="263"/>
      <c r="M23" s="263"/>
      <c r="N23" s="263"/>
      <c r="O23" s="263"/>
      <c r="P23" s="263"/>
      <c r="Q23" s="263"/>
      <c r="R23" s="263"/>
      <c r="S23" s="263"/>
      <c r="T23" s="263"/>
      <c r="U23" s="263"/>
      <c r="V23" s="263"/>
      <c r="W23" s="263"/>
      <c r="X23" s="263"/>
      <c r="Y23" s="263"/>
      <c r="Z23" s="263"/>
      <c r="AA23" s="263"/>
      <c r="AB23" s="263"/>
      <c r="AC23" s="263"/>
    </row>
    <row r="24" spans="1:29" ht="19.5" hidden="1" customHeight="1" x14ac:dyDescent="0.25">
      <c r="A24" s="264"/>
      <c r="B24" s="265"/>
      <c r="C24" s="265"/>
      <c r="D24" s="258"/>
      <c r="E24" s="258"/>
      <c r="F24" s="258"/>
      <c r="G24" s="258"/>
      <c r="H24" s="258">
        <f t="shared" si="0"/>
        <v>0</v>
      </c>
      <c r="I24" s="266" t="s">
        <v>764</v>
      </c>
      <c r="J24" s="261"/>
      <c r="K24" s="262"/>
      <c r="L24" s="263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</row>
    <row r="25" spans="1:29" ht="22.5" hidden="1" customHeight="1" x14ac:dyDescent="0.25">
      <c r="A25" s="267"/>
      <c r="B25" s="268"/>
      <c r="C25" s="268"/>
      <c r="D25" s="258"/>
      <c r="E25" s="258"/>
      <c r="F25" s="258"/>
      <c r="G25" s="258"/>
      <c r="H25" s="258">
        <f t="shared" si="0"/>
        <v>0</v>
      </c>
      <c r="I25" s="269"/>
      <c r="J25" s="261"/>
      <c r="K25" s="262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</row>
    <row r="26" spans="1:29" ht="15.75" hidden="1" customHeight="1" x14ac:dyDescent="0.25">
      <c r="A26" s="264"/>
      <c r="B26" s="265"/>
      <c r="C26" s="258"/>
      <c r="D26" s="258"/>
      <c r="E26" s="258"/>
      <c r="F26" s="258"/>
      <c r="G26" s="258"/>
      <c r="H26" s="258">
        <f t="shared" si="0"/>
        <v>0</v>
      </c>
      <c r="I26" s="266" t="s">
        <v>765</v>
      </c>
      <c r="J26" s="261"/>
      <c r="K26" s="262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</row>
    <row r="27" spans="1:29" ht="12.75" hidden="1" customHeight="1" x14ac:dyDescent="0.25">
      <c r="A27" s="270"/>
      <c r="B27" s="271"/>
      <c r="C27" s="258"/>
      <c r="D27" s="258"/>
      <c r="E27" s="258"/>
      <c r="F27" s="258"/>
      <c r="G27" s="258"/>
      <c r="H27" s="258">
        <f t="shared" si="0"/>
        <v>0</v>
      </c>
      <c r="I27" s="272"/>
      <c r="J27" s="261"/>
      <c r="K27" s="262"/>
      <c r="L27" s="263"/>
      <c r="M27" s="263"/>
      <c r="N27" s="26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</row>
    <row r="28" spans="1:29" ht="12.75" hidden="1" customHeight="1" x14ac:dyDescent="0.25">
      <c r="A28" s="270"/>
      <c r="B28" s="271"/>
      <c r="C28" s="258"/>
      <c r="D28" s="258"/>
      <c r="E28" s="258"/>
      <c r="F28" s="258"/>
      <c r="G28" s="258"/>
      <c r="H28" s="258">
        <f t="shared" si="0"/>
        <v>0</v>
      </c>
      <c r="I28" s="272"/>
      <c r="J28" s="261"/>
      <c r="K28" s="262"/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</row>
    <row r="29" spans="1:29" ht="12.75" hidden="1" customHeight="1" x14ac:dyDescent="0.25">
      <c r="A29" s="267"/>
      <c r="B29" s="268"/>
      <c r="C29" s="258"/>
      <c r="D29" s="258"/>
      <c r="E29" s="258"/>
      <c r="F29" s="258"/>
      <c r="G29" s="258"/>
      <c r="H29" s="258">
        <f t="shared" si="0"/>
        <v>0</v>
      </c>
      <c r="I29" s="269"/>
      <c r="J29" s="261"/>
      <c r="K29" s="262"/>
      <c r="L29" s="263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</row>
    <row r="30" spans="1:29" ht="30" hidden="1" customHeight="1" x14ac:dyDescent="0.25">
      <c r="A30" s="264"/>
      <c r="B30" s="265"/>
      <c r="C30" s="258"/>
      <c r="D30" s="258"/>
      <c r="E30" s="258"/>
      <c r="F30" s="258"/>
      <c r="G30" s="258"/>
      <c r="H30" s="258">
        <f t="shared" si="0"/>
        <v>0</v>
      </c>
      <c r="I30" s="266" t="s">
        <v>766</v>
      </c>
      <c r="J30" s="261"/>
      <c r="K30" s="262"/>
      <c r="L30" s="263"/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</row>
    <row r="31" spans="1:29" ht="12.75" hidden="1" customHeight="1" x14ac:dyDescent="0.25">
      <c r="A31" s="270"/>
      <c r="B31" s="271"/>
      <c r="C31" s="258"/>
      <c r="D31" s="258"/>
      <c r="E31" s="258"/>
      <c r="F31" s="258"/>
      <c r="G31" s="258"/>
      <c r="H31" s="258">
        <f t="shared" si="0"/>
        <v>0</v>
      </c>
      <c r="I31" s="272"/>
      <c r="J31" s="261"/>
      <c r="K31" s="262"/>
      <c r="L31" s="263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</row>
    <row r="32" spans="1:29" ht="12.75" hidden="1" customHeight="1" x14ac:dyDescent="0.25">
      <c r="A32" s="270"/>
      <c r="B32" s="271"/>
      <c r="C32" s="258"/>
      <c r="D32" s="258"/>
      <c r="E32" s="258"/>
      <c r="F32" s="258"/>
      <c r="G32" s="258"/>
      <c r="H32" s="258">
        <f t="shared" si="0"/>
        <v>0</v>
      </c>
      <c r="I32" s="272"/>
      <c r="J32" s="261"/>
      <c r="K32" s="262"/>
      <c r="L32" s="263"/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</row>
    <row r="33" spans="1:29" ht="12.75" hidden="1" customHeight="1" x14ac:dyDescent="0.25">
      <c r="A33" s="267"/>
      <c r="B33" s="268"/>
      <c r="C33" s="258"/>
      <c r="D33" s="258"/>
      <c r="E33" s="258"/>
      <c r="F33" s="258"/>
      <c r="G33" s="258"/>
      <c r="H33" s="258">
        <f t="shared" si="0"/>
        <v>0</v>
      </c>
      <c r="I33" s="269"/>
      <c r="J33" s="261"/>
      <c r="K33" s="262"/>
      <c r="L33" s="263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</row>
    <row r="34" spans="1:29" ht="15.75" customHeight="1" x14ac:dyDescent="0.25">
      <c r="A34" s="473"/>
      <c r="B34" s="474"/>
      <c r="C34" s="258"/>
      <c r="D34" s="258"/>
      <c r="E34" s="258"/>
      <c r="F34" s="258"/>
      <c r="G34" s="258"/>
      <c r="H34" s="258">
        <f t="shared" si="0"/>
        <v>0</v>
      </c>
      <c r="I34" s="475" t="s">
        <v>767</v>
      </c>
      <c r="J34" s="261"/>
      <c r="K34" s="262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</row>
    <row r="35" spans="1:29" ht="12.75" customHeight="1" x14ac:dyDescent="0.25">
      <c r="A35" s="467"/>
      <c r="B35" s="467"/>
      <c r="C35" s="258"/>
      <c r="D35" s="258"/>
      <c r="E35" s="258"/>
      <c r="F35" s="258"/>
      <c r="G35" s="258"/>
      <c r="H35" s="258">
        <f t="shared" si="0"/>
        <v>0</v>
      </c>
      <c r="I35" s="467"/>
      <c r="J35" s="261"/>
      <c r="K35" s="262"/>
      <c r="L35" s="263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</row>
    <row r="36" spans="1:29" ht="16.5" customHeight="1" x14ac:dyDescent="0.25">
      <c r="A36" s="273"/>
      <c r="B36" s="274" t="s">
        <v>768</v>
      </c>
      <c r="C36" s="275"/>
      <c r="D36" s="275"/>
      <c r="E36" s="275"/>
      <c r="F36" s="276"/>
      <c r="G36" s="276"/>
      <c r="H36" s="276">
        <f t="shared" si="0"/>
        <v>0</v>
      </c>
      <c r="I36" s="277"/>
      <c r="J36" s="277"/>
      <c r="K36" s="247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</row>
    <row r="37" spans="1:29" ht="16.5" customHeight="1" x14ac:dyDescent="0.25">
      <c r="A37" s="273"/>
      <c r="B37" s="476"/>
      <c r="C37" s="278"/>
      <c r="D37" s="279"/>
      <c r="E37" s="279"/>
      <c r="F37" s="280"/>
      <c r="G37" s="280"/>
      <c r="H37" s="280"/>
      <c r="I37" s="277"/>
      <c r="J37" s="277"/>
      <c r="K37" s="247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</row>
    <row r="38" spans="1:29" ht="16.5" customHeight="1" x14ac:dyDescent="0.25">
      <c r="A38" s="273"/>
      <c r="B38" s="467"/>
      <c r="C38" s="279"/>
      <c r="D38" s="278"/>
      <c r="E38" s="279"/>
      <c r="F38" s="280"/>
      <c r="G38" s="280"/>
      <c r="H38" s="280"/>
      <c r="I38" s="277"/>
      <c r="J38" s="277"/>
      <c r="K38" s="247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</row>
    <row r="39" spans="1:29" ht="30" customHeight="1" x14ac:dyDescent="0.25">
      <c r="A39" s="273"/>
      <c r="B39" s="478"/>
      <c r="C39" s="480"/>
      <c r="D39" s="275"/>
      <c r="E39" s="275"/>
      <c r="F39" s="276"/>
      <c r="G39" s="276"/>
      <c r="H39" s="276">
        <f t="shared" ref="H39:H111" si="1">SUM(F39:G39)</f>
        <v>0</v>
      </c>
      <c r="I39" s="481" t="s">
        <v>769</v>
      </c>
      <c r="J39" s="277"/>
      <c r="K39" s="247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</row>
    <row r="40" spans="1:29" ht="12.75" customHeight="1" x14ac:dyDescent="0.25">
      <c r="A40" s="273"/>
      <c r="B40" s="468"/>
      <c r="C40" s="468"/>
      <c r="D40" s="281"/>
      <c r="E40" s="281"/>
      <c r="F40" s="282"/>
      <c r="G40" s="282"/>
      <c r="H40" s="283">
        <f t="shared" si="1"/>
        <v>0</v>
      </c>
      <c r="I40" s="468"/>
      <c r="J40" s="277"/>
      <c r="K40" s="262"/>
      <c r="L40" s="263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</row>
    <row r="41" spans="1:29" ht="12.75" customHeight="1" x14ac:dyDescent="0.25">
      <c r="A41" s="273"/>
      <c r="B41" s="468"/>
      <c r="C41" s="467"/>
      <c r="D41" s="281"/>
      <c r="E41" s="281"/>
      <c r="F41" s="282"/>
      <c r="G41" s="282"/>
      <c r="H41" s="283">
        <f t="shared" si="1"/>
        <v>0</v>
      </c>
      <c r="I41" s="467"/>
      <c r="J41" s="277"/>
      <c r="K41" s="247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</row>
    <row r="42" spans="1:29" ht="12.75" customHeight="1" x14ac:dyDescent="0.25">
      <c r="A42" s="273"/>
      <c r="B42" s="467"/>
      <c r="C42" s="275"/>
      <c r="D42" s="281"/>
      <c r="E42" s="281"/>
      <c r="F42" s="282"/>
      <c r="G42" s="282"/>
      <c r="H42" s="283">
        <f t="shared" si="1"/>
        <v>0</v>
      </c>
      <c r="I42" s="284"/>
      <c r="J42" s="277"/>
      <c r="K42" s="247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  <c r="AA42" s="248"/>
      <c r="AB42" s="248"/>
      <c r="AC42" s="248"/>
    </row>
    <row r="43" spans="1:29" ht="15.75" customHeight="1" x14ac:dyDescent="0.25">
      <c r="A43" s="273"/>
      <c r="B43" s="478"/>
      <c r="C43" s="275"/>
      <c r="D43" s="281"/>
      <c r="E43" s="281"/>
      <c r="F43" s="282"/>
      <c r="G43" s="282"/>
      <c r="H43" s="283">
        <f t="shared" si="1"/>
        <v>0</v>
      </c>
      <c r="I43" s="481" t="s">
        <v>770</v>
      </c>
      <c r="J43" s="277"/>
      <c r="K43" s="247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  <c r="AA43" s="248"/>
      <c r="AB43" s="248"/>
      <c r="AC43" s="248"/>
    </row>
    <row r="44" spans="1:29" ht="12.75" customHeight="1" x14ac:dyDescent="0.25">
      <c r="A44" s="273"/>
      <c r="B44" s="467"/>
      <c r="C44" s="275"/>
      <c r="D44" s="281"/>
      <c r="E44" s="281"/>
      <c r="F44" s="282"/>
      <c r="G44" s="282"/>
      <c r="H44" s="283">
        <f t="shared" si="1"/>
        <v>0</v>
      </c>
      <c r="I44" s="467"/>
      <c r="J44" s="277"/>
      <c r="K44" s="247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</row>
    <row r="45" spans="1:29" ht="15.75" customHeight="1" x14ac:dyDescent="0.25">
      <c r="A45" s="273"/>
      <c r="B45" s="478"/>
      <c r="C45" s="275"/>
      <c r="D45" s="281"/>
      <c r="E45" s="281"/>
      <c r="F45" s="282"/>
      <c r="G45" s="282"/>
      <c r="H45" s="283">
        <f t="shared" si="1"/>
        <v>0</v>
      </c>
      <c r="I45" s="481" t="s">
        <v>771</v>
      </c>
      <c r="J45" s="277"/>
      <c r="K45" s="247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  <c r="AA45" s="248"/>
      <c r="AB45" s="248"/>
      <c r="AC45" s="248"/>
    </row>
    <row r="46" spans="1:29" ht="12.75" customHeight="1" x14ac:dyDescent="0.25">
      <c r="A46" s="273"/>
      <c r="B46" s="468"/>
      <c r="C46" s="275"/>
      <c r="D46" s="281"/>
      <c r="E46" s="281"/>
      <c r="F46" s="282"/>
      <c r="G46" s="282"/>
      <c r="H46" s="283">
        <f t="shared" si="1"/>
        <v>0</v>
      </c>
      <c r="I46" s="468"/>
      <c r="J46" s="277"/>
      <c r="K46" s="247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  <c r="AA46" s="248"/>
      <c r="AB46" s="248"/>
      <c r="AC46" s="248"/>
    </row>
    <row r="47" spans="1:29" ht="12.75" customHeight="1" x14ac:dyDescent="0.25">
      <c r="A47" s="273"/>
      <c r="B47" s="468"/>
      <c r="C47" s="275"/>
      <c r="D47" s="281"/>
      <c r="E47" s="281"/>
      <c r="F47" s="282"/>
      <c r="G47" s="282"/>
      <c r="H47" s="283">
        <f t="shared" si="1"/>
        <v>0</v>
      </c>
      <c r="I47" s="468"/>
      <c r="J47" s="277"/>
      <c r="K47" s="247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</row>
    <row r="48" spans="1:29" ht="12.75" customHeight="1" x14ac:dyDescent="0.25">
      <c r="A48" s="273"/>
      <c r="B48" s="468"/>
      <c r="C48" s="275"/>
      <c r="D48" s="281"/>
      <c r="E48" s="281"/>
      <c r="F48" s="282"/>
      <c r="G48" s="282"/>
      <c r="H48" s="283">
        <f t="shared" si="1"/>
        <v>0</v>
      </c>
      <c r="I48" s="468"/>
      <c r="J48" s="277"/>
      <c r="K48" s="247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  <c r="AA48" s="248"/>
      <c r="AB48" s="248"/>
      <c r="AC48" s="248"/>
    </row>
    <row r="49" spans="1:29" ht="12.75" customHeight="1" x14ac:dyDescent="0.25">
      <c r="A49" s="273"/>
      <c r="B49" s="467"/>
      <c r="C49" s="275"/>
      <c r="D49" s="281"/>
      <c r="E49" s="281"/>
      <c r="F49" s="282"/>
      <c r="G49" s="282"/>
      <c r="H49" s="283">
        <f t="shared" si="1"/>
        <v>0</v>
      </c>
      <c r="I49" s="467"/>
      <c r="J49" s="277"/>
      <c r="K49" s="247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  <c r="AA49" s="248"/>
      <c r="AB49" s="248"/>
      <c r="AC49" s="248"/>
    </row>
    <row r="50" spans="1:29" ht="15.75" customHeight="1" x14ac:dyDescent="0.25">
      <c r="A50" s="273"/>
      <c r="B50" s="285"/>
      <c r="C50" s="275"/>
      <c r="D50" s="281"/>
      <c r="E50" s="281"/>
      <c r="F50" s="281"/>
      <c r="G50" s="282"/>
      <c r="H50" s="283">
        <f t="shared" si="1"/>
        <v>0</v>
      </c>
      <c r="I50" s="481" t="s">
        <v>772</v>
      </c>
      <c r="J50" s="277"/>
      <c r="K50" s="247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</row>
    <row r="51" spans="1:29" ht="12.75" customHeight="1" x14ac:dyDescent="0.25">
      <c r="A51" s="273"/>
      <c r="B51" s="285"/>
      <c r="C51" s="275"/>
      <c r="D51" s="281"/>
      <c r="E51" s="281"/>
      <c r="F51" s="281"/>
      <c r="G51" s="282"/>
      <c r="H51" s="283">
        <f t="shared" si="1"/>
        <v>0</v>
      </c>
      <c r="I51" s="467"/>
      <c r="J51" s="277"/>
      <c r="K51" s="247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</row>
    <row r="52" spans="1:29" ht="12.75" customHeight="1" x14ac:dyDescent="0.25">
      <c r="A52" s="273"/>
      <c r="B52" s="285"/>
      <c r="C52" s="285"/>
      <c r="D52" s="281"/>
      <c r="E52" s="281"/>
      <c r="F52" s="282"/>
      <c r="G52" s="282"/>
      <c r="H52" s="283">
        <f t="shared" si="1"/>
        <v>0</v>
      </c>
      <c r="I52" s="284"/>
      <c r="J52" s="277"/>
      <c r="K52" s="247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  <c r="AA52" s="248"/>
      <c r="AB52" s="248"/>
      <c r="AC52" s="248"/>
    </row>
    <row r="53" spans="1:29" ht="12.75" customHeight="1" x14ac:dyDescent="0.25">
      <c r="A53" s="273"/>
      <c r="B53" s="285"/>
      <c r="C53" s="285"/>
      <c r="D53" s="281"/>
      <c r="E53" s="281"/>
      <c r="F53" s="282"/>
      <c r="G53" s="282"/>
      <c r="H53" s="283">
        <f t="shared" si="1"/>
        <v>0</v>
      </c>
      <c r="I53" s="284"/>
      <c r="J53" s="277"/>
      <c r="K53" s="247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8"/>
      <c r="AB53" s="248"/>
      <c r="AC53" s="248"/>
    </row>
    <row r="54" spans="1:29" ht="12.75" customHeight="1" x14ac:dyDescent="0.25">
      <c r="A54" s="273"/>
      <c r="B54" s="281"/>
      <c r="C54" s="281"/>
      <c r="D54" s="281"/>
      <c r="E54" s="281"/>
      <c r="F54" s="282"/>
      <c r="G54" s="282"/>
      <c r="H54" s="283">
        <f t="shared" si="1"/>
        <v>0</v>
      </c>
      <c r="I54" s="286"/>
      <c r="J54" s="277"/>
      <c r="K54" s="247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  <c r="AA54" s="248"/>
      <c r="AB54" s="248"/>
      <c r="AC54" s="248"/>
    </row>
    <row r="55" spans="1:29" ht="12.75" customHeight="1" x14ac:dyDescent="0.25">
      <c r="A55" s="287" t="s">
        <v>773</v>
      </c>
      <c r="B55" s="288"/>
      <c r="C55" s="278"/>
      <c r="D55" s="278"/>
      <c r="E55" s="278"/>
      <c r="F55" s="289"/>
      <c r="G55" s="289"/>
      <c r="H55" s="290">
        <f t="shared" si="1"/>
        <v>0</v>
      </c>
      <c r="I55" s="477" t="s">
        <v>774</v>
      </c>
      <c r="J55" s="291"/>
      <c r="K55" s="262"/>
      <c r="L55" s="263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</row>
    <row r="56" spans="1:29" ht="12.75" customHeight="1" x14ac:dyDescent="0.25">
      <c r="A56" s="287"/>
      <c r="B56" s="279"/>
      <c r="C56" s="278"/>
      <c r="D56" s="278"/>
      <c r="E56" s="278"/>
      <c r="F56" s="289"/>
      <c r="G56" s="289"/>
      <c r="H56" s="290">
        <f t="shared" si="1"/>
        <v>0</v>
      </c>
      <c r="I56" s="467"/>
      <c r="J56" s="291"/>
      <c r="K56" s="262"/>
      <c r="L56" s="263"/>
      <c r="M56" s="263"/>
      <c r="N56" s="263"/>
      <c r="O56" s="263"/>
      <c r="P56" s="263"/>
      <c r="Q56" s="263"/>
      <c r="R56" s="263"/>
      <c r="S56" s="263"/>
      <c r="T56" s="263"/>
      <c r="U56" s="263"/>
      <c r="V56" s="263"/>
      <c r="W56" s="263"/>
      <c r="X56" s="263"/>
      <c r="Y56" s="263"/>
      <c r="Z56" s="263"/>
      <c r="AA56" s="263"/>
      <c r="AB56" s="263"/>
      <c r="AC56" s="263"/>
    </row>
    <row r="57" spans="1:29" ht="12.75" customHeight="1" x14ac:dyDescent="0.25">
      <c r="A57" s="287"/>
      <c r="B57" s="479"/>
      <c r="C57" s="278"/>
      <c r="D57" s="278"/>
      <c r="E57" s="278"/>
      <c r="F57" s="289"/>
      <c r="G57" s="289"/>
      <c r="H57" s="290">
        <f t="shared" si="1"/>
        <v>0</v>
      </c>
      <c r="I57" s="477" t="s">
        <v>775</v>
      </c>
      <c r="J57" s="291"/>
      <c r="K57" s="262"/>
      <c r="L57" s="263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</row>
    <row r="58" spans="1:29" ht="12.75" customHeight="1" x14ac:dyDescent="0.25">
      <c r="A58" s="287"/>
      <c r="B58" s="467"/>
      <c r="C58" s="278"/>
      <c r="D58" s="278"/>
      <c r="E58" s="278"/>
      <c r="F58" s="289"/>
      <c r="G58" s="289"/>
      <c r="H58" s="290">
        <f t="shared" si="1"/>
        <v>0</v>
      </c>
      <c r="I58" s="467"/>
      <c r="J58" s="291"/>
      <c r="K58" s="262"/>
      <c r="L58" s="263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</row>
    <row r="59" spans="1:29" ht="15" customHeight="1" x14ac:dyDescent="0.25">
      <c r="A59" s="287"/>
      <c r="B59" s="479"/>
      <c r="C59" s="278"/>
      <c r="D59" s="278"/>
      <c r="E59" s="278"/>
      <c r="F59" s="289"/>
      <c r="G59" s="289"/>
      <c r="H59" s="290">
        <f t="shared" si="1"/>
        <v>0</v>
      </c>
      <c r="I59" s="477" t="s">
        <v>776</v>
      </c>
      <c r="J59" s="291"/>
      <c r="K59" s="262"/>
      <c r="L59" s="263"/>
      <c r="M59" s="263"/>
      <c r="N59" s="263"/>
      <c r="O59" s="263"/>
      <c r="P59" s="263"/>
      <c r="Q59" s="263"/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</row>
    <row r="60" spans="1:29" ht="12.75" customHeight="1" x14ac:dyDescent="0.25">
      <c r="A60" s="287"/>
      <c r="B60" s="467"/>
      <c r="C60" s="278"/>
      <c r="D60" s="278"/>
      <c r="E60" s="278"/>
      <c r="F60" s="289"/>
      <c r="G60" s="289"/>
      <c r="H60" s="290">
        <f t="shared" si="1"/>
        <v>0</v>
      </c>
      <c r="I60" s="467"/>
      <c r="J60" s="291"/>
      <c r="K60" s="262"/>
      <c r="L60" s="263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</row>
    <row r="61" spans="1:29" ht="12.75" customHeight="1" x14ac:dyDescent="0.25">
      <c r="A61" s="287"/>
      <c r="B61" s="479"/>
      <c r="C61" s="278"/>
      <c r="D61" s="278"/>
      <c r="E61" s="278"/>
      <c r="F61" s="289"/>
      <c r="G61" s="289"/>
      <c r="H61" s="290">
        <f t="shared" si="1"/>
        <v>0</v>
      </c>
      <c r="I61" s="477" t="s">
        <v>777</v>
      </c>
      <c r="J61" s="291"/>
      <c r="K61" s="262"/>
      <c r="L61" s="263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</row>
    <row r="62" spans="1:29" ht="12.75" customHeight="1" x14ac:dyDescent="0.25">
      <c r="A62" s="287"/>
      <c r="B62" s="467"/>
      <c r="C62" s="278"/>
      <c r="D62" s="278"/>
      <c r="E62" s="278"/>
      <c r="F62" s="289"/>
      <c r="G62" s="289"/>
      <c r="H62" s="290">
        <f t="shared" si="1"/>
        <v>0</v>
      </c>
      <c r="I62" s="467"/>
      <c r="J62" s="291"/>
      <c r="K62" s="262"/>
      <c r="L62" s="263"/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</row>
    <row r="63" spans="1:29" ht="12.75" customHeight="1" x14ac:dyDescent="0.25">
      <c r="A63" s="287"/>
      <c r="B63" s="279"/>
      <c r="C63" s="278"/>
      <c r="D63" s="278"/>
      <c r="E63" s="278"/>
      <c r="F63" s="289"/>
      <c r="G63" s="289"/>
      <c r="H63" s="290">
        <f t="shared" si="1"/>
        <v>0</v>
      </c>
      <c r="I63" s="477" t="s">
        <v>778</v>
      </c>
      <c r="J63" s="291"/>
      <c r="K63" s="262"/>
      <c r="L63" s="263"/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</row>
    <row r="64" spans="1:29" ht="12.75" customHeight="1" x14ac:dyDescent="0.25">
      <c r="A64" s="287"/>
      <c r="B64" s="279"/>
      <c r="C64" s="278"/>
      <c r="D64" s="278"/>
      <c r="E64" s="278"/>
      <c r="F64" s="289"/>
      <c r="G64" s="289"/>
      <c r="H64" s="290">
        <f t="shared" si="1"/>
        <v>0</v>
      </c>
      <c r="I64" s="468"/>
      <c r="J64" s="291"/>
      <c r="K64" s="262"/>
      <c r="L64" s="263"/>
      <c r="M64" s="263"/>
      <c r="N64" s="263"/>
      <c r="O64" s="263"/>
      <c r="P64" s="263"/>
      <c r="Q64" s="263"/>
      <c r="R64" s="263"/>
      <c r="S64" s="263"/>
      <c r="T64" s="263"/>
      <c r="U64" s="263"/>
      <c r="V64" s="263"/>
      <c r="W64" s="263"/>
      <c r="X64" s="263"/>
      <c r="Y64" s="263"/>
      <c r="Z64" s="263"/>
      <c r="AA64" s="263"/>
      <c r="AB64" s="263"/>
      <c r="AC64" s="263"/>
    </row>
    <row r="65" spans="1:29" ht="12.75" customHeight="1" x14ac:dyDescent="0.25">
      <c r="A65" s="287"/>
      <c r="B65" s="279"/>
      <c r="C65" s="278"/>
      <c r="D65" s="278"/>
      <c r="E65" s="278"/>
      <c r="F65" s="289"/>
      <c r="G65" s="289"/>
      <c r="H65" s="290">
        <f t="shared" si="1"/>
        <v>0</v>
      </c>
      <c r="I65" s="468"/>
      <c r="J65" s="291"/>
      <c r="K65" s="262"/>
      <c r="L65" s="263"/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263"/>
      <c r="AA65" s="263"/>
      <c r="AB65" s="263"/>
      <c r="AC65" s="263"/>
    </row>
    <row r="66" spans="1:29" ht="12.75" customHeight="1" x14ac:dyDescent="0.25">
      <c r="A66" s="287"/>
      <c r="B66" s="279"/>
      <c r="C66" s="278"/>
      <c r="D66" s="278"/>
      <c r="E66" s="278"/>
      <c r="F66" s="289"/>
      <c r="G66" s="289"/>
      <c r="H66" s="290">
        <f t="shared" si="1"/>
        <v>0</v>
      </c>
      <c r="I66" s="467"/>
      <c r="J66" s="291"/>
      <c r="K66" s="262"/>
      <c r="L66" s="263"/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</row>
    <row r="67" spans="1:29" ht="20.25" customHeight="1" x14ac:dyDescent="0.25">
      <c r="A67" s="292"/>
      <c r="B67" s="482"/>
      <c r="C67" s="293"/>
      <c r="D67" s="281"/>
      <c r="E67" s="281"/>
      <c r="F67" s="282"/>
      <c r="G67" s="282"/>
      <c r="H67" s="283">
        <f t="shared" si="1"/>
        <v>0</v>
      </c>
      <c r="I67" s="469" t="s">
        <v>779</v>
      </c>
      <c r="J67" s="294"/>
      <c r="K67" s="295"/>
      <c r="L67" s="296"/>
      <c r="M67" s="296"/>
      <c r="N67" s="296"/>
      <c r="O67" s="296"/>
      <c r="P67" s="296"/>
      <c r="Q67" s="296"/>
      <c r="R67" s="296"/>
      <c r="S67" s="296"/>
      <c r="T67" s="296"/>
      <c r="U67" s="296"/>
      <c r="V67" s="296"/>
      <c r="W67" s="296"/>
      <c r="X67" s="296"/>
      <c r="Y67" s="296"/>
      <c r="Z67" s="296"/>
      <c r="AA67" s="296"/>
      <c r="AB67" s="296"/>
      <c r="AC67" s="296"/>
    </row>
    <row r="68" spans="1:29" ht="22.5" customHeight="1" x14ac:dyDescent="0.25">
      <c r="A68" s="292"/>
      <c r="B68" s="468"/>
      <c r="C68" s="293"/>
      <c r="D68" s="293"/>
      <c r="E68" s="293"/>
      <c r="F68" s="297"/>
      <c r="G68" s="297"/>
      <c r="H68" s="298">
        <f t="shared" si="1"/>
        <v>0</v>
      </c>
      <c r="I68" s="468"/>
      <c r="J68" s="294"/>
      <c r="K68" s="295"/>
      <c r="L68" s="296"/>
      <c r="M68" s="296"/>
      <c r="N68" s="296"/>
      <c r="O68" s="296"/>
      <c r="P68" s="296"/>
      <c r="Q68" s="296"/>
      <c r="R68" s="296"/>
      <c r="S68" s="296"/>
      <c r="T68" s="296"/>
      <c r="U68" s="296"/>
      <c r="V68" s="296"/>
      <c r="W68" s="296"/>
      <c r="X68" s="296"/>
      <c r="Y68" s="296"/>
      <c r="Z68" s="296"/>
      <c r="AA68" s="296"/>
      <c r="AB68" s="296"/>
      <c r="AC68" s="296"/>
    </row>
    <row r="69" spans="1:29" ht="12.75" customHeight="1" x14ac:dyDescent="0.25">
      <c r="A69" s="292"/>
      <c r="B69" s="467"/>
      <c r="C69" s="293"/>
      <c r="D69" s="293"/>
      <c r="E69" s="293"/>
      <c r="F69" s="297"/>
      <c r="G69" s="297"/>
      <c r="H69" s="298">
        <f t="shared" si="1"/>
        <v>0</v>
      </c>
      <c r="I69" s="467"/>
      <c r="J69" s="294"/>
      <c r="K69" s="295"/>
      <c r="L69" s="296"/>
      <c r="M69" s="296"/>
      <c r="N69" s="296"/>
      <c r="O69" s="296"/>
      <c r="P69" s="296"/>
      <c r="Q69" s="296"/>
      <c r="R69" s="296"/>
      <c r="S69" s="296"/>
      <c r="T69" s="296"/>
      <c r="U69" s="296"/>
      <c r="V69" s="296"/>
      <c r="W69" s="296"/>
      <c r="X69" s="296"/>
      <c r="Y69" s="296"/>
      <c r="Z69" s="296"/>
      <c r="AA69" s="296"/>
      <c r="AB69" s="296"/>
      <c r="AC69" s="296"/>
    </row>
    <row r="70" spans="1:29" ht="12.75" customHeight="1" x14ac:dyDescent="0.25">
      <c r="A70" s="292"/>
      <c r="B70" s="482"/>
      <c r="C70" s="293"/>
      <c r="D70" s="293"/>
      <c r="E70" s="293"/>
      <c r="F70" s="297"/>
      <c r="G70" s="297"/>
      <c r="H70" s="298">
        <f t="shared" si="1"/>
        <v>0</v>
      </c>
      <c r="I70" s="469" t="s">
        <v>780</v>
      </c>
      <c r="J70" s="294"/>
      <c r="K70" s="295"/>
      <c r="L70" s="296"/>
      <c r="M70" s="296"/>
      <c r="N70" s="296"/>
      <c r="O70" s="296"/>
      <c r="P70" s="296"/>
      <c r="Q70" s="296"/>
      <c r="R70" s="296"/>
      <c r="S70" s="296"/>
      <c r="T70" s="296"/>
      <c r="U70" s="296"/>
      <c r="V70" s="296"/>
      <c r="W70" s="296"/>
      <c r="X70" s="296"/>
      <c r="Y70" s="296"/>
      <c r="Z70" s="296"/>
      <c r="AA70" s="296"/>
      <c r="AB70" s="296"/>
      <c r="AC70" s="296"/>
    </row>
    <row r="71" spans="1:29" ht="12.75" customHeight="1" x14ac:dyDescent="0.25">
      <c r="A71" s="292"/>
      <c r="B71" s="468"/>
      <c r="C71" s="293"/>
      <c r="D71" s="293"/>
      <c r="E71" s="293"/>
      <c r="F71" s="297"/>
      <c r="G71" s="297"/>
      <c r="H71" s="298">
        <f t="shared" si="1"/>
        <v>0</v>
      </c>
      <c r="I71" s="468"/>
      <c r="J71" s="294"/>
      <c r="K71" s="295"/>
      <c r="L71" s="296"/>
      <c r="M71" s="296"/>
      <c r="N71" s="296"/>
      <c r="O71" s="296"/>
      <c r="P71" s="296"/>
      <c r="Q71" s="296"/>
      <c r="R71" s="296"/>
      <c r="S71" s="296"/>
      <c r="T71" s="296"/>
      <c r="U71" s="296"/>
      <c r="V71" s="296"/>
      <c r="W71" s="296"/>
      <c r="X71" s="296"/>
      <c r="Y71" s="296"/>
      <c r="Z71" s="296"/>
      <c r="AA71" s="296"/>
      <c r="AB71" s="296"/>
      <c r="AC71" s="296"/>
    </row>
    <row r="72" spans="1:29" ht="12.75" customHeight="1" x14ac:dyDescent="0.25">
      <c r="A72" s="292"/>
      <c r="B72" s="468"/>
      <c r="C72" s="293"/>
      <c r="D72" s="293"/>
      <c r="E72" s="293"/>
      <c r="F72" s="297"/>
      <c r="G72" s="293"/>
      <c r="H72" s="298">
        <f t="shared" si="1"/>
        <v>0</v>
      </c>
      <c r="I72" s="468"/>
      <c r="J72" s="294"/>
      <c r="K72" s="295"/>
      <c r="L72" s="296"/>
      <c r="M72" s="296"/>
      <c r="N72" s="296"/>
      <c r="O72" s="296"/>
      <c r="P72" s="296"/>
      <c r="Q72" s="296"/>
      <c r="R72" s="296"/>
      <c r="S72" s="296"/>
      <c r="T72" s="296"/>
      <c r="U72" s="296"/>
      <c r="V72" s="296"/>
      <c r="W72" s="296"/>
      <c r="X72" s="296"/>
      <c r="Y72" s="296"/>
      <c r="Z72" s="296"/>
      <c r="AA72" s="296"/>
      <c r="AB72" s="296"/>
      <c r="AC72" s="296"/>
    </row>
    <row r="73" spans="1:29" ht="12.75" customHeight="1" x14ac:dyDescent="0.25">
      <c r="A73" s="292"/>
      <c r="B73" s="467"/>
      <c r="C73" s="293"/>
      <c r="D73" s="293"/>
      <c r="E73" s="293"/>
      <c r="F73" s="293"/>
      <c r="G73" s="297"/>
      <c r="H73" s="298">
        <f t="shared" si="1"/>
        <v>0</v>
      </c>
      <c r="I73" s="468"/>
      <c r="J73" s="294"/>
      <c r="K73" s="295"/>
      <c r="L73" s="296"/>
      <c r="M73" s="296"/>
      <c r="N73" s="296"/>
      <c r="O73" s="296"/>
      <c r="P73" s="296"/>
      <c r="Q73" s="296"/>
      <c r="R73" s="296"/>
      <c r="S73" s="296"/>
      <c r="T73" s="296"/>
      <c r="U73" s="296"/>
      <c r="V73" s="296"/>
      <c r="W73" s="296"/>
      <c r="X73" s="296"/>
      <c r="Y73" s="296"/>
      <c r="Z73" s="296"/>
      <c r="AA73" s="296"/>
      <c r="AB73" s="296"/>
      <c r="AC73" s="296"/>
    </row>
    <row r="74" spans="1:29" ht="30" customHeight="1" x14ac:dyDescent="0.25">
      <c r="A74" s="292"/>
      <c r="B74" s="482"/>
      <c r="C74" s="293"/>
      <c r="D74" s="293"/>
      <c r="E74" s="293"/>
      <c r="F74" s="297"/>
      <c r="G74" s="297"/>
      <c r="H74" s="298">
        <f t="shared" si="1"/>
        <v>0</v>
      </c>
      <c r="I74" s="468"/>
      <c r="J74" s="294"/>
      <c r="K74" s="295"/>
      <c r="L74" s="296"/>
      <c r="M74" s="296"/>
      <c r="N74" s="296"/>
      <c r="O74" s="296"/>
      <c r="P74" s="296"/>
      <c r="Q74" s="296"/>
      <c r="R74" s="296"/>
      <c r="S74" s="296"/>
      <c r="T74" s="296"/>
      <c r="U74" s="296"/>
      <c r="V74" s="296"/>
      <c r="W74" s="296"/>
      <c r="X74" s="296"/>
      <c r="Y74" s="296"/>
      <c r="Z74" s="296"/>
      <c r="AA74" s="296"/>
      <c r="AB74" s="296"/>
      <c r="AC74" s="296"/>
    </row>
    <row r="75" spans="1:29" ht="12.75" customHeight="1" x14ac:dyDescent="0.25">
      <c r="A75" s="292"/>
      <c r="B75" s="468"/>
      <c r="C75" s="293"/>
      <c r="D75" s="293"/>
      <c r="E75" s="293"/>
      <c r="F75" s="297"/>
      <c r="G75" s="297"/>
      <c r="H75" s="298">
        <f t="shared" si="1"/>
        <v>0</v>
      </c>
      <c r="I75" s="468"/>
      <c r="J75" s="294"/>
      <c r="K75" s="295"/>
      <c r="L75" s="296"/>
      <c r="M75" s="296"/>
      <c r="N75" s="296"/>
      <c r="O75" s="296"/>
      <c r="P75" s="296"/>
      <c r="Q75" s="296"/>
      <c r="R75" s="296"/>
      <c r="S75" s="296"/>
      <c r="T75" s="296"/>
      <c r="U75" s="296"/>
      <c r="V75" s="296"/>
      <c r="W75" s="296"/>
      <c r="X75" s="296"/>
      <c r="Y75" s="296"/>
      <c r="Z75" s="296"/>
      <c r="AA75" s="296"/>
      <c r="AB75" s="296"/>
      <c r="AC75" s="296"/>
    </row>
    <row r="76" spans="1:29" ht="12.75" customHeight="1" x14ac:dyDescent="0.25">
      <c r="A76" s="292"/>
      <c r="B76" s="468"/>
      <c r="C76" s="293"/>
      <c r="D76" s="293"/>
      <c r="E76" s="293"/>
      <c r="F76" s="297"/>
      <c r="G76" s="297"/>
      <c r="H76" s="298">
        <f t="shared" si="1"/>
        <v>0</v>
      </c>
      <c r="I76" s="468"/>
      <c r="J76" s="294"/>
      <c r="K76" s="295"/>
      <c r="L76" s="296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  <c r="X76" s="296"/>
      <c r="Y76" s="296"/>
      <c r="Z76" s="296"/>
      <c r="AA76" s="296"/>
      <c r="AB76" s="296"/>
      <c r="AC76" s="296"/>
    </row>
    <row r="77" spans="1:29" ht="12.75" customHeight="1" x14ac:dyDescent="0.25">
      <c r="A77" s="292"/>
      <c r="B77" s="467"/>
      <c r="C77" s="293"/>
      <c r="D77" s="293"/>
      <c r="E77" s="293"/>
      <c r="F77" s="297"/>
      <c r="G77" s="297"/>
      <c r="H77" s="298">
        <f t="shared" si="1"/>
        <v>0</v>
      </c>
      <c r="I77" s="467"/>
      <c r="J77" s="294"/>
      <c r="K77" s="262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</row>
    <row r="78" spans="1:29" ht="30" customHeight="1" x14ac:dyDescent="0.25">
      <c r="A78" s="292"/>
      <c r="B78" s="482"/>
      <c r="C78" s="293"/>
      <c r="D78" s="293"/>
      <c r="E78" s="293"/>
      <c r="F78" s="297"/>
      <c r="G78" s="297"/>
      <c r="H78" s="298">
        <f t="shared" si="1"/>
        <v>0</v>
      </c>
      <c r="I78" s="469" t="s">
        <v>781</v>
      </c>
      <c r="J78" s="294"/>
      <c r="K78" s="262"/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</row>
    <row r="79" spans="1:29" ht="12.75" customHeight="1" x14ac:dyDescent="0.25">
      <c r="A79" s="292"/>
      <c r="B79" s="467"/>
      <c r="C79" s="293"/>
      <c r="D79" s="293"/>
      <c r="E79" s="293"/>
      <c r="F79" s="293"/>
      <c r="G79" s="297"/>
      <c r="H79" s="298">
        <f t="shared" si="1"/>
        <v>0</v>
      </c>
      <c r="I79" s="468"/>
      <c r="J79" s="294"/>
      <c r="K79" s="262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</row>
    <row r="80" spans="1:29" ht="12.75" customHeight="1" x14ac:dyDescent="0.25">
      <c r="A80" s="292"/>
      <c r="B80" s="482"/>
      <c r="C80" s="293"/>
      <c r="D80" s="293"/>
      <c r="E80" s="293"/>
      <c r="F80" s="293"/>
      <c r="G80" s="297"/>
      <c r="H80" s="298">
        <f t="shared" si="1"/>
        <v>0</v>
      </c>
      <c r="I80" s="468"/>
      <c r="J80" s="294"/>
      <c r="K80" s="262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</row>
    <row r="81" spans="1:29" ht="23.25" customHeight="1" x14ac:dyDescent="0.25">
      <c r="A81" s="292"/>
      <c r="B81" s="467"/>
      <c r="C81" s="293"/>
      <c r="D81" s="293"/>
      <c r="E81" s="293"/>
      <c r="F81" s="293"/>
      <c r="G81" s="297"/>
      <c r="H81" s="298">
        <f t="shared" si="1"/>
        <v>0</v>
      </c>
      <c r="I81" s="468"/>
      <c r="J81" s="294"/>
      <c r="K81" s="262"/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</row>
    <row r="82" spans="1:29" ht="30" customHeight="1" x14ac:dyDescent="0.25">
      <c r="A82" s="292"/>
      <c r="B82" s="482"/>
      <c r="C82" s="293"/>
      <c r="D82" s="293"/>
      <c r="E82" s="293"/>
      <c r="F82" s="293"/>
      <c r="G82" s="297"/>
      <c r="H82" s="298">
        <f t="shared" si="1"/>
        <v>0</v>
      </c>
      <c r="I82" s="468"/>
      <c r="J82" s="294"/>
      <c r="K82" s="262"/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</row>
    <row r="83" spans="1:29" ht="12.75" customHeight="1" x14ac:dyDescent="0.25">
      <c r="A83" s="292"/>
      <c r="B83" s="468"/>
      <c r="C83" s="293"/>
      <c r="D83" s="293"/>
      <c r="E83" s="293"/>
      <c r="F83" s="293"/>
      <c r="G83" s="297"/>
      <c r="H83" s="298">
        <f t="shared" si="1"/>
        <v>0</v>
      </c>
      <c r="I83" s="468"/>
      <c r="J83" s="294"/>
      <c r="K83" s="262"/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</row>
    <row r="84" spans="1:29" ht="12.75" customHeight="1" x14ac:dyDescent="0.25">
      <c r="A84" s="292"/>
      <c r="B84" s="468"/>
      <c r="C84" s="293"/>
      <c r="D84" s="293"/>
      <c r="E84" s="293"/>
      <c r="F84" s="293"/>
      <c r="G84" s="297"/>
      <c r="H84" s="298">
        <f t="shared" si="1"/>
        <v>0</v>
      </c>
      <c r="I84" s="468"/>
      <c r="J84" s="294"/>
      <c r="K84" s="262"/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</row>
    <row r="85" spans="1:29" ht="12.75" customHeight="1" x14ac:dyDescent="0.25">
      <c r="A85" s="292"/>
      <c r="B85" s="467"/>
      <c r="C85" s="293"/>
      <c r="D85" s="293"/>
      <c r="E85" s="293"/>
      <c r="F85" s="293"/>
      <c r="G85" s="297"/>
      <c r="H85" s="298">
        <f t="shared" si="1"/>
        <v>0</v>
      </c>
      <c r="I85" s="467"/>
      <c r="J85" s="294"/>
      <c r="K85" s="262"/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</row>
    <row r="86" spans="1:29" ht="30" customHeight="1" x14ac:dyDescent="0.25">
      <c r="A86" s="292"/>
      <c r="B86" s="482"/>
      <c r="C86" s="293"/>
      <c r="D86" s="293"/>
      <c r="E86" s="293"/>
      <c r="F86" s="293"/>
      <c r="G86" s="297"/>
      <c r="H86" s="298">
        <f t="shared" si="1"/>
        <v>0</v>
      </c>
      <c r="I86" s="469" t="s">
        <v>782</v>
      </c>
      <c r="J86" s="294"/>
      <c r="K86" s="262"/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</row>
    <row r="87" spans="1:29" ht="12.75" customHeight="1" x14ac:dyDescent="0.25">
      <c r="A87" s="292"/>
      <c r="B87" s="467"/>
      <c r="C87" s="293"/>
      <c r="D87" s="293"/>
      <c r="E87" s="293"/>
      <c r="F87" s="293"/>
      <c r="G87" s="297"/>
      <c r="H87" s="298">
        <f t="shared" si="1"/>
        <v>0</v>
      </c>
      <c r="I87" s="468"/>
      <c r="J87" s="294"/>
      <c r="K87" s="262"/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</row>
    <row r="88" spans="1:29" ht="12.75" customHeight="1" x14ac:dyDescent="0.25">
      <c r="A88" s="292"/>
      <c r="B88" s="482"/>
      <c r="C88" s="293"/>
      <c r="D88" s="293"/>
      <c r="E88" s="293"/>
      <c r="F88" s="293"/>
      <c r="G88" s="297"/>
      <c r="H88" s="298">
        <f t="shared" si="1"/>
        <v>0</v>
      </c>
      <c r="I88" s="468"/>
      <c r="J88" s="294"/>
      <c r="K88" s="262"/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</row>
    <row r="89" spans="1:29" ht="12.75" customHeight="1" x14ac:dyDescent="0.25">
      <c r="A89" s="292"/>
      <c r="B89" s="467"/>
      <c r="C89" s="293"/>
      <c r="D89" s="293"/>
      <c r="E89" s="293"/>
      <c r="F89" s="293"/>
      <c r="G89" s="297"/>
      <c r="H89" s="298">
        <f t="shared" si="1"/>
        <v>0</v>
      </c>
      <c r="I89" s="468"/>
      <c r="J89" s="294"/>
      <c r="K89" s="262"/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</row>
    <row r="90" spans="1:29" ht="18" customHeight="1" x14ac:dyDescent="0.25">
      <c r="A90" s="292"/>
      <c r="B90" s="482"/>
      <c r="C90" s="293"/>
      <c r="D90" s="293"/>
      <c r="E90" s="293"/>
      <c r="F90" s="293"/>
      <c r="G90" s="297"/>
      <c r="H90" s="298">
        <f t="shared" si="1"/>
        <v>0</v>
      </c>
      <c r="I90" s="468"/>
      <c r="J90" s="294"/>
      <c r="K90" s="262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</row>
    <row r="91" spans="1:29" ht="12.75" customHeight="1" x14ac:dyDescent="0.25">
      <c r="A91" s="292"/>
      <c r="B91" s="467"/>
      <c r="C91" s="293"/>
      <c r="D91" s="293"/>
      <c r="E91" s="293"/>
      <c r="F91" s="293"/>
      <c r="G91" s="297"/>
      <c r="H91" s="298">
        <f t="shared" si="1"/>
        <v>0</v>
      </c>
      <c r="I91" s="467"/>
      <c r="J91" s="294"/>
      <c r="K91" s="262"/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</row>
    <row r="92" spans="1:29" ht="45" customHeight="1" x14ac:dyDescent="0.25">
      <c r="A92" s="292"/>
      <c r="B92" s="482"/>
      <c r="C92" s="293"/>
      <c r="D92" s="293"/>
      <c r="E92" s="293"/>
      <c r="F92" s="293"/>
      <c r="G92" s="297"/>
      <c r="H92" s="298">
        <f t="shared" si="1"/>
        <v>0</v>
      </c>
      <c r="I92" s="469" t="s">
        <v>783</v>
      </c>
      <c r="J92" s="294"/>
      <c r="K92" s="262"/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</row>
    <row r="93" spans="1:29" ht="12.75" customHeight="1" x14ac:dyDescent="0.25">
      <c r="A93" s="292"/>
      <c r="B93" s="467"/>
      <c r="C93" s="293"/>
      <c r="D93" s="293"/>
      <c r="E93" s="293"/>
      <c r="F93" s="293"/>
      <c r="G93" s="297"/>
      <c r="H93" s="298">
        <f t="shared" si="1"/>
        <v>0</v>
      </c>
      <c r="I93" s="468"/>
      <c r="J93" s="294"/>
      <c r="K93" s="262"/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</row>
    <row r="94" spans="1:29" ht="12.75" customHeight="1" x14ac:dyDescent="0.25">
      <c r="A94" s="292"/>
      <c r="B94" s="482"/>
      <c r="C94" s="293"/>
      <c r="D94" s="293"/>
      <c r="E94" s="293"/>
      <c r="F94" s="293"/>
      <c r="G94" s="297"/>
      <c r="H94" s="298">
        <f t="shared" si="1"/>
        <v>0</v>
      </c>
      <c r="I94" s="468"/>
      <c r="J94" s="294"/>
      <c r="K94" s="262"/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</row>
    <row r="95" spans="1:29" ht="12.75" customHeight="1" x14ac:dyDescent="0.25">
      <c r="A95" s="292"/>
      <c r="B95" s="467"/>
      <c r="C95" s="293"/>
      <c r="D95" s="293"/>
      <c r="E95" s="293"/>
      <c r="F95" s="293"/>
      <c r="G95" s="297"/>
      <c r="H95" s="298">
        <f t="shared" si="1"/>
        <v>0</v>
      </c>
      <c r="I95" s="468"/>
      <c r="J95" s="294"/>
      <c r="K95" s="262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</row>
    <row r="96" spans="1:29" ht="12.75" customHeight="1" x14ac:dyDescent="0.25">
      <c r="A96" s="292"/>
      <c r="B96" s="482"/>
      <c r="C96" s="293"/>
      <c r="D96" s="293"/>
      <c r="E96" s="293"/>
      <c r="F96" s="293"/>
      <c r="G96" s="297"/>
      <c r="H96" s="298">
        <f t="shared" si="1"/>
        <v>0</v>
      </c>
      <c r="I96" s="468"/>
      <c r="J96" s="294"/>
      <c r="K96" s="262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</row>
    <row r="97" spans="1:29" ht="12.75" customHeight="1" x14ac:dyDescent="0.25">
      <c r="A97" s="292"/>
      <c r="B97" s="467"/>
      <c r="C97" s="293"/>
      <c r="D97" s="293"/>
      <c r="E97" s="293"/>
      <c r="F97" s="293"/>
      <c r="G97" s="297"/>
      <c r="H97" s="298">
        <f t="shared" si="1"/>
        <v>0</v>
      </c>
      <c r="I97" s="468"/>
      <c r="J97" s="294"/>
      <c r="K97" s="262"/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</row>
    <row r="98" spans="1:29" ht="12.75" customHeight="1" x14ac:dyDescent="0.25">
      <c r="A98" s="292"/>
      <c r="B98" s="482"/>
      <c r="C98" s="293"/>
      <c r="D98" s="293"/>
      <c r="E98" s="293"/>
      <c r="F98" s="293"/>
      <c r="G98" s="297"/>
      <c r="H98" s="298">
        <f t="shared" si="1"/>
        <v>0</v>
      </c>
      <c r="I98" s="468"/>
      <c r="J98" s="294"/>
      <c r="K98" s="262"/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</row>
    <row r="99" spans="1:29" ht="12.75" customHeight="1" x14ac:dyDescent="0.25">
      <c r="A99" s="292"/>
      <c r="B99" s="467"/>
      <c r="C99" s="293"/>
      <c r="D99" s="293"/>
      <c r="E99" s="293"/>
      <c r="F99" s="293"/>
      <c r="G99" s="297"/>
      <c r="H99" s="298">
        <f t="shared" si="1"/>
        <v>0</v>
      </c>
      <c r="I99" s="467"/>
      <c r="J99" s="294"/>
      <c r="K99" s="262"/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</row>
    <row r="100" spans="1:29" ht="27" customHeight="1" x14ac:dyDescent="0.25">
      <c r="A100" s="292"/>
      <c r="B100" s="482"/>
      <c r="C100" s="293"/>
      <c r="D100" s="293"/>
      <c r="E100" s="293"/>
      <c r="F100" s="293"/>
      <c r="G100" s="297"/>
      <c r="H100" s="298">
        <f t="shared" si="1"/>
        <v>0</v>
      </c>
      <c r="I100" s="469" t="s">
        <v>784</v>
      </c>
      <c r="J100" s="294"/>
      <c r="K100" s="262"/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</row>
    <row r="101" spans="1:29" ht="24" customHeight="1" x14ac:dyDescent="0.25">
      <c r="A101" s="292"/>
      <c r="B101" s="467"/>
      <c r="C101" s="293"/>
      <c r="D101" s="293"/>
      <c r="E101" s="293"/>
      <c r="F101" s="293"/>
      <c r="G101" s="297"/>
      <c r="H101" s="298">
        <f t="shared" si="1"/>
        <v>0</v>
      </c>
      <c r="I101" s="467"/>
      <c r="J101" s="294"/>
      <c r="K101" s="262"/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</row>
    <row r="102" spans="1:29" ht="28.5" customHeight="1" x14ac:dyDescent="0.25">
      <c r="A102" s="292"/>
      <c r="B102" s="482"/>
      <c r="C102" s="293"/>
      <c r="D102" s="293"/>
      <c r="E102" s="293"/>
      <c r="F102" s="293"/>
      <c r="G102" s="297"/>
      <c r="H102" s="298">
        <f t="shared" si="1"/>
        <v>0</v>
      </c>
      <c r="I102" s="469" t="s">
        <v>785</v>
      </c>
      <c r="J102" s="294"/>
      <c r="K102" s="262"/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</row>
    <row r="103" spans="1:29" ht="27.75" customHeight="1" x14ac:dyDescent="0.25">
      <c r="A103" s="292"/>
      <c r="B103" s="467"/>
      <c r="C103" s="293"/>
      <c r="D103" s="293"/>
      <c r="E103" s="293"/>
      <c r="F103" s="293"/>
      <c r="G103" s="297"/>
      <c r="H103" s="298">
        <f t="shared" si="1"/>
        <v>0</v>
      </c>
      <c r="I103" s="467"/>
      <c r="J103" s="294"/>
      <c r="K103" s="262"/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</row>
    <row r="104" spans="1:29" ht="24" customHeight="1" x14ac:dyDescent="0.25">
      <c r="A104" s="292"/>
      <c r="B104" s="482"/>
      <c r="C104" s="293"/>
      <c r="D104" s="293"/>
      <c r="E104" s="293"/>
      <c r="F104" s="293"/>
      <c r="G104" s="297"/>
      <c r="H104" s="298">
        <f t="shared" si="1"/>
        <v>0</v>
      </c>
      <c r="I104" s="469" t="s">
        <v>786</v>
      </c>
      <c r="J104" s="294"/>
      <c r="K104" s="262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</row>
    <row r="105" spans="1:29" ht="24" customHeight="1" x14ac:dyDescent="0.25">
      <c r="A105" s="292"/>
      <c r="B105" s="467"/>
      <c r="C105" s="293"/>
      <c r="D105" s="293"/>
      <c r="E105" s="293"/>
      <c r="F105" s="293"/>
      <c r="G105" s="297"/>
      <c r="H105" s="298">
        <f t="shared" si="1"/>
        <v>0</v>
      </c>
      <c r="I105" s="467"/>
      <c r="J105" s="294"/>
      <c r="K105" s="262"/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</row>
    <row r="106" spans="1:29" ht="12.75" customHeight="1" x14ac:dyDescent="0.25">
      <c r="A106" s="292"/>
      <c r="B106" s="482"/>
      <c r="C106" s="293"/>
      <c r="D106" s="293"/>
      <c r="E106" s="293"/>
      <c r="F106" s="293"/>
      <c r="G106" s="297"/>
      <c r="H106" s="298">
        <f t="shared" si="1"/>
        <v>0</v>
      </c>
      <c r="I106" s="469" t="s">
        <v>787</v>
      </c>
      <c r="J106" s="294"/>
      <c r="K106" s="262"/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</row>
    <row r="107" spans="1:29" ht="12.75" customHeight="1" x14ac:dyDescent="0.25">
      <c r="A107" s="292"/>
      <c r="B107" s="467"/>
      <c r="C107" s="293"/>
      <c r="D107" s="293"/>
      <c r="E107" s="293"/>
      <c r="F107" s="293"/>
      <c r="G107" s="297"/>
      <c r="H107" s="298">
        <f t="shared" si="1"/>
        <v>0</v>
      </c>
      <c r="I107" s="467"/>
      <c r="J107" s="294"/>
      <c r="K107" s="262"/>
      <c r="L107" s="263"/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</row>
    <row r="108" spans="1:29" ht="18.75" customHeight="1" x14ac:dyDescent="0.25">
      <c r="A108" s="292"/>
      <c r="B108" s="482"/>
      <c r="C108" s="293"/>
      <c r="D108" s="293"/>
      <c r="E108" s="293"/>
      <c r="F108" s="293"/>
      <c r="G108" s="297"/>
      <c r="H108" s="298">
        <f t="shared" si="1"/>
        <v>0</v>
      </c>
      <c r="I108" s="469" t="s">
        <v>788</v>
      </c>
      <c r="J108" s="294"/>
      <c r="K108" s="262"/>
      <c r="L108" s="263"/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</row>
    <row r="109" spans="1:29" ht="23.25" customHeight="1" x14ac:dyDescent="0.25">
      <c r="A109" s="292"/>
      <c r="B109" s="467"/>
      <c r="C109" s="293"/>
      <c r="D109" s="293"/>
      <c r="E109" s="293"/>
      <c r="F109" s="293"/>
      <c r="G109" s="297"/>
      <c r="H109" s="298">
        <f t="shared" si="1"/>
        <v>0</v>
      </c>
      <c r="I109" s="467"/>
      <c r="J109" s="294"/>
      <c r="K109" s="262"/>
      <c r="L109" s="263"/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</row>
    <row r="110" spans="1:29" ht="12.75" customHeight="1" x14ac:dyDescent="0.25">
      <c r="A110" s="292"/>
      <c r="B110" s="482"/>
      <c r="C110" s="293"/>
      <c r="D110" s="293"/>
      <c r="E110" s="293"/>
      <c r="F110" s="297"/>
      <c r="G110" s="297"/>
      <c r="H110" s="298">
        <f t="shared" si="1"/>
        <v>0</v>
      </c>
      <c r="I110" s="469" t="s">
        <v>789</v>
      </c>
      <c r="J110" s="294"/>
      <c r="K110" s="262"/>
      <c r="L110" s="263"/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</row>
    <row r="111" spans="1:29" ht="12.75" customHeight="1" x14ac:dyDescent="0.25">
      <c r="A111" s="292"/>
      <c r="B111" s="467"/>
      <c r="C111" s="293"/>
      <c r="D111" s="293"/>
      <c r="E111" s="293"/>
      <c r="F111" s="297"/>
      <c r="G111" s="297"/>
      <c r="H111" s="298">
        <f t="shared" si="1"/>
        <v>0</v>
      </c>
      <c r="I111" s="467"/>
      <c r="J111" s="294"/>
      <c r="K111" s="262"/>
      <c r="L111" s="263"/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</row>
    <row r="112" spans="1:29" ht="12.75" customHeight="1" x14ac:dyDescent="0.25">
      <c r="A112" s="299"/>
      <c r="B112" s="300" t="s">
        <v>790</v>
      </c>
      <c r="C112" s="301"/>
      <c r="D112" s="301"/>
      <c r="E112" s="301"/>
      <c r="F112" s="302"/>
      <c r="G112" s="302"/>
      <c r="H112" s="303"/>
      <c r="I112" s="304"/>
      <c r="J112" s="304"/>
      <c r="K112" s="262"/>
      <c r="L112" s="263"/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</row>
    <row r="113" spans="1:29" ht="12.75" customHeight="1" x14ac:dyDescent="0.25">
      <c r="A113" s="305"/>
      <c r="B113" s="306"/>
      <c r="C113" s="301"/>
      <c r="D113" s="301"/>
      <c r="E113" s="301"/>
      <c r="F113" s="302"/>
      <c r="G113" s="302"/>
      <c r="H113" s="303"/>
      <c r="I113" s="304" t="s">
        <v>791</v>
      </c>
      <c r="J113" s="304"/>
      <c r="K113" s="262"/>
      <c r="L113" s="263"/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</row>
    <row r="114" spans="1:29" ht="12.75" customHeight="1" x14ac:dyDescent="0.25">
      <c r="A114" s="305"/>
      <c r="B114" s="306"/>
      <c r="C114" s="301"/>
      <c r="D114" s="301"/>
      <c r="E114" s="301"/>
      <c r="F114" s="302"/>
      <c r="G114" s="302"/>
      <c r="H114" s="303">
        <f t="shared" ref="H114:H124" si="2">SUM(F114:G114)</f>
        <v>0</v>
      </c>
      <c r="I114" s="304" t="s">
        <v>792</v>
      </c>
      <c r="J114" s="304"/>
      <c r="K114" s="262"/>
      <c r="L114" s="263"/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</row>
    <row r="115" spans="1:29" ht="15.75" customHeight="1" x14ac:dyDescent="0.25">
      <c r="A115" s="305"/>
      <c r="B115" s="483"/>
      <c r="C115" s="301"/>
      <c r="D115" s="301"/>
      <c r="E115" s="301"/>
      <c r="F115" s="302"/>
      <c r="G115" s="302"/>
      <c r="H115" s="303">
        <f t="shared" si="2"/>
        <v>0</v>
      </c>
      <c r="I115" s="466" t="s">
        <v>793</v>
      </c>
      <c r="J115" s="304"/>
      <c r="K115" s="262"/>
      <c r="L115" s="263"/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</row>
    <row r="116" spans="1:29" ht="12.75" customHeight="1" x14ac:dyDescent="0.25">
      <c r="A116" s="305"/>
      <c r="B116" s="467"/>
      <c r="C116" s="301"/>
      <c r="D116" s="301"/>
      <c r="E116" s="301"/>
      <c r="F116" s="302"/>
      <c r="G116" s="302"/>
      <c r="H116" s="303">
        <f t="shared" si="2"/>
        <v>0</v>
      </c>
      <c r="I116" s="467"/>
      <c r="J116" s="304"/>
      <c r="K116" s="262"/>
      <c r="L116" s="263"/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</row>
    <row r="117" spans="1:29" ht="15.75" customHeight="1" x14ac:dyDescent="0.25">
      <c r="A117" s="305"/>
      <c r="B117" s="483"/>
      <c r="C117" s="301"/>
      <c r="D117" s="301"/>
      <c r="E117" s="301"/>
      <c r="F117" s="302"/>
      <c r="G117" s="302"/>
      <c r="H117" s="303">
        <f t="shared" si="2"/>
        <v>0</v>
      </c>
      <c r="I117" s="466" t="s">
        <v>794</v>
      </c>
      <c r="J117" s="304"/>
      <c r="K117" s="262"/>
      <c r="L117" s="263"/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</row>
    <row r="118" spans="1:29" ht="12.75" customHeight="1" x14ac:dyDescent="0.25">
      <c r="A118" s="305"/>
      <c r="B118" s="467"/>
      <c r="C118" s="301"/>
      <c r="D118" s="301"/>
      <c r="E118" s="301"/>
      <c r="F118" s="302"/>
      <c r="G118" s="302"/>
      <c r="H118" s="303">
        <f t="shared" si="2"/>
        <v>0</v>
      </c>
      <c r="I118" s="467"/>
      <c r="J118" s="304"/>
      <c r="K118" s="262"/>
      <c r="L118" s="263"/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</row>
    <row r="119" spans="1:29" ht="12.75" customHeight="1" x14ac:dyDescent="0.25">
      <c r="A119" s="307"/>
      <c r="B119" s="306"/>
      <c r="C119" s="301"/>
      <c r="D119" s="301"/>
      <c r="E119" s="301"/>
      <c r="F119" s="302"/>
      <c r="G119" s="302"/>
      <c r="H119" s="303">
        <f t="shared" si="2"/>
        <v>0</v>
      </c>
      <c r="I119" s="466"/>
      <c r="J119" s="304"/>
      <c r="K119" s="262"/>
      <c r="L119" s="263"/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</row>
    <row r="120" spans="1:29" ht="12.75" customHeight="1" x14ac:dyDescent="0.25">
      <c r="A120" s="308"/>
      <c r="B120" s="306"/>
      <c r="C120" s="301"/>
      <c r="D120" s="301"/>
      <c r="E120" s="301"/>
      <c r="F120" s="302"/>
      <c r="G120" s="302"/>
      <c r="H120" s="303">
        <f t="shared" si="2"/>
        <v>0</v>
      </c>
      <c r="I120" s="467"/>
      <c r="J120" s="304"/>
      <c r="K120" s="262"/>
      <c r="L120" s="263"/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</row>
    <row r="121" spans="1:29" ht="12.75" customHeight="1" x14ac:dyDescent="0.25">
      <c r="A121" s="305"/>
      <c r="B121" s="483"/>
      <c r="C121" s="301"/>
      <c r="D121" s="301"/>
      <c r="E121" s="301"/>
      <c r="F121" s="302"/>
      <c r="G121" s="302"/>
      <c r="H121" s="303">
        <f t="shared" si="2"/>
        <v>0</v>
      </c>
      <c r="I121" s="466"/>
      <c r="J121" s="304"/>
      <c r="K121" s="262"/>
      <c r="L121" s="263"/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</row>
    <row r="122" spans="1:29" ht="12.75" customHeight="1" x14ac:dyDescent="0.25">
      <c r="A122" s="305"/>
      <c r="B122" s="468"/>
      <c r="C122" s="301"/>
      <c r="D122" s="301"/>
      <c r="E122" s="301"/>
      <c r="F122" s="302"/>
      <c r="G122" s="302"/>
      <c r="H122" s="303">
        <f t="shared" si="2"/>
        <v>0</v>
      </c>
      <c r="I122" s="468"/>
      <c r="J122" s="304"/>
      <c r="K122" s="262"/>
      <c r="L122" s="263"/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</row>
    <row r="123" spans="1:29" ht="12.75" customHeight="1" x14ac:dyDescent="0.25">
      <c r="A123" s="305"/>
      <c r="B123" s="467"/>
      <c r="C123" s="301"/>
      <c r="D123" s="301"/>
      <c r="E123" s="301"/>
      <c r="F123" s="302"/>
      <c r="G123" s="302"/>
      <c r="H123" s="303">
        <f t="shared" si="2"/>
        <v>0</v>
      </c>
      <c r="I123" s="467"/>
      <c r="J123" s="304"/>
      <c r="K123" s="262"/>
      <c r="L123" s="263"/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263"/>
      <c r="AB123" s="263"/>
      <c r="AC123" s="263"/>
    </row>
    <row r="124" spans="1:29" ht="12.75" customHeight="1" x14ac:dyDescent="0.25">
      <c r="A124" s="309"/>
      <c r="B124" s="310" t="s">
        <v>795</v>
      </c>
      <c r="C124" s="311"/>
      <c r="D124" s="311"/>
      <c r="E124" s="311"/>
      <c r="F124" s="312"/>
      <c r="G124" s="312"/>
      <c r="H124" s="313">
        <f t="shared" si="2"/>
        <v>0</v>
      </c>
      <c r="I124" s="260"/>
      <c r="J124" s="260"/>
      <c r="K124" s="263"/>
      <c r="L124" s="263"/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263"/>
      <c r="AB124" s="263"/>
      <c r="AC124" s="263"/>
    </row>
    <row r="125" spans="1:29" ht="12.75" customHeight="1" x14ac:dyDescent="0.25">
      <c r="A125" s="309"/>
      <c r="B125" s="312"/>
      <c r="C125" s="311"/>
      <c r="D125" s="311"/>
      <c r="E125" s="311"/>
      <c r="F125" s="312"/>
      <c r="G125" s="312"/>
      <c r="H125" s="313"/>
      <c r="I125" s="260"/>
      <c r="J125" s="260"/>
      <c r="K125" s="263"/>
      <c r="L125" s="263"/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</row>
    <row r="126" spans="1:29" ht="12.75" customHeight="1" x14ac:dyDescent="0.25">
      <c r="A126" s="309"/>
      <c r="B126" s="312"/>
      <c r="C126" s="311"/>
      <c r="D126" s="311"/>
      <c r="E126" s="311"/>
      <c r="F126" s="312"/>
      <c r="G126" s="312"/>
      <c r="H126" s="313"/>
      <c r="I126" s="260"/>
      <c r="J126" s="260"/>
      <c r="K126" s="263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</row>
    <row r="127" spans="1:29" ht="12.75" customHeight="1" x14ac:dyDescent="0.25">
      <c r="A127" s="309"/>
      <c r="B127" s="312"/>
      <c r="C127" s="311"/>
      <c r="D127" s="311"/>
      <c r="E127" s="311"/>
      <c r="F127" s="312"/>
      <c r="G127" s="312"/>
      <c r="H127" s="313"/>
      <c r="I127" s="260"/>
      <c r="J127" s="260"/>
      <c r="K127" s="263"/>
      <c r="L127" s="263"/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</row>
    <row r="128" spans="1:29" ht="12.75" customHeight="1" x14ac:dyDescent="0.25">
      <c r="A128" s="314"/>
      <c r="B128" s="314" t="s">
        <v>796</v>
      </c>
      <c r="C128" s="315"/>
      <c r="D128" s="315"/>
      <c r="E128" s="315"/>
      <c r="F128" s="314">
        <f t="shared" ref="F128:G128" si="3">SUM(F4:F127)</f>
        <v>0</v>
      </c>
      <c r="G128" s="314">
        <f t="shared" si="3"/>
        <v>0</v>
      </c>
      <c r="H128" s="314">
        <f>SUM(F128:G128)</f>
        <v>0</v>
      </c>
      <c r="I128" s="316"/>
      <c r="J128" s="316"/>
      <c r="K128" s="262"/>
      <c r="L128" s="263"/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</row>
    <row r="129" spans="1:29" ht="12.75" customHeight="1" x14ac:dyDescent="0.25">
      <c r="A129" s="314"/>
      <c r="B129" s="314" t="s">
        <v>797</v>
      </c>
      <c r="C129" s="315"/>
      <c r="D129" s="315"/>
      <c r="E129" s="315"/>
      <c r="F129" s="314">
        <f t="shared" ref="F129:H129" si="4">F3+F128</f>
        <v>-750767982</v>
      </c>
      <c r="G129" s="314">
        <f t="shared" si="4"/>
        <v>4185324462</v>
      </c>
      <c r="H129" s="314">
        <f t="shared" si="4"/>
        <v>3434556480</v>
      </c>
      <c r="I129" s="316"/>
      <c r="J129" s="316"/>
      <c r="K129" s="317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18"/>
      <c r="Z129" s="318"/>
      <c r="AA129" s="318"/>
      <c r="AB129" s="318"/>
      <c r="AC129" s="318"/>
    </row>
    <row r="130" spans="1:29" ht="12.75" customHeight="1" x14ac:dyDescent="0.25">
      <c r="A130" s="248"/>
      <c r="B130" s="248"/>
      <c r="C130" s="319" t="s">
        <v>798</v>
      </c>
      <c r="D130" s="319"/>
      <c r="E130" s="319"/>
      <c r="F130" s="319" t="e">
        <f t="shared" ref="F130:H130" si="5">#REF!</f>
        <v>#REF!</v>
      </c>
      <c r="G130" s="319" t="e">
        <f t="shared" si="5"/>
        <v>#REF!</v>
      </c>
      <c r="H130" s="319" t="e">
        <f t="shared" si="5"/>
        <v>#REF!</v>
      </c>
      <c r="I130" s="320"/>
      <c r="J130" s="320"/>
      <c r="K130" s="317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18"/>
      <c r="Y130" s="318"/>
      <c r="Z130" s="318"/>
      <c r="AA130" s="318"/>
      <c r="AB130" s="318"/>
      <c r="AC130" s="318"/>
    </row>
    <row r="131" spans="1:29" ht="12.75" customHeight="1" x14ac:dyDescent="0.25">
      <c r="A131" s="248"/>
      <c r="B131" s="248"/>
      <c r="C131" s="321" t="s">
        <v>799</v>
      </c>
      <c r="D131" s="321"/>
      <c r="E131" s="321"/>
      <c r="F131" s="322" t="e">
        <f t="shared" ref="F131:H131" si="6">F128-F130</f>
        <v>#REF!</v>
      </c>
      <c r="G131" s="322" t="e">
        <f t="shared" si="6"/>
        <v>#REF!</v>
      </c>
      <c r="H131" s="322" t="e">
        <f t="shared" si="6"/>
        <v>#REF!</v>
      </c>
      <c r="I131" s="323"/>
      <c r="J131" s="323"/>
      <c r="K131" s="262"/>
      <c r="L131" s="263"/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</row>
    <row r="132" spans="1:29" ht="12.75" customHeight="1" x14ac:dyDescent="0.25">
      <c r="A132" s="248"/>
      <c r="B132" s="248"/>
      <c r="C132" s="248"/>
      <c r="D132" s="248"/>
      <c r="E132" s="248"/>
      <c r="F132" s="248"/>
      <c r="G132" s="248"/>
      <c r="H132" s="248"/>
      <c r="I132" s="324"/>
      <c r="J132" s="324"/>
      <c r="K132" s="262"/>
      <c r="L132" s="263"/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</row>
    <row r="133" spans="1:29" ht="12.75" customHeight="1" x14ac:dyDescent="0.25">
      <c r="A133" s="248"/>
      <c r="B133" s="248"/>
      <c r="C133" s="248"/>
      <c r="D133" s="248"/>
      <c r="E133" s="248"/>
      <c r="F133" s="248"/>
      <c r="G133" s="248"/>
      <c r="H133" s="248"/>
      <c r="I133" s="324"/>
      <c r="J133" s="324"/>
      <c r="K133" s="262"/>
      <c r="L133" s="263"/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</row>
    <row r="134" spans="1:29" ht="12.75" customHeight="1" x14ac:dyDescent="0.25">
      <c r="A134" s="248"/>
      <c r="B134" s="248"/>
      <c r="C134" s="248"/>
      <c r="D134" s="248"/>
      <c r="E134" s="248"/>
      <c r="F134" s="248"/>
      <c r="G134" s="248"/>
      <c r="H134" s="248"/>
      <c r="I134" s="324"/>
      <c r="J134" s="324"/>
      <c r="K134" s="262"/>
      <c r="L134" s="263"/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</row>
    <row r="135" spans="1:29" ht="12.75" customHeight="1" x14ac:dyDescent="0.25">
      <c r="A135" s="248"/>
      <c r="B135" s="248"/>
      <c r="C135" s="248"/>
      <c r="D135" s="248"/>
      <c r="E135" s="248"/>
      <c r="F135" s="248"/>
      <c r="G135" s="248"/>
      <c r="H135" s="248"/>
      <c r="I135" s="324"/>
      <c r="J135" s="324"/>
      <c r="K135" s="262"/>
      <c r="L135" s="263"/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</row>
    <row r="136" spans="1:29" ht="12.75" customHeight="1" x14ac:dyDescent="0.25">
      <c r="A136" s="248"/>
      <c r="B136" s="248"/>
      <c r="C136" s="248"/>
      <c r="D136" s="248"/>
      <c r="E136" s="248"/>
      <c r="F136" s="248"/>
      <c r="G136" s="248"/>
      <c r="H136" s="248"/>
      <c r="I136" s="324"/>
      <c r="J136" s="324"/>
      <c r="K136" s="262"/>
      <c r="L136" s="263"/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</row>
    <row r="137" spans="1:29" ht="12.75" customHeight="1" x14ac:dyDescent="0.25">
      <c r="A137" s="248"/>
      <c r="B137" s="248"/>
      <c r="C137" s="248"/>
      <c r="D137" s="248"/>
      <c r="E137" s="248"/>
      <c r="F137" s="248"/>
      <c r="G137" s="248"/>
      <c r="H137" s="248"/>
      <c r="I137" s="324"/>
      <c r="J137" s="324"/>
      <c r="K137" s="262"/>
      <c r="L137" s="263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</row>
    <row r="138" spans="1:29" ht="12.75" customHeight="1" x14ac:dyDescent="0.25">
      <c r="A138" s="248"/>
      <c r="B138" s="248"/>
      <c r="C138" s="248"/>
      <c r="D138" s="248"/>
      <c r="E138" s="248"/>
      <c r="F138" s="248"/>
      <c r="G138" s="248"/>
      <c r="H138" s="248"/>
      <c r="I138" s="324"/>
      <c r="J138" s="324"/>
      <c r="K138" s="262"/>
      <c r="L138" s="263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  <c r="Y138" s="263"/>
      <c r="Z138" s="263"/>
      <c r="AA138" s="263"/>
      <c r="AB138" s="263"/>
      <c r="AC138" s="263"/>
    </row>
    <row r="139" spans="1:29" ht="12.75" customHeight="1" x14ac:dyDescent="0.25">
      <c r="A139" s="248"/>
      <c r="B139" s="248"/>
      <c r="C139" s="248"/>
      <c r="D139" s="248"/>
      <c r="E139" s="248"/>
      <c r="F139" s="248"/>
      <c r="G139" s="248"/>
      <c r="H139" s="248"/>
      <c r="I139" s="324"/>
      <c r="J139" s="324"/>
      <c r="K139" s="262"/>
      <c r="L139" s="263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  <c r="Y139" s="263"/>
      <c r="Z139" s="263"/>
      <c r="AA139" s="263"/>
      <c r="AB139" s="263"/>
      <c r="AC139" s="263"/>
    </row>
    <row r="140" spans="1:29" ht="12.75" customHeight="1" x14ac:dyDescent="0.25">
      <c r="A140" s="248"/>
      <c r="B140" s="248"/>
      <c r="C140" s="248"/>
      <c r="D140" s="248"/>
      <c r="E140" s="248"/>
      <c r="F140" s="248"/>
      <c r="G140" s="248"/>
      <c r="H140" s="248"/>
      <c r="I140" s="324"/>
      <c r="J140" s="324"/>
      <c r="K140" s="325"/>
      <c r="L140" s="326"/>
      <c r="M140" s="326"/>
      <c r="N140" s="326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  <c r="Y140" s="326"/>
      <c r="Z140" s="326"/>
      <c r="AA140" s="326"/>
      <c r="AB140" s="326"/>
      <c r="AC140" s="326"/>
    </row>
    <row r="141" spans="1:29" ht="12.75" customHeight="1" x14ac:dyDescent="0.25">
      <c r="A141" s="248"/>
      <c r="B141" s="248"/>
      <c r="C141" s="248"/>
      <c r="D141" s="248"/>
      <c r="E141" s="248"/>
      <c r="F141" s="248"/>
      <c r="G141" s="248"/>
      <c r="H141" s="248"/>
      <c r="I141" s="324"/>
      <c r="J141" s="324"/>
      <c r="K141" s="325"/>
      <c r="L141" s="326"/>
      <c r="M141" s="326"/>
      <c r="N141" s="326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  <c r="Y141" s="326"/>
      <c r="Z141" s="326"/>
      <c r="AA141" s="326"/>
      <c r="AB141" s="326"/>
      <c r="AC141" s="326"/>
    </row>
    <row r="142" spans="1:29" ht="12.75" hidden="1" customHeight="1" x14ac:dyDescent="0.25">
      <c r="A142" s="248"/>
      <c r="B142" s="248"/>
      <c r="C142" s="248"/>
      <c r="D142" s="248"/>
      <c r="E142" s="248"/>
      <c r="F142" s="248"/>
      <c r="G142" s="248"/>
      <c r="H142" s="248"/>
      <c r="I142" s="324"/>
      <c r="J142" s="324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</row>
    <row r="143" spans="1:29" ht="12.75" hidden="1" customHeight="1" x14ac:dyDescent="0.25">
      <c r="A143" s="248"/>
      <c r="B143" s="248"/>
      <c r="C143" s="248"/>
      <c r="D143" s="248"/>
      <c r="E143" s="248"/>
      <c r="F143" s="248"/>
      <c r="G143" s="248"/>
      <c r="H143" s="248"/>
      <c r="I143" s="324"/>
      <c r="J143" s="324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</row>
    <row r="144" spans="1:29" ht="12.75" customHeight="1" x14ac:dyDescent="0.25">
      <c r="A144" s="248"/>
      <c r="B144" s="248"/>
      <c r="C144" s="248"/>
      <c r="D144" s="248"/>
      <c r="E144" s="248"/>
      <c r="F144" s="248"/>
      <c r="G144" s="248"/>
      <c r="H144" s="248"/>
      <c r="I144" s="324"/>
      <c r="J144" s="324"/>
      <c r="K144" s="247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</row>
    <row r="145" spans="1:29" ht="12.75" customHeight="1" x14ac:dyDescent="0.25">
      <c r="A145" s="248"/>
      <c r="B145" s="248"/>
      <c r="C145" s="248"/>
      <c r="D145" s="248"/>
      <c r="E145" s="248"/>
      <c r="F145" s="248"/>
      <c r="G145" s="248"/>
      <c r="H145" s="248"/>
      <c r="I145" s="324"/>
      <c r="J145" s="324"/>
      <c r="K145" s="247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</row>
    <row r="146" spans="1:29" ht="12.75" customHeight="1" x14ac:dyDescent="0.25">
      <c r="A146" s="248"/>
      <c r="B146" s="248"/>
      <c r="C146" s="248"/>
      <c r="D146" s="248"/>
      <c r="E146" s="248"/>
      <c r="F146" s="248"/>
      <c r="G146" s="248"/>
      <c r="H146" s="248"/>
      <c r="I146" s="324"/>
      <c r="J146" s="324"/>
      <c r="K146" s="247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</row>
    <row r="147" spans="1:29" ht="12.75" customHeight="1" x14ac:dyDescent="0.25">
      <c r="A147" s="248"/>
      <c r="B147" s="248"/>
      <c r="C147" s="248"/>
      <c r="D147" s="248"/>
      <c r="E147" s="248"/>
      <c r="F147" s="248"/>
      <c r="G147" s="248"/>
      <c r="H147" s="248"/>
      <c r="I147" s="324"/>
      <c r="J147" s="324"/>
      <c r="K147" s="247"/>
      <c r="L147" s="247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  <c r="Y147" s="247"/>
      <c r="Z147" s="247"/>
      <c r="AA147" s="247"/>
      <c r="AB147" s="247"/>
      <c r="AC147" s="247"/>
    </row>
    <row r="148" spans="1:29" ht="12.75" customHeight="1" x14ac:dyDescent="0.25">
      <c r="A148" s="248"/>
      <c r="B148" s="248"/>
      <c r="C148" s="248"/>
      <c r="D148" s="248"/>
      <c r="E148" s="248"/>
      <c r="F148" s="248"/>
      <c r="G148" s="248"/>
      <c r="H148" s="248"/>
      <c r="I148" s="324"/>
      <c r="J148" s="324"/>
      <c r="K148" s="247"/>
      <c r="L148" s="247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  <c r="Y148" s="247"/>
      <c r="Z148" s="247"/>
      <c r="AA148" s="247"/>
      <c r="AB148" s="247"/>
      <c r="AC148" s="247"/>
    </row>
    <row r="149" spans="1:29" ht="12.75" customHeight="1" x14ac:dyDescent="0.25">
      <c r="A149" s="248"/>
      <c r="B149" s="248"/>
      <c r="C149" s="248"/>
      <c r="D149" s="248"/>
      <c r="E149" s="248"/>
      <c r="F149" s="248"/>
      <c r="G149" s="248"/>
      <c r="H149" s="248"/>
      <c r="I149" s="324"/>
      <c r="J149" s="324"/>
      <c r="K149" s="247"/>
      <c r="L149" s="247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  <c r="Y149" s="247"/>
      <c r="Z149" s="247"/>
      <c r="AA149" s="247"/>
      <c r="AB149" s="247"/>
      <c r="AC149" s="247"/>
    </row>
    <row r="150" spans="1:29" ht="12.75" customHeight="1" x14ac:dyDescent="0.25">
      <c r="A150" s="248"/>
      <c r="B150" s="248"/>
      <c r="C150" s="248"/>
      <c r="D150" s="248"/>
      <c r="E150" s="248"/>
      <c r="F150" s="248"/>
      <c r="G150" s="248"/>
      <c r="H150" s="248"/>
      <c r="I150" s="324"/>
      <c r="J150" s="324"/>
      <c r="K150" s="247"/>
      <c r="L150" s="247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  <c r="Y150" s="247"/>
      <c r="Z150" s="247"/>
      <c r="AA150" s="247"/>
      <c r="AB150" s="247"/>
      <c r="AC150" s="247"/>
    </row>
    <row r="151" spans="1:29" ht="12.75" customHeight="1" x14ac:dyDescent="0.25">
      <c r="A151" s="248"/>
      <c r="B151" s="248"/>
      <c r="C151" s="248"/>
      <c r="D151" s="248"/>
      <c r="E151" s="248"/>
      <c r="F151" s="248"/>
      <c r="G151" s="248"/>
      <c r="H151" s="248"/>
      <c r="I151" s="324"/>
      <c r="J151" s="324"/>
      <c r="K151" s="247"/>
      <c r="L151" s="247"/>
      <c r="M151" s="247"/>
      <c r="N151" s="247"/>
      <c r="O151" s="247"/>
      <c r="P151" s="247"/>
      <c r="Q151" s="247"/>
      <c r="R151" s="247"/>
      <c r="S151" s="247"/>
      <c r="T151" s="247"/>
      <c r="U151" s="247"/>
      <c r="V151" s="247"/>
      <c r="W151" s="247"/>
      <c r="X151" s="247"/>
      <c r="Y151" s="247"/>
      <c r="Z151" s="247"/>
      <c r="AA151" s="247"/>
      <c r="AB151" s="247"/>
      <c r="AC151" s="247"/>
    </row>
    <row r="152" spans="1:29" ht="12.75" customHeight="1" x14ac:dyDescent="0.25">
      <c r="A152" s="248"/>
      <c r="B152" s="248"/>
      <c r="C152" s="248"/>
      <c r="D152" s="248"/>
      <c r="E152" s="248"/>
      <c r="F152" s="248"/>
      <c r="G152" s="248"/>
      <c r="H152" s="248"/>
      <c r="I152" s="324"/>
      <c r="J152" s="324"/>
      <c r="K152" s="247"/>
      <c r="L152" s="247"/>
      <c r="M152" s="247"/>
      <c r="N152" s="247"/>
      <c r="O152" s="247"/>
      <c r="P152" s="247"/>
      <c r="Q152" s="247"/>
      <c r="R152" s="247"/>
      <c r="S152" s="247"/>
      <c r="T152" s="247"/>
      <c r="U152" s="247"/>
      <c r="V152" s="247"/>
      <c r="W152" s="247"/>
      <c r="X152" s="247"/>
      <c r="Y152" s="247"/>
      <c r="Z152" s="247"/>
      <c r="AA152" s="247"/>
      <c r="AB152" s="247"/>
      <c r="AC152" s="247"/>
    </row>
    <row r="153" spans="1:29" ht="12.75" customHeight="1" x14ac:dyDescent="0.25">
      <c r="A153" s="248"/>
      <c r="B153" s="248"/>
      <c r="C153" s="248"/>
      <c r="D153" s="248"/>
      <c r="E153" s="248"/>
      <c r="F153" s="248"/>
      <c r="G153" s="248"/>
      <c r="H153" s="248"/>
      <c r="I153" s="324"/>
      <c r="J153" s="324"/>
      <c r="K153" s="247"/>
      <c r="L153" s="247"/>
      <c r="M153" s="247"/>
      <c r="N153" s="247"/>
      <c r="O153" s="247"/>
      <c r="P153" s="247"/>
      <c r="Q153" s="247"/>
      <c r="R153" s="247"/>
      <c r="S153" s="247"/>
      <c r="T153" s="247"/>
      <c r="U153" s="247"/>
      <c r="V153" s="247"/>
      <c r="W153" s="247"/>
      <c r="X153" s="247"/>
      <c r="Y153" s="247"/>
      <c r="Z153" s="247"/>
      <c r="AA153" s="247"/>
      <c r="AB153" s="247"/>
      <c r="AC153" s="247"/>
    </row>
    <row r="154" spans="1:29" ht="12.75" customHeight="1" x14ac:dyDescent="0.25">
      <c r="A154" s="248"/>
      <c r="B154" s="248"/>
      <c r="C154" s="248"/>
      <c r="D154" s="248"/>
      <c r="E154" s="248"/>
      <c r="F154" s="248"/>
      <c r="G154" s="248"/>
      <c r="H154" s="248"/>
      <c r="I154" s="324"/>
      <c r="J154" s="324"/>
      <c r="K154" s="247"/>
      <c r="L154" s="247"/>
      <c r="M154" s="247"/>
      <c r="N154" s="247"/>
      <c r="O154" s="247"/>
      <c r="P154" s="247"/>
      <c r="Q154" s="247"/>
      <c r="R154" s="247"/>
      <c r="S154" s="247"/>
      <c r="T154" s="247"/>
      <c r="U154" s="247"/>
      <c r="V154" s="247"/>
      <c r="W154" s="247"/>
      <c r="X154" s="247"/>
      <c r="Y154" s="247"/>
      <c r="Z154" s="247"/>
      <c r="AA154" s="247"/>
      <c r="AB154" s="247"/>
      <c r="AC154" s="247"/>
    </row>
    <row r="155" spans="1:29" ht="12.75" customHeight="1" x14ac:dyDescent="0.25">
      <c r="A155" s="248"/>
      <c r="B155" s="248"/>
      <c r="C155" s="248"/>
      <c r="D155" s="248"/>
      <c r="E155" s="248"/>
      <c r="F155" s="248"/>
      <c r="G155" s="248"/>
      <c r="H155" s="248"/>
      <c r="I155" s="255"/>
      <c r="J155" s="255"/>
      <c r="K155" s="247"/>
      <c r="L155" s="247"/>
      <c r="M155" s="247"/>
      <c r="N155" s="247"/>
      <c r="O155" s="247"/>
      <c r="P155" s="247"/>
      <c r="Q155" s="247"/>
      <c r="R155" s="247"/>
      <c r="S155" s="247"/>
      <c r="T155" s="247"/>
      <c r="U155" s="247"/>
      <c r="V155" s="247"/>
      <c r="W155" s="247"/>
      <c r="X155" s="247"/>
      <c r="Y155" s="247"/>
      <c r="Z155" s="247"/>
      <c r="AA155" s="247"/>
      <c r="AB155" s="247"/>
      <c r="AC155" s="247"/>
    </row>
    <row r="156" spans="1:29" ht="12.75" customHeight="1" x14ac:dyDescent="0.25">
      <c r="A156" s="248"/>
      <c r="B156" s="248"/>
      <c r="C156" s="248"/>
      <c r="D156" s="248"/>
      <c r="E156" s="248"/>
      <c r="F156" s="248"/>
      <c r="G156" s="248"/>
      <c r="H156" s="248"/>
      <c r="I156" s="255"/>
      <c r="J156" s="255"/>
      <c r="K156" s="247"/>
      <c r="L156" s="247"/>
      <c r="M156" s="247"/>
      <c r="N156" s="247"/>
      <c r="O156" s="247"/>
      <c r="P156" s="247"/>
      <c r="Q156" s="247"/>
      <c r="R156" s="247"/>
      <c r="S156" s="247"/>
      <c r="T156" s="247"/>
      <c r="U156" s="247"/>
      <c r="V156" s="247"/>
      <c r="W156" s="247"/>
      <c r="X156" s="247"/>
      <c r="Y156" s="247"/>
      <c r="Z156" s="247"/>
      <c r="AA156" s="247"/>
      <c r="AB156" s="247"/>
      <c r="AC156" s="247"/>
    </row>
    <row r="157" spans="1:29" ht="12.75" customHeight="1" x14ac:dyDescent="0.25">
      <c r="A157" s="248"/>
      <c r="B157" s="248"/>
      <c r="C157" s="248"/>
      <c r="D157" s="248"/>
      <c r="E157" s="248"/>
      <c r="F157" s="248"/>
      <c r="G157" s="248"/>
      <c r="H157" s="248"/>
      <c r="I157" s="255"/>
      <c r="J157" s="255"/>
      <c r="K157" s="247"/>
      <c r="L157" s="247"/>
      <c r="M157" s="247"/>
      <c r="N157" s="247"/>
      <c r="O157" s="247"/>
      <c r="P157" s="247"/>
      <c r="Q157" s="247"/>
      <c r="R157" s="247"/>
      <c r="S157" s="247"/>
      <c r="T157" s="247"/>
      <c r="U157" s="247"/>
      <c r="V157" s="247"/>
      <c r="W157" s="247"/>
      <c r="X157" s="247"/>
      <c r="Y157" s="247"/>
      <c r="Z157" s="247"/>
      <c r="AA157" s="247"/>
      <c r="AB157" s="247"/>
      <c r="AC157" s="247"/>
    </row>
    <row r="158" spans="1:29" ht="12.75" customHeight="1" x14ac:dyDescent="0.25">
      <c r="A158" s="248"/>
      <c r="B158" s="248"/>
      <c r="C158" s="248"/>
      <c r="D158" s="248"/>
      <c r="E158" s="248"/>
      <c r="F158" s="248"/>
      <c r="G158" s="248"/>
      <c r="H158" s="248"/>
      <c r="I158" s="255"/>
      <c r="J158" s="255"/>
      <c r="K158" s="247"/>
      <c r="L158" s="247"/>
      <c r="M158" s="247"/>
      <c r="N158" s="247"/>
      <c r="O158" s="247"/>
      <c r="P158" s="247"/>
      <c r="Q158" s="247"/>
      <c r="R158" s="247"/>
      <c r="S158" s="247"/>
      <c r="T158" s="247"/>
      <c r="U158" s="247"/>
      <c r="V158" s="247"/>
      <c r="W158" s="247"/>
      <c r="X158" s="247"/>
      <c r="Y158" s="247"/>
      <c r="Z158" s="247"/>
      <c r="AA158" s="247"/>
      <c r="AB158" s="247"/>
      <c r="AC158" s="247"/>
    </row>
    <row r="159" spans="1:29" ht="12.75" customHeight="1" x14ac:dyDescent="0.25">
      <c r="A159" s="248"/>
      <c r="B159" s="248"/>
      <c r="C159" s="248"/>
      <c r="D159" s="248"/>
      <c r="E159" s="248"/>
      <c r="F159" s="248"/>
      <c r="G159" s="248"/>
      <c r="H159" s="248"/>
      <c r="I159" s="255"/>
      <c r="J159" s="255"/>
      <c r="K159" s="247"/>
      <c r="L159" s="247"/>
      <c r="M159" s="247"/>
      <c r="N159" s="247"/>
      <c r="O159" s="247"/>
      <c r="P159" s="247"/>
      <c r="Q159" s="247"/>
      <c r="R159" s="247"/>
      <c r="S159" s="247"/>
      <c r="T159" s="247"/>
      <c r="U159" s="247"/>
      <c r="V159" s="247"/>
      <c r="W159" s="247"/>
      <c r="X159" s="247"/>
      <c r="Y159" s="247"/>
      <c r="Z159" s="247"/>
      <c r="AA159" s="247"/>
      <c r="AB159" s="247"/>
      <c r="AC159" s="247"/>
    </row>
    <row r="160" spans="1:29" ht="12.75" customHeight="1" x14ac:dyDescent="0.25">
      <c r="A160" s="248"/>
      <c r="B160" s="248"/>
      <c r="C160" s="248"/>
      <c r="D160" s="248"/>
      <c r="E160" s="248"/>
      <c r="F160" s="248"/>
      <c r="G160" s="248"/>
      <c r="H160" s="248"/>
      <c r="I160" s="255"/>
      <c r="J160" s="255"/>
      <c r="K160" s="247"/>
      <c r="L160" s="247"/>
      <c r="M160" s="247"/>
      <c r="N160" s="247"/>
      <c r="O160" s="247"/>
      <c r="P160" s="247"/>
      <c r="Q160" s="247"/>
      <c r="R160" s="247"/>
      <c r="S160" s="247"/>
      <c r="T160" s="247"/>
      <c r="U160" s="247"/>
      <c r="V160" s="247"/>
      <c r="W160" s="247"/>
      <c r="X160" s="247"/>
      <c r="Y160" s="247"/>
      <c r="Z160" s="247"/>
      <c r="AA160" s="247"/>
      <c r="AB160" s="247"/>
      <c r="AC160" s="247"/>
    </row>
    <row r="161" spans="1:29" ht="12.75" customHeight="1" x14ac:dyDescent="0.25">
      <c r="A161" s="248"/>
      <c r="B161" s="248"/>
      <c r="C161" s="248"/>
      <c r="D161" s="248"/>
      <c r="E161" s="248"/>
      <c r="F161" s="248"/>
      <c r="G161" s="248"/>
      <c r="H161" s="248"/>
      <c r="I161" s="255"/>
      <c r="J161" s="255"/>
      <c r="K161" s="247"/>
      <c r="L161" s="247"/>
      <c r="M161" s="247"/>
      <c r="N161" s="247"/>
      <c r="O161" s="247"/>
      <c r="P161" s="247"/>
      <c r="Q161" s="247"/>
      <c r="R161" s="247"/>
      <c r="S161" s="247"/>
      <c r="T161" s="247"/>
      <c r="U161" s="247"/>
      <c r="V161" s="247"/>
      <c r="W161" s="247"/>
      <c r="X161" s="247"/>
      <c r="Y161" s="247"/>
      <c r="Z161" s="247"/>
      <c r="AA161" s="247"/>
      <c r="AB161" s="247"/>
      <c r="AC161" s="247"/>
    </row>
    <row r="162" spans="1:29" ht="12.75" customHeight="1" x14ac:dyDescent="0.25">
      <c r="A162" s="248"/>
      <c r="B162" s="248"/>
      <c r="C162" s="248"/>
      <c r="D162" s="248"/>
      <c r="E162" s="248"/>
      <c r="F162" s="248"/>
      <c r="G162" s="248"/>
      <c r="H162" s="248"/>
      <c r="I162" s="255"/>
      <c r="J162" s="255"/>
      <c r="K162" s="247"/>
      <c r="L162" s="247"/>
      <c r="M162" s="247"/>
      <c r="N162" s="247"/>
      <c r="O162" s="247"/>
      <c r="P162" s="247"/>
      <c r="Q162" s="247"/>
      <c r="R162" s="247"/>
      <c r="S162" s="247"/>
      <c r="T162" s="247"/>
      <c r="U162" s="247"/>
      <c r="V162" s="247"/>
      <c r="W162" s="247"/>
      <c r="X162" s="247"/>
      <c r="Y162" s="247"/>
      <c r="Z162" s="247"/>
      <c r="AA162" s="247"/>
      <c r="AB162" s="247"/>
      <c r="AC162" s="247"/>
    </row>
    <row r="163" spans="1:29" ht="12.75" customHeight="1" x14ac:dyDescent="0.25">
      <c r="A163" s="248"/>
      <c r="B163" s="248"/>
      <c r="C163" s="248"/>
      <c r="D163" s="248"/>
      <c r="E163" s="248"/>
      <c r="F163" s="248"/>
      <c r="G163" s="248"/>
      <c r="H163" s="248"/>
      <c r="I163" s="255"/>
      <c r="J163" s="255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247"/>
      <c r="AB163" s="247"/>
      <c r="AC163" s="247"/>
    </row>
    <row r="164" spans="1:29" ht="12.75" customHeight="1" x14ac:dyDescent="0.25">
      <c r="A164" s="248"/>
      <c r="B164" s="248"/>
      <c r="C164" s="248"/>
      <c r="D164" s="248"/>
      <c r="E164" s="248"/>
      <c r="F164" s="248"/>
      <c r="G164" s="248"/>
      <c r="H164" s="248"/>
      <c r="I164" s="255"/>
      <c r="J164" s="255"/>
      <c r="K164" s="247"/>
      <c r="L164" s="247"/>
      <c r="M164" s="247"/>
      <c r="N164" s="247"/>
      <c r="O164" s="247"/>
      <c r="P164" s="247"/>
      <c r="Q164" s="247"/>
      <c r="R164" s="247"/>
      <c r="S164" s="247"/>
      <c r="T164" s="247"/>
      <c r="U164" s="247"/>
      <c r="V164" s="247"/>
      <c r="W164" s="247"/>
      <c r="X164" s="247"/>
      <c r="Y164" s="247"/>
      <c r="Z164" s="247"/>
      <c r="AA164" s="247"/>
      <c r="AB164" s="247"/>
      <c r="AC164" s="247"/>
    </row>
    <row r="165" spans="1:29" ht="12.75" customHeight="1" x14ac:dyDescent="0.25">
      <c r="A165" s="248"/>
      <c r="B165" s="248"/>
      <c r="C165" s="248"/>
      <c r="D165" s="248"/>
      <c r="E165" s="248"/>
      <c r="F165" s="248"/>
      <c r="G165" s="248"/>
      <c r="H165" s="248"/>
      <c r="I165" s="255"/>
      <c r="J165" s="255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  <c r="AC165" s="247"/>
    </row>
    <row r="166" spans="1:29" ht="12.75" customHeight="1" x14ac:dyDescent="0.25">
      <c r="A166" s="248"/>
      <c r="B166" s="248"/>
      <c r="C166" s="248"/>
      <c r="D166" s="248"/>
      <c r="E166" s="248"/>
      <c r="F166" s="248"/>
      <c r="G166" s="248"/>
      <c r="H166" s="248"/>
      <c r="I166" s="255"/>
      <c r="J166" s="255"/>
      <c r="K166" s="247"/>
      <c r="L166" s="247"/>
      <c r="M166" s="247"/>
      <c r="N166" s="247"/>
      <c r="O166" s="247"/>
      <c r="P166" s="247"/>
      <c r="Q166" s="247"/>
      <c r="R166" s="247"/>
      <c r="S166" s="247"/>
      <c r="T166" s="247"/>
      <c r="U166" s="247"/>
      <c r="V166" s="247"/>
      <c r="W166" s="247"/>
      <c r="X166" s="247"/>
      <c r="Y166" s="247"/>
      <c r="Z166" s="247"/>
      <c r="AA166" s="247"/>
      <c r="AB166" s="247"/>
      <c r="AC166" s="247"/>
    </row>
    <row r="167" spans="1:29" ht="12.75" customHeight="1" x14ac:dyDescent="0.25">
      <c r="A167" s="248"/>
      <c r="B167" s="248"/>
      <c r="C167" s="248"/>
      <c r="D167" s="248"/>
      <c r="E167" s="248"/>
      <c r="F167" s="248"/>
      <c r="G167" s="248"/>
      <c r="H167" s="248"/>
      <c r="I167" s="255"/>
      <c r="J167" s="255"/>
      <c r="K167" s="247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</row>
    <row r="168" spans="1:29" ht="12.75" customHeight="1" x14ac:dyDescent="0.25">
      <c r="A168" s="248"/>
      <c r="B168" s="248"/>
      <c r="C168" s="248"/>
      <c r="D168" s="248"/>
      <c r="E168" s="248"/>
      <c r="F168" s="248"/>
      <c r="G168" s="248"/>
      <c r="H168" s="248"/>
      <c r="I168" s="255"/>
      <c r="J168" s="255"/>
      <c r="K168" s="247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</row>
    <row r="169" spans="1:29" ht="12.75" customHeight="1" x14ac:dyDescent="0.25">
      <c r="A169" s="248"/>
      <c r="B169" s="248"/>
      <c r="C169" s="248"/>
      <c r="D169" s="248"/>
      <c r="E169" s="248"/>
      <c r="F169" s="248"/>
      <c r="G169" s="248"/>
      <c r="H169" s="248"/>
      <c r="I169" s="255"/>
      <c r="J169" s="255"/>
      <c r="K169" s="247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</row>
    <row r="170" spans="1:29" ht="12.75" customHeight="1" x14ac:dyDescent="0.25">
      <c r="A170" s="248"/>
      <c r="B170" s="248"/>
      <c r="C170" s="248"/>
      <c r="D170" s="248"/>
      <c r="E170" s="248"/>
      <c r="F170" s="248"/>
      <c r="G170" s="248"/>
      <c r="H170" s="248"/>
      <c r="I170" s="255"/>
      <c r="J170" s="255"/>
      <c r="K170" s="247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</row>
    <row r="171" spans="1:29" ht="12.75" customHeight="1" x14ac:dyDescent="0.25">
      <c r="A171" s="248"/>
      <c r="B171" s="248"/>
      <c r="C171" s="248"/>
      <c r="D171" s="248"/>
      <c r="E171" s="248"/>
      <c r="F171" s="248"/>
      <c r="G171" s="248"/>
      <c r="H171" s="248"/>
      <c r="I171" s="255"/>
      <c r="J171" s="255"/>
      <c r="K171" s="247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</row>
    <row r="172" spans="1:29" ht="12.75" customHeight="1" x14ac:dyDescent="0.25">
      <c r="A172" s="248"/>
      <c r="B172" s="248"/>
      <c r="C172" s="248"/>
      <c r="D172" s="248"/>
      <c r="E172" s="248"/>
      <c r="F172" s="248"/>
      <c r="G172" s="248"/>
      <c r="H172" s="248"/>
      <c r="I172" s="255"/>
      <c r="J172" s="255"/>
      <c r="K172" s="247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</row>
    <row r="173" spans="1:29" ht="12.75" customHeight="1" x14ac:dyDescent="0.25">
      <c r="A173" s="248"/>
      <c r="B173" s="248"/>
      <c r="C173" s="248"/>
      <c r="D173" s="248"/>
      <c r="E173" s="248"/>
      <c r="F173" s="248"/>
      <c r="G173" s="248"/>
      <c r="H173" s="248"/>
      <c r="I173" s="255"/>
      <c r="J173" s="255"/>
      <c r="K173" s="247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</row>
    <row r="174" spans="1:29" ht="12.75" customHeight="1" x14ac:dyDescent="0.25">
      <c r="A174" s="248"/>
      <c r="B174" s="248"/>
      <c r="C174" s="248"/>
      <c r="D174" s="248"/>
      <c r="E174" s="248"/>
      <c r="F174" s="248"/>
      <c r="G174" s="248"/>
      <c r="H174" s="248"/>
      <c r="I174" s="255"/>
      <c r="J174" s="255"/>
      <c r="K174" s="247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</row>
    <row r="175" spans="1:29" ht="12.75" customHeight="1" x14ac:dyDescent="0.25">
      <c r="A175" s="248"/>
      <c r="B175" s="248"/>
      <c r="C175" s="248"/>
      <c r="D175" s="248"/>
      <c r="E175" s="248"/>
      <c r="F175" s="248"/>
      <c r="G175" s="248"/>
      <c r="H175" s="248"/>
      <c r="I175" s="255"/>
      <c r="J175" s="255"/>
      <c r="K175" s="247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</row>
    <row r="176" spans="1:29" ht="12.75" customHeight="1" x14ac:dyDescent="0.25">
      <c r="A176" s="248"/>
      <c r="B176" s="248"/>
      <c r="C176" s="248"/>
      <c r="D176" s="248"/>
      <c r="E176" s="248"/>
      <c r="F176" s="248"/>
      <c r="G176" s="248"/>
      <c r="H176" s="248"/>
      <c r="I176" s="255"/>
      <c r="J176" s="255"/>
      <c r="K176" s="247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</row>
    <row r="177" spans="1:29" ht="12.75" customHeight="1" x14ac:dyDescent="0.25">
      <c r="A177" s="248"/>
      <c r="B177" s="248"/>
      <c r="C177" s="248"/>
      <c r="D177" s="248"/>
      <c r="E177" s="248"/>
      <c r="F177" s="248"/>
      <c r="G177" s="248"/>
      <c r="H177" s="248"/>
      <c r="I177" s="255"/>
      <c r="J177" s="255"/>
      <c r="K177" s="247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</row>
    <row r="178" spans="1:29" ht="12.75" customHeight="1" x14ac:dyDescent="0.25">
      <c r="A178" s="248"/>
      <c r="B178" s="248"/>
      <c r="C178" s="248"/>
      <c r="D178" s="248"/>
      <c r="E178" s="248"/>
      <c r="F178" s="248"/>
      <c r="G178" s="248"/>
      <c r="H178" s="248"/>
      <c r="I178" s="255"/>
      <c r="J178" s="255"/>
      <c r="K178" s="247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</row>
    <row r="179" spans="1:29" ht="12.75" customHeight="1" x14ac:dyDescent="0.25">
      <c r="A179" s="248"/>
      <c r="B179" s="248"/>
      <c r="C179" s="248"/>
      <c r="D179" s="248"/>
      <c r="E179" s="248"/>
      <c r="F179" s="248"/>
      <c r="G179" s="248"/>
      <c r="H179" s="248"/>
      <c r="I179" s="255"/>
      <c r="J179" s="255"/>
      <c r="K179" s="247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</row>
    <row r="180" spans="1:29" ht="12.75" customHeight="1" x14ac:dyDescent="0.25">
      <c r="A180" s="248"/>
      <c r="B180" s="248"/>
      <c r="C180" s="248"/>
      <c r="D180" s="248"/>
      <c r="E180" s="248"/>
      <c r="F180" s="248"/>
      <c r="G180" s="248"/>
      <c r="H180" s="248"/>
      <c r="I180" s="255"/>
      <c r="J180" s="255"/>
      <c r="K180" s="247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</row>
    <row r="181" spans="1:29" ht="12.75" customHeight="1" x14ac:dyDescent="0.25">
      <c r="A181" s="248"/>
      <c r="B181" s="248"/>
      <c r="C181" s="248"/>
      <c r="D181" s="248"/>
      <c r="E181" s="248"/>
      <c r="F181" s="248"/>
      <c r="G181" s="248"/>
      <c r="H181" s="248"/>
      <c r="I181" s="255"/>
      <c r="J181" s="255"/>
      <c r="K181" s="247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</row>
    <row r="182" spans="1:29" ht="12.75" customHeight="1" x14ac:dyDescent="0.25">
      <c r="A182" s="248"/>
      <c r="B182" s="248"/>
      <c r="C182" s="248"/>
      <c r="D182" s="248"/>
      <c r="E182" s="248"/>
      <c r="F182" s="248"/>
      <c r="G182" s="248"/>
      <c r="H182" s="248"/>
      <c r="I182" s="255"/>
      <c r="J182" s="255"/>
      <c r="K182" s="247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</row>
    <row r="183" spans="1:29" ht="12.75" customHeight="1" x14ac:dyDescent="0.25">
      <c r="A183" s="248"/>
      <c r="B183" s="248"/>
      <c r="C183" s="248"/>
      <c r="D183" s="248"/>
      <c r="E183" s="248"/>
      <c r="F183" s="248"/>
      <c r="G183" s="248"/>
      <c r="H183" s="248"/>
      <c r="I183" s="255"/>
      <c r="J183" s="255"/>
      <c r="K183" s="247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</row>
    <row r="184" spans="1:29" ht="12.75" customHeight="1" x14ac:dyDescent="0.25">
      <c r="A184" s="248"/>
      <c r="B184" s="248"/>
      <c r="C184" s="248"/>
      <c r="D184" s="248"/>
      <c r="E184" s="248"/>
      <c r="F184" s="248"/>
      <c r="G184" s="248"/>
      <c r="H184" s="248"/>
      <c r="I184" s="255"/>
      <c r="J184" s="255"/>
      <c r="K184" s="247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</row>
    <row r="185" spans="1:29" ht="12.75" customHeight="1" x14ac:dyDescent="0.25">
      <c r="A185" s="248"/>
      <c r="B185" s="248"/>
      <c r="C185" s="248"/>
      <c r="D185" s="248"/>
      <c r="E185" s="248"/>
      <c r="F185" s="248"/>
      <c r="G185" s="248"/>
      <c r="H185" s="248"/>
      <c r="I185" s="255"/>
      <c r="J185" s="255"/>
      <c r="K185" s="247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</row>
    <row r="186" spans="1:29" ht="12.75" customHeight="1" x14ac:dyDescent="0.25">
      <c r="A186" s="248"/>
      <c r="B186" s="248"/>
      <c r="C186" s="248"/>
      <c r="D186" s="248"/>
      <c r="E186" s="248"/>
      <c r="F186" s="248"/>
      <c r="G186" s="248"/>
      <c r="H186" s="248"/>
      <c r="I186" s="255"/>
      <c r="J186" s="255"/>
      <c r="K186" s="247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</row>
    <row r="187" spans="1:29" ht="12.75" customHeight="1" x14ac:dyDescent="0.25">
      <c r="A187" s="248"/>
      <c r="B187" s="248"/>
      <c r="C187" s="248"/>
      <c r="D187" s="248"/>
      <c r="E187" s="248"/>
      <c r="F187" s="248"/>
      <c r="G187" s="248"/>
      <c r="H187" s="248"/>
      <c r="I187" s="255"/>
      <c r="J187" s="255"/>
      <c r="K187" s="247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</row>
    <row r="188" spans="1:29" ht="12.75" customHeight="1" x14ac:dyDescent="0.25">
      <c r="A188" s="248"/>
      <c r="B188" s="248"/>
      <c r="C188" s="248"/>
      <c r="D188" s="248"/>
      <c r="E188" s="248"/>
      <c r="F188" s="248"/>
      <c r="G188" s="248"/>
      <c r="H188" s="248"/>
      <c r="I188" s="255"/>
      <c r="J188" s="255"/>
      <c r="K188" s="247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</row>
    <row r="189" spans="1:29" ht="12.75" customHeight="1" x14ac:dyDescent="0.25">
      <c r="A189" s="248"/>
      <c r="B189" s="248"/>
      <c r="C189" s="248"/>
      <c r="D189" s="248"/>
      <c r="E189" s="248"/>
      <c r="F189" s="248"/>
      <c r="G189" s="248"/>
      <c r="H189" s="248"/>
      <c r="I189" s="255"/>
      <c r="J189" s="255"/>
      <c r="K189" s="247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</row>
    <row r="190" spans="1:29" ht="12.75" customHeight="1" x14ac:dyDescent="0.25">
      <c r="A190" s="248"/>
      <c r="B190" s="248"/>
      <c r="C190" s="248"/>
      <c r="D190" s="248"/>
      <c r="E190" s="248"/>
      <c r="F190" s="248"/>
      <c r="G190" s="248"/>
      <c r="H190" s="248"/>
      <c r="I190" s="255"/>
      <c r="J190" s="255"/>
      <c r="K190" s="247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</row>
    <row r="191" spans="1:29" ht="12.75" customHeight="1" x14ac:dyDescent="0.25">
      <c r="A191" s="248"/>
      <c r="B191" s="248"/>
      <c r="C191" s="248"/>
      <c r="D191" s="248"/>
      <c r="E191" s="248"/>
      <c r="F191" s="248"/>
      <c r="G191" s="248"/>
      <c r="H191" s="248"/>
      <c r="I191" s="255"/>
      <c r="J191" s="255"/>
      <c r="K191" s="247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</row>
    <row r="192" spans="1:29" ht="12.75" customHeight="1" x14ac:dyDescent="0.25">
      <c r="A192" s="248"/>
      <c r="B192" s="248"/>
      <c r="C192" s="248"/>
      <c r="D192" s="248"/>
      <c r="E192" s="248"/>
      <c r="F192" s="248"/>
      <c r="G192" s="248"/>
      <c r="H192" s="248"/>
      <c r="I192" s="255"/>
      <c r="J192" s="255"/>
      <c r="K192" s="247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</row>
    <row r="193" spans="1:29" ht="12.75" customHeight="1" x14ac:dyDescent="0.25">
      <c r="A193" s="248"/>
      <c r="B193" s="248"/>
      <c r="C193" s="248"/>
      <c r="D193" s="248"/>
      <c r="E193" s="248"/>
      <c r="F193" s="248"/>
      <c r="G193" s="248"/>
      <c r="H193" s="248"/>
      <c r="I193" s="255"/>
      <c r="J193" s="255"/>
      <c r="K193" s="247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</row>
    <row r="194" spans="1:29" ht="12.75" customHeight="1" x14ac:dyDescent="0.25">
      <c r="A194" s="248"/>
      <c r="B194" s="248"/>
      <c r="C194" s="248"/>
      <c r="D194" s="248"/>
      <c r="E194" s="248"/>
      <c r="F194" s="248"/>
      <c r="G194" s="248"/>
      <c r="H194" s="248"/>
      <c r="I194" s="255"/>
      <c r="J194" s="255"/>
      <c r="K194" s="247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</row>
    <row r="195" spans="1:29" ht="12.75" customHeight="1" x14ac:dyDescent="0.25">
      <c r="A195" s="248"/>
      <c r="B195" s="248"/>
      <c r="C195" s="248"/>
      <c r="D195" s="248"/>
      <c r="E195" s="248"/>
      <c r="F195" s="248"/>
      <c r="G195" s="248"/>
      <c r="H195" s="248"/>
      <c r="I195" s="255"/>
      <c r="J195" s="255"/>
      <c r="K195" s="247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</row>
    <row r="196" spans="1:29" ht="12.75" customHeight="1" x14ac:dyDescent="0.25">
      <c r="A196" s="248"/>
      <c r="B196" s="248"/>
      <c r="C196" s="248"/>
      <c r="D196" s="248"/>
      <c r="E196" s="248"/>
      <c r="F196" s="248"/>
      <c r="G196" s="248"/>
      <c r="H196" s="248"/>
      <c r="I196" s="255"/>
      <c r="J196" s="255"/>
      <c r="K196" s="247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</row>
    <row r="197" spans="1:29" ht="12.75" customHeight="1" x14ac:dyDescent="0.25">
      <c r="A197" s="248"/>
      <c r="B197" s="248"/>
      <c r="C197" s="248"/>
      <c r="D197" s="248"/>
      <c r="E197" s="248"/>
      <c r="F197" s="248"/>
      <c r="G197" s="248"/>
      <c r="H197" s="248"/>
      <c r="I197" s="255"/>
      <c r="J197" s="255"/>
      <c r="K197" s="247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</row>
    <row r="198" spans="1:29" ht="12.75" customHeight="1" x14ac:dyDescent="0.25">
      <c r="A198" s="248"/>
      <c r="B198" s="248"/>
      <c r="C198" s="248"/>
      <c r="D198" s="248"/>
      <c r="E198" s="248"/>
      <c r="F198" s="248"/>
      <c r="G198" s="248"/>
      <c r="H198" s="248"/>
      <c r="I198" s="255"/>
      <c r="J198" s="255"/>
      <c r="K198" s="247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</row>
    <row r="199" spans="1:29" ht="12.75" customHeight="1" x14ac:dyDescent="0.25">
      <c r="A199" s="248"/>
      <c r="B199" s="248"/>
      <c r="C199" s="248"/>
      <c r="D199" s="248"/>
      <c r="E199" s="248"/>
      <c r="F199" s="248"/>
      <c r="G199" s="248"/>
      <c r="H199" s="248"/>
      <c r="I199" s="255"/>
      <c r="J199" s="255"/>
      <c r="K199" s="247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</row>
    <row r="200" spans="1:29" ht="12.75" customHeight="1" x14ac:dyDescent="0.25">
      <c r="A200" s="248"/>
      <c r="B200" s="248"/>
      <c r="C200" s="248"/>
      <c r="D200" s="248"/>
      <c r="E200" s="248"/>
      <c r="F200" s="248"/>
      <c r="G200" s="248"/>
      <c r="H200" s="248"/>
      <c r="I200" s="255"/>
      <c r="J200" s="255"/>
      <c r="K200" s="247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</row>
    <row r="201" spans="1:29" ht="12.75" customHeight="1" x14ac:dyDescent="0.25">
      <c r="A201" s="248"/>
      <c r="B201" s="248"/>
      <c r="C201" s="248"/>
      <c r="D201" s="248"/>
      <c r="E201" s="248"/>
      <c r="F201" s="248"/>
      <c r="G201" s="248"/>
      <c r="H201" s="248"/>
      <c r="I201" s="255"/>
      <c r="J201" s="255"/>
      <c r="K201" s="247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</row>
    <row r="202" spans="1:29" ht="12.75" customHeight="1" x14ac:dyDescent="0.25">
      <c r="A202" s="248"/>
      <c r="B202" s="248"/>
      <c r="C202" s="248"/>
      <c r="D202" s="248"/>
      <c r="E202" s="248"/>
      <c r="F202" s="248"/>
      <c r="G202" s="248"/>
      <c r="H202" s="248"/>
      <c r="I202" s="255"/>
      <c r="J202" s="255"/>
      <c r="K202" s="247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</row>
    <row r="203" spans="1:29" ht="12.75" customHeight="1" x14ac:dyDescent="0.25">
      <c r="A203" s="248"/>
      <c r="B203" s="248"/>
      <c r="C203" s="248"/>
      <c r="D203" s="248"/>
      <c r="E203" s="248"/>
      <c r="F203" s="248"/>
      <c r="G203" s="248"/>
      <c r="H203" s="248"/>
      <c r="I203" s="255"/>
      <c r="J203" s="255"/>
      <c r="K203" s="247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</row>
    <row r="204" spans="1:29" ht="12.75" customHeight="1" x14ac:dyDescent="0.25">
      <c r="A204" s="248"/>
      <c r="B204" s="248"/>
      <c r="C204" s="248"/>
      <c r="D204" s="248"/>
      <c r="E204" s="248"/>
      <c r="F204" s="248"/>
      <c r="G204" s="248"/>
      <c r="H204" s="248"/>
      <c r="I204" s="255"/>
      <c r="J204" s="255"/>
      <c r="K204" s="247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</row>
    <row r="205" spans="1:29" ht="12.75" customHeight="1" x14ac:dyDescent="0.25">
      <c r="A205" s="248"/>
      <c r="B205" s="248"/>
      <c r="C205" s="248"/>
      <c r="D205" s="248"/>
      <c r="E205" s="248"/>
      <c r="F205" s="248"/>
      <c r="G205" s="248"/>
      <c r="H205" s="248"/>
      <c r="I205" s="255"/>
      <c r="J205" s="255"/>
      <c r="K205" s="247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</row>
    <row r="206" spans="1:29" ht="12.75" customHeight="1" x14ac:dyDescent="0.25">
      <c r="A206" s="248"/>
      <c r="B206" s="248"/>
      <c r="C206" s="248"/>
      <c r="D206" s="248"/>
      <c r="E206" s="248"/>
      <c r="F206" s="248"/>
      <c r="G206" s="248"/>
      <c r="H206" s="248"/>
      <c r="I206" s="255"/>
      <c r="J206" s="255"/>
      <c r="K206" s="247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</row>
    <row r="207" spans="1:29" ht="12.75" customHeight="1" x14ac:dyDescent="0.25">
      <c r="A207" s="248"/>
      <c r="B207" s="248"/>
      <c r="C207" s="248"/>
      <c r="D207" s="248"/>
      <c r="E207" s="248"/>
      <c r="F207" s="248"/>
      <c r="G207" s="248"/>
      <c r="H207" s="248"/>
      <c r="I207" s="255"/>
      <c r="J207" s="255"/>
      <c r="K207" s="247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</row>
    <row r="208" spans="1:29" ht="12.75" customHeight="1" x14ac:dyDescent="0.25">
      <c r="A208" s="248"/>
      <c r="B208" s="248"/>
      <c r="C208" s="248"/>
      <c r="D208" s="248"/>
      <c r="E208" s="248"/>
      <c r="F208" s="248"/>
      <c r="G208" s="248"/>
      <c r="H208" s="248"/>
      <c r="I208" s="255"/>
      <c r="J208" s="255"/>
      <c r="K208" s="247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</row>
    <row r="209" spans="1:29" ht="12.75" customHeight="1" x14ac:dyDescent="0.25">
      <c r="A209" s="248"/>
      <c r="B209" s="248"/>
      <c r="C209" s="248"/>
      <c r="D209" s="248"/>
      <c r="E209" s="248"/>
      <c r="F209" s="248"/>
      <c r="G209" s="248"/>
      <c r="H209" s="248"/>
      <c r="I209" s="255"/>
      <c r="J209" s="255"/>
      <c r="K209" s="247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</row>
    <row r="210" spans="1:29" ht="12.75" customHeight="1" x14ac:dyDescent="0.25">
      <c r="A210" s="248"/>
      <c r="B210" s="248"/>
      <c r="C210" s="248"/>
      <c r="D210" s="248"/>
      <c r="E210" s="248"/>
      <c r="F210" s="248"/>
      <c r="G210" s="248"/>
      <c r="H210" s="248"/>
      <c r="I210" s="255"/>
      <c r="J210" s="255"/>
      <c r="K210" s="247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</row>
    <row r="211" spans="1:29" ht="12.75" customHeight="1" x14ac:dyDescent="0.25">
      <c r="A211" s="248"/>
      <c r="B211" s="248"/>
      <c r="C211" s="248"/>
      <c r="D211" s="248"/>
      <c r="E211" s="248"/>
      <c r="F211" s="248"/>
      <c r="G211" s="248"/>
      <c r="H211" s="248"/>
      <c r="I211" s="255"/>
      <c r="J211" s="255"/>
      <c r="K211" s="247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</row>
    <row r="212" spans="1:29" ht="12.75" customHeight="1" x14ac:dyDescent="0.25">
      <c r="A212" s="248"/>
      <c r="B212" s="248"/>
      <c r="C212" s="248"/>
      <c r="D212" s="248"/>
      <c r="E212" s="248"/>
      <c r="F212" s="248"/>
      <c r="G212" s="248"/>
      <c r="H212" s="248"/>
      <c r="I212" s="255"/>
      <c r="J212" s="255"/>
      <c r="K212" s="247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</row>
    <row r="213" spans="1:29" ht="12.75" customHeight="1" x14ac:dyDescent="0.25">
      <c r="A213" s="248"/>
      <c r="B213" s="248"/>
      <c r="C213" s="248"/>
      <c r="D213" s="248"/>
      <c r="E213" s="248"/>
      <c r="F213" s="248"/>
      <c r="G213" s="248"/>
      <c r="H213" s="248"/>
      <c r="I213" s="255"/>
      <c r="J213" s="255"/>
      <c r="K213" s="247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</row>
    <row r="214" spans="1:29" ht="12.75" customHeight="1" x14ac:dyDescent="0.25">
      <c r="A214" s="248"/>
      <c r="B214" s="248"/>
      <c r="C214" s="248"/>
      <c r="D214" s="248"/>
      <c r="E214" s="248"/>
      <c r="F214" s="248"/>
      <c r="G214" s="248"/>
      <c r="H214" s="248"/>
      <c r="I214" s="255"/>
      <c r="J214" s="255"/>
      <c r="K214" s="247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</row>
    <row r="215" spans="1:29" ht="12.75" customHeight="1" x14ac:dyDescent="0.25">
      <c r="A215" s="248"/>
      <c r="B215" s="248"/>
      <c r="C215" s="248"/>
      <c r="D215" s="248"/>
      <c r="E215" s="248"/>
      <c r="F215" s="248"/>
      <c r="G215" s="248"/>
      <c r="H215" s="248"/>
      <c r="I215" s="255"/>
      <c r="J215" s="255"/>
      <c r="K215" s="247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</row>
    <row r="216" spans="1:29" ht="12.75" customHeight="1" x14ac:dyDescent="0.25">
      <c r="A216" s="248"/>
      <c r="B216" s="248"/>
      <c r="C216" s="248"/>
      <c r="D216" s="248"/>
      <c r="E216" s="248"/>
      <c r="F216" s="248"/>
      <c r="G216" s="248"/>
      <c r="H216" s="248"/>
      <c r="I216" s="255"/>
      <c r="J216" s="255"/>
      <c r="K216" s="247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</row>
    <row r="217" spans="1:29" ht="12.75" customHeight="1" x14ac:dyDescent="0.25">
      <c r="A217" s="248"/>
      <c r="B217" s="248"/>
      <c r="C217" s="248"/>
      <c r="D217" s="248"/>
      <c r="E217" s="248"/>
      <c r="F217" s="248"/>
      <c r="G217" s="248"/>
      <c r="H217" s="248"/>
      <c r="I217" s="255"/>
      <c r="J217" s="255"/>
      <c r="K217" s="247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</row>
    <row r="218" spans="1:29" ht="12.75" customHeight="1" x14ac:dyDescent="0.25">
      <c r="A218" s="248"/>
      <c r="B218" s="248"/>
      <c r="C218" s="248"/>
      <c r="D218" s="248"/>
      <c r="E218" s="248"/>
      <c r="F218" s="248"/>
      <c r="G218" s="248"/>
      <c r="H218" s="248"/>
      <c r="I218" s="255"/>
      <c r="J218" s="255"/>
      <c r="K218" s="247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</row>
    <row r="219" spans="1:29" ht="12.75" customHeight="1" x14ac:dyDescent="0.25">
      <c r="A219" s="248"/>
      <c r="B219" s="248"/>
      <c r="C219" s="248"/>
      <c r="D219" s="248"/>
      <c r="E219" s="248"/>
      <c r="F219" s="248"/>
      <c r="G219" s="248"/>
      <c r="H219" s="248"/>
      <c r="I219" s="255"/>
      <c r="J219" s="255"/>
      <c r="K219" s="247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</row>
    <row r="220" spans="1:29" ht="12.75" customHeight="1" x14ac:dyDescent="0.25">
      <c r="A220" s="248"/>
      <c r="B220" s="248"/>
      <c r="C220" s="248"/>
      <c r="D220" s="248"/>
      <c r="E220" s="248"/>
      <c r="F220" s="248"/>
      <c r="G220" s="248"/>
      <c r="H220" s="248"/>
      <c r="I220" s="255"/>
      <c r="J220" s="255"/>
      <c r="K220" s="247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</row>
    <row r="221" spans="1:29" ht="12.75" customHeight="1" x14ac:dyDescent="0.25">
      <c r="A221" s="248"/>
      <c r="B221" s="248"/>
      <c r="C221" s="248"/>
      <c r="D221" s="248"/>
      <c r="E221" s="248"/>
      <c r="F221" s="248"/>
      <c r="G221" s="248"/>
      <c r="H221" s="248"/>
      <c r="I221" s="255"/>
      <c r="J221" s="255"/>
      <c r="K221" s="247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</row>
    <row r="222" spans="1:29" ht="12.75" customHeight="1" x14ac:dyDescent="0.25">
      <c r="A222" s="248"/>
      <c r="B222" s="248"/>
      <c r="C222" s="248"/>
      <c r="D222" s="248"/>
      <c r="E222" s="248"/>
      <c r="F222" s="248"/>
      <c r="G222" s="248"/>
      <c r="H222" s="248"/>
      <c r="I222" s="255"/>
      <c r="J222" s="255"/>
      <c r="K222" s="247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</row>
    <row r="223" spans="1:29" ht="12.75" customHeight="1" x14ac:dyDescent="0.25">
      <c r="A223" s="248"/>
      <c r="B223" s="248"/>
      <c r="C223" s="248"/>
      <c r="D223" s="248"/>
      <c r="E223" s="248"/>
      <c r="F223" s="248"/>
      <c r="G223" s="248"/>
      <c r="H223" s="248"/>
      <c r="I223" s="255"/>
      <c r="J223" s="255"/>
      <c r="K223" s="247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</row>
    <row r="224" spans="1:29" ht="12.75" customHeight="1" x14ac:dyDescent="0.25">
      <c r="A224" s="248"/>
      <c r="B224" s="248"/>
      <c r="C224" s="248"/>
      <c r="D224" s="248"/>
      <c r="E224" s="248"/>
      <c r="F224" s="248"/>
      <c r="G224" s="248"/>
      <c r="H224" s="248"/>
      <c r="I224" s="255"/>
      <c r="J224" s="255"/>
      <c r="K224" s="247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</row>
    <row r="225" spans="1:29" ht="12.75" customHeight="1" x14ac:dyDescent="0.25">
      <c r="A225" s="248"/>
      <c r="B225" s="248"/>
      <c r="C225" s="248"/>
      <c r="D225" s="248"/>
      <c r="E225" s="248"/>
      <c r="F225" s="248"/>
      <c r="G225" s="248"/>
      <c r="H225" s="248"/>
      <c r="I225" s="255"/>
      <c r="J225" s="255"/>
      <c r="K225" s="247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</row>
    <row r="226" spans="1:29" ht="12.75" customHeight="1" x14ac:dyDescent="0.25">
      <c r="A226" s="248"/>
      <c r="B226" s="248"/>
      <c r="C226" s="248"/>
      <c r="D226" s="248"/>
      <c r="E226" s="248"/>
      <c r="F226" s="248"/>
      <c r="G226" s="248"/>
      <c r="H226" s="248"/>
      <c r="I226" s="255"/>
      <c r="J226" s="255"/>
      <c r="K226" s="247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</row>
    <row r="227" spans="1:29" ht="12.75" customHeight="1" x14ac:dyDescent="0.25">
      <c r="A227" s="248"/>
      <c r="B227" s="248"/>
      <c r="C227" s="248"/>
      <c r="D227" s="248"/>
      <c r="E227" s="248"/>
      <c r="F227" s="248"/>
      <c r="G227" s="248"/>
      <c r="H227" s="248"/>
      <c r="I227" s="255"/>
      <c r="J227" s="255"/>
      <c r="K227" s="247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</row>
    <row r="228" spans="1:29" ht="12.75" customHeight="1" x14ac:dyDescent="0.25">
      <c r="A228" s="248"/>
      <c r="B228" s="248"/>
      <c r="C228" s="248"/>
      <c r="D228" s="248"/>
      <c r="E228" s="248"/>
      <c r="F228" s="248"/>
      <c r="G228" s="248"/>
      <c r="H228" s="248"/>
      <c r="I228" s="255"/>
      <c r="J228" s="255"/>
      <c r="K228" s="247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</row>
    <row r="229" spans="1:29" ht="12.75" customHeight="1" x14ac:dyDescent="0.25">
      <c r="A229" s="248"/>
      <c r="B229" s="248"/>
      <c r="C229" s="248"/>
      <c r="D229" s="248"/>
      <c r="E229" s="248"/>
      <c r="F229" s="248"/>
      <c r="G229" s="248"/>
      <c r="H229" s="248"/>
      <c r="I229" s="255"/>
      <c r="J229" s="255"/>
      <c r="K229" s="247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</row>
    <row r="230" spans="1:29" ht="12.75" customHeight="1" x14ac:dyDescent="0.25">
      <c r="A230" s="248"/>
      <c r="B230" s="248"/>
      <c r="C230" s="248"/>
      <c r="D230" s="248"/>
      <c r="E230" s="248"/>
      <c r="F230" s="248"/>
      <c r="G230" s="248"/>
      <c r="H230" s="248"/>
      <c r="I230" s="255"/>
      <c r="J230" s="255"/>
      <c r="K230" s="247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</row>
    <row r="231" spans="1:29" ht="12.75" customHeight="1" x14ac:dyDescent="0.25">
      <c r="A231" s="248"/>
      <c r="B231" s="248"/>
      <c r="C231" s="248"/>
      <c r="D231" s="248"/>
      <c r="E231" s="248"/>
      <c r="F231" s="248"/>
      <c r="G231" s="248"/>
      <c r="H231" s="248"/>
      <c r="I231" s="255"/>
      <c r="J231" s="255"/>
      <c r="K231" s="247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</row>
    <row r="232" spans="1:29" ht="12.75" customHeight="1" x14ac:dyDescent="0.25">
      <c r="A232" s="248"/>
      <c r="B232" s="248"/>
      <c r="C232" s="248"/>
      <c r="D232" s="248"/>
      <c r="E232" s="248"/>
      <c r="F232" s="248"/>
      <c r="G232" s="248"/>
      <c r="H232" s="248"/>
      <c r="I232" s="255"/>
      <c r="J232" s="255"/>
      <c r="K232" s="247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</row>
    <row r="233" spans="1:29" ht="12.75" customHeight="1" x14ac:dyDescent="0.25">
      <c r="A233" s="248"/>
      <c r="B233" s="248"/>
      <c r="C233" s="248"/>
      <c r="D233" s="248"/>
      <c r="E233" s="248"/>
      <c r="F233" s="248"/>
      <c r="G233" s="248"/>
      <c r="H233" s="248"/>
      <c r="I233" s="255"/>
      <c r="J233" s="255"/>
      <c r="K233" s="247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</row>
    <row r="234" spans="1:29" ht="12.75" customHeight="1" x14ac:dyDescent="0.25">
      <c r="A234" s="248"/>
      <c r="B234" s="248"/>
      <c r="C234" s="248"/>
      <c r="D234" s="248"/>
      <c r="E234" s="248"/>
      <c r="F234" s="248"/>
      <c r="G234" s="248"/>
      <c r="H234" s="248"/>
      <c r="I234" s="255"/>
      <c r="J234" s="255"/>
      <c r="K234" s="247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</row>
    <row r="235" spans="1:29" ht="12.75" customHeight="1" x14ac:dyDescent="0.25">
      <c r="A235" s="248"/>
      <c r="B235" s="248"/>
      <c r="C235" s="248"/>
      <c r="D235" s="248"/>
      <c r="E235" s="248"/>
      <c r="F235" s="248"/>
      <c r="G235" s="248"/>
      <c r="H235" s="248"/>
      <c r="I235" s="255"/>
      <c r="J235" s="255"/>
      <c r="K235" s="247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</row>
    <row r="236" spans="1:29" ht="12.75" customHeight="1" x14ac:dyDescent="0.25">
      <c r="A236" s="248"/>
      <c r="B236" s="248"/>
      <c r="C236" s="248"/>
      <c r="D236" s="248"/>
      <c r="E236" s="248"/>
      <c r="F236" s="248"/>
      <c r="G236" s="248"/>
      <c r="H236" s="248"/>
      <c r="I236" s="255"/>
      <c r="J236" s="255"/>
      <c r="K236" s="247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</row>
    <row r="237" spans="1:29" ht="12.75" customHeight="1" x14ac:dyDescent="0.25">
      <c r="A237" s="248"/>
      <c r="B237" s="248"/>
      <c r="C237" s="248"/>
      <c r="D237" s="248"/>
      <c r="E237" s="248"/>
      <c r="F237" s="248"/>
      <c r="G237" s="248"/>
      <c r="H237" s="248"/>
      <c r="I237" s="255"/>
      <c r="J237" s="255"/>
      <c r="K237" s="247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</row>
    <row r="238" spans="1:29" ht="12.75" customHeight="1" x14ac:dyDescent="0.25">
      <c r="A238" s="248"/>
      <c r="B238" s="248"/>
      <c r="C238" s="248"/>
      <c r="D238" s="248"/>
      <c r="E238" s="248"/>
      <c r="F238" s="248"/>
      <c r="G238" s="248"/>
      <c r="H238" s="248"/>
      <c r="I238" s="255"/>
      <c r="J238" s="255"/>
      <c r="K238" s="247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</row>
    <row r="239" spans="1:29" ht="12.75" customHeight="1" x14ac:dyDescent="0.25">
      <c r="A239" s="248"/>
      <c r="B239" s="248"/>
      <c r="C239" s="248"/>
      <c r="D239" s="248"/>
      <c r="E239" s="248"/>
      <c r="F239" s="248"/>
      <c r="G239" s="248"/>
      <c r="H239" s="248"/>
      <c r="I239" s="255"/>
      <c r="J239" s="255"/>
      <c r="K239" s="247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</row>
    <row r="240" spans="1:29" ht="12.75" customHeight="1" x14ac:dyDescent="0.25">
      <c r="A240" s="248"/>
      <c r="B240" s="248"/>
      <c r="C240" s="248"/>
      <c r="D240" s="248"/>
      <c r="E240" s="248"/>
      <c r="F240" s="248"/>
      <c r="G240" s="248"/>
      <c r="H240" s="248"/>
      <c r="I240" s="255"/>
      <c r="J240" s="255"/>
      <c r="K240" s="247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</row>
    <row r="241" spans="1:29" ht="12.75" customHeight="1" x14ac:dyDescent="0.25">
      <c r="A241" s="248"/>
      <c r="B241" s="248"/>
      <c r="C241" s="248"/>
      <c r="D241" s="248"/>
      <c r="E241" s="248"/>
      <c r="F241" s="248"/>
      <c r="G241" s="248"/>
      <c r="H241" s="248"/>
      <c r="I241" s="255"/>
      <c r="J241" s="255"/>
      <c r="K241" s="247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</row>
    <row r="242" spans="1:29" ht="12.75" customHeight="1" x14ac:dyDescent="0.25">
      <c r="A242" s="248"/>
      <c r="B242" s="248"/>
      <c r="C242" s="248"/>
      <c r="D242" s="248"/>
      <c r="E242" s="248"/>
      <c r="F242" s="248"/>
      <c r="G242" s="248"/>
      <c r="H242" s="248"/>
      <c r="I242" s="255"/>
      <c r="J242" s="255"/>
      <c r="K242" s="247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</row>
    <row r="243" spans="1:29" ht="12.75" customHeight="1" x14ac:dyDescent="0.25">
      <c r="A243" s="248"/>
      <c r="B243" s="248"/>
      <c r="C243" s="248"/>
      <c r="D243" s="248"/>
      <c r="E243" s="248"/>
      <c r="F243" s="248"/>
      <c r="G243" s="248"/>
      <c r="H243" s="248"/>
      <c r="I243" s="255"/>
      <c r="J243" s="255"/>
      <c r="K243" s="247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</row>
    <row r="244" spans="1:29" ht="12.75" customHeight="1" x14ac:dyDescent="0.25">
      <c r="A244" s="248"/>
      <c r="B244" s="248"/>
      <c r="C244" s="248"/>
      <c r="D244" s="248"/>
      <c r="E244" s="248"/>
      <c r="F244" s="248"/>
      <c r="G244" s="248"/>
      <c r="H244" s="248"/>
      <c r="I244" s="255"/>
      <c r="J244" s="255"/>
      <c r="K244" s="247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</row>
    <row r="245" spans="1:29" ht="12.75" customHeight="1" x14ac:dyDescent="0.25">
      <c r="A245" s="248"/>
      <c r="B245" s="248"/>
      <c r="C245" s="248"/>
      <c r="D245" s="248"/>
      <c r="E245" s="248"/>
      <c r="F245" s="248"/>
      <c r="G245" s="248"/>
      <c r="H245" s="248"/>
      <c r="I245" s="255"/>
      <c r="J245" s="255"/>
      <c r="K245" s="247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</row>
    <row r="246" spans="1:29" ht="12.75" customHeight="1" x14ac:dyDescent="0.25">
      <c r="A246" s="248"/>
      <c r="B246" s="248"/>
      <c r="C246" s="248"/>
      <c r="D246" s="248"/>
      <c r="E246" s="248"/>
      <c r="F246" s="248"/>
      <c r="G246" s="248"/>
      <c r="H246" s="248"/>
      <c r="I246" s="255"/>
      <c r="J246" s="255"/>
      <c r="K246" s="247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</row>
    <row r="247" spans="1:29" ht="12.75" customHeight="1" x14ac:dyDescent="0.25">
      <c r="A247" s="248"/>
      <c r="B247" s="248"/>
      <c r="C247" s="248"/>
      <c r="D247" s="248"/>
      <c r="E247" s="248"/>
      <c r="F247" s="248"/>
      <c r="G247" s="248"/>
      <c r="H247" s="248"/>
      <c r="I247" s="255"/>
      <c r="J247" s="255"/>
      <c r="K247" s="247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</row>
    <row r="248" spans="1:29" ht="12.75" customHeight="1" x14ac:dyDescent="0.25">
      <c r="A248" s="248"/>
      <c r="B248" s="248"/>
      <c r="C248" s="248"/>
      <c r="D248" s="248"/>
      <c r="E248" s="248"/>
      <c r="F248" s="248"/>
      <c r="G248" s="248"/>
      <c r="H248" s="248"/>
      <c r="I248" s="255"/>
      <c r="J248" s="255"/>
      <c r="K248" s="247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</row>
    <row r="249" spans="1:29" ht="12.75" customHeight="1" x14ac:dyDescent="0.25">
      <c r="A249" s="248"/>
      <c r="B249" s="248"/>
      <c r="C249" s="248"/>
      <c r="D249" s="248"/>
      <c r="E249" s="248"/>
      <c r="F249" s="248"/>
      <c r="G249" s="248"/>
      <c r="H249" s="248"/>
      <c r="I249" s="255"/>
      <c r="J249" s="255"/>
      <c r="K249" s="247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</row>
    <row r="250" spans="1:29" ht="12.75" customHeight="1" x14ac:dyDescent="0.25">
      <c r="A250" s="248"/>
      <c r="B250" s="248"/>
      <c r="C250" s="248"/>
      <c r="D250" s="248"/>
      <c r="E250" s="248"/>
      <c r="F250" s="248"/>
      <c r="G250" s="248"/>
      <c r="H250" s="248"/>
      <c r="I250" s="255"/>
      <c r="J250" s="255"/>
      <c r="K250" s="247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</row>
    <row r="251" spans="1:29" ht="12.75" customHeight="1" x14ac:dyDescent="0.25">
      <c r="A251" s="248"/>
      <c r="B251" s="248"/>
      <c r="C251" s="248"/>
      <c r="D251" s="248"/>
      <c r="E251" s="248"/>
      <c r="F251" s="248"/>
      <c r="G251" s="248"/>
      <c r="H251" s="248"/>
      <c r="I251" s="255"/>
      <c r="J251" s="255"/>
      <c r="K251" s="247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</row>
    <row r="252" spans="1:29" ht="12.75" customHeight="1" x14ac:dyDescent="0.25">
      <c r="A252" s="248"/>
      <c r="B252" s="248"/>
      <c r="C252" s="248"/>
      <c r="D252" s="248"/>
      <c r="E252" s="248"/>
      <c r="F252" s="248"/>
      <c r="G252" s="248"/>
      <c r="H252" s="248"/>
      <c r="I252" s="255"/>
      <c r="J252" s="255"/>
      <c r="K252" s="247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</row>
    <row r="253" spans="1:29" ht="12.75" customHeight="1" x14ac:dyDescent="0.25">
      <c r="A253" s="248"/>
      <c r="B253" s="248"/>
      <c r="C253" s="248"/>
      <c r="D253" s="248"/>
      <c r="E253" s="248"/>
      <c r="F253" s="248"/>
      <c r="G253" s="248"/>
      <c r="H253" s="248"/>
      <c r="I253" s="255"/>
      <c r="J253" s="255"/>
      <c r="K253" s="247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</row>
    <row r="254" spans="1:29" ht="12.75" customHeight="1" x14ac:dyDescent="0.25">
      <c r="A254" s="248"/>
      <c r="B254" s="248"/>
      <c r="C254" s="248"/>
      <c r="D254" s="248"/>
      <c r="E254" s="248"/>
      <c r="F254" s="248"/>
      <c r="G254" s="248"/>
      <c r="H254" s="248"/>
      <c r="I254" s="255"/>
      <c r="J254" s="255"/>
      <c r="K254" s="247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</row>
    <row r="255" spans="1:29" ht="12.75" customHeight="1" x14ac:dyDescent="0.25">
      <c r="A255" s="248"/>
      <c r="B255" s="248"/>
      <c r="C255" s="248"/>
      <c r="D255" s="248"/>
      <c r="E255" s="248"/>
      <c r="F255" s="248"/>
      <c r="G255" s="248"/>
      <c r="H255" s="248"/>
      <c r="I255" s="255"/>
      <c r="J255" s="255"/>
      <c r="K255" s="247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</row>
    <row r="256" spans="1:29" ht="12.75" customHeight="1" x14ac:dyDescent="0.25">
      <c r="A256" s="248"/>
      <c r="B256" s="248"/>
      <c r="C256" s="248"/>
      <c r="D256" s="248"/>
      <c r="E256" s="248"/>
      <c r="F256" s="248"/>
      <c r="G256" s="248"/>
      <c r="H256" s="248"/>
      <c r="I256" s="255"/>
      <c r="J256" s="255"/>
      <c r="K256" s="247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</row>
    <row r="257" spans="1:29" ht="12.75" customHeight="1" x14ac:dyDescent="0.25">
      <c r="A257" s="248"/>
      <c r="B257" s="248"/>
      <c r="C257" s="248"/>
      <c r="D257" s="248"/>
      <c r="E257" s="248"/>
      <c r="F257" s="248"/>
      <c r="G257" s="248"/>
      <c r="H257" s="248"/>
      <c r="I257" s="255"/>
      <c r="J257" s="255"/>
      <c r="K257" s="247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</row>
    <row r="258" spans="1:29" ht="12.75" customHeight="1" x14ac:dyDescent="0.25">
      <c r="A258" s="248"/>
      <c r="B258" s="248"/>
      <c r="C258" s="248"/>
      <c r="D258" s="248"/>
      <c r="E258" s="248"/>
      <c r="F258" s="248"/>
      <c r="G258" s="248"/>
      <c r="H258" s="248"/>
      <c r="I258" s="255"/>
      <c r="J258" s="255"/>
      <c r="K258" s="247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</row>
    <row r="259" spans="1:29" ht="12.75" customHeight="1" x14ac:dyDescent="0.25">
      <c r="A259" s="248"/>
      <c r="B259" s="248"/>
      <c r="C259" s="248"/>
      <c r="D259" s="248"/>
      <c r="E259" s="248"/>
      <c r="F259" s="248"/>
      <c r="G259" s="248"/>
      <c r="H259" s="248"/>
      <c r="I259" s="255"/>
      <c r="J259" s="255"/>
      <c r="K259" s="247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</row>
    <row r="260" spans="1:29" ht="12.75" customHeight="1" x14ac:dyDescent="0.25">
      <c r="A260" s="248"/>
      <c r="B260" s="248"/>
      <c r="C260" s="248"/>
      <c r="D260" s="248"/>
      <c r="E260" s="248"/>
      <c r="F260" s="248"/>
      <c r="G260" s="248"/>
      <c r="H260" s="248"/>
      <c r="I260" s="255"/>
      <c r="J260" s="255"/>
      <c r="K260" s="247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</row>
    <row r="261" spans="1:29" ht="12.75" customHeight="1" x14ac:dyDescent="0.25">
      <c r="A261" s="248"/>
      <c r="B261" s="248"/>
      <c r="C261" s="248"/>
      <c r="D261" s="248"/>
      <c r="E261" s="248"/>
      <c r="F261" s="248"/>
      <c r="G261" s="248"/>
      <c r="H261" s="248"/>
      <c r="I261" s="255"/>
      <c r="J261" s="255"/>
      <c r="K261" s="247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</row>
    <row r="262" spans="1:29" ht="12.75" customHeight="1" x14ac:dyDescent="0.25">
      <c r="A262" s="248"/>
      <c r="B262" s="248"/>
      <c r="C262" s="248"/>
      <c r="D262" s="248"/>
      <c r="E262" s="248"/>
      <c r="F262" s="248"/>
      <c r="G262" s="248"/>
      <c r="H262" s="248"/>
      <c r="I262" s="255"/>
      <c r="J262" s="255"/>
      <c r="K262" s="247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</row>
    <row r="263" spans="1:29" ht="12.75" customHeight="1" x14ac:dyDescent="0.25">
      <c r="A263" s="248"/>
      <c r="B263" s="248"/>
      <c r="C263" s="248"/>
      <c r="D263" s="248"/>
      <c r="E263" s="248"/>
      <c r="F263" s="248"/>
      <c r="G263" s="248"/>
      <c r="H263" s="248"/>
      <c r="I263" s="255"/>
      <c r="J263" s="255"/>
      <c r="K263" s="247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</row>
    <row r="264" spans="1:29" ht="12.75" customHeight="1" x14ac:dyDescent="0.25">
      <c r="A264" s="248"/>
      <c r="B264" s="248"/>
      <c r="C264" s="248"/>
      <c r="D264" s="248"/>
      <c r="E264" s="248"/>
      <c r="F264" s="248"/>
      <c r="G264" s="248"/>
      <c r="H264" s="248"/>
      <c r="I264" s="255"/>
      <c r="J264" s="255"/>
      <c r="K264" s="247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</row>
    <row r="265" spans="1:29" ht="12.75" customHeight="1" x14ac:dyDescent="0.25">
      <c r="A265" s="248"/>
      <c r="B265" s="248"/>
      <c r="C265" s="248"/>
      <c r="D265" s="248"/>
      <c r="E265" s="248"/>
      <c r="F265" s="248"/>
      <c r="G265" s="248"/>
      <c r="H265" s="248"/>
      <c r="I265" s="255"/>
      <c r="J265" s="255"/>
      <c r="K265" s="247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</row>
    <row r="266" spans="1:29" ht="12.75" customHeight="1" x14ac:dyDescent="0.25">
      <c r="A266" s="248"/>
      <c r="B266" s="248"/>
      <c r="C266" s="248"/>
      <c r="D266" s="248"/>
      <c r="E266" s="248"/>
      <c r="F266" s="248"/>
      <c r="G266" s="248"/>
      <c r="H266" s="248"/>
      <c r="I266" s="255"/>
      <c r="J266" s="255"/>
      <c r="K266" s="247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</row>
    <row r="267" spans="1:29" ht="12.75" customHeight="1" x14ac:dyDescent="0.25">
      <c r="A267" s="248"/>
      <c r="B267" s="248"/>
      <c r="C267" s="248"/>
      <c r="D267" s="248"/>
      <c r="E267" s="248"/>
      <c r="F267" s="248"/>
      <c r="G267" s="248"/>
      <c r="H267" s="248"/>
      <c r="I267" s="255"/>
      <c r="J267" s="255"/>
      <c r="K267" s="247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</row>
    <row r="268" spans="1:29" ht="12.75" customHeight="1" x14ac:dyDescent="0.25">
      <c r="A268" s="248"/>
      <c r="B268" s="248"/>
      <c r="C268" s="248"/>
      <c r="D268" s="248"/>
      <c r="E268" s="248"/>
      <c r="F268" s="248"/>
      <c r="G268" s="248"/>
      <c r="H268" s="248"/>
      <c r="I268" s="255"/>
      <c r="J268" s="255"/>
      <c r="K268" s="247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</row>
    <row r="269" spans="1:29" ht="12.75" customHeight="1" x14ac:dyDescent="0.25">
      <c r="A269" s="248"/>
      <c r="B269" s="248"/>
      <c r="C269" s="248"/>
      <c r="D269" s="248"/>
      <c r="E269" s="248"/>
      <c r="F269" s="248"/>
      <c r="G269" s="248"/>
      <c r="H269" s="248"/>
      <c r="I269" s="255"/>
      <c r="J269" s="255"/>
      <c r="K269" s="247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</row>
    <row r="270" spans="1:29" ht="12.75" customHeight="1" x14ac:dyDescent="0.25">
      <c r="A270" s="248"/>
      <c r="B270" s="248"/>
      <c r="C270" s="248"/>
      <c r="D270" s="248"/>
      <c r="E270" s="248"/>
      <c r="F270" s="248"/>
      <c r="G270" s="248"/>
      <c r="H270" s="248"/>
      <c r="I270" s="255"/>
      <c r="J270" s="255"/>
      <c r="K270" s="247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</row>
    <row r="271" spans="1:29" ht="12.75" customHeight="1" x14ac:dyDescent="0.25">
      <c r="A271" s="248"/>
      <c r="B271" s="248"/>
      <c r="C271" s="248"/>
      <c r="D271" s="248"/>
      <c r="E271" s="248"/>
      <c r="F271" s="248"/>
      <c r="G271" s="248"/>
      <c r="H271" s="248"/>
      <c r="I271" s="255"/>
      <c r="J271" s="255"/>
      <c r="K271" s="247"/>
      <c r="L271" s="248"/>
      <c r="M271" s="248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  <c r="AA271" s="248"/>
      <c r="AB271" s="248"/>
      <c r="AC271" s="248"/>
    </row>
    <row r="272" spans="1:29" ht="12.75" customHeight="1" x14ac:dyDescent="0.25">
      <c r="A272" s="248"/>
      <c r="B272" s="248"/>
      <c r="C272" s="248"/>
      <c r="D272" s="248"/>
      <c r="E272" s="248"/>
      <c r="F272" s="248"/>
      <c r="G272" s="248"/>
      <c r="H272" s="248"/>
      <c r="I272" s="255"/>
      <c r="J272" s="255"/>
      <c r="K272" s="247"/>
      <c r="L272" s="248"/>
      <c r="M272" s="248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  <c r="AA272" s="248"/>
      <c r="AB272" s="248"/>
      <c r="AC272" s="248"/>
    </row>
    <row r="273" spans="1:29" ht="12.75" customHeight="1" x14ac:dyDescent="0.25">
      <c r="A273" s="248"/>
      <c r="B273" s="248"/>
      <c r="C273" s="248"/>
      <c r="D273" s="248"/>
      <c r="E273" s="248"/>
      <c r="F273" s="248"/>
      <c r="G273" s="248"/>
      <c r="H273" s="248"/>
      <c r="I273" s="255"/>
      <c r="J273" s="255"/>
      <c r="K273" s="247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  <c r="AA273" s="248"/>
      <c r="AB273" s="248"/>
      <c r="AC273" s="248"/>
    </row>
    <row r="274" spans="1:29" ht="12.75" customHeight="1" x14ac:dyDescent="0.25">
      <c r="A274" s="248"/>
      <c r="B274" s="248"/>
      <c r="C274" s="248"/>
      <c r="D274" s="248"/>
      <c r="E274" s="248"/>
      <c r="F274" s="248"/>
      <c r="G274" s="248"/>
      <c r="H274" s="248"/>
      <c r="I274" s="255"/>
      <c r="J274" s="255"/>
      <c r="K274" s="247"/>
      <c r="L274" s="248"/>
      <c r="M274" s="248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  <c r="AA274" s="248"/>
      <c r="AB274" s="248"/>
      <c r="AC274" s="248"/>
    </row>
    <row r="275" spans="1:29" ht="12.75" customHeight="1" x14ac:dyDescent="0.25">
      <c r="A275" s="248"/>
      <c r="B275" s="248"/>
      <c r="C275" s="248"/>
      <c r="D275" s="248"/>
      <c r="E275" s="248"/>
      <c r="F275" s="248"/>
      <c r="G275" s="248"/>
      <c r="H275" s="248"/>
      <c r="I275" s="255"/>
      <c r="J275" s="255"/>
      <c r="K275" s="247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  <c r="AA275" s="248"/>
      <c r="AB275" s="248"/>
      <c r="AC275" s="248"/>
    </row>
    <row r="276" spans="1:29" ht="12.75" customHeight="1" x14ac:dyDescent="0.25">
      <c r="A276" s="248"/>
      <c r="B276" s="248"/>
      <c r="C276" s="248"/>
      <c r="D276" s="248"/>
      <c r="E276" s="248"/>
      <c r="F276" s="248"/>
      <c r="G276" s="248"/>
      <c r="H276" s="248"/>
      <c r="I276" s="255"/>
      <c r="J276" s="255"/>
      <c r="K276" s="247"/>
      <c r="L276" s="248"/>
      <c r="M276" s="248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  <c r="AA276" s="248"/>
      <c r="AB276" s="248"/>
      <c r="AC276" s="248"/>
    </row>
    <row r="277" spans="1:29" ht="12.75" customHeight="1" x14ac:dyDescent="0.25">
      <c r="A277" s="248"/>
      <c r="B277" s="248"/>
      <c r="C277" s="248"/>
      <c r="D277" s="248"/>
      <c r="E277" s="248"/>
      <c r="F277" s="248"/>
      <c r="G277" s="248"/>
      <c r="H277" s="248"/>
      <c r="I277" s="255"/>
      <c r="J277" s="255"/>
      <c r="K277" s="247"/>
      <c r="L277" s="248"/>
      <c r="M277" s="248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  <c r="AA277" s="248"/>
      <c r="AB277" s="248"/>
      <c r="AC277" s="248"/>
    </row>
    <row r="278" spans="1:29" ht="12.75" customHeight="1" x14ac:dyDescent="0.25">
      <c r="A278" s="248"/>
      <c r="B278" s="248"/>
      <c r="C278" s="248"/>
      <c r="D278" s="248"/>
      <c r="E278" s="248"/>
      <c r="F278" s="248"/>
      <c r="G278" s="248"/>
      <c r="H278" s="248"/>
      <c r="I278" s="255"/>
      <c r="J278" s="255"/>
      <c r="K278" s="247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  <c r="AA278" s="248"/>
      <c r="AB278" s="248"/>
      <c r="AC278" s="248"/>
    </row>
    <row r="279" spans="1:29" ht="12.75" customHeight="1" x14ac:dyDescent="0.25">
      <c r="A279" s="248"/>
      <c r="B279" s="248"/>
      <c r="C279" s="248"/>
      <c r="D279" s="248"/>
      <c r="E279" s="248"/>
      <c r="F279" s="248"/>
      <c r="G279" s="248"/>
      <c r="H279" s="248"/>
      <c r="I279" s="255"/>
      <c r="J279" s="255"/>
      <c r="K279" s="247"/>
      <c r="L279" s="248"/>
      <c r="M279" s="248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  <c r="AA279" s="248"/>
      <c r="AB279" s="248"/>
      <c r="AC279" s="248"/>
    </row>
    <row r="280" spans="1:29" ht="12.75" customHeight="1" x14ac:dyDescent="0.25">
      <c r="A280" s="248"/>
      <c r="B280" s="248"/>
      <c r="C280" s="248"/>
      <c r="D280" s="248"/>
      <c r="E280" s="248"/>
      <c r="F280" s="248"/>
      <c r="G280" s="248"/>
      <c r="H280" s="248"/>
      <c r="I280" s="255"/>
      <c r="J280" s="255"/>
      <c r="K280" s="247"/>
      <c r="L280" s="248"/>
      <c r="M280" s="248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  <c r="AA280" s="248"/>
      <c r="AB280" s="248"/>
      <c r="AC280" s="248"/>
    </row>
    <row r="281" spans="1:29" ht="12.75" customHeight="1" x14ac:dyDescent="0.25">
      <c r="A281" s="248"/>
      <c r="B281" s="248"/>
      <c r="C281" s="248"/>
      <c r="D281" s="248"/>
      <c r="E281" s="248"/>
      <c r="F281" s="248"/>
      <c r="G281" s="248"/>
      <c r="H281" s="248"/>
      <c r="I281" s="255"/>
      <c r="J281" s="255"/>
      <c r="K281" s="247"/>
      <c r="L281" s="248"/>
      <c r="M281" s="248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  <c r="AA281" s="248"/>
      <c r="AB281" s="248"/>
      <c r="AC281" s="248"/>
    </row>
    <row r="282" spans="1:29" ht="12.75" customHeight="1" x14ac:dyDescent="0.25">
      <c r="A282" s="248"/>
      <c r="B282" s="248"/>
      <c r="C282" s="248"/>
      <c r="D282" s="248"/>
      <c r="E282" s="248"/>
      <c r="F282" s="248"/>
      <c r="G282" s="248"/>
      <c r="H282" s="248"/>
      <c r="I282" s="255"/>
      <c r="J282" s="255"/>
      <c r="K282" s="247"/>
      <c r="L282" s="248"/>
      <c r="M282" s="248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  <c r="AA282" s="248"/>
      <c r="AB282" s="248"/>
      <c r="AC282" s="248"/>
    </row>
    <row r="283" spans="1:29" ht="12.75" customHeight="1" x14ac:dyDescent="0.25">
      <c r="A283" s="248"/>
      <c r="B283" s="248"/>
      <c r="C283" s="248"/>
      <c r="D283" s="248"/>
      <c r="E283" s="248"/>
      <c r="F283" s="248"/>
      <c r="G283" s="248"/>
      <c r="H283" s="248"/>
      <c r="I283" s="255"/>
      <c r="J283" s="255"/>
      <c r="K283" s="247"/>
      <c r="L283" s="248"/>
      <c r="M283" s="248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  <c r="AA283" s="248"/>
      <c r="AB283" s="248"/>
      <c r="AC283" s="248"/>
    </row>
    <row r="284" spans="1:29" ht="12.75" customHeight="1" x14ac:dyDescent="0.25">
      <c r="A284" s="248"/>
      <c r="B284" s="248"/>
      <c r="C284" s="248"/>
      <c r="D284" s="248"/>
      <c r="E284" s="248"/>
      <c r="F284" s="248"/>
      <c r="G284" s="248"/>
      <c r="H284" s="248"/>
      <c r="I284" s="255"/>
      <c r="J284" s="255"/>
      <c r="K284" s="247"/>
      <c r="L284" s="248"/>
      <c r="M284" s="248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  <c r="AA284" s="248"/>
      <c r="AB284" s="248"/>
      <c r="AC284" s="248"/>
    </row>
    <row r="285" spans="1:29" ht="12.75" customHeight="1" x14ac:dyDescent="0.25">
      <c r="A285" s="248"/>
      <c r="B285" s="248"/>
      <c r="C285" s="248"/>
      <c r="D285" s="248"/>
      <c r="E285" s="248"/>
      <c r="F285" s="248"/>
      <c r="G285" s="248"/>
      <c r="H285" s="248"/>
      <c r="I285" s="255"/>
      <c r="J285" s="255"/>
      <c r="K285" s="247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  <c r="AA285" s="248"/>
      <c r="AB285" s="248"/>
      <c r="AC285" s="248"/>
    </row>
    <row r="286" spans="1:29" ht="12.75" customHeight="1" x14ac:dyDescent="0.25">
      <c r="A286" s="248"/>
      <c r="B286" s="248"/>
      <c r="C286" s="248"/>
      <c r="D286" s="248"/>
      <c r="E286" s="248"/>
      <c r="F286" s="248"/>
      <c r="G286" s="248"/>
      <c r="H286" s="248"/>
      <c r="I286" s="255"/>
      <c r="J286" s="255"/>
      <c r="K286" s="247"/>
      <c r="L286" s="248"/>
      <c r="M286" s="248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  <c r="AA286" s="248"/>
      <c r="AB286" s="248"/>
      <c r="AC286" s="248"/>
    </row>
    <row r="287" spans="1:29" ht="12.75" customHeight="1" x14ac:dyDescent="0.25">
      <c r="A287" s="248"/>
      <c r="B287" s="248"/>
      <c r="C287" s="248"/>
      <c r="D287" s="248"/>
      <c r="E287" s="248"/>
      <c r="F287" s="248"/>
      <c r="G287" s="248"/>
      <c r="H287" s="248"/>
      <c r="I287" s="255"/>
      <c r="J287" s="255"/>
      <c r="K287" s="247"/>
      <c r="L287" s="248"/>
      <c r="M287" s="248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  <c r="AA287" s="248"/>
      <c r="AB287" s="248"/>
      <c r="AC287" s="248"/>
    </row>
    <row r="288" spans="1:29" ht="12.75" customHeight="1" x14ac:dyDescent="0.25">
      <c r="A288" s="248"/>
      <c r="B288" s="248"/>
      <c r="C288" s="248"/>
      <c r="D288" s="248"/>
      <c r="E288" s="248"/>
      <c r="F288" s="248"/>
      <c r="G288" s="248"/>
      <c r="H288" s="248"/>
      <c r="I288" s="255"/>
      <c r="J288" s="255"/>
      <c r="K288" s="247"/>
      <c r="L288" s="248"/>
      <c r="M288" s="248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  <c r="AA288" s="248"/>
      <c r="AB288" s="248"/>
      <c r="AC288" s="248"/>
    </row>
    <row r="289" spans="1:29" ht="12.75" customHeight="1" x14ac:dyDescent="0.25">
      <c r="A289" s="248"/>
      <c r="B289" s="248"/>
      <c r="C289" s="248"/>
      <c r="D289" s="248"/>
      <c r="E289" s="248"/>
      <c r="F289" s="248"/>
      <c r="G289" s="248"/>
      <c r="H289" s="248"/>
      <c r="I289" s="255"/>
      <c r="J289" s="255"/>
      <c r="K289" s="247"/>
      <c r="L289" s="248"/>
      <c r="M289" s="248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  <c r="AA289" s="248"/>
      <c r="AB289" s="248"/>
      <c r="AC289" s="248"/>
    </row>
    <row r="290" spans="1:29" ht="12.75" customHeight="1" x14ac:dyDescent="0.25">
      <c r="A290" s="248"/>
      <c r="B290" s="248"/>
      <c r="C290" s="248"/>
      <c r="D290" s="248"/>
      <c r="E290" s="248"/>
      <c r="F290" s="248"/>
      <c r="G290" s="248"/>
      <c r="H290" s="248"/>
      <c r="I290" s="255"/>
      <c r="J290" s="255"/>
      <c r="K290" s="247"/>
      <c r="L290" s="248"/>
      <c r="M290" s="248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  <c r="AA290" s="248"/>
      <c r="AB290" s="248"/>
      <c r="AC290" s="248"/>
    </row>
    <row r="291" spans="1:29" ht="12.75" customHeight="1" x14ac:dyDescent="0.25">
      <c r="A291" s="248"/>
      <c r="B291" s="248"/>
      <c r="C291" s="248"/>
      <c r="D291" s="248"/>
      <c r="E291" s="248"/>
      <c r="F291" s="248"/>
      <c r="G291" s="248"/>
      <c r="H291" s="248"/>
      <c r="I291" s="255"/>
      <c r="J291" s="255"/>
      <c r="K291" s="247"/>
      <c r="L291" s="248"/>
      <c r="M291" s="248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  <c r="AA291" s="248"/>
      <c r="AB291" s="248"/>
      <c r="AC291" s="248"/>
    </row>
    <row r="292" spans="1:29" ht="12.75" customHeight="1" x14ac:dyDescent="0.25">
      <c r="A292" s="248"/>
      <c r="B292" s="248"/>
      <c r="C292" s="248"/>
      <c r="D292" s="248"/>
      <c r="E292" s="248"/>
      <c r="F292" s="248"/>
      <c r="G292" s="248"/>
      <c r="H292" s="248"/>
      <c r="I292" s="255"/>
      <c r="J292" s="255"/>
      <c r="K292" s="247"/>
      <c r="L292" s="248"/>
      <c r="M292" s="248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  <c r="AA292" s="248"/>
      <c r="AB292" s="248"/>
      <c r="AC292" s="248"/>
    </row>
    <row r="293" spans="1:29" ht="12.75" customHeight="1" x14ac:dyDescent="0.25">
      <c r="A293" s="248"/>
      <c r="B293" s="248"/>
      <c r="C293" s="248"/>
      <c r="D293" s="248"/>
      <c r="E293" s="248"/>
      <c r="F293" s="248"/>
      <c r="G293" s="248"/>
      <c r="H293" s="248"/>
      <c r="I293" s="255"/>
      <c r="J293" s="255"/>
      <c r="K293" s="247"/>
      <c r="L293" s="248"/>
      <c r="M293" s="248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  <c r="AA293" s="248"/>
      <c r="AB293" s="248"/>
      <c r="AC293" s="248"/>
    </row>
    <row r="294" spans="1:29" ht="12.75" customHeight="1" x14ac:dyDescent="0.25">
      <c r="A294" s="248"/>
      <c r="B294" s="248"/>
      <c r="C294" s="248"/>
      <c r="D294" s="248"/>
      <c r="E294" s="248"/>
      <c r="F294" s="248"/>
      <c r="G294" s="248"/>
      <c r="H294" s="248"/>
      <c r="I294" s="255"/>
      <c r="J294" s="255"/>
      <c r="K294" s="247"/>
      <c r="L294" s="248"/>
      <c r="M294" s="248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  <c r="AA294" s="248"/>
      <c r="AB294" s="248"/>
      <c r="AC294" s="248"/>
    </row>
    <row r="295" spans="1:29" ht="12.75" customHeight="1" x14ac:dyDescent="0.25">
      <c r="A295" s="248"/>
      <c r="B295" s="248"/>
      <c r="C295" s="248"/>
      <c r="D295" s="248"/>
      <c r="E295" s="248"/>
      <c r="F295" s="248"/>
      <c r="G295" s="248"/>
      <c r="H295" s="248"/>
      <c r="I295" s="255"/>
      <c r="J295" s="255"/>
      <c r="K295" s="247"/>
      <c r="L295" s="248"/>
      <c r="M295" s="248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  <c r="AA295" s="248"/>
      <c r="AB295" s="248"/>
      <c r="AC295" s="248"/>
    </row>
    <row r="296" spans="1:29" ht="12.75" customHeight="1" x14ac:dyDescent="0.25">
      <c r="A296" s="248"/>
      <c r="B296" s="248"/>
      <c r="C296" s="248"/>
      <c r="D296" s="248"/>
      <c r="E296" s="248"/>
      <c r="F296" s="248"/>
      <c r="G296" s="248"/>
      <c r="H296" s="248"/>
      <c r="I296" s="255"/>
      <c r="J296" s="255"/>
      <c r="K296" s="247"/>
      <c r="L296" s="248"/>
      <c r="M296" s="248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  <c r="AA296" s="248"/>
      <c r="AB296" s="248"/>
      <c r="AC296" s="248"/>
    </row>
    <row r="297" spans="1:29" ht="12.75" customHeight="1" x14ac:dyDescent="0.25">
      <c r="A297" s="248"/>
      <c r="B297" s="248"/>
      <c r="C297" s="248"/>
      <c r="D297" s="248"/>
      <c r="E297" s="248"/>
      <c r="F297" s="248"/>
      <c r="G297" s="248"/>
      <c r="H297" s="248"/>
      <c r="I297" s="255"/>
      <c r="J297" s="255"/>
      <c r="K297" s="247"/>
      <c r="L297" s="248"/>
      <c r="M297" s="248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  <c r="AA297" s="248"/>
      <c r="AB297" s="248"/>
      <c r="AC297" s="248"/>
    </row>
    <row r="298" spans="1:29" ht="12.75" customHeight="1" x14ac:dyDescent="0.25">
      <c r="A298" s="248"/>
      <c r="B298" s="248"/>
      <c r="C298" s="248"/>
      <c r="D298" s="248"/>
      <c r="E298" s="248"/>
      <c r="F298" s="248"/>
      <c r="G298" s="248"/>
      <c r="H298" s="248"/>
      <c r="I298" s="255"/>
      <c r="J298" s="255"/>
      <c r="K298" s="247"/>
      <c r="L298" s="248"/>
      <c r="M298" s="248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  <c r="AA298" s="248"/>
      <c r="AB298" s="248"/>
      <c r="AC298" s="248"/>
    </row>
    <row r="299" spans="1:29" ht="12.75" customHeight="1" x14ac:dyDescent="0.25">
      <c r="A299" s="248"/>
      <c r="B299" s="248"/>
      <c r="C299" s="248"/>
      <c r="D299" s="248"/>
      <c r="E299" s="248"/>
      <c r="F299" s="248"/>
      <c r="G299" s="248"/>
      <c r="H299" s="248"/>
      <c r="I299" s="255"/>
      <c r="J299" s="255"/>
      <c r="K299" s="247"/>
      <c r="L299" s="248"/>
      <c r="M299" s="248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  <c r="AA299" s="248"/>
      <c r="AB299" s="248"/>
      <c r="AC299" s="248"/>
    </row>
    <row r="300" spans="1:29" ht="12.75" customHeight="1" x14ac:dyDescent="0.25">
      <c r="A300" s="248"/>
      <c r="B300" s="248"/>
      <c r="C300" s="248"/>
      <c r="D300" s="248"/>
      <c r="E300" s="248"/>
      <c r="F300" s="248"/>
      <c r="G300" s="248"/>
      <c r="H300" s="248"/>
      <c r="I300" s="255"/>
      <c r="J300" s="255"/>
      <c r="K300" s="247"/>
      <c r="L300" s="248"/>
      <c r="M300" s="248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  <c r="AA300" s="248"/>
      <c r="AB300" s="248"/>
      <c r="AC300" s="248"/>
    </row>
    <row r="301" spans="1:29" ht="12.75" customHeight="1" x14ac:dyDescent="0.25">
      <c r="A301" s="248"/>
      <c r="B301" s="248"/>
      <c r="C301" s="248"/>
      <c r="D301" s="248"/>
      <c r="E301" s="248"/>
      <c r="F301" s="248"/>
      <c r="G301" s="248"/>
      <c r="H301" s="248"/>
      <c r="I301" s="255"/>
      <c r="J301" s="255"/>
      <c r="K301" s="247"/>
      <c r="L301" s="248"/>
      <c r="M301" s="248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  <c r="AA301" s="248"/>
      <c r="AB301" s="248"/>
      <c r="AC301" s="248"/>
    </row>
    <row r="302" spans="1:29" ht="12.75" customHeight="1" x14ac:dyDescent="0.25">
      <c r="A302" s="248"/>
      <c r="B302" s="248"/>
      <c r="C302" s="248"/>
      <c r="D302" s="248"/>
      <c r="E302" s="248"/>
      <c r="F302" s="248"/>
      <c r="G302" s="248"/>
      <c r="H302" s="248"/>
      <c r="I302" s="255"/>
      <c r="J302" s="255"/>
      <c r="K302" s="247"/>
      <c r="L302" s="248"/>
      <c r="M302" s="248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  <c r="AA302" s="248"/>
      <c r="AB302" s="248"/>
      <c r="AC302" s="248"/>
    </row>
    <row r="303" spans="1:29" ht="12.75" customHeight="1" x14ac:dyDescent="0.25">
      <c r="A303" s="248"/>
      <c r="B303" s="248"/>
      <c r="C303" s="248"/>
      <c r="D303" s="248"/>
      <c r="E303" s="248"/>
      <c r="F303" s="248"/>
      <c r="G303" s="248"/>
      <c r="H303" s="248"/>
      <c r="I303" s="255"/>
      <c r="J303" s="255"/>
      <c r="K303" s="247"/>
      <c r="L303" s="248"/>
      <c r="M303" s="248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  <c r="AA303" s="248"/>
      <c r="AB303" s="248"/>
      <c r="AC303" s="248"/>
    </row>
    <row r="304" spans="1:29" ht="12.75" customHeight="1" x14ac:dyDescent="0.25">
      <c r="A304" s="248"/>
      <c r="B304" s="248"/>
      <c r="C304" s="248"/>
      <c r="D304" s="248"/>
      <c r="E304" s="248"/>
      <c r="F304" s="248"/>
      <c r="G304" s="248"/>
      <c r="H304" s="248"/>
      <c r="I304" s="255"/>
      <c r="J304" s="255"/>
      <c r="K304" s="247"/>
      <c r="L304" s="248"/>
      <c r="M304" s="248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  <c r="AA304" s="248"/>
      <c r="AB304" s="248"/>
      <c r="AC304" s="248"/>
    </row>
    <row r="305" spans="1:29" ht="12.75" customHeight="1" x14ac:dyDescent="0.25">
      <c r="A305" s="248"/>
      <c r="B305" s="248"/>
      <c r="C305" s="248"/>
      <c r="D305" s="248"/>
      <c r="E305" s="248"/>
      <c r="F305" s="248"/>
      <c r="G305" s="248"/>
      <c r="H305" s="248"/>
      <c r="I305" s="255"/>
      <c r="J305" s="255"/>
      <c r="K305" s="247"/>
      <c r="L305" s="248"/>
      <c r="M305" s="248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  <c r="AA305" s="248"/>
      <c r="AB305" s="248"/>
      <c r="AC305" s="248"/>
    </row>
    <row r="306" spans="1:29" ht="12.75" customHeight="1" x14ac:dyDescent="0.25">
      <c r="A306" s="248"/>
      <c r="B306" s="248"/>
      <c r="C306" s="248"/>
      <c r="D306" s="248"/>
      <c r="E306" s="248"/>
      <c r="F306" s="248"/>
      <c r="G306" s="248"/>
      <c r="H306" s="248"/>
      <c r="I306" s="255"/>
      <c r="J306" s="255"/>
      <c r="K306" s="247"/>
      <c r="L306" s="248"/>
      <c r="M306" s="248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  <c r="AA306" s="248"/>
      <c r="AB306" s="248"/>
      <c r="AC306" s="248"/>
    </row>
    <row r="307" spans="1:29" ht="12.75" customHeight="1" x14ac:dyDescent="0.25">
      <c r="A307" s="248"/>
      <c r="B307" s="248"/>
      <c r="C307" s="248"/>
      <c r="D307" s="248"/>
      <c r="E307" s="248"/>
      <c r="F307" s="248"/>
      <c r="G307" s="248"/>
      <c r="H307" s="248"/>
      <c r="I307" s="255"/>
      <c r="J307" s="255"/>
      <c r="K307" s="247"/>
      <c r="L307" s="248"/>
      <c r="M307" s="248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  <c r="AA307" s="248"/>
      <c r="AB307" s="248"/>
      <c r="AC307" s="248"/>
    </row>
    <row r="308" spans="1:29" ht="12.75" customHeight="1" x14ac:dyDescent="0.25">
      <c r="A308" s="248"/>
      <c r="B308" s="248"/>
      <c r="C308" s="248"/>
      <c r="D308" s="248"/>
      <c r="E308" s="248"/>
      <c r="F308" s="248"/>
      <c r="G308" s="248"/>
      <c r="H308" s="248"/>
      <c r="I308" s="255"/>
      <c r="J308" s="255"/>
      <c r="K308" s="247"/>
      <c r="L308" s="248"/>
      <c r="M308" s="248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  <c r="AA308" s="248"/>
      <c r="AB308" s="248"/>
      <c r="AC308" s="248"/>
    </row>
    <row r="309" spans="1:29" ht="12.75" customHeight="1" x14ac:dyDescent="0.25">
      <c r="A309" s="248"/>
      <c r="B309" s="248"/>
      <c r="C309" s="248"/>
      <c r="D309" s="248"/>
      <c r="E309" s="248"/>
      <c r="F309" s="248"/>
      <c r="G309" s="248"/>
      <c r="H309" s="248"/>
      <c r="I309" s="255"/>
      <c r="J309" s="255"/>
      <c r="K309" s="247"/>
      <c r="L309" s="248"/>
      <c r="M309" s="248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  <c r="AA309" s="248"/>
      <c r="AB309" s="248"/>
      <c r="AC309" s="248"/>
    </row>
    <row r="310" spans="1:29" ht="12.75" customHeight="1" x14ac:dyDescent="0.25">
      <c r="A310" s="248"/>
      <c r="B310" s="248"/>
      <c r="C310" s="248"/>
      <c r="D310" s="248"/>
      <c r="E310" s="248"/>
      <c r="F310" s="248"/>
      <c r="G310" s="248"/>
      <c r="H310" s="248"/>
      <c r="I310" s="255"/>
      <c r="J310" s="255"/>
      <c r="K310" s="247"/>
      <c r="L310" s="248"/>
      <c r="M310" s="248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  <c r="AA310" s="248"/>
      <c r="AB310" s="248"/>
      <c r="AC310" s="248"/>
    </row>
    <row r="311" spans="1:29" ht="12.75" customHeight="1" x14ac:dyDescent="0.25">
      <c r="A311" s="248"/>
      <c r="B311" s="248"/>
      <c r="C311" s="248"/>
      <c r="D311" s="248"/>
      <c r="E311" s="248"/>
      <c r="F311" s="248"/>
      <c r="G311" s="248"/>
      <c r="H311" s="248"/>
      <c r="I311" s="255"/>
      <c r="J311" s="255"/>
      <c r="K311" s="247"/>
      <c r="L311" s="248"/>
      <c r="M311" s="248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  <c r="AA311" s="248"/>
      <c r="AB311" s="248"/>
      <c r="AC311" s="248"/>
    </row>
    <row r="312" spans="1:29" ht="12.75" customHeight="1" x14ac:dyDescent="0.25">
      <c r="A312" s="248"/>
      <c r="B312" s="248"/>
      <c r="C312" s="248"/>
      <c r="D312" s="248"/>
      <c r="E312" s="248"/>
      <c r="F312" s="248"/>
      <c r="G312" s="248"/>
      <c r="H312" s="248"/>
      <c r="I312" s="255"/>
      <c r="J312" s="255"/>
      <c r="K312" s="247"/>
      <c r="L312" s="248"/>
      <c r="M312" s="248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  <c r="AA312" s="248"/>
      <c r="AB312" s="248"/>
      <c r="AC312" s="248"/>
    </row>
    <row r="313" spans="1:29" ht="12.75" customHeight="1" x14ac:dyDescent="0.25">
      <c r="A313" s="248"/>
      <c r="B313" s="248"/>
      <c r="C313" s="248"/>
      <c r="D313" s="248"/>
      <c r="E313" s="248"/>
      <c r="F313" s="248"/>
      <c r="G313" s="248"/>
      <c r="H313" s="248"/>
      <c r="I313" s="255"/>
      <c r="J313" s="255"/>
      <c r="K313" s="247"/>
      <c r="L313" s="248"/>
      <c r="M313" s="248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  <c r="AA313" s="248"/>
      <c r="AB313" s="248"/>
      <c r="AC313" s="248"/>
    </row>
    <row r="314" spans="1:29" ht="12.75" customHeight="1" x14ac:dyDescent="0.25">
      <c r="A314" s="248"/>
      <c r="B314" s="248"/>
      <c r="C314" s="248"/>
      <c r="D314" s="248"/>
      <c r="E314" s="248"/>
      <c r="F314" s="248"/>
      <c r="G314" s="248"/>
      <c r="H314" s="248"/>
      <c r="I314" s="255"/>
      <c r="J314" s="255"/>
      <c r="K314" s="247"/>
      <c r="L314" s="248"/>
      <c r="M314" s="248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  <c r="AA314" s="248"/>
      <c r="AB314" s="248"/>
      <c r="AC314" s="248"/>
    </row>
    <row r="315" spans="1:29" ht="12.75" customHeight="1" x14ac:dyDescent="0.25">
      <c r="A315" s="248"/>
      <c r="B315" s="248"/>
      <c r="C315" s="248"/>
      <c r="D315" s="248"/>
      <c r="E315" s="248"/>
      <c r="F315" s="248"/>
      <c r="G315" s="248"/>
      <c r="H315" s="248"/>
      <c r="I315" s="255"/>
      <c r="J315" s="255"/>
      <c r="K315" s="247"/>
      <c r="L315" s="248"/>
      <c r="M315" s="248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  <c r="AA315" s="248"/>
      <c r="AB315" s="248"/>
      <c r="AC315" s="248"/>
    </row>
    <row r="316" spans="1:29" ht="12.75" customHeight="1" x14ac:dyDescent="0.25">
      <c r="A316" s="248"/>
      <c r="B316" s="248"/>
      <c r="C316" s="248"/>
      <c r="D316" s="248"/>
      <c r="E316" s="248"/>
      <c r="F316" s="248"/>
      <c r="G316" s="248"/>
      <c r="H316" s="248"/>
      <c r="I316" s="255"/>
      <c r="J316" s="255"/>
      <c r="K316" s="247"/>
      <c r="L316" s="248"/>
      <c r="M316" s="248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  <c r="AA316" s="248"/>
      <c r="AB316" s="248"/>
      <c r="AC316" s="248"/>
    </row>
    <row r="317" spans="1:29" ht="12.75" customHeight="1" x14ac:dyDescent="0.25">
      <c r="A317" s="248"/>
      <c r="B317" s="248"/>
      <c r="C317" s="248"/>
      <c r="D317" s="248"/>
      <c r="E317" s="248"/>
      <c r="F317" s="248"/>
      <c r="G317" s="248"/>
      <c r="H317" s="248"/>
      <c r="I317" s="255"/>
      <c r="J317" s="255"/>
      <c r="K317" s="247"/>
      <c r="L317" s="248"/>
      <c r="M317" s="248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  <c r="AA317" s="248"/>
      <c r="AB317" s="248"/>
      <c r="AC317" s="248"/>
    </row>
    <row r="318" spans="1:29" ht="12.75" customHeight="1" x14ac:dyDescent="0.25">
      <c r="A318" s="248"/>
      <c r="B318" s="248"/>
      <c r="C318" s="248"/>
      <c r="D318" s="248"/>
      <c r="E318" s="248"/>
      <c r="F318" s="248"/>
      <c r="G318" s="248"/>
      <c r="H318" s="248"/>
      <c r="I318" s="255"/>
      <c r="J318" s="255"/>
      <c r="K318" s="247"/>
      <c r="L318" s="248"/>
      <c r="M318" s="248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  <c r="AA318" s="248"/>
      <c r="AB318" s="248"/>
      <c r="AC318" s="248"/>
    </row>
    <row r="319" spans="1:29" ht="12.75" customHeight="1" x14ac:dyDescent="0.25">
      <c r="A319" s="248"/>
      <c r="B319" s="248"/>
      <c r="C319" s="248"/>
      <c r="D319" s="248"/>
      <c r="E319" s="248"/>
      <c r="F319" s="248"/>
      <c r="G319" s="248"/>
      <c r="H319" s="248"/>
      <c r="I319" s="255"/>
      <c r="J319" s="255"/>
      <c r="K319" s="247"/>
      <c r="L319" s="248"/>
      <c r="M319" s="248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  <c r="AA319" s="248"/>
      <c r="AB319" s="248"/>
      <c r="AC319" s="248"/>
    </row>
    <row r="320" spans="1:29" ht="12.75" customHeight="1" x14ac:dyDescent="0.25">
      <c r="A320" s="248"/>
      <c r="B320" s="248"/>
      <c r="C320" s="248"/>
      <c r="D320" s="248"/>
      <c r="E320" s="248"/>
      <c r="F320" s="248"/>
      <c r="G320" s="248"/>
      <c r="H320" s="248"/>
      <c r="I320" s="255"/>
      <c r="J320" s="255"/>
      <c r="K320" s="247"/>
      <c r="L320" s="248"/>
      <c r="M320" s="248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  <c r="AA320" s="248"/>
      <c r="AB320" s="248"/>
      <c r="AC320" s="248"/>
    </row>
    <row r="321" spans="1:29" ht="12.75" customHeight="1" x14ac:dyDescent="0.25">
      <c r="A321" s="248"/>
      <c r="B321" s="248"/>
      <c r="C321" s="248"/>
      <c r="D321" s="248"/>
      <c r="E321" s="248"/>
      <c r="F321" s="248"/>
      <c r="G321" s="248"/>
      <c r="H321" s="248"/>
      <c r="I321" s="255"/>
      <c r="J321" s="255"/>
      <c r="K321" s="247"/>
      <c r="L321" s="248"/>
      <c r="M321" s="248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  <c r="AA321" s="248"/>
      <c r="AB321" s="248"/>
      <c r="AC321" s="248"/>
    </row>
    <row r="322" spans="1:29" ht="12.75" customHeight="1" x14ac:dyDescent="0.25">
      <c r="A322" s="248"/>
      <c r="B322" s="248"/>
      <c r="C322" s="248"/>
      <c r="D322" s="248"/>
      <c r="E322" s="248"/>
      <c r="F322" s="248"/>
      <c r="G322" s="248"/>
      <c r="H322" s="248"/>
      <c r="I322" s="255"/>
      <c r="J322" s="255"/>
      <c r="K322" s="247"/>
      <c r="L322" s="248"/>
      <c r="M322" s="248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  <c r="AA322" s="248"/>
      <c r="AB322" s="248"/>
      <c r="AC322" s="248"/>
    </row>
    <row r="323" spans="1:29" ht="12.75" customHeight="1" x14ac:dyDescent="0.25">
      <c r="A323" s="248"/>
      <c r="B323" s="248"/>
      <c r="C323" s="248"/>
      <c r="D323" s="248"/>
      <c r="E323" s="248"/>
      <c r="F323" s="248"/>
      <c r="G323" s="248"/>
      <c r="H323" s="248"/>
      <c r="I323" s="255"/>
      <c r="J323" s="255"/>
      <c r="K323" s="247"/>
      <c r="L323" s="248"/>
      <c r="M323" s="248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  <c r="AA323" s="248"/>
      <c r="AB323" s="248"/>
      <c r="AC323" s="248"/>
    </row>
    <row r="324" spans="1:29" ht="12.75" customHeight="1" x14ac:dyDescent="0.25">
      <c r="A324" s="248"/>
      <c r="B324" s="248"/>
      <c r="C324" s="248"/>
      <c r="D324" s="248"/>
      <c r="E324" s="248"/>
      <c r="F324" s="248"/>
      <c r="G324" s="248"/>
      <c r="H324" s="248"/>
      <c r="I324" s="255"/>
      <c r="J324" s="255"/>
      <c r="K324" s="247"/>
      <c r="L324" s="248"/>
      <c r="M324" s="248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  <c r="AA324" s="248"/>
      <c r="AB324" s="248"/>
      <c r="AC324" s="248"/>
    </row>
    <row r="325" spans="1:29" ht="12.75" customHeight="1" x14ac:dyDescent="0.25">
      <c r="A325" s="248"/>
      <c r="B325" s="248"/>
      <c r="C325" s="248"/>
      <c r="D325" s="248"/>
      <c r="E325" s="248"/>
      <c r="F325" s="248"/>
      <c r="G325" s="248"/>
      <c r="H325" s="248"/>
      <c r="I325" s="255"/>
      <c r="J325" s="255"/>
      <c r="K325" s="247"/>
      <c r="L325" s="248"/>
      <c r="M325" s="248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  <c r="AA325" s="248"/>
      <c r="AB325" s="248"/>
      <c r="AC325" s="248"/>
    </row>
    <row r="326" spans="1:29" ht="12.75" customHeight="1" x14ac:dyDescent="0.25">
      <c r="A326" s="248"/>
      <c r="B326" s="248"/>
      <c r="C326" s="248"/>
      <c r="D326" s="248"/>
      <c r="E326" s="248"/>
      <c r="F326" s="248"/>
      <c r="G326" s="248"/>
      <c r="H326" s="248"/>
      <c r="I326" s="255"/>
      <c r="J326" s="255"/>
      <c r="K326" s="247"/>
      <c r="L326" s="248"/>
      <c r="M326" s="248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  <c r="AA326" s="248"/>
      <c r="AB326" s="248"/>
      <c r="AC326" s="248"/>
    </row>
    <row r="327" spans="1:29" ht="12.75" customHeight="1" x14ac:dyDescent="0.25">
      <c r="A327" s="248"/>
      <c r="B327" s="248"/>
      <c r="C327" s="248"/>
      <c r="D327" s="248"/>
      <c r="E327" s="248"/>
      <c r="F327" s="248"/>
      <c r="G327" s="248"/>
      <c r="H327" s="248"/>
      <c r="I327" s="255"/>
      <c r="J327" s="255"/>
      <c r="K327" s="247"/>
      <c r="L327" s="248"/>
      <c r="M327" s="248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  <c r="AA327" s="248"/>
      <c r="AB327" s="248"/>
      <c r="AC327" s="248"/>
    </row>
    <row r="328" spans="1:29" ht="12.75" customHeight="1" x14ac:dyDescent="0.25">
      <c r="A328" s="248"/>
      <c r="B328" s="248"/>
      <c r="C328" s="248"/>
      <c r="D328" s="248"/>
      <c r="E328" s="248"/>
      <c r="F328" s="248"/>
      <c r="G328" s="248"/>
      <c r="H328" s="248"/>
      <c r="I328" s="255"/>
      <c r="J328" s="255"/>
      <c r="K328" s="247"/>
      <c r="L328" s="248"/>
      <c r="M328" s="248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  <c r="AA328" s="248"/>
      <c r="AB328" s="248"/>
      <c r="AC328" s="248"/>
    </row>
    <row r="329" spans="1:29" ht="12.75" customHeight="1" x14ac:dyDescent="0.25">
      <c r="A329" s="248"/>
      <c r="B329" s="248"/>
      <c r="C329" s="248"/>
      <c r="D329" s="248"/>
      <c r="E329" s="248"/>
      <c r="F329" s="248"/>
      <c r="G329" s="248"/>
      <c r="H329" s="248"/>
      <c r="I329" s="255"/>
      <c r="J329" s="255"/>
      <c r="K329" s="247"/>
      <c r="L329" s="248"/>
      <c r="M329" s="248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  <c r="AA329" s="248"/>
      <c r="AB329" s="248"/>
      <c r="AC329" s="248"/>
    </row>
    <row r="330" spans="1:29" ht="12.75" customHeight="1" x14ac:dyDescent="0.25">
      <c r="A330" s="248"/>
      <c r="B330" s="248"/>
      <c r="C330" s="248"/>
      <c r="D330" s="248"/>
      <c r="E330" s="248"/>
      <c r="F330" s="248"/>
      <c r="G330" s="248"/>
      <c r="H330" s="248"/>
      <c r="I330" s="255"/>
      <c r="J330" s="255"/>
      <c r="K330" s="247"/>
      <c r="L330" s="248"/>
      <c r="M330" s="248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  <c r="AA330" s="248"/>
      <c r="AB330" s="248"/>
      <c r="AC330" s="248"/>
    </row>
    <row r="331" spans="1:29" ht="12.75" customHeight="1" x14ac:dyDescent="0.25">
      <c r="A331" s="248"/>
      <c r="B331" s="248"/>
      <c r="C331" s="248"/>
      <c r="D331" s="248"/>
      <c r="E331" s="248"/>
      <c r="F331" s="248"/>
      <c r="G331" s="248"/>
      <c r="H331" s="248"/>
      <c r="I331" s="255"/>
      <c r="J331" s="255"/>
      <c r="K331" s="247"/>
      <c r="L331" s="248"/>
      <c r="M331" s="248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  <c r="AA331" s="248"/>
      <c r="AB331" s="248"/>
      <c r="AC331" s="248"/>
    </row>
    <row r="332" spans="1:29" ht="15.75" customHeight="1" x14ac:dyDescent="0.25"/>
    <row r="333" spans="1:29" ht="15.75" customHeight="1" x14ac:dyDescent="0.25"/>
    <row r="334" spans="1:29" ht="15.75" customHeight="1" x14ac:dyDescent="0.25"/>
    <row r="335" spans="1:29" ht="15.75" customHeight="1" x14ac:dyDescent="0.25"/>
    <row r="336" spans="1:29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J33" xr:uid="{00000000-0009-0000-0000-000006000000}"/>
  <mergeCells count="58">
    <mergeCell ref="B110:B111"/>
    <mergeCell ref="B115:B116"/>
    <mergeCell ref="B117:B118"/>
    <mergeCell ref="B121:B123"/>
    <mergeCell ref="B90:B91"/>
    <mergeCell ref="B92:B93"/>
    <mergeCell ref="B94:B95"/>
    <mergeCell ref="B96:B97"/>
    <mergeCell ref="B98:B99"/>
    <mergeCell ref="B100:B101"/>
    <mergeCell ref="B102:B103"/>
    <mergeCell ref="I92:I99"/>
    <mergeCell ref="I100:I101"/>
    <mergeCell ref="B104:B105"/>
    <mergeCell ref="B106:B107"/>
    <mergeCell ref="B108:B109"/>
    <mergeCell ref="B82:B85"/>
    <mergeCell ref="B86:B87"/>
    <mergeCell ref="B88:B89"/>
    <mergeCell ref="I63:I66"/>
    <mergeCell ref="I67:I69"/>
    <mergeCell ref="I70:I77"/>
    <mergeCell ref="I78:I85"/>
    <mergeCell ref="I86:I91"/>
    <mergeCell ref="B67:B69"/>
    <mergeCell ref="B70:B73"/>
    <mergeCell ref="B74:B77"/>
    <mergeCell ref="B78:B79"/>
    <mergeCell ref="B80:B81"/>
    <mergeCell ref="I55:I56"/>
    <mergeCell ref="I57:I58"/>
    <mergeCell ref="I59:I60"/>
    <mergeCell ref="I61:I62"/>
    <mergeCell ref="B39:B42"/>
    <mergeCell ref="B43:B44"/>
    <mergeCell ref="B45:B49"/>
    <mergeCell ref="B57:B58"/>
    <mergeCell ref="B59:B60"/>
    <mergeCell ref="B61:B62"/>
    <mergeCell ref="C39:C41"/>
    <mergeCell ref="I39:I41"/>
    <mergeCell ref="I43:I44"/>
    <mergeCell ref="I45:I49"/>
    <mergeCell ref="I50:I51"/>
    <mergeCell ref="F1:H1"/>
    <mergeCell ref="A34:A35"/>
    <mergeCell ref="B34:B35"/>
    <mergeCell ref="I34:I35"/>
    <mergeCell ref="B37:B38"/>
    <mergeCell ref="I119:I120"/>
    <mergeCell ref="I121:I123"/>
    <mergeCell ref="I102:I103"/>
    <mergeCell ref="I104:I105"/>
    <mergeCell ref="I106:I107"/>
    <mergeCell ref="I108:I109"/>
    <mergeCell ref="I110:I111"/>
    <mergeCell ref="I115:I116"/>
    <mergeCell ref="I117:I118"/>
  </mergeCells>
  <printOptions horizontalCentered="1"/>
  <pageMargins left="0.51180555555555496" right="0.35416666666666702" top="0.43333333333333302" bottom="0.118055555555556" header="0" footer="0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2020 TERV BEVÉTEL</vt:lpstr>
      <vt:lpstr>2020 TERV KIADÁS</vt:lpstr>
      <vt:lpstr>2020 TÉNY BEVÉTEL</vt:lpstr>
      <vt:lpstr>2020 TÉNY KIADÁS</vt:lpstr>
      <vt:lpstr>2021 KIADÁS</vt:lpstr>
      <vt:lpstr>2021 BEVÉTEL</vt:lpstr>
      <vt:lpstr>2022 BEVÉTEL</vt:lpstr>
      <vt:lpstr>2022 KIADÁS</vt:lpstr>
      <vt:lpstr>Eltérés</vt:lpstr>
      <vt:lpstr>PH Névszerinti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Merényi Miklós</cp:lastModifiedBy>
  <dcterms:modified xsi:type="dcterms:W3CDTF">2022-05-26T13:36:14Z</dcterms:modified>
</cp:coreProperties>
</file>