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7ce31b80bf1ee6d/Documents/r_projects/ptm_interplay_scoring/doc/Supp/Total_kinetic_analysis_delta_I/"/>
    </mc:Choice>
  </mc:AlternateContent>
  <xr:revisionPtr revIDLastSave="819" documentId="13_ncr:1_{724AD94A-F526-DE40-AC77-DFD0F6798C18}" xr6:coauthVersionLast="47" xr6:coauthVersionMax="47" xr10:uidLastSave="{C369C24A-908C-4380-9FB7-4D220A034530}"/>
  <bookViews>
    <workbookView xWindow="-110" yWindow="-110" windowWidth="19420" windowHeight="11500" activeTab="1" xr2:uid="{2A2AF5B0-B513-45B3-A2BC-21C7C9F9A50E}"/>
  </bookViews>
  <sheets>
    <sheet name="Sheet1" sheetId="10" r:id="rId1"/>
    <sheet name="Sheet2" sheetId="11" r:id="rId2"/>
    <sheet name="interplay" sheetId="8" r:id="rId3"/>
    <sheet name="interplay_calcs" sheetId="3" r:id="rId4"/>
    <sheet name="discrete_PTM" sheetId="2" r:id="rId5"/>
    <sheet name="og data " sheetId="7" r:id="rId6"/>
    <sheet name="M4K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3" l="1"/>
  <c r="F29" i="3"/>
  <c r="F28" i="3"/>
  <c r="F27" i="3"/>
  <c r="E30" i="3"/>
  <c r="E29" i="3"/>
  <c r="E28" i="3"/>
  <c r="E27" i="3"/>
  <c r="F26" i="3"/>
  <c r="F25" i="3"/>
  <c r="F24" i="3"/>
  <c r="F23" i="3"/>
  <c r="E26" i="3"/>
  <c r="E25" i="3"/>
  <c r="E24" i="3"/>
  <c r="E23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2" i="3"/>
  <c r="X2" i="3" a="1"/>
  <c r="X2" i="3" s="1"/>
  <c r="AA2" i="3" s="1"/>
  <c r="W2" i="3" a="1"/>
  <c r="W2" i="3" s="1"/>
  <c r="AB2" i="3" s="1"/>
  <c r="G2" i="3" a="1"/>
  <c r="G2" i="3" s="1"/>
  <c r="J2" i="3" s="1"/>
  <c r="F2" i="3" a="1"/>
  <c r="F2" i="3" s="1"/>
  <c r="I2" i="3" s="1"/>
  <c r="P3" i="3" l="1"/>
  <c r="AG2" i="3"/>
  <c r="P2" i="3"/>
  <c r="AG16" i="3"/>
  <c r="P16" i="3"/>
  <c r="AG15" i="3"/>
  <c r="P14" i="3"/>
  <c r="AG13" i="3"/>
  <c r="P13" i="3"/>
  <c r="AG12" i="3"/>
  <c r="P12" i="3"/>
  <c r="AG11" i="3"/>
  <c r="P9" i="3"/>
  <c r="AG8" i="3"/>
  <c r="P15" i="3"/>
  <c r="AG14" i="3"/>
  <c r="P11" i="3"/>
  <c r="AG10" i="3"/>
  <c r="P10" i="3"/>
  <c r="AG9" i="3"/>
  <c r="P8" i="3"/>
  <c r="AG7" i="3"/>
  <c r="P7" i="3"/>
  <c r="AG6" i="3"/>
  <c r="P6" i="3"/>
  <c r="AG5" i="3"/>
  <c r="P5" i="3"/>
  <c r="AG4" i="3"/>
  <c r="P4" i="3"/>
  <c r="AG3" i="3"/>
  <c r="Z12" i="3"/>
  <c r="J7" i="3"/>
  <c r="J5" i="3"/>
  <c r="Z4" i="3"/>
  <c r="Z13" i="3"/>
  <c r="AB13" i="3"/>
  <c r="J6" i="3"/>
  <c r="AB12" i="3"/>
  <c r="AB11" i="3"/>
  <c r="J4" i="3"/>
  <c r="Z3" i="3"/>
  <c r="AD3" i="3" s="1"/>
  <c r="AB10" i="3"/>
  <c r="J3" i="3"/>
  <c r="K10" i="3"/>
  <c r="I11" i="3"/>
  <c r="M11" i="3" s="1"/>
  <c r="K9" i="3"/>
  <c r="AA15" i="3"/>
  <c r="I10" i="3"/>
  <c r="K8" i="3"/>
  <c r="I8" i="3"/>
  <c r="AA12" i="3"/>
  <c r="I7" i="3"/>
  <c r="K5" i="3"/>
  <c r="J11" i="3"/>
  <c r="Z2" i="3"/>
  <c r="AD2" i="3" s="1"/>
  <c r="AB16" i="3"/>
  <c r="J9" i="3"/>
  <c r="Z15" i="3"/>
  <c r="AB15" i="3"/>
  <c r="I12" i="3"/>
  <c r="AA16" i="3"/>
  <c r="AA14" i="3"/>
  <c r="I9" i="3"/>
  <c r="K7" i="3"/>
  <c r="AA13" i="3"/>
  <c r="K6" i="3"/>
  <c r="AA11" i="3"/>
  <c r="I6" i="3"/>
  <c r="K4" i="3"/>
  <c r="AA3" i="3"/>
  <c r="J10" i="3"/>
  <c r="Z16" i="3"/>
  <c r="J8" i="3"/>
  <c r="Z14" i="3"/>
  <c r="AB14" i="3"/>
  <c r="I5" i="3"/>
  <c r="I3" i="3"/>
  <c r="K2" i="3"/>
  <c r="O2" i="3" s="1"/>
  <c r="Z11" i="3"/>
  <c r="AA10" i="3"/>
  <c r="AB9" i="3"/>
  <c r="I4" i="3"/>
  <c r="J16" i="3"/>
  <c r="K15" i="3"/>
  <c r="Z9" i="3"/>
  <c r="AB7" i="3"/>
  <c r="I16" i="3"/>
  <c r="J15" i="3"/>
  <c r="K14" i="3"/>
  <c r="Z8" i="3"/>
  <c r="AB6" i="3"/>
  <c r="I15" i="3"/>
  <c r="J14" i="3"/>
  <c r="K13" i="3"/>
  <c r="Z7" i="3"/>
  <c r="AA6" i="3"/>
  <c r="AB5" i="3"/>
  <c r="I14" i="3"/>
  <c r="J13" i="3"/>
  <c r="K12" i="3"/>
  <c r="Z6" i="3"/>
  <c r="AA5" i="3"/>
  <c r="AB4" i="3"/>
  <c r="K3" i="3"/>
  <c r="K16" i="3"/>
  <c r="Z10" i="3"/>
  <c r="AA9" i="3"/>
  <c r="AB8" i="3"/>
  <c r="AA8" i="3"/>
  <c r="AA7" i="3"/>
  <c r="I13" i="3"/>
  <c r="J12" i="3"/>
  <c r="K11" i="3"/>
  <c r="Z5" i="3"/>
  <c r="AA4" i="3"/>
  <c r="AB3" i="3"/>
  <c r="M6" i="3" l="1"/>
  <c r="AD13" i="3"/>
  <c r="AD14" i="3"/>
  <c r="M8" i="3"/>
  <c r="O9" i="3"/>
  <c r="AF5" i="3"/>
  <c r="O10" i="3"/>
  <c r="AF6" i="3"/>
  <c r="AF7" i="3"/>
  <c r="AD9" i="3"/>
  <c r="AF9" i="3"/>
  <c r="O6" i="3"/>
  <c r="O7" i="3"/>
  <c r="AF2" i="3"/>
  <c r="O11" i="3"/>
  <c r="M9" i="3"/>
  <c r="AF14" i="3"/>
  <c r="AF16" i="3"/>
  <c r="AF11" i="3"/>
  <c r="AD7" i="3"/>
  <c r="AF12" i="3"/>
  <c r="M10" i="3"/>
  <c r="AF10" i="3"/>
  <c r="AD8" i="3"/>
  <c r="AD10" i="3"/>
  <c r="M7" i="3"/>
  <c r="AF13" i="3"/>
  <c r="O8" i="3"/>
  <c r="AD4" i="3"/>
  <c r="AF4" i="3"/>
  <c r="AD15" i="3"/>
  <c r="AF8" i="3"/>
  <c r="AD6" i="3"/>
  <c r="AF3" i="3"/>
  <c r="M13" i="3"/>
  <c r="AF15" i="3"/>
  <c r="AD12" i="3"/>
  <c r="AD16" i="3"/>
  <c r="AD5" i="3"/>
  <c r="O12" i="3"/>
  <c r="O16" i="3"/>
  <c r="O14" i="3"/>
  <c r="AD11" i="3"/>
  <c r="M12" i="3"/>
  <c r="M4" i="3"/>
  <c r="O4" i="3"/>
  <c r="O13" i="3"/>
  <c r="O15" i="3"/>
  <c r="M2" i="3"/>
  <c r="M16" i="3"/>
  <c r="M15" i="3"/>
  <c r="M3" i="3"/>
  <c r="O3" i="3"/>
  <c r="M5" i="3"/>
  <c r="O5" i="3"/>
  <c r="M1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10D988-EB0E-43F4-936B-AE00B4B2E84C}" keepAlive="1" name="Query - Table008 (Page 2)" description="Connection to the 'Table008 (Page 2)' query in the workbook." type="5" refreshedVersion="0" background="1" saveData="1">
    <dbPr connection="Provider=Microsoft.Mashup.OleDb.1;Data Source=$Workbook$;Location=&quot;Table008 (Page 2)&quot;;Extended Properties=&quot;&quot;" command="SELECT * FROM [Table008 (Page 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<sst xmlns="http://schemas.openxmlformats.org/spreadsheetml/2006/main" count="524" uniqueCount="108">
  <si>
    <t>K27un</t>
  </si>
  <si>
    <t>K36un</t>
  </si>
  <si>
    <t>K27me2K36me3</t>
  </si>
  <si>
    <t>K27me2</t>
  </si>
  <si>
    <t>K36me3</t>
  </si>
  <si>
    <t>K36me1</t>
  </si>
  <si>
    <t>K36me2</t>
  </si>
  <si>
    <t>K27me3</t>
  </si>
  <si>
    <t>K27me1</t>
  </si>
  <si>
    <t>K27unK36un</t>
  </si>
  <si>
    <t>K27unK36me1</t>
  </si>
  <si>
    <t>K27unK36me2</t>
  </si>
  <si>
    <t>K27unK36me3</t>
  </si>
  <si>
    <t>K27me1K36me1</t>
  </si>
  <si>
    <t>K27me1K36me2</t>
  </si>
  <si>
    <t>K27me1K36me3</t>
  </si>
  <si>
    <t>K27me1K36un</t>
  </si>
  <si>
    <t>K27me2K36me1</t>
  </si>
  <si>
    <t>K27me2K36me2</t>
  </si>
  <si>
    <t>K27me2K36un</t>
  </si>
  <si>
    <t>K27me3K36me1</t>
  </si>
  <si>
    <t>K27me3K36me2</t>
  </si>
  <si>
    <t>binary_comb</t>
  </si>
  <si>
    <t>PTM1</t>
  </si>
  <si>
    <t>PTM2</t>
  </si>
  <si>
    <t>discrete_PTM</t>
  </si>
  <si>
    <t>TKO_percent_Obs
binary_comb</t>
  </si>
  <si>
    <t>NTKO_percent_Obs
binary_comb</t>
  </si>
  <si>
    <t>TKO_percent_Obs</t>
  </si>
  <si>
    <t>NTKO_percent_Obs</t>
  </si>
  <si>
    <t>K27me3K36un</t>
  </si>
  <si>
    <t>K36un|K27un</t>
  </si>
  <si>
    <t>K36me1|K27un</t>
  </si>
  <si>
    <t>K36me2|K27un</t>
  </si>
  <si>
    <t>K36me3|K27un</t>
  </si>
  <si>
    <t>K36un|K27me1</t>
  </si>
  <si>
    <t>K36me1|K27me1</t>
  </si>
  <si>
    <t>K36me2|K27me1</t>
  </si>
  <si>
    <t>K36me3|K27me1</t>
  </si>
  <si>
    <t>K36un|K27me2</t>
  </si>
  <si>
    <t>K36me1|K27me2</t>
  </si>
  <si>
    <t>K36me2|K27me2</t>
  </si>
  <si>
    <t>K36me3|K27me2</t>
  </si>
  <si>
    <t>K36un|K27me3</t>
  </si>
  <si>
    <t>K36me1|K27me3</t>
  </si>
  <si>
    <t>K36me2|K27me3</t>
  </si>
  <si>
    <t>K27un|K36un</t>
  </si>
  <si>
    <t>K27un|K36me1</t>
  </si>
  <si>
    <t>K27un|K36me2</t>
  </si>
  <si>
    <t>K27un|K36me3</t>
  </si>
  <si>
    <t>K27me1|K36un</t>
  </si>
  <si>
    <t>K27me1|K36me1</t>
  </si>
  <si>
    <t>K27me1|K36me2</t>
  </si>
  <si>
    <t>K27me1|K36me3</t>
  </si>
  <si>
    <t>K27me2|K36un</t>
  </si>
  <si>
    <t>K27me2|K36me1</t>
  </si>
  <si>
    <t>K27me2|K36me2</t>
  </si>
  <si>
    <t>K27me2|K36me3</t>
  </si>
  <si>
    <t>K27me3|K36un</t>
  </si>
  <si>
    <t>K27me3|K36me1</t>
  </si>
  <si>
    <t>K27me3|K36me2</t>
  </si>
  <si>
    <t>NTKO
PTM2|PTM1</t>
  </si>
  <si>
    <t>NTKO
PTM1|PTM2</t>
  </si>
  <si>
    <t>TKO
PTM2|PTM1</t>
  </si>
  <si>
    <t>TKO
PTM1|PTM2</t>
  </si>
  <si>
    <t>TKO</t>
  </si>
  <si>
    <t>NTKO</t>
  </si>
  <si>
    <t>TKO
Normalized
Interplay</t>
  </si>
  <si>
    <t>NTKO
Normalized
Interplay</t>
  </si>
  <si>
    <t>TKO
delta I
PTM2|PTM1</t>
  </si>
  <si>
    <t>TKO
delta I
PTM1|PTM2</t>
  </si>
  <si>
    <t>TKO
percent_Obs
binary_comb</t>
  </si>
  <si>
    <t>TKO
percent_Obs
PTM1</t>
  </si>
  <si>
    <t>TKO
percent_Obs
PTM2</t>
  </si>
  <si>
    <t>TKO
a</t>
  </si>
  <si>
    <t>TKO
b</t>
  </si>
  <si>
    <t>TKO
c</t>
  </si>
  <si>
    <t>TKO
d</t>
  </si>
  <si>
    <t>NTKO
percent_Obs
binary_comb</t>
  </si>
  <si>
    <t>NTKO
percent_Obs
PTM1</t>
  </si>
  <si>
    <t>NTKO
percent_Obs
PTM2</t>
  </si>
  <si>
    <t>NTKO
a</t>
  </si>
  <si>
    <t>NTKO
b</t>
  </si>
  <si>
    <t>NTKO
c</t>
  </si>
  <si>
    <t>NTKO
d</t>
  </si>
  <si>
    <t>NTKO
delta I
PTM2|PTM1</t>
  </si>
  <si>
    <t>NTKO
delta I
PTM1|PTM2</t>
  </si>
  <si>
    <t>TKO (low MMSET/NSD2)</t>
  </si>
  <si>
    <t>NTKO (high MMSET/NSD2)</t>
  </si>
  <si>
    <t>K36 methylation</t>
  </si>
  <si>
    <t>me0 -&gt; 1</t>
  </si>
  <si>
    <t>me1 -&gt; 2</t>
  </si>
  <si>
    <t>me2 -&gt; 3</t>
  </si>
  <si>
    <t>me1 -&gt; 0</t>
  </si>
  <si>
    <t>me2 -&gt; 1</t>
  </si>
  <si>
    <t>me3 -&gt; 2</t>
  </si>
  <si>
    <t>me0</t>
  </si>
  <si>
    <t>me1</t>
  </si>
  <si>
    <t>me2</t>
  </si>
  <si>
    <t>me3</t>
  </si>
  <si>
    <t>K27 demethylation</t>
  </si>
  <si>
    <t>K27 methylation</t>
  </si>
  <si>
    <t>K36 demethylation</t>
  </si>
  <si>
    <t>K36 status</t>
  </si>
  <si>
    <t>k(d-1)</t>
  </si>
  <si>
    <t>K27 status</t>
  </si>
  <si>
    <t>TKO PTM pair
PTM2|PTM1</t>
  </si>
  <si>
    <t>NTKO PTM pair
PTM2|PTM1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</si>
</sst>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585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4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  <color rgb="FFC1F0C8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4C3F-D8FC-4F4A-98E8-67A6905FC745}">
  <dimension ref="A1:B31"/>
  <sheetViews>
    <sheetView workbookViewId="0">
      <selection activeCell="C5" sqref="C5"/>
    </sheetView>
  </sheetViews>
  <sheetFormatPr defaultRowHeight="14.5" x14ac:dyDescent="0.35"/>
  <cols>
    <col min="1" max="1" width="14.90625" style="20" bestFit="1" customWidth="1"/>
    <col min="2" max="2" width="20.6328125" style="20" bestFit="1" customWidth="1"/>
  </cols>
  <sheetData>
    <row r="1" spans="1:2" ht="43.5" x14ac:dyDescent="0.35">
      <c r="A1" s="21" t="s">
        <v>106</v>
      </c>
      <c r="B1" s="21" t="s">
        <v>69</v>
      </c>
    </row>
    <row r="2" spans="1:2" x14ac:dyDescent="0.35">
      <c r="A2" s="20" t="s">
        <v>31</v>
      </c>
      <c r="B2" s="20">
        <v>-0.24132110512106303</v>
      </c>
    </row>
    <row r="3" spans="1:2" x14ac:dyDescent="0.35">
      <c r="A3" s="20" t="s">
        <v>32</v>
      </c>
      <c r="B3" s="20">
        <v>-7.6209956412141927E-2</v>
      </c>
    </row>
    <row r="4" spans="1:2" x14ac:dyDescent="0.35">
      <c r="A4" s="20" t="s">
        <v>33</v>
      </c>
      <c r="B4" s="20">
        <v>0.1104350820045544</v>
      </c>
    </row>
    <row r="5" spans="1:2" x14ac:dyDescent="0.35">
      <c r="A5" s="20" t="s">
        <v>34</v>
      </c>
      <c r="B5" s="20">
        <v>0.20709597952865078</v>
      </c>
    </row>
    <row r="6" spans="1:2" x14ac:dyDescent="0.35">
      <c r="A6" s="20" t="s">
        <v>35</v>
      </c>
      <c r="B6" s="20">
        <v>-0.36929323739506742</v>
      </c>
    </row>
    <row r="7" spans="1:2" x14ac:dyDescent="0.35">
      <c r="A7" s="20" t="s">
        <v>36</v>
      </c>
      <c r="B7" s="20">
        <v>-0.10259137598414933</v>
      </c>
    </row>
    <row r="8" spans="1:2" x14ac:dyDescent="0.35">
      <c r="A8" s="20" t="s">
        <v>37</v>
      </c>
      <c r="B8" s="20">
        <v>0.38690755513843272</v>
      </c>
    </row>
    <row r="9" spans="1:2" x14ac:dyDescent="0.35">
      <c r="A9" s="20" t="s">
        <v>38</v>
      </c>
      <c r="B9" s="20">
        <v>8.4977058240784206E-2</v>
      </c>
    </row>
    <row r="10" spans="1:2" x14ac:dyDescent="0.35">
      <c r="A10" s="20" t="s">
        <v>39</v>
      </c>
      <c r="B10" s="20">
        <v>0.4177175371077857</v>
      </c>
    </row>
    <row r="11" spans="1:2" x14ac:dyDescent="0.35">
      <c r="A11" s="20" t="s">
        <v>40</v>
      </c>
      <c r="B11" s="20">
        <v>0.13417709864705712</v>
      </c>
    </row>
    <row r="12" spans="1:2" x14ac:dyDescent="0.35">
      <c r="A12" s="20" t="s">
        <v>41</v>
      </c>
      <c r="B12" s="20">
        <v>-0.37135576885780519</v>
      </c>
    </row>
    <row r="13" spans="1:2" x14ac:dyDescent="0.35">
      <c r="A13" s="20" t="s">
        <v>42</v>
      </c>
      <c r="B13" s="20">
        <v>-0.18053886689703763</v>
      </c>
    </row>
    <row r="14" spans="1:2" x14ac:dyDescent="0.35">
      <c r="A14" s="20" t="s">
        <v>43</v>
      </c>
      <c r="B14" s="20">
        <v>0.33990013970093652</v>
      </c>
    </row>
    <row r="15" spans="1:2" x14ac:dyDescent="0.35">
      <c r="A15" s="20" t="s">
        <v>44</v>
      </c>
      <c r="B15" s="20">
        <v>5.3301943740190746E-2</v>
      </c>
    </row>
    <row r="16" spans="1:2" x14ac:dyDescent="0.35">
      <c r="A16" s="20" t="s">
        <v>45</v>
      </c>
      <c r="B16" s="20">
        <v>-0.26874320898225273</v>
      </c>
    </row>
    <row r="17" spans="1:2" x14ac:dyDescent="0.35">
      <c r="A17" s="20" t="s">
        <v>46</v>
      </c>
      <c r="B17" s="20">
        <v>-0.14712667759981307</v>
      </c>
    </row>
    <row r="18" spans="1:2" x14ac:dyDescent="0.35">
      <c r="A18" s="20" t="s">
        <v>47</v>
      </c>
      <c r="B18" s="20">
        <v>-0.11833924537174283</v>
      </c>
    </row>
    <row r="19" spans="1:2" x14ac:dyDescent="0.35">
      <c r="A19" s="20" t="s">
        <v>48</v>
      </c>
      <c r="B19" s="20">
        <v>8.9007635774966759E-2</v>
      </c>
    </row>
    <row r="20" spans="1:2" x14ac:dyDescent="0.35">
      <c r="A20" s="20" t="s">
        <v>49</v>
      </c>
      <c r="B20" s="20">
        <v>0.30933727979389253</v>
      </c>
    </row>
    <row r="21" spans="1:2" x14ac:dyDescent="0.35">
      <c r="A21" s="20" t="s">
        <v>50</v>
      </c>
      <c r="B21" s="20">
        <v>-0.34112741450351702</v>
      </c>
    </row>
    <row r="22" spans="1:2" x14ac:dyDescent="0.35">
      <c r="A22" s="20" t="s">
        <v>51</v>
      </c>
      <c r="B22" s="20">
        <v>-0.24136654978890446</v>
      </c>
    </row>
    <row r="23" spans="1:2" x14ac:dyDescent="0.35">
      <c r="A23" s="20" t="s">
        <v>52</v>
      </c>
      <c r="B23" s="20">
        <v>0.47247252983396143</v>
      </c>
    </row>
    <row r="24" spans="1:2" x14ac:dyDescent="0.35">
      <c r="A24" s="20" t="s">
        <v>53</v>
      </c>
      <c r="B24" s="20">
        <v>0.19231423528312735</v>
      </c>
    </row>
    <row r="25" spans="1:2" x14ac:dyDescent="0.35">
      <c r="A25" s="20" t="s">
        <v>54</v>
      </c>
      <c r="B25" s="20">
        <v>0.39333439293343064</v>
      </c>
    </row>
    <row r="26" spans="1:2" x14ac:dyDescent="0.35">
      <c r="A26" s="20" t="s">
        <v>55</v>
      </c>
      <c r="B26" s="20">
        <v>0.32179446551424506</v>
      </c>
    </row>
    <row r="27" spans="1:2" x14ac:dyDescent="0.35">
      <c r="A27" s="20" t="s">
        <v>56</v>
      </c>
      <c r="B27" s="20">
        <v>-0.46226761982531778</v>
      </c>
    </row>
    <row r="28" spans="1:2" x14ac:dyDescent="0.35">
      <c r="A28" s="20" t="s">
        <v>57</v>
      </c>
      <c r="B28" s="20">
        <v>-0.41649941737262097</v>
      </c>
    </row>
    <row r="29" spans="1:2" x14ac:dyDescent="0.35">
      <c r="A29" s="20" t="s">
        <v>58</v>
      </c>
      <c r="B29" s="20">
        <v>9.4919699169899632E-2</v>
      </c>
    </row>
    <row r="30" spans="1:2" x14ac:dyDescent="0.35">
      <c r="A30" s="20" t="s">
        <v>59</v>
      </c>
      <c r="B30" s="20">
        <v>3.7911329646402162E-2</v>
      </c>
    </row>
    <row r="31" spans="1:2" x14ac:dyDescent="0.35">
      <c r="A31" s="20" t="s">
        <v>60</v>
      </c>
      <c r="B31" s="20">
        <v>-9.9212545783610037E-2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2095-0689-4F0D-9A40-51EA73CA6A8E}">
  <dimension ref="A1:B31"/>
  <sheetViews>
    <sheetView tabSelected="1" workbookViewId="0">
      <selection activeCell="B1" sqref="B1"/>
    </sheetView>
  </sheetViews>
  <sheetFormatPr defaultRowHeight="14.5" x14ac:dyDescent="0.35"/>
  <cols>
    <col min="1" max="1" width="14.90625" bestFit="1" customWidth="1"/>
    <col min="2" max="2" width="22" bestFit="1" customWidth="1"/>
  </cols>
  <sheetData>
    <row r="1" spans="1:2" ht="58" x14ac:dyDescent="0.35">
      <c r="A1" s="22" t="s">
        <v>107</v>
      </c>
      <c r="B1" t="s">
        <v>85</v>
      </c>
    </row>
    <row r="2" spans="1:2" x14ac:dyDescent="0.35">
      <c r="A2" t="s">
        <v>31</v>
      </c>
      <c r="B2">
        <v>8.6632332381368637E-5</v>
      </c>
    </row>
    <row r="3" spans="1:2" x14ac:dyDescent="0.35">
      <c r="A3" t="s">
        <v>32</v>
      </c>
      <c r="B3">
        <v>-2.4460190949609842E-2</v>
      </c>
    </row>
    <row r="4" spans="1:2" x14ac:dyDescent="0.35">
      <c r="A4" t="s">
        <v>33</v>
      </c>
      <c r="B4">
        <v>-9.6825074384313203E-2</v>
      </c>
    </row>
    <row r="5" spans="1:2" x14ac:dyDescent="0.35">
      <c r="A5" t="s">
        <v>34</v>
      </c>
      <c r="B5">
        <v>0.12119863300154145</v>
      </c>
    </row>
    <row r="6" spans="1:2" x14ac:dyDescent="0.35">
      <c r="A6" t="s">
        <v>35</v>
      </c>
      <c r="B6">
        <v>-7.4495687676660288E-2</v>
      </c>
    </row>
    <row r="7" spans="1:2" x14ac:dyDescent="0.35">
      <c r="A7" t="s">
        <v>36</v>
      </c>
      <c r="B7">
        <v>-0.14458483318435483</v>
      </c>
    </row>
    <row r="8" spans="1:2" x14ac:dyDescent="0.35">
      <c r="A8" t="s">
        <v>37</v>
      </c>
      <c r="B8">
        <v>0.28428961418597376</v>
      </c>
    </row>
    <row r="9" spans="1:2" x14ac:dyDescent="0.35">
      <c r="A9" t="s">
        <v>38</v>
      </c>
      <c r="B9">
        <v>-6.5209093324958375E-2</v>
      </c>
    </row>
    <row r="10" spans="1:2" x14ac:dyDescent="0.35">
      <c r="A10" t="s">
        <v>39</v>
      </c>
      <c r="B10">
        <v>0.1740033470802701</v>
      </c>
    </row>
    <row r="11" spans="1:2" x14ac:dyDescent="0.35">
      <c r="A11" t="s">
        <v>40</v>
      </c>
      <c r="B11">
        <v>0.47193084693084691</v>
      </c>
    </row>
    <row r="12" spans="1:2" x14ac:dyDescent="0.35">
      <c r="A12" t="s">
        <v>41</v>
      </c>
      <c r="B12">
        <v>-0.55546590161974785</v>
      </c>
    </row>
    <row r="13" spans="1:2" x14ac:dyDescent="0.35">
      <c r="A13" t="s">
        <v>42</v>
      </c>
      <c r="B13">
        <v>-9.0468292391369304E-2</v>
      </c>
    </row>
    <row r="14" spans="1:2" x14ac:dyDescent="0.35">
      <c r="A14" t="s">
        <v>43</v>
      </c>
      <c r="B14">
        <v>0.50415828303152244</v>
      </c>
    </row>
    <row r="15" spans="1:2" x14ac:dyDescent="0.35">
      <c r="A15" t="s">
        <v>44</v>
      </c>
      <c r="B15">
        <v>0.32655935613682091</v>
      </c>
    </row>
    <row r="16" spans="1:2" x14ac:dyDescent="0.35">
      <c r="A16" t="s">
        <v>45</v>
      </c>
      <c r="B16">
        <v>-0.73212608987256877</v>
      </c>
    </row>
    <row r="17" spans="1:2" x14ac:dyDescent="0.35">
      <c r="A17" t="s">
        <v>46</v>
      </c>
      <c r="B17">
        <v>4.5368501744341705E-4</v>
      </c>
    </row>
    <row r="18" spans="1:2" x14ac:dyDescent="0.35">
      <c r="A18" t="s">
        <v>47</v>
      </c>
      <c r="B18">
        <v>-5.8204668884528937E-2</v>
      </c>
    </row>
    <row r="19" spans="1:2" x14ac:dyDescent="0.35">
      <c r="A19" t="s">
        <v>48</v>
      </c>
      <c r="B19">
        <v>-9.8539779826889773E-2</v>
      </c>
    </row>
    <row r="20" spans="1:2" x14ac:dyDescent="0.35">
      <c r="A20" t="s">
        <v>49</v>
      </c>
      <c r="B20">
        <v>0.22910337350214022</v>
      </c>
    </row>
    <row r="21" spans="1:2" x14ac:dyDescent="0.35">
      <c r="A21" t="s">
        <v>50</v>
      </c>
      <c r="B21">
        <v>-0.48240797234085814</v>
      </c>
    </row>
    <row r="22" spans="1:2" x14ac:dyDescent="0.35">
      <c r="A22" t="s">
        <v>51</v>
      </c>
      <c r="B22">
        <v>-0.42543148795814495</v>
      </c>
    </row>
    <row r="23" spans="1:2" x14ac:dyDescent="0.35">
      <c r="A23" t="s">
        <v>52</v>
      </c>
      <c r="B23">
        <v>0.35776154297510393</v>
      </c>
    </row>
    <row r="24" spans="1:2" x14ac:dyDescent="0.35">
      <c r="A24" t="s">
        <v>53</v>
      </c>
      <c r="B24">
        <v>-0.15242311645189355</v>
      </c>
    </row>
    <row r="25" spans="1:2" x14ac:dyDescent="0.35">
      <c r="A25" t="s">
        <v>54</v>
      </c>
      <c r="B25">
        <v>0.36435600193989459</v>
      </c>
    </row>
    <row r="26" spans="1:2" x14ac:dyDescent="0.35">
      <c r="A26" t="s">
        <v>55</v>
      </c>
      <c r="B26">
        <v>0.44902470926099697</v>
      </c>
    </row>
    <row r="27" spans="1:2" x14ac:dyDescent="0.35">
      <c r="A27" t="s">
        <v>56</v>
      </c>
      <c r="B27">
        <v>-0.22603466464795707</v>
      </c>
    </row>
    <row r="28" spans="1:2" x14ac:dyDescent="0.35">
      <c r="A28" t="s">
        <v>57</v>
      </c>
      <c r="B28">
        <v>-6.837920558372769E-2</v>
      </c>
    </row>
    <row r="29" spans="1:2" x14ac:dyDescent="0.35">
      <c r="A29" t="s">
        <v>58</v>
      </c>
      <c r="B29">
        <v>0.11759828538352031</v>
      </c>
    </row>
    <row r="30" spans="1:2" x14ac:dyDescent="0.35">
      <c r="A30" t="s">
        <v>59</v>
      </c>
      <c r="B30">
        <v>3.461144758167705E-2</v>
      </c>
    </row>
    <row r="31" spans="1:2" x14ac:dyDescent="0.35">
      <c r="A31" t="s">
        <v>60</v>
      </c>
      <c r="B31">
        <v>-3.318709850025691E-2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56A-7184-4259-91E7-E57670DFE741}">
  <dimension ref="A1:R16"/>
  <sheetViews>
    <sheetView topLeftCell="E1" zoomScale="87" workbookViewId="0">
      <selection activeCell="P1" sqref="P1:Q16"/>
    </sheetView>
  </sheetViews>
  <sheetFormatPr defaultRowHeight="14.5" x14ac:dyDescent="0.35"/>
  <cols>
    <col min="1" max="1" width="4.7265625" bestFit="1" customWidth="1"/>
    <col min="2" max="2" width="14.1796875" bestFit="1" customWidth="1"/>
    <col min="3" max="4" width="7.453125" bestFit="1" customWidth="1"/>
    <col min="5" max="5" width="15.08984375" bestFit="1" customWidth="1"/>
    <col min="6" max="6" width="12.453125" bestFit="1" customWidth="1"/>
    <col min="7" max="7" width="15.08984375" bestFit="1" customWidth="1"/>
    <col min="8" max="9" width="12.453125" bestFit="1" customWidth="1"/>
    <col min="10" max="10" width="4.7265625" customWidth="1"/>
    <col min="11" max="11" width="14.1796875" bestFit="1" customWidth="1"/>
    <col min="12" max="13" width="7.453125" customWidth="1"/>
    <col min="14" max="14" width="15.08984375" customWidth="1"/>
    <col min="15" max="15" width="12.453125" bestFit="1" customWidth="1"/>
    <col min="16" max="16" width="15.08984375" customWidth="1"/>
    <col min="17" max="18" width="12.453125" bestFit="1" customWidth="1"/>
  </cols>
  <sheetData>
    <row r="1" spans="1:18" s="1" customFormat="1" ht="43.5" x14ac:dyDescent="0.35">
      <c r="A1" s="11" t="s">
        <v>65</v>
      </c>
      <c r="B1" s="4" t="s">
        <v>22</v>
      </c>
      <c r="C1" s="4" t="s">
        <v>23</v>
      </c>
      <c r="D1" s="4" t="s">
        <v>24</v>
      </c>
      <c r="E1" s="5" t="s">
        <v>63</v>
      </c>
      <c r="F1" s="5" t="s">
        <v>69</v>
      </c>
      <c r="G1" s="5" t="s">
        <v>64</v>
      </c>
      <c r="H1" s="5" t="s">
        <v>70</v>
      </c>
      <c r="I1" s="5" t="s">
        <v>67</v>
      </c>
      <c r="J1" s="12" t="s">
        <v>66</v>
      </c>
      <c r="K1" s="9" t="s">
        <v>22</v>
      </c>
      <c r="L1" s="9" t="s">
        <v>23</v>
      </c>
      <c r="M1" s="9" t="s">
        <v>24</v>
      </c>
      <c r="N1" s="7" t="s">
        <v>61</v>
      </c>
      <c r="O1" s="7" t="s">
        <v>85</v>
      </c>
      <c r="P1" s="7" t="s">
        <v>62</v>
      </c>
      <c r="Q1" s="7" t="s">
        <v>86</v>
      </c>
      <c r="R1" s="7" t="s">
        <v>68</v>
      </c>
    </row>
    <row r="2" spans="1:18" x14ac:dyDescent="0.35">
      <c r="A2" s="11"/>
      <c r="B2" s="6" t="s">
        <v>9</v>
      </c>
      <c r="C2" s="6" t="s">
        <v>0</v>
      </c>
      <c r="D2" s="6" t="s">
        <v>1</v>
      </c>
      <c r="E2" s="6" t="s">
        <v>31</v>
      </c>
      <c r="F2" s="6">
        <v>-0.24132110512106303</v>
      </c>
      <c r="G2" s="6" t="s">
        <v>46</v>
      </c>
      <c r="H2" s="6">
        <v>-0.14712667759981307</v>
      </c>
      <c r="I2" s="6">
        <v>-0.16838941331817375</v>
      </c>
      <c r="J2" s="12"/>
      <c r="K2" s="8" t="s">
        <v>9</v>
      </c>
      <c r="L2" s="8" t="s">
        <v>0</v>
      </c>
      <c r="M2" s="8" t="s">
        <v>1</v>
      </c>
      <c r="N2" s="8" t="s">
        <v>31</v>
      </c>
      <c r="O2" s="8">
        <v>8.6632332381368637E-5</v>
      </c>
      <c r="P2" s="8" t="s">
        <v>46</v>
      </c>
      <c r="Q2" s="8">
        <v>4.5368501744341705E-4</v>
      </c>
      <c r="R2" s="8">
        <v>4.1715182751175925E-4</v>
      </c>
    </row>
    <row r="3" spans="1:18" x14ac:dyDescent="0.35">
      <c r="A3" s="11"/>
      <c r="B3" s="6" t="s">
        <v>10</v>
      </c>
      <c r="C3" s="6" t="s">
        <v>0</v>
      </c>
      <c r="D3" s="6" t="s">
        <v>5</v>
      </c>
      <c r="E3" s="6" t="s">
        <v>32</v>
      </c>
      <c r="F3" s="6">
        <v>-7.6209956412141927E-2</v>
      </c>
      <c r="G3" s="6" t="s">
        <v>47</v>
      </c>
      <c r="H3" s="6">
        <v>-0.11833924537174283</v>
      </c>
      <c r="I3" s="6">
        <v>-0.17565587107190644</v>
      </c>
      <c r="J3" s="12"/>
      <c r="K3" s="8" t="s">
        <v>10</v>
      </c>
      <c r="L3" s="8" t="s">
        <v>0</v>
      </c>
      <c r="M3" s="8" t="s">
        <v>5</v>
      </c>
      <c r="N3" s="8" t="s">
        <v>32</v>
      </c>
      <c r="O3" s="8">
        <v>-2.4460190949609842E-2</v>
      </c>
      <c r="P3" s="8" t="s">
        <v>47</v>
      </c>
      <c r="Q3" s="8">
        <v>-5.8204668884528937E-2</v>
      </c>
      <c r="R3" s="8">
        <v>-6.6260349059857088E-2</v>
      </c>
    </row>
    <row r="4" spans="1:18" x14ac:dyDescent="0.35">
      <c r="A4" s="11"/>
      <c r="B4" s="6" t="s">
        <v>11</v>
      </c>
      <c r="C4" s="6" t="s">
        <v>0</v>
      </c>
      <c r="D4" s="6" t="s">
        <v>6</v>
      </c>
      <c r="E4" s="6" t="s">
        <v>33</v>
      </c>
      <c r="F4" s="6">
        <v>0.1104350820045544</v>
      </c>
      <c r="G4" s="6" t="s">
        <v>48</v>
      </c>
      <c r="H4" s="6">
        <v>8.9007635774966759E-2</v>
      </c>
      <c r="I4" s="6">
        <v>0.11069563702867134</v>
      </c>
      <c r="J4" s="12"/>
      <c r="K4" s="8" t="s">
        <v>11</v>
      </c>
      <c r="L4" s="8" t="s">
        <v>0</v>
      </c>
      <c r="M4" s="8" t="s">
        <v>6</v>
      </c>
      <c r="N4" s="8" t="s">
        <v>33</v>
      </c>
      <c r="O4" s="8">
        <v>-9.6825074384313203E-2</v>
      </c>
      <c r="P4" s="8" t="s">
        <v>48</v>
      </c>
      <c r="Q4" s="8">
        <v>-9.8539779826889773E-2</v>
      </c>
      <c r="R4" s="8">
        <v>-5.3657578985060038E-2</v>
      </c>
    </row>
    <row r="5" spans="1:18" x14ac:dyDescent="0.35">
      <c r="A5" s="11"/>
      <c r="B5" s="6" t="s">
        <v>12</v>
      </c>
      <c r="C5" s="6" t="s">
        <v>0</v>
      </c>
      <c r="D5" s="6" t="s">
        <v>4</v>
      </c>
      <c r="E5" s="6" t="s">
        <v>34</v>
      </c>
      <c r="F5" s="6">
        <v>0.20709597952865078</v>
      </c>
      <c r="G5" s="6" t="s">
        <v>49</v>
      </c>
      <c r="H5" s="6">
        <v>0.30933727979389253</v>
      </c>
      <c r="I5" s="6">
        <v>0.30690463114545075</v>
      </c>
      <c r="J5" s="12"/>
      <c r="K5" s="8" t="s">
        <v>12</v>
      </c>
      <c r="L5" s="8" t="s">
        <v>0</v>
      </c>
      <c r="M5" s="8" t="s">
        <v>4</v>
      </c>
      <c r="N5" s="8" t="s">
        <v>34</v>
      </c>
      <c r="O5" s="8">
        <v>0.12119863300154145</v>
      </c>
      <c r="P5" s="8" t="s">
        <v>49</v>
      </c>
      <c r="Q5" s="8">
        <v>0.22910337350214022</v>
      </c>
      <c r="R5" s="8">
        <v>0.21318530743099021</v>
      </c>
    </row>
    <row r="6" spans="1:18" x14ac:dyDescent="0.35">
      <c r="A6" s="11"/>
      <c r="B6" s="6" t="s">
        <v>16</v>
      </c>
      <c r="C6" s="6" t="s">
        <v>8</v>
      </c>
      <c r="D6" s="6" t="s">
        <v>1</v>
      </c>
      <c r="E6" s="6" t="s">
        <v>35</v>
      </c>
      <c r="F6" s="6">
        <v>-0.36929323739506742</v>
      </c>
      <c r="G6" s="6" t="s">
        <v>50</v>
      </c>
      <c r="H6" s="6">
        <v>-0.34112741450351702</v>
      </c>
      <c r="I6" s="6">
        <v>-0.2649213119706007</v>
      </c>
      <c r="J6" s="12"/>
      <c r="K6" s="8" t="s">
        <v>16</v>
      </c>
      <c r="L6" s="8" t="s">
        <v>8</v>
      </c>
      <c r="M6" s="8" t="s">
        <v>1</v>
      </c>
      <c r="N6" s="8" t="s">
        <v>35</v>
      </c>
      <c r="O6" s="8">
        <v>-7.4495687676660288E-2</v>
      </c>
      <c r="P6" s="8" t="s">
        <v>50</v>
      </c>
      <c r="Q6" s="8">
        <v>-0.48240797234085814</v>
      </c>
      <c r="R6" s="8">
        <v>-0.22217773661304493</v>
      </c>
    </row>
    <row r="7" spans="1:18" x14ac:dyDescent="0.35">
      <c r="A7" s="11"/>
      <c r="B7" s="6" t="s">
        <v>13</v>
      </c>
      <c r="C7" s="6" t="s">
        <v>8</v>
      </c>
      <c r="D7" s="6" t="s">
        <v>5</v>
      </c>
      <c r="E7" s="6" t="s">
        <v>36</v>
      </c>
      <c r="F7" s="6">
        <v>-0.10259137598414933</v>
      </c>
      <c r="G7" s="6" t="s">
        <v>51</v>
      </c>
      <c r="H7" s="6">
        <v>-0.24136654978890446</v>
      </c>
      <c r="I7" s="6">
        <v>-0.2193609943281738</v>
      </c>
      <c r="J7" s="12"/>
      <c r="K7" s="8" t="s">
        <v>13</v>
      </c>
      <c r="L7" s="8" t="s">
        <v>8</v>
      </c>
      <c r="M7" s="8" t="s">
        <v>5</v>
      </c>
      <c r="N7" s="8" t="s">
        <v>36</v>
      </c>
      <c r="O7" s="8">
        <v>-0.14458483318435483</v>
      </c>
      <c r="P7" s="8" t="s">
        <v>51</v>
      </c>
      <c r="Q7" s="8">
        <v>-0.42543148795814495</v>
      </c>
      <c r="R7" s="8">
        <v>-0.21673731091357032</v>
      </c>
    </row>
    <row r="8" spans="1:18" x14ac:dyDescent="0.35">
      <c r="A8" s="11"/>
      <c r="B8" s="6" t="s">
        <v>14</v>
      </c>
      <c r="C8" s="6" t="s">
        <v>8</v>
      </c>
      <c r="D8" s="6" t="s">
        <v>6</v>
      </c>
      <c r="E8" s="6" t="s">
        <v>37</v>
      </c>
      <c r="F8" s="6">
        <v>0.38690755513843272</v>
      </c>
      <c r="G8" s="6" t="s">
        <v>52</v>
      </c>
      <c r="H8" s="6">
        <v>0.47247252983396143</v>
      </c>
      <c r="I8" s="6">
        <v>0.39862885594677883</v>
      </c>
      <c r="J8" s="12"/>
      <c r="K8" s="8" t="s">
        <v>14</v>
      </c>
      <c r="L8" s="8" t="s">
        <v>8</v>
      </c>
      <c r="M8" s="8" t="s">
        <v>6</v>
      </c>
      <c r="N8" s="8" t="s">
        <v>37</v>
      </c>
      <c r="O8" s="8">
        <v>0.28428961418597376</v>
      </c>
      <c r="P8" s="8" t="s">
        <v>52</v>
      </c>
      <c r="Q8" s="8">
        <v>0.35776154297510393</v>
      </c>
      <c r="R8" s="8">
        <v>0.20830015250848977</v>
      </c>
    </row>
    <row r="9" spans="1:18" x14ac:dyDescent="0.35">
      <c r="A9" s="11"/>
      <c r="B9" s="6" t="s">
        <v>15</v>
      </c>
      <c r="C9" s="6" t="s">
        <v>8</v>
      </c>
      <c r="D9" s="6" t="s">
        <v>4</v>
      </c>
      <c r="E9" s="6" t="s">
        <v>38</v>
      </c>
      <c r="F9" s="6">
        <v>8.4977058240784206E-2</v>
      </c>
      <c r="G9" s="6" t="s">
        <v>53</v>
      </c>
      <c r="H9" s="6">
        <v>0.19231423528312735</v>
      </c>
      <c r="I9" s="6">
        <v>0.13836468910558072</v>
      </c>
      <c r="J9" s="12"/>
      <c r="K9" s="8" t="s">
        <v>15</v>
      </c>
      <c r="L9" s="8" t="s">
        <v>8</v>
      </c>
      <c r="M9" s="8" t="s">
        <v>4</v>
      </c>
      <c r="N9" s="8" t="s">
        <v>38</v>
      </c>
      <c r="O9" s="8">
        <v>-6.5209093324958375E-2</v>
      </c>
      <c r="P9" s="8" t="s">
        <v>53</v>
      </c>
      <c r="Q9" s="8">
        <v>-0.15242311645189355</v>
      </c>
      <c r="R9" s="8">
        <v>-7.4769034504071297E-2</v>
      </c>
    </row>
    <row r="10" spans="1:18" x14ac:dyDescent="0.35">
      <c r="A10" s="11"/>
      <c r="B10" s="6" t="s">
        <v>19</v>
      </c>
      <c r="C10" s="6" t="s">
        <v>3</v>
      </c>
      <c r="D10" s="6" t="s">
        <v>1</v>
      </c>
      <c r="E10" s="6" t="s">
        <v>39</v>
      </c>
      <c r="F10" s="6">
        <v>0.4177175371077857</v>
      </c>
      <c r="G10" s="6" t="s">
        <v>54</v>
      </c>
      <c r="H10" s="6">
        <v>0.39333439293343064</v>
      </c>
      <c r="I10" s="6">
        <v>0.33122231467351437</v>
      </c>
      <c r="J10" s="12"/>
      <c r="K10" s="8" t="s">
        <v>19</v>
      </c>
      <c r="L10" s="8" t="s">
        <v>3</v>
      </c>
      <c r="M10" s="8" t="s">
        <v>1</v>
      </c>
      <c r="N10" s="8" t="s">
        <v>39</v>
      </c>
      <c r="O10" s="8">
        <v>0.1740033470802701</v>
      </c>
      <c r="P10" s="8" t="s">
        <v>54</v>
      </c>
      <c r="Q10" s="8">
        <v>0.36435600193989459</v>
      </c>
      <c r="R10" s="8">
        <v>0.41570397730663045</v>
      </c>
    </row>
    <row r="11" spans="1:18" x14ac:dyDescent="0.35">
      <c r="A11" s="11"/>
      <c r="B11" s="6" t="s">
        <v>17</v>
      </c>
      <c r="C11" s="6" t="s">
        <v>3</v>
      </c>
      <c r="D11" s="6" t="s">
        <v>5</v>
      </c>
      <c r="E11" s="6" t="s">
        <v>40</v>
      </c>
      <c r="F11" s="6">
        <v>0.13417709864705712</v>
      </c>
      <c r="G11" s="6" t="s">
        <v>55</v>
      </c>
      <c r="H11" s="6">
        <v>0.32179446551424506</v>
      </c>
      <c r="I11" s="6">
        <v>0.21584876292967342</v>
      </c>
      <c r="J11" s="12"/>
      <c r="K11" s="8" t="s">
        <v>17</v>
      </c>
      <c r="L11" s="8" t="s">
        <v>3</v>
      </c>
      <c r="M11" s="8" t="s">
        <v>5</v>
      </c>
      <c r="N11" s="8" t="s">
        <v>40</v>
      </c>
      <c r="O11" s="8">
        <v>0.47193084693084691</v>
      </c>
      <c r="P11" s="8" t="s">
        <v>55</v>
      </c>
      <c r="Q11" s="8">
        <v>0.44902470926099697</v>
      </c>
      <c r="R11" s="8">
        <v>0.57992044104640794</v>
      </c>
    </row>
    <row r="12" spans="1:18" x14ac:dyDescent="0.35">
      <c r="A12" s="11"/>
      <c r="B12" s="6" t="s">
        <v>18</v>
      </c>
      <c r="C12" s="6" t="s">
        <v>3</v>
      </c>
      <c r="D12" s="6" t="s">
        <v>6</v>
      </c>
      <c r="E12" s="6" t="s">
        <v>41</v>
      </c>
      <c r="F12" s="6">
        <v>-0.37135576885780519</v>
      </c>
      <c r="G12" s="6" t="s">
        <v>56</v>
      </c>
      <c r="H12" s="6">
        <v>-0.46226761982531778</v>
      </c>
      <c r="I12" s="6">
        <v>-0.51295893334350928</v>
      </c>
      <c r="J12" s="12"/>
      <c r="K12" s="8" t="s">
        <v>18</v>
      </c>
      <c r="L12" s="8" t="s">
        <v>3</v>
      </c>
      <c r="M12" s="8" t="s">
        <v>6</v>
      </c>
      <c r="N12" s="8" t="s">
        <v>41</v>
      </c>
      <c r="O12" s="8">
        <v>-0.55546590161974785</v>
      </c>
      <c r="P12" s="8" t="s">
        <v>56</v>
      </c>
      <c r="Q12" s="8">
        <v>-0.22603466464795707</v>
      </c>
      <c r="R12" s="8">
        <v>-0.26814534531664164</v>
      </c>
    </row>
    <row r="13" spans="1:18" x14ac:dyDescent="0.35">
      <c r="A13" s="11"/>
      <c r="B13" s="6" t="s">
        <v>2</v>
      </c>
      <c r="C13" s="6" t="s">
        <v>3</v>
      </c>
      <c r="D13" s="6" t="s">
        <v>4</v>
      </c>
      <c r="E13" s="6" t="s">
        <v>42</v>
      </c>
      <c r="F13" s="6">
        <v>-0.18053886689703763</v>
      </c>
      <c r="G13" s="6" t="s">
        <v>57</v>
      </c>
      <c r="H13" s="6">
        <v>-0.41649941737262097</v>
      </c>
      <c r="I13" s="6">
        <v>-0.54583643295981699</v>
      </c>
      <c r="J13" s="12"/>
      <c r="K13" s="8" t="s">
        <v>2</v>
      </c>
      <c r="L13" s="8" t="s">
        <v>3</v>
      </c>
      <c r="M13" s="8" t="s">
        <v>4</v>
      </c>
      <c r="N13" s="8" t="s">
        <v>42</v>
      </c>
      <c r="O13" s="8">
        <v>-9.0468292391369304E-2</v>
      </c>
      <c r="P13" s="8" t="s">
        <v>57</v>
      </c>
      <c r="Q13" s="8">
        <v>-6.837920558372769E-2</v>
      </c>
      <c r="R13" s="8">
        <v>-0.2825745585198895</v>
      </c>
    </row>
    <row r="14" spans="1:18" x14ac:dyDescent="0.35">
      <c r="A14" s="11"/>
      <c r="B14" s="6" t="s">
        <v>30</v>
      </c>
      <c r="C14" s="6" t="s">
        <v>7</v>
      </c>
      <c r="D14" s="6" t="s">
        <v>1</v>
      </c>
      <c r="E14" s="6" t="s">
        <v>43</v>
      </c>
      <c r="F14" s="6">
        <v>0.33990013970093652</v>
      </c>
      <c r="G14" s="6" t="s">
        <v>58</v>
      </c>
      <c r="H14" s="6">
        <v>9.4919699169899632E-2</v>
      </c>
      <c r="I14" s="6">
        <v>0.17042533255993453</v>
      </c>
      <c r="J14" s="12"/>
      <c r="K14" s="8" t="s">
        <v>30</v>
      </c>
      <c r="L14" s="8" t="s">
        <v>7</v>
      </c>
      <c r="M14" s="8" t="s">
        <v>1</v>
      </c>
      <c r="N14" s="8" t="s">
        <v>43</v>
      </c>
      <c r="O14" s="8">
        <v>0.50415828303152244</v>
      </c>
      <c r="P14" s="8" t="s">
        <v>58</v>
      </c>
      <c r="Q14" s="8">
        <v>0.11759828538352031</v>
      </c>
      <c r="R14" s="8">
        <v>0.5041025171410265</v>
      </c>
    </row>
    <row r="15" spans="1:18" x14ac:dyDescent="0.35">
      <c r="A15" s="11"/>
      <c r="B15" s="6" t="s">
        <v>20</v>
      </c>
      <c r="C15" s="6" t="s">
        <v>7</v>
      </c>
      <c r="D15" s="6" t="s">
        <v>5</v>
      </c>
      <c r="E15" s="6" t="s">
        <v>44</v>
      </c>
      <c r="F15" s="6">
        <v>5.3301943740190746E-2</v>
      </c>
      <c r="G15" s="6" t="s">
        <v>59</v>
      </c>
      <c r="H15" s="6">
        <v>3.7911329646402162E-2</v>
      </c>
      <c r="I15" s="6">
        <v>8.3670006277837217E-2</v>
      </c>
      <c r="J15" s="12"/>
      <c r="K15" s="8" t="s">
        <v>20</v>
      </c>
      <c r="L15" s="8" t="s">
        <v>7</v>
      </c>
      <c r="M15" s="8" t="s">
        <v>5</v>
      </c>
      <c r="N15" s="8" t="s">
        <v>44</v>
      </c>
      <c r="O15" s="8">
        <v>0.32655935613682091</v>
      </c>
      <c r="P15" s="8" t="s">
        <v>59</v>
      </c>
      <c r="Q15" s="8">
        <v>3.461144758167705E-2</v>
      </c>
      <c r="R15" s="8">
        <v>0.28606651746107759</v>
      </c>
    </row>
    <row r="16" spans="1:18" x14ac:dyDescent="0.35">
      <c r="A16" s="11"/>
      <c r="B16" s="6" t="s">
        <v>21</v>
      </c>
      <c r="C16" s="6" t="s">
        <v>7</v>
      </c>
      <c r="D16" s="6" t="s">
        <v>6</v>
      </c>
      <c r="E16" s="6" t="s">
        <v>45</v>
      </c>
      <c r="F16" s="6">
        <v>-0.26874320898225273</v>
      </c>
      <c r="G16" s="6" t="s">
        <v>60</v>
      </c>
      <c r="H16" s="6">
        <v>-9.9212545783610037E-2</v>
      </c>
      <c r="I16" s="6">
        <v>-0.51152786597204369</v>
      </c>
      <c r="J16" s="12"/>
      <c r="K16" s="8" t="s">
        <v>21</v>
      </c>
      <c r="L16" s="8" t="s">
        <v>7</v>
      </c>
      <c r="M16" s="8" t="s">
        <v>6</v>
      </c>
      <c r="N16" s="8" t="s">
        <v>45</v>
      </c>
      <c r="O16" s="8">
        <v>-0.73212608987256877</v>
      </c>
      <c r="P16" s="8" t="s">
        <v>60</v>
      </c>
      <c r="Q16" s="8">
        <v>-3.318709850025691E-2</v>
      </c>
      <c r="R16" s="8">
        <v>-0.32575352479154734</v>
      </c>
    </row>
  </sheetData>
  <mergeCells count="2">
    <mergeCell ref="A1:A16"/>
    <mergeCell ref="J1:J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4700-B312-467D-910C-80016B2F08B9}">
  <dimension ref="A1:AG30"/>
  <sheetViews>
    <sheetView zoomScale="84" zoomScaleNormal="186" workbookViewId="0">
      <selection sqref="A1:A16"/>
    </sheetView>
  </sheetViews>
  <sheetFormatPr defaultColWidth="8.81640625" defaultRowHeight="14.5" x14ac:dyDescent="0.35"/>
  <cols>
    <col min="1" max="1" width="5.54296875" bestFit="1" customWidth="1"/>
    <col min="2" max="2" width="14" customWidth="1"/>
    <col min="3" max="3" width="8.453125" customWidth="1"/>
    <col min="4" max="4" width="8.54296875" customWidth="1"/>
    <col min="5" max="5" width="16.1796875" bestFit="1" customWidth="1"/>
    <col min="6" max="6" width="15.54296875" bestFit="1" customWidth="1"/>
    <col min="7" max="7" width="16.1796875" customWidth="1"/>
    <col min="8" max="11" width="11.81640625" bestFit="1" customWidth="1"/>
    <col min="12" max="12" width="14.90625" bestFit="1" customWidth="1"/>
    <col min="13" max="13" width="12.453125" customWidth="1"/>
    <col min="14" max="14" width="14.90625" bestFit="1" customWidth="1"/>
    <col min="15" max="16" width="12.453125" customWidth="1"/>
    <col min="17" max="17" width="3.7265625" customWidth="1"/>
    <col min="18" max="18" width="5.54296875" bestFit="1" customWidth="1"/>
    <col min="19" max="19" width="14" customWidth="1"/>
    <col min="20" max="21" width="7.453125" bestFit="1" customWidth="1"/>
    <col min="22" max="22" width="16.453125" customWidth="1"/>
    <col min="23" max="23" width="16.90625" customWidth="1"/>
    <col min="24" max="24" width="16.81640625" customWidth="1"/>
    <col min="25" max="28" width="11.81640625" bestFit="1" customWidth="1"/>
    <col min="29" max="29" width="14.90625" bestFit="1" customWidth="1"/>
    <col min="30" max="30" width="12.453125" bestFit="1" customWidth="1"/>
    <col min="31" max="31" width="14.90625" bestFit="1" customWidth="1"/>
    <col min="32" max="32" width="12.453125" bestFit="1" customWidth="1"/>
    <col min="33" max="33" width="10.36328125" bestFit="1" customWidth="1"/>
  </cols>
  <sheetData>
    <row r="1" spans="1:33" s="1" customFormat="1" ht="43.5" customHeight="1" x14ac:dyDescent="0.35">
      <c r="A1" s="13" t="s">
        <v>87</v>
      </c>
      <c r="B1" s="2" t="s">
        <v>22</v>
      </c>
      <c r="C1" s="2" t="s">
        <v>23</v>
      </c>
      <c r="D1" s="2" t="s">
        <v>24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63</v>
      </c>
      <c r="M1" s="5" t="s">
        <v>69</v>
      </c>
      <c r="N1" s="5" t="s">
        <v>64</v>
      </c>
      <c r="O1" s="5" t="s">
        <v>70</v>
      </c>
      <c r="P1" s="5" t="s">
        <v>67</v>
      </c>
      <c r="Q1" s="15"/>
      <c r="R1" s="14" t="s">
        <v>88</v>
      </c>
      <c r="S1" s="2" t="s">
        <v>22</v>
      </c>
      <c r="T1" s="2" t="s">
        <v>23</v>
      </c>
      <c r="U1" s="2" t="s">
        <v>24</v>
      </c>
      <c r="V1" s="7" t="s">
        <v>78</v>
      </c>
      <c r="W1" s="7" t="s">
        <v>79</v>
      </c>
      <c r="X1" s="7" t="s">
        <v>80</v>
      </c>
      <c r="Y1" s="7" t="s">
        <v>81</v>
      </c>
      <c r="Z1" s="7" t="s">
        <v>82</v>
      </c>
      <c r="AA1" s="7" t="s">
        <v>83</v>
      </c>
      <c r="AB1" s="7" t="s">
        <v>84</v>
      </c>
      <c r="AC1" s="7" t="s">
        <v>61</v>
      </c>
      <c r="AD1" s="7" t="s">
        <v>85</v>
      </c>
      <c r="AE1" s="7" t="s">
        <v>62</v>
      </c>
      <c r="AF1" s="7" t="s">
        <v>86</v>
      </c>
      <c r="AG1" s="7" t="s">
        <v>68</v>
      </c>
    </row>
    <row r="2" spans="1:33" x14ac:dyDescent="0.35">
      <c r="A2" s="13"/>
      <c r="B2" s="3" t="s">
        <v>9</v>
      </c>
      <c r="C2" s="3" t="s">
        <v>0</v>
      </c>
      <c r="D2" s="3" t="s">
        <v>1</v>
      </c>
      <c r="E2" s="6">
        <v>6.1042729910937649E-2</v>
      </c>
      <c r="F2" s="6" cm="1">
        <f t="array" ref="F2:F16">_xlfn.XLOOKUP(C2:C16, B23:B30, C23:C30)</f>
        <v>0.1871309916941859</v>
      </c>
      <c r="G2" s="6" cm="1">
        <f t="array" ref="G2:G16">_xlfn.XLOOKUP(D2:D16, B23:B30, C23:C30)</f>
        <v>0.52236565595917139</v>
      </c>
      <c r="H2" s="6">
        <f>E2</f>
        <v>6.1042729910937649E-2</v>
      </c>
      <c r="I2" s="6">
        <f>F2-E2</f>
        <v>0.12608826178324825</v>
      </c>
      <c r="J2" s="6">
        <f>G2-E2</f>
        <v>0.46132292604823377</v>
      </c>
      <c r="K2" s="6">
        <f>1-(F2+G2-E2)</f>
        <v>0.35154608225758033</v>
      </c>
      <c r="L2" s="6" t="str">
        <f>_xlfn.CONCAT(D2, "|", C2)</f>
        <v>K36un|K27un</v>
      </c>
      <c r="M2" s="6">
        <f>(H2/(H2+I2))-(J2/(J2+K2))</f>
        <v>-0.24132110512106303</v>
      </c>
      <c r="N2" s="6" t="str">
        <f>_xlfn.CONCAT(C2, "|", D2)</f>
        <v>K27un|K36un</v>
      </c>
      <c r="O2" s="6">
        <f>(H2/(H2+J2))-(I2/(I2+K2))</f>
        <v>-0.14712667759981307</v>
      </c>
      <c r="P2" s="6">
        <f>(LN(E2/(F2*G2)))/(-LN(E2))</f>
        <v>-0.16838941331817375</v>
      </c>
      <c r="Q2" s="15"/>
      <c r="R2" s="14"/>
      <c r="S2" s="3" t="s">
        <v>9</v>
      </c>
      <c r="T2" s="3" t="s">
        <v>0</v>
      </c>
      <c r="U2" s="3" t="s">
        <v>1</v>
      </c>
      <c r="V2" s="8">
        <v>6.9895157264103832E-3</v>
      </c>
      <c r="W2" s="8" cm="1">
        <f t="array" ref="W2:W16">_xlfn.XLOOKUP(C2:C16, B23:B30, D23:D30)</f>
        <v>0.21168247628557163</v>
      </c>
      <c r="X2" s="8" cm="1">
        <f t="array" ref="X2:X16">_xlfn.XLOOKUP(D2:D16, B23:B30, D23:D30)</f>
        <v>3.2950574138791808E-2</v>
      </c>
      <c r="Y2" s="8">
        <f>V2</f>
        <v>6.9895157264103832E-3</v>
      </c>
      <c r="Z2" s="8">
        <f>W2-V2</f>
        <v>0.20469296055916125</v>
      </c>
      <c r="AA2" s="8">
        <f>X2-V2</f>
        <v>2.5961058412381423E-2</v>
      </c>
      <c r="AB2" s="8">
        <f>1-(W2+X2-V2)</f>
        <v>0.76235646530204693</v>
      </c>
      <c r="AC2" s="8" t="s">
        <v>31</v>
      </c>
      <c r="AD2" s="8">
        <f>(Y2/(Y2+Z2))-(AA2/(AA2+AB2))</f>
        <v>8.6632332381368637E-5</v>
      </c>
      <c r="AE2" s="8" t="s">
        <v>46</v>
      </c>
      <c r="AF2" s="8">
        <f>(Y2/(Y2+AA2))-(Z2/(Z2+AB2))</f>
        <v>4.5368501744341705E-4</v>
      </c>
      <c r="AG2" s="8">
        <f>((LN(V2/(W2*X2)))/(-LN(V2)))</f>
        <v>4.1715182751175925E-4</v>
      </c>
    </row>
    <row r="3" spans="1:33" x14ac:dyDescent="0.35">
      <c r="A3" s="13"/>
      <c r="B3" s="3" t="s">
        <v>10</v>
      </c>
      <c r="C3" s="3" t="s">
        <v>0</v>
      </c>
      <c r="D3" s="3" t="s">
        <v>5</v>
      </c>
      <c r="E3" s="6">
        <v>9.0063044130891615E-3</v>
      </c>
      <c r="F3" s="6">
        <v>0.1871309916941859</v>
      </c>
      <c r="G3" s="6">
        <v>0.11007705393775644</v>
      </c>
      <c r="H3" s="6">
        <f t="shared" ref="H3:H16" si="0">E3</f>
        <v>9.0063044130891615E-3</v>
      </c>
      <c r="I3" s="6">
        <f t="shared" ref="I3:I16" si="1">F3-E3</f>
        <v>0.17812468728109673</v>
      </c>
      <c r="J3" s="6">
        <f t="shared" ref="J3:J16" si="2">G3-E3</f>
        <v>0.10107074952466727</v>
      </c>
      <c r="K3" s="6">
        <f t="shared" ref="K3:K16" si="3">1-(F3+G3-E3)</f>
        <v>0.71179825878114678</v>
      </c>
      <c r="L3" s="6" t="str">
        <f t="shared" ref="L3:L16" si="4">_xlfn.CONCAT(D3, "|", C3)</f>
        <v>K36me1|K27un</v>
      </c>
      <c r="M3" s="6">
        <f t="shared" ref="M3:M16" si="5">(H3/(H3+I3))-(J3/(J3+K3))</f>
        <v>-7.6209956412141927E-2</v>
      </c>
      <c r="N3" s="6" t="str">
        <f t="shared" ref="N3:N16" si="6">_xlfn.CONCAT(C3, "|", D3)</f>
        <v>K27un|K36me1</v>
      </c>
      <c r="O3" s="6">
        <f t="shared" ref="O3:O16" si="7">(H3/(H3+J3))-(I3/(I3+K3))</f>
        <v>-0.11833924537174283</v>
      </c>
      <c r="P3" s="6">
        <f t="shared" ref="P3:P16" si="8">(LN(E3/(F3*G3)))/(-LN(E3))</f>
        <v>-0.17565587107190644</v>
      </c>
      <c r="Q3" s="15"/>
      <c r="R3" s="14"/>
      <c r="S3" s="3" t="s">
        <v>10</v>
      </c>
      <c r="T3" s="3" t="s">
        <v>0</v>
      </c>
      <c r="U3" s="3" t="s">
        <v>5</v>
      </c>
      <c r="V3" s="8">
        <v>1.1982026959560658E-2</v>
      </c>
      <c r="W3" s="8">
        <v>0.21168247628557163</v>
      </c>
      <c r="X3" s="8">
        <v>7.5886170743884165E-2</v>
      </c>
      <c r="Y3" s="8">
        <f t="shared" ref="Y3:Y16" si="9">V3</f>
        <v>1.1982026959560658E-2</v>
      </c>
      <c r="Z3" s="8">
        <f t="shared" ref="Z3:Z16" si="10">W3-V3</f>
        <v>0.19970044932601097</v>
      </c>
      <c r="AA3" s="8">
        <f t="shared" ref="AA3:AA16" si="11">X3-V3</f>
        <v>6.3904143784323506E-2</v>
      </c>
      <c r="AB3" s="8">
        <f t="shared" ref="AB3:AB16" si="12">1-(W3+X3-V3)</f>
        <v>0.72441337993010491</v>
      </c>
      <c r="AC3" s="8" t="s">
        <v>32</v>
      </c>
      <c r="AD3" s="8">
        <f t="shared" ref="AD3:AD16" si="13">(Y3/(Y3+Z3))-(AA3/(AA3+AB3))</f>
        <v>-2.4460190949609842E-2</v>
      </c>
      <c r="AE3" s="8" t="s">
        <v>47</v>
      </c>
      <c r="AF3" s="8">
        <f t="shared" ref="AF3:AF16" si="14">(Y3/(Y3+AA3))-(Z3/(Z3+AB3))</f>
        <v>-5.8204668884528937E-2</v>
      </c>
      <c r="AG3" s="8">
        <f t="shared" ref="AG3:AG16" si="15">((LN(V3/(W3*X3)))/(-LN(V3)))</f>
        <v>-6.6260349059857088E-2</v>
      </c>
    </row>
    <row r="4" spans="1:33" x14ac:dyDescent="0.35">
      <c r="A4" s="13"/>
      <c r="B4" s="3" t="s">
        <v>11</v>
      </c>
      <c r="C4" s="3" t="s">
        <v>0</v>
      </c>
      <c r="D4" s="3" t="s">
        <v>6</v>
      </c>
      <c r="E4" s="6">
        <v>6.4044831381967371E-2</v>
      </c>
      <c r="F4" s="6">
        <v>0.1871309916941859</v>
      </c>
      <c r="G4" s="6">
        <v>0.25247673371359947</v>
      </c>
      <c r="H4" s="6">
        <f t="shared" si="0"/>
        <v>6.4044831381967371E-2</v>
      </c>
      <c r="I4" s="6">
        <f t="shared" si="1"/>
        <v>0.12308616031221853</v>
      </c>
      <c r="J4" s="6">
        <f t="shared" si="2"/>
        <v>0.1884319023316321</v>
      </c>
      <c r="K4" s="6">
        <f t="shared" si="3"/>
        <v>0.62443710597418201</v>
      </c>
      <c r="L4" s="6" t="str">
        <f t="shared" si="4"/>
        <v>K36me2|K27un</v>
      </c>
      <c r="M4" s="6">
        <f t="shared" si="5"/>
        <v>0.1104350820045544</v>
      </c>
      <c r="N4" s="6" t="str">
        <f t="shared" si="6"/>
        <v>K27un|K36me2</v>
      </c>
      <c r="O4" s="6">
        <f t="shared" si="7"/>
        <v>8.9007635774966759E-2</v>
      </c>
      <c r="P4" s="6">
        <f t="shared" si="8"/>
        <v>0.11069563702867134</v>
      </c>
      <c r="Q4" s="15"/>
      <c r="R4" s="14"/>
      <c r="S4" s="3" t="s">
        <v>11</v>
      </c>
      <c r="T4" s="3" t="s">
        <v>0</v>
      </c>
      <c r="U4" s="3" t="s">
        <v>6</v>
      </c>
      <c r="V4" s="8">
        <v>0.15177234148776833</v>
      </c>
      <c r="W4" s="8">
        <v>0.21168247628557163</v>
      </c>
      <c r="X4" s="8">
        <v>0.79331003494757868</v>
      </c>
      <c r="Y4" s="8">
        <f t="shared" si="9"/>
        <v>0.15177234148776833</v>
      </c>
      <c r="Z4" s="8">
        <f t="shared" si="10"/>
        <v>5.9910134797803299E-2</v>
      </c>
      <c r="AA4" s="8">
        <f t="shared" si="11"/>
        <v>0.64153769345981038</v>
      </c>
      <c r="AB4" s="8">
        <f t="shared" si="12"/>
        <v>0.14677983025461794</v>
      </c>
      <c r="AC4" s="8" t="s">
        <v>33</v>
      </c>
      <c r="AD4" s="8">
        <f t="shared" si="13"/>
        <v>-9.6825074384313203E-2</v>
      </c>
      <c r="AE4" s="8" t="s">
        <v>48</v>
      </c>
      <c r="AF4" s="8">
        <f t="shared" si="14"/>
        <v>-9.8539779826889773E-2</v>
      </c>
      <c r="AG4" s="8">
        <f t="shared" si="15"/>
        <v>-5.3657578985060038E-2</v>
      </c>
    </row>
    <row r="5" spans="1:33" x14ac:dyDescent="0.35">
      <c r="A5" s="13"/>
      <c r="B5" s="3" t="s">
        <v>12</v>
      </c>
      <c r="C5" s="3" t="s">
        <v>0</v>
      </c>
      <c r="D5" s="3" t="s">
        <v>4</v>
      </c>
      <c r="E5" s="6">
        <v>5.3037125988191727E-2</v>
      </c>
      <c r="F5" s="6">
        <v>0.1871309916941859</v>
      </c>
      <c r="G5" s="6">
        <v>0.11508055638947262</v>
      </c>
      <c r="H5" s="6">
        <f t="shared" si="0"/>
        <v>5.3037125988191727E-2</v>
      </c>
      <c r="I5" s="6">
        <f t="shared" si="1"/>
        <v>0.13409386570599419</v>
      </c>
      <c r="J5" s="6">
        <f t="shared" si="2"/>
        <v>6.2043430401280894E-2</v>
      </c>
      <c r="K5" s="6">
        <f t="shared" si="3"/>
        <v>0.75082557790453319</v>
      </c>
      <c r="L5" s="6" t="str">
        <f t="shared" si="4"/>
        <v>K36me3|K27un</v>
      </c>
      <c r="M5" s="6">
        <f t="shared" si="5"/>
        <v>0.20709597952865078</v>
      </c>
      <c r="N5" s="6" t="str">
        <f t="shared" si="6"/>
        <v>K27un|K36me3</v>
      </c>
      <c r="O5" s="6">
        <f t="shared" si="7"/>
        <v>0.30933727979389253</v>
      </c>
      <c r="P5" s="6">
        <f t="shared" si="8"/>
        <v>0.30690463114545075</v>
      </c>
      <c r="Q5" s="15"/>
      <c r="R5" s="14"/>
      <c r="S5" s="3" t="s">
        <v>12</v>
      </c>
      <c r="T5" s="3" t="s">
        <v>0</v>
      </c>
      <c r="U5" s="3" t="s">
        <v>4</v>
      </c>
      <c r="V5" s="8">
        <v>4.0938592111832248E-2</v>
      </c>
      <c r="W5" s="8">
        <v>0.21168247628557163</v>
      </c>
      <c r="X5" s="8">
        <v>9.7853220169745375E-2</v>
      </c>
      <c r="Y5" s="8">
        <f t="shared" si="9"/>
        <v>4.0938592111832248E-2</v>
      </c>
      <c r="Z5" s="8">
        <f t="shared" si="10"/>
        <v>0.17074388417373937</v>
      </c>
      <c r="AA5" s="8">
        <f t="shared" si="11"/>
        <v>5.6914628057913128E-2</v>
      </c>
      <c r="AB5" s="8">
        <f t="shared" si="12"/>
        <v>0.73140289565651528</v>
      </c>
      <c r="AC5" s="8" t="s">
        <v>34</v>
      </c>
      <c r="AD5" s="8">
        <f t="shared" si="13"/>
        <v>0.12119863300154145</v>
      </c>
      <c r="AE5" s="8" t="s">
        <v>49</v>
      </c>
      <c r="AF5" s="8">
        <f t="shared" si="14"/>
        <v>0.22910337350214022</v>
      </c>
      <c r="AG5" s="8">
        <f t="shared" si="15"/>
        <v>0.21318530743099021</v>
      </c>
    </row>
    <row r="6" spans="1:33" x14ac:dyDescent="0.35">
      <c r="A6" s="13"/>
      <c r="B6" s="3" t="s">
        <v>16</v>
      </c>
      <c r="C6" s="3" t="s">
        <v>8</v>
      </c>
      <c r="D6" s="3" t="s">
        <v>1</v>
      </c>
      <c r="E6" s="6">
        <v>0.10307215050535375</v>
      </c>
      <c r="F6" s="6">
        <v>0.36025217652356645</v>
      </c>
      <c r="G6" s="6">
        <v>0.52236565595917139</v>
      </c>
      <c r="H6" s="6">
        <f t="shared" si="0"/>
        <v>0.10307215050535375</v>
      </c>
      <c r="I6" s="6">
        <f t="shared" si="1"/>
        <v>0.25718002601821272</v>
      </c>
      <c r="J6" s="6">
        <f t="shared" si="2"/>
        <v>0.41929350545381766</v>
      </c>
      <c r="K6" s="6">
        <f t="shared" si="3"/>
        <v>0.22045431802261595</v>
      </c>
      <c r="L6" s="6" t="str">
        <f t="shared" si="4"/>
        <v>K36un|K27me1</v>
      </c>
      <c r="M6" s="6">
        <f t="shared" si="5"/>
        <v>-0.36929323739506742</v>
      </c>
      <c r="N6" s="6" t="str">
        <f t="shared" si="6"/>
        <v>K27me1|K36un</v>
      </c>
      <c r="O6" s="6">
        <f t="shared" si="7"/>
        <v>-0.34112741450351702</v>
      </c>
      <c r="P6" s="6">
        <f t="shared" si="8"/>
        <v>-0.2649213119706007</v>
      </c>
      <c r="Q6" s="15"/>
      <c r="R6" s="14"/>
      <c r="S6" s="3" t="s">
        <v>16</v>
      </c>
      <c r="T6" s="3" t="s">
        <v>8</v>
      </c>
      <c r="U6" s="3" t="s">
        <v>1</v>
      </c>
      <c r="V6" s="8">
        <v>7.9880179730404399E-3</v>
      </c>
      <c r="W6" s="8">
        <v>0.70893659510733897</v>
      </c>
      <c r="X6" s="8">
        <v>3.2950574138791808E-2</v>
      </c>
      <c r="Y6" s="8">
        <f t="shared" si="9"/>
        <v>7.9880179730404399E-3</v>
      </c>
      <c r="Z6" s="8">
        <f t="shared" si="10"/>
        <v>0.70094857713429848</v>
      </c>
      <c r="AA6" s="8">
        <f t="shared" si="11"/>
        <v>2.4962556165751368E-2</v>
      </c>
      <c r="AB6" s="8">
        <f t="shared" si="12"/>
        <v>0.26610084872690964</v>
      </c>
      <c r="AC6" s="8" t="s">
        <v>35</v>
      </c>
      <c r="AD6" s="8">
        <f t="shared" si="13"/>
        <v>-7.4495687676660288E-2</v>
      </c>
      <c r="AE6" s="8" t="s">
        <v>50</v>
      </c>
      <c r="AF6" s="8">
        <f t="shared" si="14"/>
        <v>-0.48240797234085814</v>
      </c>
      <c r="AG6" s="8">
        <f t="shared" si="15"/>
        <v>-0.22217773661304493</v>
      </c>
    </row>
    <row r="7" spans="1:33" x14ac:dyDescent="0.35">
      <c r="A7" s="13"/>
      <c r="B7" s="3" t="s">
        <v>13</v>
      </c>
      <c r="C7" s="3" t="s">
        <v>8</v>
      </c>
      <c r="D7" s="3" t="s">
        <v>5</v>
      </c>
      <c r="E7" s="6">
        <v>1.6011207845491843E-2</v>
      </c>
      <c r="F7" s="6">
        <v>0.36025217652356645</v>
      </c>
      <c r="G7" s="6">
        <v>0.11007705393775644</v>
      </c>
      <c r="H7" s="6">
        <f t="shared" si="0"/>
        <v>1.6011207845491843E-2</v>
      </c>
      <c r="I7" s="6">
        <f t="shared" si="1"/>
        <v>0.34424096867807463</v>
      </c>
      <c r="J7" s="6">
        <f t="shared" si="2"/>
        <v>9.4065846092264593E-2</v>
      </c>
      <c r="K7" s="6">
        <f t="shared" si="3"/>
        <v>0.5456819773841689</v>
      </c>
      <c r="L7" s="6" t="str">
        <f t="shared" si="4"/>
        <v>K36me1|K27me1</v>
      </c>
      <c r="M7" s="6">
        <f t="shared" si="5"/>
        <v>-0.10259137598414933</v>
      </c>
      <c r="N7" s="6" t="str">
        <f t="shared" si="6"/>
        <v>K27me1|K36me1</v>
      </c>
      <c r="O7" s="6">
        <f t="shared" si="7"/>
        <v>-0.24136654978890446</v>
      </c>
      <c r="P7" s="6">
        <f t="shared" si="8"/>
        <v>-0.2193609943281738</v>
      </c>
      <c r="Q7" s="15"/>
      <c r="R7" s="14"/>
      <c r="S7" s="3" t="s">
        <v>13</v>
      </c>
      <c r="T7" s="3" t="s">
        <v>8</v>
      </c>
      <c r="U7" s="3" t="s">
        <v>5</v>
      </c>
      <c r="V7" s="8">
        <v>2.3964053919121316E-2</v>
      </c>
      <c r="W7" s="8">
        <v>0.70893659510733897</v>
      </c>
      <c r="X7" s="8">
        <v>7.5886170743884165E-2</v>
      </c>
      <c r="Y7" s="8">
        <f t="shared" si="9"/>
        <v>2.3964053919121316E-2</v>
      </c>
      <c r="Z7" s="8">
        <f t="shared" si="10"/>
        <v>0.68497254118821771</v>
      </c>
      <c r="AA7" s="8">
        <f t="shared" si="11"/>
        <v>5.1922116824762846E-2</v>
      </c>
      <c r="AB7" s="8">
        <f t="shared" si="12"/>
        <v>0.23914128806789814</v>
      </c>
      <c r="AC7" s="8" t="s">
        <v>36</v>
      </c>
      <c r="AD7" s="8">
        <f t="shared" si="13"/>
        <v>-0.14458483318435483</v>
      </c>
      <c r="AE7" s="8" t="s">
        <v>51</v>
      </c>
      <c r="AF7" s="8">
        <f t="shared" si="14"/>
        <v>-0.42543148795814495</v>
      </c>
      <c r="AG7" s="8">
        <f t="shared" si="15"/>
        <v>-0.21673731091357032</v>
      </c>
    </row>
    <row r="8" spans="1:33" x14ac:dyDescent="0.35">
      <c r="A8" s="13"/>
      <c r="B8" s="3" t="s">
        <v>14</v>
      </c>
      <c r="C8" s="3" t="s">
        <v>8</v>
      </c>
      <c r="D8" s="3" t="s">
        <v>6</v>
      </c>
      <c r="E8" s="6">
        <v>0.18012608826178322</v>
      </c>
      <c r="F8" s="6">
        <v>0.36025217652356645</v>
      </c>
      <c r="G8" s="6">
        <v>0.25247673371359947</v>
      </c>
      <c r="H8" s="6">
        <f t="shared" si="0"/>
        <v>0.18012608826178322</v>
      </c>
      <c r="I8" s="6">
        <f t="shared" si="1"/>
        <v>0.18012608826178322</v>
      </c>
      <c r="J8" s="6">
        <f t="shared" si="2"/>
        <v>7.2350645451816242E-2</v>
      </c>
      <c r="K8" s="6">
        <f t="shared" si="3"/>
        <v>0.56739717802461731</v>
      </c>
      <c r="L8" s="6" t="str">
        <f t="shared" si="4"/>
        <v>K36me2|K27me1</v>
      </c>
      <c r="M8" s="6">
        <f t="shared" si="5"/>
        <v>0.38690755513843272</v>
      </c>
      <c r="N8" s="6" t="str">
        <f t="shared" si="6"/>
        <v>K27me1|K36me2</v>
      </c>
      <c r="O8" s="6">
        <f t="shared" si="7"/>
        <v>0.47247252983396143</v>
      </c>
      <c r="P8" s="6">
        <f t="shared" si="8"/>
        <v>0.39862885594677883</v>
      </c>
      <c r="Q8" s="15"/>
      <c r="R8" s="14"/>
      <c r="S8" s="3" t="s">
        <v>14</v>
      </c>
      <c r="T8" s="3" t="s">
        <v>8</v>
      </c>
      <c r="U8" s="3" t="s">
        <v>6</v>
      </c>
      <c r="V8" s="8">
        <v>0.62106839740389419</v>
      </c>
      <c r="W8" s="8">
        <v>0.70893659510733897</v>
      </c>
      <c r="X8" s="8">
        <v>0.79331003494757868</v>
      </c>
      <c r="Y8" s="8">
        <f t="shared" si="9"/>
        <v>0.62106839740389419</v>
      </c>
      <c r="Z8" s="8">
        <f t="shared" si="10"/>
        <v>8.7868197703444784E-2</v>
      </c>
      <c r="AA8" s="8">
        <f t="shared" si="11"/>
        <v>0.17224163754368449</v>
      </c>
      <c r="AB8" s="8">
        <f t="shared" si="12"/>
        <v>0.11882176734897665</v>
      </c>
      <c r="AC8" s="8" t="s">
        <v>37</v>
      </c>
      <c r="AD8" s="8">
        <f t="shared" si="13"/>
        <v>0.28428961418597376</v>
      </c>
      <c r="AE8" s="8" t="s">
        <v>52</v>
      </c>
      <c r="AF8" s="8">
        <f t="shared" si="14"/>
        <v>0.35776154297510393</v>
      </c>
      <c r="AG8" s="8">
        <f t="shared" si="15"/>
        <v>0.20830015250848977</v>
      </c>
    </row>
    <row r="9" spans="1:33" x14ac:dyDescent="0.35">
      <c r="A9" s="13"/>
      <c r="B9" s="3" t="s">
        <v>15</v>
      </c>
      <c r="C9" s="3" t="s">
        <v>8</v>
      </c>
      <c r="D9" s="3" t="s">
        <v>4</v>
      </c>
      <c r="E9" s="6">
        <v>6.1042729910937649E-2</v>
      </c>
      <c r="F9" s="6">
        <v>0.36025217652356645</v>
      </c>
      <c r="G9" s="6">
        <v>0.11508055638947262</v>
      </c>
      <c r="H9" s="6">
        <f t="shared" si="0"/>
        <v>6.1042729910937649E-2</v>
      </c>
      <c r="I9" s="6">
        <f t="shared" si="1"/>
        <v>0.29920944661262883</v>
      </c>
      <c r="J9" s="6">
        <f t="shared" si="2"/>
        <v>5.4037826478534973E-2</v>
      </c>
      <c r="K9" s="6">
        <f t="shared" si="3"/>
        <v>0.58570999699789861</v>
      </c>
      <c r="L9" s="6" t="str">
        <f t="shared" si="4"/>
        <v>K36me3|K27me1</v>
      </c>
      <c r="M9" s="6">
        <f t="shared" si="5"/>
        <v>8.4977058240784206E-2</v>
      </c>
      <c r="N9" s="6" t="str">
        <f t="shared" si="6"/>
        <v>K27me1|K36me3</v>
      </c>
      <c r="O9" s="6">
        <f t="shared" si="7"/>
        <v>0.19231423528312735</v>
      </c>
      <c r="P9" s="6">
        <f t="shared" si="8"/>
        <v>0.13836468910558072</v>
      </c>
      <c r="Q9" s="15"/>
      <c r="R9" s="14"/>
      <c r="S9" s="3" t="s">
        <v>15</v>
      </c>
      <c r="T9" s="3" t="s">
        <v>8</v>
      </c>
      <c r="U9" s="3" t="s">
        <v>4</v>
      </c>
      <c r="V9" s="8">
        <v>5.5916125811283066E-2</v>
      </c>
      <c r="W9" s="8">
        <v>0.70893659510733897</v>
      </c>
      <c r="X9" s="8">
        <v>9.7853220169745375E-2</v>
      </c>
      <c r="Y9" s="8">
        <f t="shared" si="9"/>
        <v>5.5916125811283066E-2</v>
      </c>
      <c r="Z9" s="8">
        <f t="shared" si="10"/>
        <v>0.65302046929605595</v>
      </c>
      <c r="AA9" s="8">
        <f t="shared" si="11"/>
        <v>4.193709435846231E-2</v>
      </c>
      <c r="AB9" s="8">
        <f t="shared" si="12"/>
        <v>0.24912631053419865</v>
      </c>
      <c r="AC9" s="8" t="s">
        <v>38</v>
      </c>
      <c r="AD9" s="8">
        <f t="shared" si="13"/>
        <v>-6.5209093324958375E-2</v>
      </c>
      <c r="AE9" s="8" t="s">
        <v>53</v>
      </c>
      <c r="AF9" s="8">
        <f t="shared" si="14"/>
        <v>-0.15242311645189355</v>
      </c>
      <c r="AG9" s="8">
        <f t="shared" si="15"/>
        <v>-7.4769034504071297E-2</v>
      </c>
    </row>
    <row r="10" spans="1:33" x14ac:dyDescent="0.35">
      <c r="A10" s="13"/>
      <c r="B10" s="3" t="s">
        <v>19</v>
      </c>
      <c r="C10" s="3" t="s">
        <v>3</v>
      </c>
      <c r="D10" s="3" t="s">
        <v>1</v>
      </c>
      <c r="E10" s="6">
        <v>0.29520664465125585</v>
      </c>
      <c r="F10" s="6">
        <v>0.37726408485940155</v>
      </c>
      <c r="G10" s="6">
        <v>0.52236565595917139</v>
      </c>
      <c r="H10" s="6">
        <f t="shared" si="0"/>
        <v>0.29520664465125585</v>
      </c>
      <c r="I10" s="6">
        <f t="shared" si="1"/>
        <v>8.2057440208145704E-2</v>
      </c>
      <c r="J10" s="6">
        <f t="shared" si="2"/>
        <v>0.22715901130791555</v>
      </c>
      <c r="K10" s="6">
        <f t="shared" si="3"/>
        <v>0.39557690383268285</v>
      </c>
      <c r="L10" s="6" t="str">
        <f t="shared" si="4"/>
        <v>K36un|K27me2</v>
      </c>
      <c r="M10" s="6">
        <f t="shared" si="5"/>
        <v>0.4177175371077857</v>
      </c>
      <c r="N10" s="6" t="str">
        <f t="shared" si="6"/>
        <v>K27me2|K36un</v>
      </c>
      <c r="O10" s="6">
        <f t="shared" si="7"/>
        <v>0.39333439293343064</v>
      </c>
      <c r="P10" s="6">
        <f t="shared" si="8"/>
        <v>0.33122231467351437</v>
      </c>
      <c r="Q10" s="15"/>
      <c r="R10" s="14"/>
      <c r="S10" s="3" t="s">
        <v>19</v>
      </c>
      <c r="T10" s="3" t="s">
        <v>3</v>
      </c>
      <c r="U10" s="3" t="s">
        <v>1</v>
      </c>
      <c r="V10" s="8">
        <v>1.3979031452820766E-2</v>
      </c>
      <c r="W10" s="8">
        <v>7.1892161757363959E-2</v>
      </c>
      <c r="X10" s="8">
        <v>3.2950574138791808E-2</v>
      </c>
      <c r="Y10" s="8">
        <f t="shared" si="9"/>
        <v>1.3979031452820766E-2</v>
      </c>
      <c r="Z10" s="8">
        <f t="shared" si="10"/>
        <v>5.7913130304543189E-2</v>
      </c>
      <c r="AA10" s="8">
        <f t="shared" si="11"/>
        <v>1.8971542685971041E-2</v>
      </c>
      <c r="AB10" s="8">
        <f t="shared" si="12"/>
        <v>0.90913629555666498</v>
      </c>
      <c r="AC10" s="8" t="s">
        <v>39</v>
      </c>
      <c r="AD10" s="8">
        <f t="shared" si="13"/>
        <v>0.1740033470802701</v>
      </c>
      <c r="AE10" s="8" t="s">
        <v>54</v>
      </c>
      <c r="AF10" s="8">
        <f t="shared" si="14"/>
        <v>0.36435600193989459</v>
      </c>
      <c r="AG10" s="8">
        <f t="shared" si="15"/>
        <v>0.41570397730663045</v>
      </c>
    </row>
    <row r="11" spans="1:33" x14ac:dyDescent="0.35">
      <c r="A11" s="13"/>
      <c r="B11" s="3" t="s">
        <v>17</v>
      </c>
      <c r="C11" s="3" t="s">
        <v>3</v>
      </c>
      <c r="D11" s="3" t="s">
        <v>5</v>
      </c>
      <c r="E11" s="6">
        <v>7.3051135795056538E-2</v>
      </c>
      <c r="F11" s="6">
        <v>0.37726408485940155</v>
      </c>
      <c r="G11" s="6">
        <v>0.11007705393775644</v>
      </c>
      <c r="H11" s="6">
        <f t="shared" si="0"/>
        <v>7.3051135795056538E-2</v>
      </c>
      <c r="I11" s="6">
        <f t="shared" si="1"/>
        <v>0.30421294906434504</v>
      </c>
      <c r="J11" s="6">
        <f t="shared" si="2"/>
        <v>3.7025918142699898E-2</v>
      </c>
      <c r="K11" s="6">
        <f t="shared" si="3"/>
        <v>0.5857099969978985</v>
      </c>
      <c r="L11" s="6" t="str">
        <f t="shared" si="4"/>
        <v>K36me1|K27me2</v>
      </c>
      <c r="M11" s="6">
        <f t="shared" si="5"/>
        <v>0.13417709864705712</v>
      </c>
      <c r="N11" s="6" t="str">
        <f t="shared" si="6"/>
        <v>K27me2|K36me1</v>
      </c>
      <c r="O11" s="6">
        <f t="shared" si="7"/>
        <v>0.32179446551424506</v>
      </c>
      <c r="P11" s="6">
        <f t="shared" si="8"/>
        <v>0.21584876292967342</v>
      </c>
      <c r="Q11" s="15"/>
      <c r="R11" s="14"/>
      <c r="S11" s="3" t="s">
        <v>17</v>
      </c>
      <c r="T11" s="3" t="s">
        <v>3</v>
      </c>
      <c r="U11" s="3" t="s">
        <v>5</v>
      </c>
      <c r="V11" s="8">
        <v>3.6944583125312035E-2</v>
      </c>
      <c r="W11" s="8">
        <v>7.1892161757363959E-2</v>
      </c>
      <c r="X11" s="8">
        <v>7.5886170743884165E-2</v>
      </c>
      <c r="Y11" s="8">
        <f t="shared" si="9"/>
        <v>3.6944583125312035E-2</v>
      </c>
      <c r="Z11" s="8">
        <f t="shared" si="10"/>
        <v>3.4947578632051925E-2</v>
      </c>
      <c r="AA11" s="8">
        <f t="shared" si="11"/>
        <v>3.8941587618572131E-2</v>
      </c>
      <c r="AB11" s="8">
        <f t="shared" si="12"/>
        <v>0.88916625062406396</v>
      </c>
      <c r="AC11" s="8" t="s">
        <v>40</v>
      </c>
      <c r="AD11" s="8">
        <f t="shared" si="13"/>
        <v>0.47193084693084691</v>
      </c>
      <c r="AE11" s="8" t="s">
        <v>55</v>
      </c>
      <c r="AF11" s="8">
        <f t="shared" si="14"/>
        <v>0.44902470926099697</v>
      </c>
      <c r="AG11" s="8">
        <f t="shared" si="15"/>
        <v>0.57992044104640794</v>
      </c>
    </row>
    <row r="12" spans="1:33" x14ac:dyDescent="0.35">
      <c r="A12" s="13"/>
      <c r="B12" s="3" t="s">
        <v>18</v>
      </c>
      <c r="C12" s="3" t="s">
        <v>3</v>
      </c>
      <c r="D12" s="3" t="s">
        <v>6</v>
      </c>
      <c r="E12" s="6">
        <v>8.0056039227459214E-3</v>
      </c>
      <c r="F12" s="6">
        <v>0.37726408485940155</v>
      </c>
      <c r="G12" s="6">
        <v>0.25247673371359947</v>
      </c>
      <c r="H12" s="6">
        <f t="shared" si="0"/>
        <v>8.0056039227459214E-3</v>
      </c>
      <c r="I12" s="6">
        <f t="shared" si="1"/>
        <v>0.36925848093665564</v>
      </c>
      <c r="J12" s="6">
        <f t="shared" si="2"/>
        <v>0.24447112979085356</v>
      </c>
      <c r="K12" s="6">
        <f t="shared" si="3"/>
        <v>0.37826478534974495</v>
      </c>
      <c r="L12" s="6" t="str">
        <f t="shared" si="4"/>
        <v>K36me2|K27me2</v>
      </c>
      <c r="M12" s="6">
        <f t="shared" si="5"/>
        <v>-0.37135576885780519</v>
      </c>
      <c r="N12" s="6" t="str">
        <f t="shared" si="6"/>
        <v>K27me2|K36me2</v>
      </c>
      <c r="O12" s="6">
        <f t="shared" si="7"/>
        <v>-0.46226761982531778</v>
      </c>
      <c r="P12" s="6">
        <f t="shared" si="8"/>
        <v>-0.51295893334350928</v>
      </c>
      <c r="Q12" s="15"/>
      <c r="R12" s="14"/>
      <c r="S12" s="3" t="s">
        <v>18</v>
      </c>
      <c r="T12" s="3" t="s">
        <v>3</v>
      </c>
      <c r="U12" s="3" t="s">
        <v>6</v>
      </c>
      <c r="V12" s="8">
        <v>1.9970044932601096E-2</v>
      </c>
      <c r="W12" s="8">
        <v>7.1892161757363959E-2</v>
      </c>
      <c r="X12" s="8">
        <v>0.79331003494757868</v>
      </c>
      <c r="Y12" s="8">
        <f t="shared" si="9"/>
        <v>1.9970044932601096E-2</v>
      </c>
      <c r="Z12" s="8">
        <f t="shared" si="10"/>
        <v>5.1922116824762859E-2</v>
      </c>
      <c r="AA12" s="8">
        <f t="shared" si="11"/>
        <v>0.77333999001497755</v>
      </c>
      <c r="AB12" s="8">
        <f t="shared" si="12"/>
        <v>0.15476784822765854</v>
      </c>
      <c r="AC12" s="8" t="s">
        <v>41</v>
      </c>
      <c r="AD12" s="8">
        <f t="shared" si="13"/>
        <v>-0.55546590161974785</v>
      </c>
      <c r="AE12" s="8" t="s">
        <v>56</v>
      </c>
      <c r="AF12" s="8">
        <f t="shared" si="14"/>
        <v>-0.22603466464795707</v>
      </c>
      <c r="AG12" s="8">
        <f t="shared" si="15"/>
        <v>-0.26814534531664164</v>
      </c>
    </row>
    <row r="13" spans="1:33" x14ac:dyDescent="0.35">
      <c r="A13" s="13"/>
      <c r="B13" s="3" t="s">
        <v>2</v>
      </c>
      <c r="C13" s="3" t="s">
        <v>3</v>
      </c>
      <c r="D13" s="3" t="s">
        <v>4</v>
      </c>
      <c r="E13" s="6">
        <v>1.0007004903432402E-3</v>
      </c>
      <c r="F13" s="6">
        <v>0.37726408485940155</v>
      </c>
      <c r="G13" s="6">
        <v>0.11508055638947262</v>
      </c>
      <c r="H13" s="6">
        <f t="shared" si="0"/>
        <v>1.0007004903432402E-3</v>
      </c>
      <c r="I13" s="6">
        <f t="shared" si="1"/>
        <v>0.37626338436905832</v>
      </c>
      <c r="J13" s="6">
        <f t="shared" si="2"/>
        <v>0.11407985589912938</v>
      </c>
      <c r="K13" s="6">
        <f t="shared" si="3"/>
        <v>0.50865605924146906</v>
      </c>
      <c r="L13" s="6" t="str">
        <f t="shared" si="4"/>
        <v>K36me3|K27me2</v>
      </c>
      <c r="M13" s="6">
        <f t="shared" si="5"/>
        <v>-0.18053886689703763</v>
      </c>
      <c r="N13" s="6" t="str">
        <f t="shared" si="6"/>
        <v>K27me2|K36me3</v>
      </c>
      <c r="O13" s="6">
        <f t="shared" si="7"/>
        <v>-0.41649941737262086</v>
      </c>
      <c r="P13" s="6">
        <f t="shared" si="8"/>
        <v>-0.54583643295981699</v>
      </c>
      <c r="Q13" s="15"/>
      <c r="R13" s="14"/>
      <c r="S13" s="3" t="s">
        <v>2</v>
      </c>
      <c r="T13" s="3" t="s">
        <v>3</v>
      </c>
      <c r="U13" s="3" t="s">
        <v>4</v>
      </c>
      <c r="V13" s="8">
        <v>9.9850224663005499E-4</v>
      </c>
      <c r="W13" s="8">
        <v>7.1892161757363959E-2</v>
      </c>
      <c r="X13" s="8">
        <v>9.7853220169745375E-2</v>
      </c>
      <c r="Y13" s="8">
        <f t="shared" si="9"/>
        <v>9.9850224663005499E-4</v>
      </c>
      <c r="Z13" s="8">
        <f t="shared" si="10"/>
        <v>7.0893659510733897E-2</v>
      </c>
      <c r="AA13" s="8">
        <f t="shared" si="11"/>
        <v>9.6854717923115313E-2</v>
      </c>
      <c r="AB13" s="8">
        <f t="shared" si="12"/>
        <v>0.8312531203195207</v>
      </c>
      <c r="AC13" s="8" t="s">
        <v>42</v>
      </c>
      <c r="AD13" s="8">
        <f t="shared" si="13"/>
        <v>-9.0468292391369304E-2</v>
      </c>
      <c r="AE13" s="8" t="s">
        <v>57</v>
      </c>
      <c r="AF13" s="8">
        <f t="shared" si="14"/>
        <v>-6.837920558372769E-2</v>
      </c>
      <c r="AG13" s="8">
        <f t="shared" si="15"/>
        <v>-0.2825745585198895</v>
      </c>
    </row>
    <row r="14" spans="1:33" x14ac:dyDescent="0.35">
      <c r="A14" s="13"/>
      <c r="B14" s="3" t="s">
        <v>30</v>
      </c>
      <c r="C14" s="3" t="s">
        <v>7</v>
      </c>
      <c r="D14" s="3" t="s">
        <v>1</v>
      </c>
      <c r="E14" s="6">
        <v>6.3044130891624126E-2</v>
      </c>
      <c r="F14" s="6">
        <v>7.5352746922845978E-2</v>
      </c>
      <c r="G14" s="6">
        <v>0.52236565595917139</v>
      </c>
      <c r="H14" s="6">
        <f t="shared" si="0"/>
        <v>6.3044130891624126E-2</v>
      </c>
      <c r="I14" s="6">
        <f t="shared" si="1"/>
        <v>1.2308616031221853E-2</v>
      </c>
      <c r="J14" s="6">
        <f t="shared" si="2"/>
        <v>0.45932152506754725</v>
      </c>
      <c r="K14" s="6">
        <f t="shared" si="3"/>
        <v>0.4653257280096067</v>
      </c>
      <c r="L14" s="6" t="str">
        <f t="shared" si="4"/>
        <v>K36un|K27me3</v>
      </c>
      <c r="M14" s="6">
        <f t="shared" si="5"/>
        <v>0.33990013970093652</v>
      </c>
      <c r="N14" s="6" t="str">
        <f t="shared" si="6"/>
        <v>K27me3|K36un</v>
      </c>
      <c r="O14" s="6">
        <f t="shared" si="7"/>
        <v>9.4919699169899632E-2</v>
      </c>
      <c r="P14" s="6">
        <f t="shared" si="8"/>
        <v>0.17042533255993453</v>
      </c>
      <c r="Q14" s="15"/>
      <c r="R14" s="14"/>
      <c r="S14" s="3" t="s">
        <v>30</v>
      </c>
      <c r="T14" s="3" t="s">
        <v>7</v>
      </c>
      <c r="U14" s="3" t="s">
        <v>1</v>
      </c>
      <c r="V14" s="8">
        <v>3.99400898652022E-3</v>
      </c>
      <c r="W14" s="8">
        <v>7.4887668497254124E-3</v>
      </c>
      <c r="X14" s="8">
        <v>3.2950574138791808E-2</v>
      </c>
      <c r="Y14" s="8">
        <f t="shared" si="9"/>
        <v>3.99400898652022E-3</v>
      </c>
      <c r="Z14" s="8">
        <f t="shared" si="10"/>
        <v>3.4947578632051925E-3</v>
      </c>
      <c r="AA14" s="8">
        <f t="shared" si="11"/>
        <v>2.8956565152271588E-2</v>
      </c>
      <c r="AB14" s="8">
        <f t="shared" si="12"/>
        <v>0.96355466799800304</v>
      </c>
      <c r="AC14" s="8" t="s">
        <v>43</v>
      </c>
      <c r="AD14" s="8">
        <f t="shared" si="13"/>
        <v>0.50415828303152244</v>
      </c>
      <c r="AE14" s="8" t="s">
        <v>58</v>
      </c>
      <c r="AF14" s="8">
        <f t="shared" si="14"/>
        <v>0.11759828538352031</v>
      </c>
      <c r="AG14" s="8">
        <f t="shared" si="15"/>
        <v>0.5041025171410265</v>
      </c>
    </row>
    <row r="15" spans="1:33" x14ac:dyDescent="0.35">
      <c r="A15" s="13"/>
      <c r="B15" s="3" t="s">
        <v>20</v>
      </c>
      <c r="C15" s="3" t="s">
        <v>7</v>
      </c>
      <c r="D15" s="3" t="s">
        <v>5</v>
      </c>
      <c r="E15" s="6">
        <v>1.2008405884118882E-2</v>
      </c>
      <c r="F15" s="6">
        <v>7.5352746922845978E-2</v>
      </c>
      <c r="G15" s="6">
        <v>0.11007705393775644</v>
      </c>
      <c r="H15" s="6">
        <f t="shared" si="0"/>
        <v>1.2008405884118882E-2</v>
      </c>
      <c r="I15" s="6">
        <f t="shared" si="1"/>
        <v>6.3344341038727103E-2</v>
      </c>
      <c r="J15" s="6">
        <f t="shared" si="2"/>
        <v>9.8068648053637547E-2</v>
      </c>
      <c r="K15" s="6">
        <f t="shared" si="3"/>
        <v>0.82657860502351643</v>
      </c>
      <c r="L15" s="6" t="str">
        <f t="shared" si="4"/>
        <v>K36me1|K27me3</v>
      </c>
      <c r="M15" s="6">
        <f t="shared" si="5"/>
        <v>5.3301943740190746E-2</v>
      </c>
      <c r="N15" s="6" t="str">
        <f t="shared" si="6"/>
        <v>K27me3|K36me1</v>
      </c>
      <c r="O15" s="6">
        <f t="shared" si="7"/>
        <v>3.7911329646402162E-2</v>
      </c>
      <c r="P15" s="6">
        <f t="shared" si="8"/>
        <v>8.3670006277837217E-2</v>
      </c>
      <c r="Q15" s="15"/>
      <c r="R15" s="14"/>
      <c r="S15" s="3" t="s">
        <v>20</v>
      </c>
      <c r="T15" s="3" t="s">
        <v>7</v>
      </c>
      <c r="U15" s="3" t="s">
        <v>5</v>
      </c>
      <c r="V15" s="8">
        <v>2.9955067398901645E-3</v>
      </c>
      <c r="W15" s="8">
        <v>7.4887668497254124E-3</v>
      </c>
      <c r="X15" s="8">
        <v>7.5886170743884165E-2</v>
      </c>
      <c r="Y15" s="8">
        <f t="shared" si="9"/>
        <v>2.9955067398901645E-3</v>
      </c>
      <c r="Z15" s="8">
        <f t="shared" si="10"/>
        <v>4.4932601098352475E-3</v>
      </c>
      <c r="AA15" s="8">
        <f t="shared" si="11"/>
        <v>7.2890664003994007E-2</v>
      </c>
      <c r="AB15" s="8">
        <f t="shared" si="12"/>
        <v>0.91962056914628054</v>
      </c>
      <c r="AC15" s="8" t="s">
        <v>44</v>
      </c>
      <c r="AD15" s="8">
        <f t="shared" si="13"/>
        <v>0.32655935613682091</v>
      </c>
      <c r="AE15" s="8" t="s">
        <v>59</v>
      </c>
      <c r="AF15" s="8">
        <f t="shared" si="14"/>
        <v>3.461144758167705E-2</v>
      </c>
      <c r="AG15" s="8">
        <f t="shared" si="15"/>
        <v>0.28606651746107759</v>
      </c>
    </row>
    <row r="16" spans="1:33" x14ac:dyDescent="0.35">
      <c r="A16" s="13"/>
      <c r="B16" s="3" t="s">
        <v>21</v>
      </c>
      <c r="C16" s="3" t="s">
        <v>7</v>
      </c>
      <c r="D16" s="3" t="s">
        <v>6</v>
      </c>
      <c r="E16" s="6">
        <v>3.0021014710297203E-4</v>
      </c>
      <c r="F16" s="6">
        <v>7.5352746922845978E-2</v>
      </c>
      <c r="G16" s="6">
        <v>0.25247673371359947</v>
      </c>
      <c r="H16" s="6">
        <f t="shared" si="0"/>
        <v>3.0021014710297203E-4</v>
      </c>
      <c r="I16" s="6">
        <f t="shared" si="1"/>
        <v>7.5052536775743001E-2</v>
      </c>
      <c r="J16" s="6">
        <f t="shared" si="2"/>
        <v>0.2521765235664965</v>
      </c>
      <c r="K16" s="6">
        <f t="shared" si="3"/>
        <v>0.67247072951065756</v>
      </c>
      <c r="L16" s="6" t="str">
        <f t="shared" si="4"/>
        <v>K36me2|K27me3</v>
      </c>
      <c r="M16" s="6">
        <f t="shared" si="5"/>
        <v>-0.26874320898225273</v>
      </c>
      <c r="N16" s="6" t="str">
        <f t="shared" si="6"/>
        <v>K27me3|K36me2</v>
      </c>
      <c r="O16" s="6">
        <f t="shared" si="7"/>
        <v>-9.9212545783610037E-2</v>
      </c>
      <c r="P16" s="6">
        <f t="shared" si="8"/>
        <v>-0.51152786597204369</v>
      </c>
      <c r="Q16" s="15"/>
      <c r="R16" s="14"/>
      <c r="S16" s="3" t="s">
        <v>21</v>
      </c>
      <c r="T16" s="3" t="s">
        <v>7</v>
      </c>
      <c r="U16" s="3" t="s">
        <v>6</v>
      </c>
      <c r="V16" s="8">
        <v>4.992511233150275E-4</v>
      </c>
      <c r="W16" s="8">
        <v>7.4887668497254124E-3</v>
      </c>
      <c r="X16" s="8">
        <v>0.79331003494757868</v>
      </c>
      <c r="Y16" s="8">
        <f t="shared" si="9"/>
        <v>4.992511233150275E-4</v>
      </c>
      <c r="Z16" s="8">
        <f t="shared" si="10"/>
        <v>6.9895157264103849E-3</v>
      </c>
      <c r="AA16" s="8">
        <f t="shared" si="11"/>
        <v>0.79281078382426362</v>
      </c>
      <c r="AB16" s="8">
        <f t="shared" si="12"/>
        <v>0.19970044932601094</v>
      </c>
      <c r="AC16" s="8" t="s">
        <v>45</v>
      </c>
      <c r="AD16" s="8">
        <f t="shared" si="13"/>
        <v>-0.73212608987256877</v>
      </c>
      <c r="AE16" s="8" t="s">
        <v>60</v>
      </c>
      <c r="AF16" s="8">
        <f t="shared" si="14"/>
        <v>-3.318709850025691E-2</v>
      </c>
      <c r="AG16" s="8">
        <f t="shared" si="15"/>
        <v>-0.32575352479154734</v>
      </c>
    </row>
    <row r="22" spans="2:6" x14ac:dyDescent="0.35">
      <c r="B22" s="2" t="s">
        <v>25</v>
      </c>
      <c r="C22" s="4" t="s">
        <v>28</v>
      </c>
      <c r="D22" s="9" t="s">
        <v>29</v>
      </c>
    </row>
    <row r="23" spans="2:6" x14ac:dyDescent="0.35">
      <c r="B23" s="3" t="s">
        <v>0</v>
      </c>
      <c r="C23" s="6">
        <v>0.1871309916941859</v>
      </c>
      <c r="D23" s="8">
        <v>0.21168247628557163</v>
      </c>
      <c r="E23">
        <f>SUM(E2:E5)</f>
        <v>0.1871309916941859</v>
      </c>
      <c r="F23">
        <f>SUM(V2:V5)</f>
        <v>0.21168247628557163</v>
      </c>
    </row>
    <row r="24" spans="2:6" x14ac:dyDescent="0.35">
      <c r="B24" s="3" t="s">
        <v>8</v>
      </c>
      <c r="C24" s="6">
        <v>0.36025217652356645</v>
      </c>
      <c r="D24" s="8">
        <v>0.70893659510733897</v>
      </c>
      <c r="E24">
        <f>SUM(E6:E9)</f>
        <v>0.36025217652356645</v>
      </c>
      <c r="F24">
        <f>SUM(V6:V9)</f>
        <v>0.70893659510733897</v>
      </c>
    </row>
    <row r="25" spans="2:6" x14ac:dyDescent="0.35">
      <c r="B25" s="3" t="s">
        <v>3</v>
      </c>
      <c r="C25" s="6">
        <v>0.37726408485940155</v>
      </c>
      <c r="D25" s="8">
        <v>7.1892161757363959E-2</v>
      </c>
      <c r="E25">
        <f>SUM(E10:E13)</f>
        <v>0.37726408485940155</v>
      </c>
      <c r="F25">
        <f>SUM(V10:V13)</f>
        <v>7.1892161757363959E-2</v>
      </c>
    </row>
    <row r="26" spans="2:6" x14ac:dyDescent="0.35">
      <c r="B26" s="3" t="s">
        <v>7</v>
      </c>
      <c r="C26" s="6">
        <v>7.5352746922845978E-2</v>
      </c>
      <c r="D26" s="8">
        <v>7.4887668497254124E-3</v>
      </c>
      <c r="E26">
        <f>SUM(E14:E16)</f>
        <v>7.5352746922845978E-2</v>
      </c>
      <c r="F26">
        <f>SUM(V14:V16)</f>
        <v>7.4887668497254124E-3</v>
      </c>
    </row>
    <row r="27" spans="2:6" x14ac:dyDescent="0.35">
      <c r="B27" s="3" t="s">
        <v>1</v>
      </c>
      <c r="C27" s="6">
        <v>0.52236565595917139</v>
      </c>
      <c r="D27" s="8">
        <v>3.2950574138791808E-2</v>
      </c>
      <c r="E27">
        <f>SUM(E2, E6, E10, E14)</f>
        <v>0.52236565595917139</v>
      </c>
      <c r="F27">
        <f>SUM(V2, V6, V10, V14)</f>
        <v>3.2950574138791808E-2</v>
      </c>
    </row>
    <row r="28" spans="2:6" x14ac:dyDescent="0.35">
      <c r="B28" s="3" t="s">
        <v>5</v>
      </c>
      <c r="C28" s="6">
        <v>0.11007705393775644</v>
      </c>
      <c r="D28" s="8">
        <v>7.5886170743884165E-2</v>
      </c>
      <c r="E28">
        <f>SUM(E3, E7, E11, E15)</f>
        <v>0.11007705393775644</v>
      </c>
      <c r="F28">
        <f>SUM(V3, V7, V11, V15)</f>
        <v>7.5886170743884165E-2</v>
      </c>
    </row>
    <row r="29" spans="2:6" x14ac:dyDescent="0.35">
      <c r="B29" s="3" t="s">
        <v>6</v>
      </c>
      <c r="C29" s="6">
        <v>0.25247673371359947</v>
      </c>
      <c r="D29" s="8">
        <v>0.79331003494757868</v>
      </c>
      <c r="E29">
        <f>SUM(E4, E8, E12, E16)</f>
        <v>0.25247673371359947</v>
      </c>
      <c r="F29">
        <f>SUM(V4, V8, V12, V16)</f>
        <v>0.79331003494757868</v>
      </c>
    </row>
    <row r="30" spans="2:6" x14ac:dyDescent="0.35">
      <c r="B30" s="3" t="s">
        <v>4</v>
      </c>
      <c r="C30" s="6">
        <v>0.11508055638947262</v>
      </c>
      <c r="D30" s="8">
        <v>9.7853220169745375E-2</v>
      </c>
      <c r="E30">
        <f>SUM(E5, E9, E13)</f>
        <v>0.11508055638947262</v>
      </c>
      <c r="F30">
        <f>SUM(V5, V9, V13)</f>
        <v>9.7853220169745375E-2</v>
      </c>
    </row>
  </sheetData>
  <mergeCells count="3">
    <mergeCell ref="A1:A16"/>
    <mergeCell ref="R1:R16"/>
    <mergeCell ref="Q1:Q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6649-0E36-4FCC-9766-71B51A48EBD1}">
  <dimension ref="A1:C9"/>
  <sheetViews>
    <sheetView zoomScale="130" zoomScaleNormal="130" workbookViewId="0"/>
  </sheetViews>
  <sheetFormatPr defaultColWidth="8.81640625" defaultRowHeight="14.5" x14ac:dyDescent="0.35"/>
  <cols>
    <col min="1" max="1" width="12.453125" bestFit="1" customWidth="1"/>
    <col min="2" max="2" width="16.1796875" bestFit="1" customWidth="1"/>
    <col min="3" max="3" width="17.6328125" bestFit="1" customWidth="1"/>
  </cols>
  <sheetData>
    <row r="1" spans="1:3" s="1" customFormat="1" x14ac:dyDescent="0.35">
      <c r="A1" s="2" t="s">
        <v>25</v>
      </c>
      <c r="B1" s="4" t="s">
        <v>28</v>
      </c>
      <c r="C1" s="9" t="s">
        <v>29</v>
      </c>
    </row>
    <row r="2" spans="1:3" x14ac:dyDescent="0.35">
      <c r="A2" s="3" t="s">
        <v>0</v>
      </c>
      <c r="B2" s="6">
        <v>0.1871309916941859</v>
      </c>
      <c r="C2" s="8">
        <v>0.21168247628557163</v>
      </c>
    </row>
    <row r="3" spans="1:3" x14ac:dyDescent="0.35">
      <c r="A3" s="3" t="s">
        <v>8</v>
      </c>
      <c r="B3" s="6">
        <v>0.36025217652356645</v>
      </c>
      <c r="C3" s="8">
        <v>0.70893659510733897</v>
      </c>
    </row>
    <row r="4" spans="1:3" x14ac:dyDescent="0.35">
      <c r="A4" s="3" t="s">
        <v>3</v>
      </c>
      <c r="B4" s="6">
        <v>0.37726408485940155</v>
      </c>
      <c r="C4" s="8">
        <v>7.1892161757363959E-2</v>
      </c>
    </row>
    <row r="5" spans="1:3" x14ac:dyDescent="0.35">
      <c r="A5" s="3" t="s">
        <v>7</v>
      </c>
      <c r="B5" s="6">
        <v>7.5352746922845978E-2</v>
      </c>
      <c r="C5" s="8">
        <v>7.4887668497254124E-3</v>
      </c>
    </row>
    <row r="6" spans="1:3" x14ac:dyDescent="0.35">
      <c r="A6" s="3" t="s">
        <v>1</v>
      </c>
      <c r="B6" s="6">
        <v>0.52236565595917139</v>
      </c>
      <c r="C6" s="8">
        <v>3.2950574138791808E-2</v>
      </c>
    </row>
    <row r="7" spans="1:3" x14ac:dyDescent="0.35">
      <c r="A7" s="3" t="s">
        <v>5</v>
      </c>
      <c r="B7" s="6">
        <v>0.11007705393775644</v>
      </c>
      <c r="C7" s="8">
        <v>7.5886170743884165E-2</v>
      </c>
    </row>
    <row r="8" spans="1:3" x14ac:dyDescent="0.35">
      <c r="A8" s="3" t="s">
        <v>6</v>
      </c>
      <c r="B8" s="6">
        <v>0.25247673371359947</v>
      </c>
      <c r="C8" s="8">
        <v>0.79331003494757868</v>
      </c>
    </row>
    <row r="9" spans="1:3" x14ac:dyDescent="0.35">
      <c r="A9" s="3" t="s">
        <v>4</v>
      </c>
      <c r="B9" s="6">
        <v>0.11508055638947262</v>
      </c>
      <c r="C9" s="8">
        <v>9.7853220169745375E-2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F6BE-9A48-6A49-AC8A-BCC1C22E358F}">
  <dimension ref="A1:C16"/>
  <sheetViews>
    <sheetView zoomScale="130" zoomScaleNormal="130" workbookViewId="0"/>
  </sheetViews>
  <sheetFormatPr defaultColWidth="8.81640625" defaultRowHeight="14.5" x14ac:dyDescent="0.35"/>
  <cols>
    <col min="1" max="1" width="14.1796875" bestFit="1" customWidth="1"/>
    <col min="2" max="2" width="16.1796875" bestFit="1" customWidth="1"/>
    <col min="3" max="3" width="17.6328125" bestFit="1" customWidth="1"/>
  </cols>
  <sheetData>
    <row r="1" spans="1:3" s="1" customFormat="1" ht="29" x14ac:dyDescent="0.35">
      <c r="A1" s="2" t="s">
        <v>22</v>
      </c>
      <c r="B1" s="5" t="s">
        <v>26</v>
      </c>
      <c r="C1" s="7" t="s">
        <v>27</v>
      </c>
    </row>
    <row r="2" spans="1:3" x14ac:dyDescent="0.35">
      <c r="A2" s="3" t="s">
        <v>9</v>
      </c>
      <c r="B2" s="6">
        <v>6.1</v>
      </c>
      <c r="C2" s="8">
        <v>0.7</v>
      </c>
    </row>
    <row r="3" spans="1:3" x14ac:dyDescent="0.35">
      <c r="A3" s="3" t="s">
        <v>10</v>
      </c>
      <c r="B3" s="6">
        <v>0.9</v>
      </c>
      <c r="C3" s="8">
        <v>1.2</v>
      </c>
    </row>
    <row r="4" spans="1:3" x14ac:dyDescent="0.35">
      <c r="A4" s="3" t="s">
        <v>11</v>
      </c>
      <c r="B4" s="6">
        <v>6.4</v>
      </c>
      <c r="C4" s="8">
        <v>15.2</v>
      </c>
    </row>
    <row r="5" spans="1:3" x14ac:dyDescent="0.35">
      <c r="A5" s="3" t="s">
        <v>12</v>
      </c>
      <c r="B5" s="6">
        <v>5.3</v>
      </c>
      <c r="C5" s="8">
        <v>4.0999999999999996</v>
      </c>
    </row>
    <row r="6" spans="1:3" x14ac:dyDescent="0.35">
      <c r="A6" s="3" t="s">
        <v>16</v>
      </c>
      <c r="B6" s="6">
        <v>10.3</v>
      </c>
      <c r="C6" s="8">
        <v>0.8</v>
      </c>
    </row>
    <row r="7" spans="1:3" x14ac:dyDescent="0.35">
      <c r="A7" s="3" t="s">
        <v>13</v>
      </c>
      <c r="B7" s="6">
        <v>1.6</v>
      </c>
      <c r="C7" s="8">
        <v>2.4</v>
      </c>
    </row>
    <row r="8" spans="1:3" x14ac:dyDescent="0.35">
      <c r="A8" s="3" t="s">
        <v>14</v>
      </c>
      <c r="B8" s="6">
        <v>18</v>
      </c>
      <c r="C8" s="8">
        <v>62.2</v>
      </c>
    </row>
    <row r="9" spans="1:3" x14ac:dyDescent="0.35">
      <c r="A9" s="3" t="s">
        <v>15</v>
      </c>
      <c r="B9" s="6">
        <v>6.1</v>
      </c>
      <c r="C9" s="8">
        <v>5.6</v>
      </c>
    </row>
    <row r="10" spans="1:3" x14ac:dyDescent="0.35">
      <c r="A10" s="3" t="s">
        <v>19</v>
      </c>
      <c r="B10" s="6">
        <v>29.5</v>
      </c>
      <c r="C10" s="8">
        <v>1.4</v>
      </c>
    </row>
    <row r="11" spans="1:3" x14ac:dyDescent="0.35">
      <c r="A11" s="3" t="s">
        <v>17</v>
      </c>
      <c r="B11" s="6">
        <v>7.3</v>
      </c>
      <c r="C11" s="8">
        <v>3.7</v>
      </c>
    </row>
    <row r="12" spans="1:3" x14ac:dyDescent="0.35">
      <c r="A12" s="3" t="s">
        <v>18</v>
      </c>
      <c r="B12" s="6">
        <v>0.8</v>
      </c>
      <c r="C12" s="8">
        <v>2</v>
      </c>
    </row>
    <row r="13" spans="1:3" x14ac:dyDescent="0.35">
      <c r="A13" s="3" t="s">
        <v>2</v>
      </c>
      <c r="B13" s="6">
        <v>0.1</v>
      </c>
      <c r="C13" s="8">
        <v>0.1</v>
      </c>
    </row>
    <row r="14" spans="1:3" x14ac:dyDescent="0.35">
      <c r="A14" s="3" t="s">
        <v>30</v>
      </c>
      <c r="B14" s="6">
        <v>6.3</v>
      </c>
      <c r="C14" s="8">
        <v>0.4</v>
      </c>
    </row>
    <row r="15" spans="1:3" x14ac:dyDescent="0.35">
      <c r="A15" s="3" t="s">
        <v>20</v>
      </c>
      <c r="B15" s="6">
        <v>1.2</v>
      </c>
      <c r="C15" s="8">
        <v>0.3</v>
      </c>
    </row>
    <row r="16" spans="1:3" x14ac:dyDescent="0.35">
      <c r="A16" s="3" t="s">
        <v>21</v>
      </c>
      <c r="B16" s="6">
        <v>0.03</v>
      </c>
      <c r="C16" s="8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11A0-D83F-452C-BDF0-0F381F674E12}">
  <dimension ref="A1:AK11"/>
  <sheetViews>
    <sheetView zoomScaleNormal="100" workbookViewId="0"/>
  </sheetViews>
  <sheetFormatPr defaultRowHeight="14.5" x14ac:dyDescent="0.35"/>
  <cols>
    <col min="1" max="1" width="9.54296875" bestFit="1" customWidth="1"/>
    <col min="2" max="4" width="7.81640625" bestFit="1" customWidth="1"/>
    <col min="5" max="5" width="7.81640625" customWidth="1"/>
    <col min="6" max="6" width="7.81640625" bestFit="1" customWidth="1"/>
    <col min="7" max="7" width="7.81640625" customWidth="1"/>
    <col min="8" max="8" width="9.54296875" customWidth="1"/>
    <col min="9" max="14" width="7.81640625" bestFit="1" customWidth="1"/>
    <col min="15" max="15" width="9.54296875" customWidth="1"/>
    <col min="16" max="19" width="7.81640625" bestFit="1" customWidth="1"/>
    <col min="20" max="21" width="7.81640625" customWidth="1"/>
    <col min="22" max="22" width="9.54296875" customWidth="1"/>
    <col min="23" max="28" width="7.81640625" bestFit="1" customWidth="1"/>
    <col min="30" max="30" width="17.26953125" bestFit="1" customWidth="1"/>
    <col min="31" max="31" width="6" bestFit="1" customWidth="1"/>
    <col min="32" max="32" width="17.26953125" bestFit="1" customWidth="1"/>
    <col min="33" max="33" width="6" bestFit="1" customWidth="1"/>
    <col min="34" max="34" width="17.26953125" bestFit="1" customWidth="1"/>
    <col min="35" max="35" width="6" bestFit="1" customWidth="1"/>
    <col min="36" max="36" width="17.26953125" bestFit="1" customWidth="1"/>
    <col min="37" max="37" width="6" bestFit="1" customWidth="1"/>
  </cols>
  <sheetData>
    <row r="1" spans="1:37" x14ac:dyDescent="0.35">
      <c r="A1" s="4"/>
      <c r="B1" s="19" t="s">
        <v>101</v>
      </c>
      <c r="C1" s="19"/>
      <c r="D1" s="19"/>
      <c r="E1" s="19" t="s">
        <v>100</v>
      </c>
      <c r="F1" s="19"/>
      <c r="G1" s="19"/>
      <c r="H1" s="10"/>
      <c r="I1" s="19" t="s">
        <v>89</v>
      </c>
      <c r="J1" s="19"/>
      <c r="K1" s="19"/>
      <c r="L1" s="19" t="s">
        <v>102</v>
      </c>
      <c r="M1" s="19"/>
      <c r="N1" s="19"/>
      <c r="O1" s="9"/>
      <c r="P1" s="16" t="s">
        <v>101</v>
      </c>
      <c r="Q1" s="17"/>
      <c r="R1" s="18"/>
      <c r="S1" s="16" t="s">
        <v>100</v>
      </c>
      <c r="T1" s="17"/>
      <c r="U1" s="18"/>
      <c r="V1" s="9"/>
      <c r="W1" s="16" t="s">
        <v>89</v>
      </c>
      <c r="X1" s="17"/>
      <c r="Y1" s="18"/>
      <c r="Z1" s="16" t="s">
        <v>102</v>
      </c>
      <c r="AA1" s="17"/>
      <c r="AB1" s="18"/>
      <c r="AD1" s="6" t="s">
        <v>50</v>
      </c>
      <c r="AE1" s="6">
        <v>2.2000000000000002</v>
      </c>
      <c r="AF1" s="6" t="s">
        <v>32</v>
      </c>
      <c r="AG1" s="6">
        <v>1</v>
      </c>
      <c r="AH1" s="8" t="s">
        <v>50</v>
      </c>
      <c r="AI1" s="8">
        <v>14</v>
      </c>
      <c r="AJ1" s="8" t="s">
        <v>32</v>
      </c>
      <c r="AK1" s="8">
        <v>15</v>
      </c>
    </row>
    <row r="2" spans="1:37" x14ac:dyDescent="0.35">
      <c r="A2" s="4" t="s">
        <v>104</v>
      </c>
      <c r="B2" s="4" t="s">
        <v>90</v>
      </c>
      <c r="C2" s="4" t="s">
        <v>91</v>
      </c>
      <c r="D2" s="4" t="s">
        <v>92</v>
      </c>
      <c r="E2" s="4" t="s">
        <v>93</v>
      </c>
      <c r="F2" s="4" t="s">
        <v>94</v>
      </c>
      <c r="G2" s="4" t="s">
        <v>95</v>
      </c>
      <c r="H2" s="4" t="s">
        <v>104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94</v>
      </c>
      <c r="N2" s="4" t="s">
        <v>95</v>
      </c>
      <c r="O2" s="9" t="s">
        <v>104</v>
      </c>
      <c r="P2" s="9" t="s">
        <v>90</v>
      </c>
      <c r="Q2" s="9" t="s">
        <v>91</v>
      </c>
      <c r="R2" s="9" t="s">
        <v>92</v>
      </c>
      <c r="S2" s="9" t="s">
        <v>93</v>
      </c>
      <c r="T2" s="9" t="s">
        <v>94</v>
      </c>
      <c r="U2" s="9" t="s">
        <v>95</v>
      </c>
      <c r="V2" s="9" t="s">
        <v>104</v>
      </c>
      <c r="W2" s="9" t="s">
        <v>90</v>
      </c>
      <c r="X2" s="9" t="s">
        <v>91</v>
      </c>
      <c r="Y2" s="9" t="s">
        <v>92</v>
      </c>
      <c r="Z2" s="9" t="s">
        <v>93</v>
      </c>
      <c r="AA2" s="9" t="s">
        <v>94</v>
      </c>
      <c r="AB2" s="9" t="s">
        <v>95</v>
      </c>
      <c r="AD2" s="6" t="s">
        <v>54</v>
      </c>
      <c r="AE2" s="6">
        <v>1</v>
      </c>
      <c r="AF2" s="6" t="s">
        <v>33</v>
      </c>
      <c r="AG2" s="6">
        <v>7.2</v>
      </c>
      <c r="AH2" s="8" t="s">
        <v>54</v>
      </c>
      <c r="AI2" s="8">
        <v>2</v>
      </c>
      <c r="AJ2" s="8" t="s">
        <v>33</v>
      </c>
      <c r="AK2" s="8">
        <v>19</v>
      </c>
    </row>
    <row r="3" spans="1:37" x14ac:dyDescent="0.35">
      <c r="A3" s="4" t="s">
        <v>103</v>
      </c>
      <c r="B3" s="6"/>
      <c r="C3" s="6"/>
      <c r="D3" s="6"/>
      <c r="E3" s="6"/>
      <c r="F3" s="6"/>
      <c r="G3" s="6"/>
      <c r="H3" s="4" t="s">
        <v>105</v>
      </c>
      <c r="I3" s="6"/>
      <c r="J3" s="6"/>
      <c r="K3" s="6"/>
      <c r="L3" s="6"/>
      <c r="M3" s="6"/>
      <c r="N3" s="6"/>
      <c r="O3" s="9" t="s">
        <v>103</v>
      </c>
      <c r="P3" s="8"/>
      <c r="Q3" s="8"/>
      <c r="R3" s="8"/>
      <c r="S3" s="8"/>
      <c r="T3" s="8"/>
      <c r="U3" s="8"/>
      <c r="V3" s="9" t="s">
        <v>105</v>
      </c>
      <c r="W3" s="8"/>
      <c r="X3" s="8"/>
      <c r="Y3" s="8"/>
      <c r="Z3" s="8"/>
      <c r="AA3" s="8"/>
      <c r="AB3" s="8"/>
      <c r="AD3" s="6" t="s">
        <v>58</v>
      </c>
      <c r="AE3" s="6">
        <v>0.05</v>
      </c>
      <c r="AF3" s="6" t="s">
        <v>34</v>
      </c>
      <c r="AG3" s="6">
        <v>0.73</v>
      </c>
      <c r="AH3" s="8" t="s">
        <v>58</v>
      </c>
      <c r="AI3" s="8">
        <v>0.2</v>
      </c>
      <c r="AJ3" s="8" t="s">
        <v>34</v>
      </c>
      <c r="AK3" s="8">
        <v>0.19</v>
      </c>
    </row>
    <row r="4" spans="1:37" x14ac:dyDescent="0.35">
      <c r="A4" s="4" t="s">
        <v>96</v>
      </c>
      <c r="B4" s="6">
        <v>2.2000000000000002</v>
      </c>
      <c r="C4" s="6">
        <v>1</v>
      </c>
      <c r="D4" s="6">
        <v>0.05</v>
      </c>
      <c r="E4" s="6">
        <v>0.21</v>
      </c>
      <c r="F4" s="6">
        <v>7.0000000000000007E-2</v>
      </c>
      <c r="G4" s="6">
        <v>0.02</v>
      </c>
      <c r="H4" s="4" t="s">
        <v>96</v>
      </c>
      <c r="I4" s="6">
        <v>1</v>
      </c>
      <c r="J4" s="6">
        <v>7.2</v>
      </c>
      <c r="K4" s="6">
        <v>0.73</v>
      </c>
      <c r="L4" s="6">
        <v>0.04</v>
      </c>
      <c r="M4" s="6">
        <v>0.6</v>
      </c>
      <c r="N4" s="6">
        <v>0.3</v>
      </c>
      <c r="O4" s="9" t="s">
        <v>96</v>
      </c>
      <c r="P4" s="8">
        <v>14</v>
      </c>
      <c r="Q4" s="8">
        <v>2</v>
      </c>
      <c r="R4" s="8">
        <v>0.2</v>
      </c>
      <c r="S4" s="8">
        <v>15</v>
      </c>
      <c r="T4" s="8">
        <v>0.2</v>
      </c>
      <c r="U4" s="8">
        <v>0.1</v>
      </c>
      <c r="V4" s="9" t="s">
        <v>96</v>
      </c>
      <c r="W4" s="8">
        <v>15</v>
      </c>
      <c r="X4" s="8">
        <v>19</v>
      </c>
      <c r="Y4" s="8">
        <v>0.19</v>
      </c>
      <c r="Z4" s="8">
        <v>0.3</v>
      </c>
      <c r="AA4" s="8">
        <v>0.09</v>
      </c>
      <c r="AB4" s="8">
        <v>0.01</v>
      </c>
      <c r="AD4" s="6" t="s">
        <v>51</v>
      </c>
      <c r="AE4" s="6">
        <v>3.5</v>
      </c>
      <c r="AF4" s="6" t="s">
        <v>36</v>
      </c>
      <c r="AG4" s="6">
        <v>0.3</v>
      </c>
      <c r="AH4" s="8" t="s">
        <v>51</v>
      </c>
      <c r="AI4" s="8">
        <v>9</v>
      </c>
      <c r="AJ4" s="8" t="s">
        <v>36</v>
      </c>
      <c r="AK4" s="8">
        <v>9</v>
      </c>
    </row>
    <row r="5" spans="1:37" x14ac:dyDescent="0.35">
      <c r="A5" s="4" t="s">
        <v>97</v>
      </c>
      <c r="B5" s="6">
        <v>3.5</v>
      </c>
      <c r="C5" s="6">
        <v>1.2</v>
      </c>
      <c r="D5" s="6">
        <v>0.04</v>
      </c>
      <c r="E5" s="6">
        <v>1</v>
      </c>
      <c r="F5" s="6">
        <v>0.1</v>
      </c>
      <c r="G5" s="6">
        <v>0.1</v>
      </c>
      <c r="H5" s="4" t="s">
        <v>97</v>
      </c>
      <c r="I5" s="6">
        <v>0.3</v>
      </c>
      <c r="J5" s="6">
        <v>4</v>
      </c>
      <c r="K5" s="6">
        <v>0.14000000000000001</v>
      </c>
      <c r="L5" s="6">
        <v>0.02</v>
      </c>
      <c r="M5" s="6">
        <v>0.13</v>
      </c>
      <c r="N5" s="6">
        <v>0.05</v>
      </c>
      <c r="O5" s="9" t="s">
        <v>97</v>
      </c>
      <c r="P5" s="8">
        <v>9</v>
      </c>
      <c r="Q5" s="8">
        <v>2</v>
      </c>
      <c r="R5" s="8">
        <v>0.3</v>
      </c>
      <c r="S5" s="8">
        <v>9</v>
      </c>
      <c r="T5" s="8">
        <v>0.2</v>
      </c>
      <c r="U5" s="8">
        <v>0.4</v>
      </c>
      <c r="V5" s="9" t="s">
        <v>97</v>
      </c>
      <c r="W5" s="8">
        <v>9</v>
      </c>
      <c r="X5" s="8">
        <v>22</v>
      </c>
      <c r="Y5" s="8">
        <v>0.04</v>
      </c>
      <c r="Z5" s="8">
        <v>6</v>
      </c>
      <c r="AA5" s="8">
        <v>0.2</v>
      </c>
      <c r="AB5" s="8">
        <v>0.01</v>
      </c>
      <c r="AD5" s="6" t="s">
        <v>55</v>
      </c>
      <c r="AE5" s="6">
        <v>1.2</v>
      </c>
      <c r="AF5" s="6" t="s">
        <v>37</v>
      </c>
      <c r="AG5" s="6">
        <v>4</v>
      </c>
      <c r="AH5" s="8" t="s">
        <v>55</v>
      </c>
      <c r="AI5" s="8">
        <v>2</v>
      </c>
      <c r="AJ5" s="8" t="s">
        <v>37</v>
      </c>
      <c r="AK5" s="8">
        <v>22</v>
      </c>
    </row>
    <row r="6" spans="1:37" x14ac:dyDescent="0.35">
      <c r="A6" s="4" t="s">
        <v>98</v>
      </c>
      <c r="B6" s="6">
        <v>0.53</v>
      </c>
      <c r="C6" s="6">
        <v>0.01</v>
      </c>
      <c r="D6" s="6">
        <v>0.1</v>
      </c>
      <c r="E6" s="6">
        <v>0.08</v>
      </c>
      <c r="F6" s="6">
        <v>0.4</v>
      </c>
      <c r="G6" s="6">
        <v>1</v>
      </c>
      <c r="H6" s="4" t="s">
        <v>98</v>
      </c>
      <c r="I6" s="6">
        <v>0.06</v>
      </c>
      <c r="J6" s="6">
        <v>0.05</v>
      </c>
      <c r="K6" s="6">
        <v>0.3</v>
      </c>
      <c r="L6" s="6">
        <v>0.3</v>
      </c>
      <c r="M6" s="6">
        <v>0.1</v>
      </c>
      <c r="N6" s="6">
        <v>1</v>
      </c>
      <c r="O6" s="9" t="s">
        <v>98</v>
      </c>
      <c r="P6" s="8">
        <v>1.08</v>
      </c>
      <c r="Q6" s="8">
        <v>0.01</v>
      </c>
      <c r="R6" s="8">
        <v>0.04</v>
      </c>
      <c r="S6" s="8">
        <v>0.01</v>
      </c>
      <c r="T6" s="8">
        <v>0.03</v>
      </c>
      <c r="U6" s="8">
        <v>6</v>
      </c>
      <c r="V6" s="9" t="s">
        <v>98</v>
      </c>
      <c r="W6" s="8">
        <v>0.6</v>
      </c>
      <c r="X6" s="8">
        <v>0.2</v>
      </c>
      <c r="Y6" s="8">
        <v>0.05</v>
      </c>
      <c r="Z6" s="8">
        <v>0.3</v>
      </c>
      <c r="AA6" s="8">
        <v>0.02</v>
      </c>
      <c r="AB6" s="8">
        <v>2</v>
      </c>
      <c r="AD6" s="6" t="s">
        <v>59</v>
      </c>
      <c r="AE6" s="6">
        <v>0.04</v>
      </c>
      <c r="AF6" s="6" t="s">
        <v>38</v>
      </c>
      <c r="AG6" s="6">
        <v>0.14000000000000001</v>
      </c>
      <c r="AH6" s="8" t="s">
        <v>59</v>
      </c>
      <c r="AI6" s="8">
        <v>0.3</v>
      </c>
      <c r="AJ6" s="8" t="s">
        <v>38</v>
      </c>
      <c r="AK6" s="8">
        <v>0.04</v>
      </c>
    </row>
    <row r="7" spans="1:37" x14ac:dyDescent="0.35">
      <c r="A7" s="4" t="s">
        <v>99</v>
      </c>
      <c r="B7" s="6">
        <v>0.16</v>
      </c>
      <c r="C7" s="6">
        <v>0.02</v>
      </c>
      <c r="D7" s="6"/>
      <c r="E7" s="6">
        <v>0.08</v>
      </c>
      <c r="F7" s="6">
        <v>0.2</v>
      </c>
      <c r="G7" s="6"/>
      <c r="H7" s="4" t="s">
        <v>99</v>
      </c>
      <c r="I7" s="6">
        <v>0.06</v>
      </c>
      <c r="J7" s="6">
        <v>0.2</v>
      </c>
      <c r="K7" s="6"/>
      <c r="L7" s="6">
        <v>0.2</v>
      </c>
      <c r="M7" s="6">
        <v>4</v>
      </c>
      <c r="N7" s="6"/>
      <c r="O7" s="9" t="s">
        <v>99</v>
      </c>
      <c r="P7" s="8">
        <v>0.4</v>
      </c>
      <c r="Q7" s="8">
        <v>0.03</v>
      </c>
      <c r="R7" s="8"/>
      <c r="S7" s="8">
        <v>0.08</v>
      </c>
      <c r="T7" s="8">
        <v>2</v>
      </c>
      <c r="U7" s="8"/>
      <c r="V7" s="9" t="s">
        <v>99</v>
      </c>
      <c r="W7" s="8">
        <v>0.5</v>
      </c>
      <c r="X7" s="8">
        <v>0.6</v>
      </c>
      <c r="Y7" s="8"/>
      <c r="Z7" s="8">
        <v>1</v>
      </c>
      <c r="AA7" s="8">
        <v>0.3</v>
      </c>
      <c r="AB7" s="8"/>
      <c r="AD7" s="6" t="s">
        <v>52</v>
      </c>
      <c r="AE7" s="6">
        <v>0.53</v>
      </c>
      <c r="AF7" s="6" t="s">
        <v>40</v>
      </c>
      <c r="AG7" s="6">
        <v>0.06</v>
      </c>
      <c r="AH7" s="8" t="s">
        <v>52</v>
      </c>
      <c r="AI7" s="8">
        <v>1.08</v>
      </c>
      <c r="AJ7" s="8" t="s">
        <v>40</v>
      </c>
      <c r="AK7" s="8">
        <v>0.6</v>
      </c>
    </row>
    <row r="8" spans="1:37" x14ac:dyDescent="0.35">
      <c r="AD8" s="6" t="s">
        <v>56</v>
      </c>
      <c r="AE8" s="6">
        <v>0.01</v>
      </c>
      <c r="AF8" s="6" t="s">
        <v>41</v>
      </c>
      <c r="AG8" s="6">
        <v>0.05</v>
      </c>
      <c r="AH8" s="8" t="s">
        <v>56</v>
      </c>
      <c r="AI8" s="8">
        <v>0.01</v>
      </c>
      <c r="AJ8" s="8" t="s">
        <v>41</v>
      </c>
      <c r="AK8" s="8">
        <v>0.2</v>
      </c>
    </row>
    <row r="9" spans="1:37" x14ac:dyDescent="0.35">
      <c r="AD9" s="6" t="s">
        <v>60</v>
      </c>
      <c r="AE9" s="6">
        <v>0.1</v>
      </c>
      <c r="AF9" s="6" t="s">
        <v>42</v>
      </c>
      <c r="AG9" s="6">
        <v>0.3</v>
      </c>
      <c r="AH9" s="8" t="s">
        <v>60</v>
      </c>
      <c r="AI9" s="8">
        <v>0.04</v>
      </c>
      <c r="AJ9" s="8" t="s">
        <v>42</v>
      </c>
      <c r="AK9" s="8">
        <v>0.05</v>
      </c>
    </row>
    <row r="10" spans="1:37" x14ac:dyDescent="0.35">
      <c r="AD10" s="6" t="s">
        <v>53</v>
      </c>
      <c r="AE10" s="6">
        <v>0.16</v>
      </c>
      <c r="AF10" s="6" t="s">
        <v>44</v>
      </c>
      <c r="AG10" s="6">
        <v>0.06</v>
      </c>
      <c r="AH10" s="8" t="s">
        <v>53</v>
      </c>
      <c r="AI10" s="8">
        <v>0.4</v>
      </c>
      <c r="AJ10" s="8" t="s">
        <v>44</v>
      </c>
      <c r="AK10" s="8">
        <v>0.5</v>
      </c>
    </row>
    <row r="11" spans="1:37" x14ac:dyDescent="0.35">
      <c r="AD11" s="6" t="s">
        <v>57</v>
      </c>
      <c r="AE11" s="6">
        <v>0.02</v>
      </c>
      <c r="AF11" s="6" t="s">
        <v>45</v>
      </c>
      <c r="AG11" s="6">
        <v>0.2</v>
      </c>
      <c r="AH11" s="8" t="s">
        <v>57</v>
      </c>
      <c r="AI11" s="8">
        <v>0.03</v>
      </c>
      <c r="AJ11" s="8" t="s">
        <v>45</v>
      </c>
      <c r="AK11" s="8">
        <v>0.6</v>
      </c>
    </row>
  </sheetData>
  <mergeCells count="8">
    <mergeCell ref="W1:Y1"/>
    <mergeCell ref="Z1:AB1"/>
    <mergeCell ref="E1:G1"/>
    <mergeCell ref="B1:D1"/>
    <mergeCell ref="I1:K1"/>
    <mergeCell ref="L1:N1"/>
    <mergeCell ref="P1:R1"/>
    <mergeCell ref="S1:U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35FFA8-2726-4E4D-A32C-3BCD96147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interplay</vt:lpstr>
      <vt:lpstr>interplay_calcs</vt:lpstr>
      <vt:lpstr>discrete_PTM</vt:lpstr>
      <vt:lpstr>og data </vt:lpstr>
      <vt:lpstr>M4K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poncha</dc:creator>
  <cp:lastModifiedBy>karl poncha</cp:lastModifiedBy>
  <dcterms:created xsi:type="dcterms:W3CDTF">2024-04-14T18:25:14Z</dcterms:created>
  <dcterms:modified xsi:type="dcterms:W3CDTF">2024-09-23T16:26:00Z</dcterms:modified>
</cp:coreProperties>
</file>