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DS512 Business Intelligence and Decision Analytics\512 Project\Model\"/>
    </mc:Choice>
  </mc:AlternateContent>
  <xr:revisionPtr revIDLastSave="0" documentId="13_ncr:1_{0C42928B-68C7-4F67-AB1A-4715972C3ADA}" xr6:coauthVersionLast="47" xr6:coauthVersionMax="47" xr10:uidLastSave="{00000000-0000-0000-0000-000000000000}"/>
  <bookViews>
    <workbookView xWindow="-108" yWindow="-108" windowWidth="23256" windowHeight="12576" activeTab="2" xr2:uid="{88B424D1-16E5-453A-A1FA-C0F1B3C42DF9}"/>
  </bookViews>
  <sheets>
    <sheet name="126_Meal1" sheetId="1" r:id="rId1"/>
    <sheet name="126_Meal2" sheetId="2" r:id="rId2"/>
    <sheet name="126_Meal3" sheetId="3" r:id="rId3"/>
  </sheets>
  <definedNames>
    <definedName name="solver_adj" localSheetId="0" hidden="1">'126_Meal1'!$B$4:$BF$4</definedName>
    <definedName name="solver_adj" localSheetId="1" hidden="1">'126_Meal2'!$B$4:$BF$4</definedName>
    <definedName name="solver_adj" localSheetId="2" hidden="1">'126_Meal3'!$B$4:$BF$4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'126_Meal1'!$BG$14:$BG$27</definedName>
    <definedName name="solver_lhs1" localSheetId="1" hidden="1">'126_Meal2'!$BG$14:$BG$27</definedName>
    <definedName name="solver_lhs1" localSheetId="2" hidden="1">'126_Meal3'!$BG$14:$BG$27</definedName>
    <definedName name="solver_lhs2" localSheetId="0" hidden="1">'126_Meal1'!$BG$14:$BG$27</definedName>
    <definedName name="solver_lhs2" localSheetId="1" hidden="1">'126_Meal2'!$BG$14:$BG$28</definedName>
    <definedName name="solver_lhs2" localSheetId="2" hidden="1">'126_Meal3'!$BG$14:$BG$28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'126_Meal1'!$BI$3</definedName>
    <definedName name="solver_opt" localSheetId="1" hidden="1">'126_Meal2'!$BI$3</definedName>
    <definedName name="solver_opt" localSheetId="2" hidden="1">'126_Meal3'!$BI$3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3</definedName>
    <definedName name="solver_rel1" localSheetId="2" hidden="1">3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hs1" localSheetId="0" hidden="1">'126_Meal1'!$BJ$14:$BJ$27</definedName>
    <definedName name="solver_rhs1" localSheetId="1" hidden="1">'126_Meal2'!$BI$14:$BI$27</definedName>
    <definedName name="solver_rhs1" localSheetId="2" hidden="1">'126_Meal3'!$BI$14:$BI$27</definedName>
    <definedName name="solver_rhs2" localSheetId="0" hidden="1">'126_Meal1'!$BI$14:$BI$27</definedName>
    <definedName name="solver_rhs2" localSheetId="1" hidden="1">'126_Meal2'!$BJ$14:$BJ$28</definedName>
    <definedName name="solver_rhs2" localSheetId="2" hidden="1">'126_Meal3'!$BJ$14:$BJ$28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3" i="3" l="1"/>
  <c r="BM16" i="3"/>
  <c r="BM17" i="3"/>
  <c r="BM18" i="3"/>
  <c r="BM19" i="3"/>
  <c r="BM20" i="3"/>
  <c r="BM21" i="3"/>
  <c r="BM22" i="3"/>
  <c r="BM23" i="3"/>
  <c r="BM24" i="3"/>
  <c r="BM25" i="3"/>
  <c r="BM26" i="3"/>
  <c r="BM27" i="3"/>
  <c r="BM15" i="3"/>
  <c r="BM14" i="3"/>
  <c r="BO27" i="3"/>
  <c r="BO16" i="3"/>
  <c r="BO17" i="3"/>
  <c r="BO18" i="3"/>
  <c r="BO19" i="3"/>
  <c r="BO20" i="3"/>
  <c r="BO21" i="3"/>
  <c r="BO22" i="3"/>
  <c r="BO23" i="3"/>
  <c r="BO24" i="3"/>
  <c r="BO25" i="3"/>
  <c r="BO26" i="3"/>
  <c r="BO15" i="3"/>
  <c r="BO14" i="3"/>
  <c r="BN27" i="3"/>
  <c r="BN16" i="3"/>
  <c r="BN17" i="3"/>
  <c r="BN18" i="3"/>
  <c r="BN19" i="3"/>
  <c r="BN20" i="3"/>
  <c r="BN21" i="3"/>
  <c r="BN22" i="3"/>
  <c r="BN23" i="3"/>
  <c r="BN24" i="3"/>
  <c r="BN25" i="3"/>
  <c r="BN26" i="3"/>
  <c r="BN15" i="3"/>
  <c r="BN14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G14" i="3"/>
  <c r="F9" i="3"/>
  <c r="BI3" i="3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G14" i="2"/>
  <c r="F8" i="2"/>
  <c r="BI3" i="2"/>
  <c r="BF29" i="1"/>
  <c r="BF30" i="2" s="1"/>
  <c r="BE29" i="1"/>
  <c r="BE30" i="2" s="1"/>
  <c r="BD29" i="1"/>
  <c r="BD30" i="2" s="1"/>
  <c r="BC29" i="1"/>
  <c r="BC30" i="2" s="1"/>
  <c r="BC28" i="2" s="1"/>
  <c r="BB29" i="1"/>
  <c r="BB30" i="2" s="1"/>
  <c r="BA29" i="1"/>
  <c r="BA30" i="2" s="1"/>
  <c r="AZ29" i="1"/>
  <c r="AZ30" i="2" s="1"/>
  <c r="AY29" i="1"/>
  <c r="AY30" i="2" s="1"/>
  <c r="AY32" i="2" s="1"/>
  <c r="AY30" i="3" s="1"/>
  <c r="AX29" i="1"/>
  <c r="AX30" i="2" s="1"/>
  <c r="AX28" i="2" s="1"/>
  <c r="AW29" i="1"/>
  <c r="AW30" i="2" s="1"/>
  <c r="AV29" i="1"/>
  <c r="AV30" i="2" s="1"/>
  <c r="AU29" i="1"/>
  <c r="AU30" i="2" s="1"/>
  <c r="AT29" i="1"/>
  <c r="AT30" i="2" s="1"/>
  <c r="AT28" i="2" s="1"/>
  <c r="AS29" i="1"/>
  <c r="AS30" i="2" s="1"/>
  <c r="AR29" i="1"/>
  <c r="AR30" i="2" s="1"/>
  <c r="AQ29" i="1"/>
  <c r="AQ30" i="2" s="1"/>
  <c r="AQ32" i="2" s="1"/>
  <c r="AQ30" i="3" s="1"/>
  <c r="AQ32" i="3" s="1"/>
  <c r="AP29" i="1"/>
  <c r="AP30" i="2" s="1"/>
  <c r="AO29" i="1"/>
  <c r="AO30" i="2" s="1"/>
  <c r="AN29" i="1"/>
  <c r="AN30" i="2" s="1"/>
  <c r="AN28" i="2" s="1"/>
  <c r="AM29" i="1"/>
  <c r="AM30" i="2" s="1"/>
  <c r="AM28" i="2" s="1"/>
  <c r="AL29" i="1"/>
  <c r="AL30" i="2" s="1"/>
  <c r="AK29" i="1"/>
  <c r="AK30" i="2" s="1"/>
  <c r="AJ29" i="1"/>
  <c r="AJ30" i="2" s="1"/>
  <c r="AI29" i="1"/>
  <c r="AI30" i="2" s="1"/>
  <c r="AI28" i="2" s="1"/>
  <c r="AH29" i="1"/>
  <c r="AH30" i="2" s="1"/>
  <c r="AH28" i="2" s="1"/>
  <c r="AG29" i="1"/>
  <c r="AG30" i="2" s="1"/>
  <c r="AF29" i="1"/>
  <c r="AF30" i="2" s="1"/>
  <c r="AE29" i="1"/>
  <c r="AE30" i="2" s="1"/>
  <c r="AD29" i="1"/>
  <c r="AD30" i="2" s="1"/>
  <c r="AD28" i="2" s="1"/>
  <c r="AC29" i="1"/>
  <c r="AC30" i="2" s="1"/>
  <c r="AB29" i="1"/>
  <c r="AB30" i="2" s="1"/>
  <c r="AA29" i="1"/>
  <c r="AA30" i="2" s="1"/>
  <c r="Z29" i="1"/>
  <c r="Z30" i="2" s="1"/>
  <c r="Y29" i="1"/>
  <c r="Y30" i="2" s="1"/>
  <c r="X29" i="1"/>
  <c r="X30" i="2" s="1"/>
  <c r="W29" i="1"/>
  <c r="W30" i="2" s="1"/>
  <c r="W32" i="2" s="1"/>
  <c r="W30" i="3" s="1"/>
  <c r="V29" i="1"/>
  <c r="V30" i="2" s="1"/>
  <c r="U29" i="1"/>
  <c r="U30" i="2" s="1"/>
  <c r="T29" i="1"/>
  <c r="T30" i="2" s="1"/>
  <c r="S29" i="1"/>
  <c r="S30" i="2" s="1"/>
  <c r="S28" i="2" s="1"/>
  <c r="R29" i="1"/>
  <c r="R30" i="2" s="1"/>
  <c r="R28" i="2" s="1"/>
  <c r="Q29" i="1"/>
  <c r="Q30" i="2" s="1"/>
  <c r="P29" i="1"/>
  <c r="P30" i="2" s="1"/>
  <c r="O29" i="1"/>
  <c r="O30" i="2" s="1"/>
  <c r="O32" i="2" s="1"/>
  <c r="O30" i="3" s="1"/>
  <c r="O28" i="3" s="1"/>
  <c r="N29" i="1"/>
  <c r="N30" i="2" s="1"/>
  <c r="N28" i="2" s="1"/>
  <c r="M29" i="1"/>
  <c r="M30" i="2" s="1"/>
  <c r="L29" i="1"/>
  <c r="L30" i="2" s="1"/>
  <c r="L28" i="2" s="1"/>
  <c r="K29" i="1"/>
  <c r="K30" i="2" s="1"/>
  <c r="J29" i="1"/>
  <c r="J30" i="2" s="1"/>
  <c r="I29" i="1"/>
  <c r="I30" i="2" s="1"/>
  <c r="H29" i="1"/>
  <c r="H30" i="2" s="1"/>
  <c r="G29" i="1"/>
  <c r="G30" i="2" s="1"/>
  <c r="G28" i="2" s="1"/>
  <c r="F29" i="1"/>
  <c r="F30" i="2" s="1"/>
  <c r="E29" i="1"/>
  <c r="E30" i="2" s="1"/>
  <c r="D29" i="1"/>
  <c r="D30" i="2" s="1"/>
  <c r="C29" i="1"/>
  <c r="C30" i="2" s="1"/>
  <c r="C28" i="2" s="1"/>
  <c r="B29" i="1"/>
  <c r="B30" i="2" s="1"/>
  <c r="BJ27" i="1"/>
  <c r="BI27" i="1"/>
  <c r="BG27" i="1"/>
  <c r="BJ26" i="1"/>
  <c r="BI26" i="1"/>
  <c r="BG26" i="1"/>
  <c r="BM26" i="2" s="1"/>
  <c r="BJ25" i="1"/>
  <c r="BI25" i="1"/>
  <c r="BG25" i="1"/>
  <c r="BL25" i="2" s="1"/>
  <c r="BJ24" i="1"/>
  <c r="BI24" i="1"/>
  <c r="BG24" i="1"/>
  <c r="BL24" i="2" s="1"/>
  <c r="BJ23" i="1"/>
  <c r="BI23" i="1"/>
  <c r="BG23" i="1"/>
  <c r="BJ22" i="1"/>
  <c r="BI22" i="1"/>
  <c r="BG22" i="1"/>
  <c r="BM22" i="2" s="1"/>
  <c r="BJ21" i="1"/>
  <c r="BI21" i="1"/>
  <c r="BG21" i="1"/>
  <c r="BL21" i="2" s="1"/>
  <c r="BJ20" i="1"/>
  <c r="BI20" i="1"/>
  <c r="BG20" i="1"/>
  <c r="BL20" i="2" s="1"/>
  <c r="BJ19" i="1"/>
  <c r="BI19" i="1"/>
  <c r="BG19" i="1"/>
  <c r="BJ18" i="1"/>
  <c r="BI18" i="1"/>
  <c r="BG18" i="1"/>
  <c r="BM18" i="2" s="1"/>
  <c r="BJ17" i="1"/>
  <c r="BI17" i="1"/>
  <c r="BG17" i="1"/>
  <c r="BL17" i="2" s="1"/>
  <c r="BJ16" i="1"/>
  <c r="BI16" i="1"/>
  <c r="BG16" i="1"/>
  <c r="BL16" i="2" s="1"/>
  <c r="BJ15" i="1"/>
  <c r="BI15" i="1"/>
  <c r="BG15" i="1"/>
  <c r="BL15" i="2" s="1"/>
  <c r="BJ14" i="1"/>
  <c r="BI14" i="1"/>
  <c r="BG14" i="1"/>
  <c r="BL14" i="2" s="1"/>
  <c r="F8" i="1"/>
  <c r="BI3" i="1"/>
  <c r="E32" i="2" l="1"/>
  <c r="E30" i="3" s="1"/>
  <c r="E32" i="3" s="1"/>
  <c r="I32" i="2"/>
  <c r="I30" i="3" s="1"/>
  <c r="I32" i="3" s="1"/>
  <c r="M32" i="2"/>
  <c r="M30" i="3" s="1"/>
  <c r="M32" i="3" s="1"/>
  <c r="Q32" i="2"/>
  <c r="Q30" i="3" s="1"/>
  <c r="Q32" i="3" s="1"/>
  <c r="U32" i="2"/>
  <c r="U30" i="3" s="1"/>
  <c r="U32" i="3" s="1"/>
  <c r="Y32" i="2"/>
  <c r="Y30" i="3" s="1"/>
  <c r="Y32" i="3" s="1"/>
  <c r="AC32" i="2"/>
  <c r="AC30" i="3" s="1"/>
  <c r="AC32" i="3" s="1"/>
  <c r="AG32" i="2"/>
  <c r="AG30" i="3" s="1"/>
  <c r="AG32" i="3" s="1"/>
  <c r="AK32" i="2"/>
  <c r="AK30" i="3" s="1"/>
  <c r="AK32" i="3" s="1"/>
  <c r="AO32" i="2"/>
  <c r="AO30" i="3" s="1"/>
  <c r="AO32" i="3" s="1"/>
  <c r="AS32" i="2"/>
  <c r="AS30" i="3" s="1"/>
  <c r="AS32" i="3" s="1"/>
  <c r="AW32" i="2"/>
  <c r="AW30" i="3" s="1"/>
  <c r="AW32" i="3" s="1"/>
  <c r="BA32" i="2"/>
  <c r="BA30" i="3" s="1"/>
  <c r="BA32" i="3" s="1"/>
  <c r="BE32" i="2"/>
  <c r="BE30" i="3" s="1"/>
  <c r="BE32" i="3" s="1"/>
  <c r="H32" i="2"/>
  <c r="H30" i="3" s="1"/>
  <c r="H32" i="3" s="1"/>
  <c r="T32" i="2"/>
  <c r="T30" i="3" s="1"/>
  <c r="AB32" i="2"/>
  <c r="AB30" i="3" s="1"/>
  <c r="AB28" i="3" s="1"/>
  <c r="BD32" i="2"/>
  <c r="BD30" i="3" s="1"/>
  <c r="BD28" i="3" s="1"/>
  <c r="AV32" i="2"/>
  <c r="AV30" i="3" s="1"/>
  <c r="AV28" i="3" s="1"/>
  <c r="AJ32" i="2"/>
  <c r="AJ30" i="3" s="1"/>
  <c r="BI16" i="3"/>
  <c r="BI24" i="3"/>
  <c r="AA32" i="2"/>
  <c r="AA30" i="3" s="1"/>
  <c r="AA32" i="3" s="1"/>
  <c r="BJ22" i="3"/>
  <c r="BI15" i="3"/>
  <c r="BD28" i="2"/>
  <c r="BJ22" i="2"/>
  <c r="AM32" i="2"/>
  <c r="AM30" i="3" s="1"/>
  <c r="AM28" i="3" s="1"/>
  <c r="H28" i="3"/>
  <c r="W28" i="2"/>
  <c r="AA28" i="2"/>
  <c r="L32" i="2"/>
  <c r="L30" i="3" s="1"/>
  <c r="L28" i="3" s="1"/>
  <c r="C32" i="2"/>
  <c r="C30" i="3" s="1"/>
  <c r="C32" i="3" s="1"/>
  <c r="H28" i="2"/>
  <c r="AJ28" i="2"/>
  <c r="G32" i="2"/>
  <c r="G30" i="3" s="1"/>
  <c r="G28" i="3" s="1"/>
  <c r="AQ28" i="3"/>
  <c r="AY28" i="2"/>
  <c r="AN32" i="2"/>
  <c r="AN30" i="3" s="1"/>
  <c r="AN28" i="3" s="1"/>
  <c r="AI32" i="2"/>
  <c r="AI30" i="3" s="1"/>
  <c r="AI32" i="3" s="1"/>
  <c r="J32" i="2"/>
  <c r="J30" i="3" s="1"/>
  <c r="J32" i="3" s="1"/>
  <c r="J28" i="2"/>
  <c r="V28" i="2"/>
  <c r="V32" i="2"/>
  <c r="V30" i="3" s="1"/>
  <c r="V32" i="3" s="1"/>
  <c r="Z32" i="2"/>
  <c r="Z30" i="3" s="1"/>
  <c r="Z32" i="3" s="1"/>
  <c r="Z28" i="2"/>
  <c r="AL28" i="2"/>
  <c r="AL32" i="2"/>
  <c r="AL30" i="3" s="1"/>
  <c r="AL32" i="3" s="1"/>
  <c r="AP32" i="2"/>
  <c r="AP30" i="3" s="1"/>
  <c r="AP32" i="3" s="1"/>
  <c r="AP28" i="2"/>
  <c r="BB28" i="2"/>
  <c r="BB32" i="2"/>
  <c r="BB30" i="3" s="1"/>
  <c r="BB32" i="3" s="1"/>
  <c r="BF32" i="2"/>
  <c r="BF30" i="3" s="1"/>
  <c r="BF28" i="3" s="1"/>
  <c r="BF28" i="2"/>
  <c r="BI17" i="2"/>
  <c r="BI17" i="3"/>
  <c r="F28" i="2"/>
  <c r="F32" i="2"/>
  <c r="F30" i="3" s="1"/>
  <c r="F32" i="3" s="1"/>
  <c r="W28" i="3"/>
  <c r="W32" i="3"/>
  <c r="AY32" i="3"/>
  <c r="AY28" i="3"/>
  <c r="BI25" i="2"/>
  <c r="BI25" i="3"/>
  <c r="B28" i="2"/>
  <c r="B32" i="2"/>
  <c r="B30" i="3" s="1"/>
  <c r="B32" i="3" s="1"/>
  <c r="BI14" i="2"/>
  <c r="BI14" i="3"/>
  <c r="T32" i="3"/>
  <c r="T28" i="3"/>
  <c r="AV32" i="3"/>
  <c r="BD32" i="3"/>
  <c r="BI21" i="3"/>
  <c r="BI21" i="2"/>
  <c r="BL19" i="2"/>
  <c r="BM19" i="2"/>
  <c r="BL23" i="2"/>
  <c r="BM23" i="2"/>
  <c r="BL27" i="2"/>
  <c r="BM27" i="2"/>
  <c r="K28" i="2"/>
  <c r="K32" i="2"/>
  <c r="K30" i="3" s="1"/>
  <c r="AE32" i="2"/>
  <c r="AE30" i="3" s="1"/>
  <c r="AE28" i="2"/>
  <c r="AU32" i="2"/>
  <c r="AU30" i="3" s="1"/>
  <c r="AU28" i="2"/>
  <c r="O28" i="2"/>
  <c r="AB28" i="2"/>
  <c r="AQ28" i="2"/>
  <c r="S32" i="2"/>
  <c r="S30" i="3" s="1"/>
  <c r="O32" i="3"/>
  <c r="BL26" i="2"/>
  <c r="BL18" i="2"/>
  <c r="BM25" i="2"/>
  <c r="BM17" i="2"/>
  <c r="BJ18" i="3"/>
  <c r="BJ18" i="2"/>
  <c r="BJ26" i="3"/>
  <c r="BJ26" i="2"/>
  <c r="D32" i="2"/>
  <c r="D30" i="3" s="1"/>
  <c r="D28" i="2"/>
  <c r="P32" i="2"/>
  <c r="P30" i="3" s="1"/>
  <c r="P28" i="2"/>
  <c r="X32" i="2"/>
  <c r="X30" i="3" s="1"/>
  <c r="X28" i="2"/>
  <c r="AF32" i="2"/>
  <c r="AF30" i="3" s="1"/>
  <c r="AF28" i="2"/>
  <c r="AR32" i="2"/>
  <c r="AR30" i="3" s="1"/>
  <c r="AR28" i="2"/>
  <c r="AZ32" i="2"/>
  <c r="AZ30" i="3" s="1"/>
  <c r="AZ28" i="2"/>
  <c r="BI15" i="2"/>
  <c r="T28" i="2"/>
  <c r="AV28" i="2"/>
  <c r="BC32" i="2"/>
  <c r="BC30" i="3" s="1"/>
  <c r="BM24" i="2"/>
  <c r="BM16" i="2"/>
  <c r="BI24" i="2"/>
  <c r="AJ32" i="3"/>
  <c r="AJ28" i="3"/>
  <c r="BL22" i="2"/>
  <c r="BM14" i="2"/>
  <c r="BM21" i="2"/>
  <c r="BI20" i="3"/>
  <c r="BI20" i="2"/>
  <c r="BI16" i="2"/>
  <c r="BM15" i="2"/>
  <c r="BM20" i="2"/>
  <c r="R32" i="2"/>
  <c r="R30" i="3" s="1"/>
  <c r="R32" i="3" s="1"/>
  <c r="AH32" i="2"/>
  <c r="AH30" i="3" s="1"/>
  <c r="AH32" i="3" s="1"/>
  <c r="AX32" i="2"/>
  <c r="AX30" i="3" s="1"/>
  <c r="AX32" i="3" s="1"/>
  <c r="N32" i="2"/>
  <c r="N30" i="3" s="1"/>
  <c r="N32" i="3" s="1"/>
  <c r="AD32" i="2"/>
  <c r="AD30" i="3" s="1"/>
  <c r="AD32" i="3" s="1"/>
  <c r="AT32" i="2"/>
  <c r="AT30" i="3" s="1"/>
  <c r="AT32" i="3" s="1"/>
  <c r="E28" i="3"/>
  <c r="I28" i="3"/>
  <c r="M28" i="3"/>
  <c r="Q28" i="3"/>
  <c r="U28" i="3"/>
  <c r="Y28" i="3"/>
  <c r="AC28" i="3"/>
  <c r="AG28" i="3"/>
  <c r="AK28" i="3"/>
  <c r="AO28" i="3"/>
  <c r="AS28" i="3"/>
  <c r="AW28" i="3"/>
  <c r="BA28" i="3"/>
  <c r="BE28" i="3"/>
  <c r="E28" i="2"/>
  <c r="I28" i="2"/>
  <c r="M28" i="2"/>
  <c r="Q28" i="2"/>
  <c r="U28" i="2"/>
  <c r="Y28" i="2"/>
  <c r="AC28" i="2"/>
  <c r="AG28" i="2"/>
  <c r="AK28" i="2"/>
  <c r="AO28" i="2"/>
  <c r="AS28" i="2"/>
  <c r="AW28" i="2"/>
  <c r="BA28" i="2"/>
  <c r="BE28" i="2"/>
  <c r="AB32" i="3" l="1"/>
  <c r="C28" i="3"/>
  <c r="BF32" i="3"/>
  <c r="AL28" i="3"/>
  <c r="AA28" i="3"/>
  <c r="B28" i="3"/>
  <c r="V28" i="3"/>
  <c r="G32" i="3"/>
  <c r="L32" i="3"/>
  <c r="R28" i="3"/>
  <c r="F28" i="3"/>
  <c r="BB28" i="3"/>
  <c r="AX28" i="3"/>
  <c r="AN32" i="3"/>
  <c r="AM32" i="3"/>
  <c r="AI28" i="3"/>
  <c r="AH28" i="3"/>
  <c r="N28" i="3"/>
  <c r="J28" i="3"/>
  <c r="Z28" i="3"/>
  <c r="AP28" i="3"/>
  <c r="BJ20" i="2"/>
  <c r="BJ20" i="3"/>
  <c r="BJ24" i="3"/>
  <c r="BJ24" i="2"/>
  <c r="AR32" i="3"/>
  <c r="AR28" i="3"/>
  <c r="X28" i="3"/>
  <c r="X32" i="3"/>
  <c r="D28" i="3"/>
  <c r="D32" i="3"/>
  <c r="BI26" i="2"/>
  <c r="BI26" i="3"/>
  <c r="BJ27" i="2"/>
  <c r="BJ27" i="3"/>
  <c r="BJ19" i="3"/>
  <c r="BJ19" i="2"/>
  <c r="BJ15" i="3"/>
  <c r="BJ15" i="2"/>
  <c r="BJ21" i="2"/>
  <c r="BJ21" i="3"/>
  <c r="BC28" i="3"/>
  <c r="BC32" i="3"/>
  <c r="BJ17" i="3"/>
  <c r="BJ17" i="2"/>
  <c r="AE28" i="3"/>
  <c r="AE32" i="3"/>
  <c r="BI27" i="3"/>
  <c r="BI27" i="2"/>
  <c r="BI19" i="2"/>
  <c r="BI19" i="3"/>
  <c r="BJ14" i="2"/>
  <c r="BJ14" i="3"/>
  <c r="AZ28" i="3"/>
  <c r="AZ32" i="3"/>
  <c r="AF32" i="3"/>
  <c r="AF28" i="3"/>
  <c r="P32" i="3"/>
  <c r="P28" i="3"/>
  <c r="BJ25" i="3"/>
  <c r="BJ25" i="2"/>
  <c r="S32" i="3"/>
  <c r="S28" i="3"/>
  <c r="K32" i="3"/>
  <c r="K28" i="3"/>
  <c r="BJ23" i="2"/>
  <c r="BJ23" i="3"/>
  <c r="AT28" i="3"/>
  <c r="AD28" i="3"/>
  <c r="BI22" i="2"/>
  <c r="BI22" i="3"/>
  <c r="BJ16" i="3"/>
  <c r="BJ16" i="2"/>
  <c r="BI18" i="2"/>
  <c r="BI18" i="3"/>
  <c r="AU28" i="3"/>
  <c r="AU32" i="3"/>
  <c r="BI23" i="2"/>
  <c r="BI23" i="3"/>
  <c r="BG28" i="2"/>
  <c r="BG28" i="3" l="1"/>
</calcChain>
</file>

<file path=xl/sharedStrings.xml><?xml version="1.0" encoding="utf-8"?>
<sst xmlns="http://schemas.openxmlformats.org/spreadsheetml/2006/main" count="284" uniqueCount="114">
  <si>
    <t>Food and Serving</t>
  </si>
  <si>
    <t>Asparagus, 5 spears (93 g/3.3 oz)</t>
  </si>
  <si>
    <t>Bell Pepper, 1 medium (148 g/5.3 oz)</t>
  </si>
  <si>
    <t>Broccoli, 1 medium stalk (148 g/5.3 oz)</t>
  </si>
  <si>
    <t>Carrot, 1 carrot, 7" long,?1 1/4" diameter (78 g/2.8 oz)</t>
  </si>
  <si>
    <t>Cauliflower, 1/6 medium head (99 g/3.5 oz)</t>
  </si>
  <si>
    <t>Celery, 2 medium stalks (110 g/3.9 oz)</t>
  </si>
  <si>
    <t>Cucumber, 1/3 medium (99 g/3.5 oz)</t>
  </si>
  <si>
    <t>Green (Snap) Beans, 3/4 cup cut (83 g/3.0 oz)</t>
  </si>
  <si>
    <t>Green Cabbage, 1/12 medium head (84 g/3.0 oz)</t>
  </si>
  <si>
    <t>Green Onion, 1/4 cup chopped (25 g/0.9 oz)</t>
  </si>
  <si>
    <t>Iceberg Lettuce, 1/6 medium head (89 g/3.2 oz)</t>
  </si>
  <si>
    <t>Leaf Lettuce, 1 1/2 cups shredded (85 g/3.0 oz)</t>
  </si>
  <si>
    <t>Mushrooms, 5 medium (84 g/3.0 oz)</t>
  </si>
  <si>
    <t>Onion, 1 medium (148 g/5.3 oz)</t>
  </si>
  <si>
    <t>Potato, 1 medium (148 g/5.3 oz)</t>
  </si>
  <si>
    <t>Radishes, 7 radishes (85 g/3.0 oz)</t>
  </si>
  <si>
    <t>Sweet Corn, kernels from 1?medium ear (90 g/3.2 oz)</t>
  </si>
  <si>
    <t>Sweet Potato, 1 medium, 5" long,?2" diameter (130 g/4.6 oz)</t>
  </si>
  <si>
    <t>Tomato, 1 medium (148 g/5.3 oz)</t>
  </si>
  <si>
    <t>Apple, 1 large (242 g/8 oz)</t>
  </si>
  <si>
    <t>Avocado, California,1/5 medium (30 g/1.1 oz)</t>
  </si>
  <si>
    <t>Banana, 1 medium (126 g/4.5 oz)</t>
  </si>
  <si>
    <t>Cantaloupe, 1/4 medium (134 g/4.8 oz)</t>
  </si>
  <si>
    <t>Grapefruit, 1/2 medium, (154 g/5.5 oz)</t>
  </si>
  <si>
    <t>Grapes, 3/4 cup (126 g/4.5 oz)</t>
  </si>
  <si>
    <t>Honeydew Melon 1/10 medium melon  (134 g/4.8 oz)</t>
  </si>
  <si>
    <t>Kiwifruit, 2 medium (148 g/5.3 oz)</t>
  </si>
  <si>
    <t>Lemon, 1 medium (58 g/2.1 oz)</t>
  </si>
  <si>
    <t>Lime, 1 medium (67 g/2.4 oz)</t>
  </si>
  <si>
    <t>Orange, 1 medium (154 g/5.5 oz)</t>
  </si>
  <si>
    <t>Peach, 1 medium (147 g/5.3 oz)</t>
  </si>
  <si>
    <t>Pear, 1 medium (166 g/5.9 oz)</t>
  </si>
  <si>
    <t>Pineapple, 2 slices, 3" diameter,?3/4" thick</t>
  </si>
  <si>
    <t>Plums, 2 medium (151 g/5.4 oz)</t>
  </si>
  <si>
    <t>Strawberries, 8 medium (147 g/5.3 oz)</t>
  </si>
  <si>
    <t>Sweet Cherries 21 cherries;?1 cup</t>
  </si>
  <si>
    <t>Tangerine, 1 medium (109 g/3.9 oz)</t>
  </si>
  <si>
    <t>Watermelon, 1/18 medium melon; 2 cups diced pieces(280 g/</t>
  </si>
  <si>
    <t>Catfish (84g)</t>
  </si>
  <si>
    <t>Clams, about 12 small  (84g)</t>
  </si>
  <si>
    <t>Cod  (84g)</t>
  </si>
  <si>
    <t>Flounder/Sole  (84g)</t>
  </si>
  <si>
    <t>Haddock  (84g)</t>
  </si>
  <si>
    <t>Halibut  (84g)</t>
  </si>
  <si>
    <t>Lobster  (84g)</t>
  </si>
  <si>
    <t>Ocean Perch  (84g)</t>
  </si>
  <si>
    <t>Orange Roughy (84g)</t>
  </si>
  <si>
    <t>Oysters, about 12 medium (84g)</t>
  </si>
  <si>
    <t>Pollock (84g)</t>
  </si>
  <si>
    <t>Rainbow Trout (84g)</t>
  </si>
  <si>
    <t>Salmon, Atlantic/Coho/Sockeye /Chinook (84g)</t>
  </si>
  <si>
    <t>Salmon, Chum/Pink (84g)</t>
  </si>
  <si>
    <t>Scallops, about 6 large or 14 small (84g)</t>
  </si>
  <si>
    <t>Shrimp (84g)</t>
  </si>
  <si>
    <t>Swordfish (84g)</t>
  </si>
  <si>
    <t>Tilapia (84g)</t>
  </si>
  <si>
    <t>Tuna (84g)</t>
  </si>
  <si>
    <t>Total Cost</t>
  </si>
  <si>
    <t>Price/serve</t>
  </si>
  <si>
    <t>Serving</t>
  </si>
  <si>
    <t>Customer</t>
  </si>
  <si>
    <t>Gender</t>
  </si>
  <si>
    <t>Age</t>
  </si>
  <si>
    <t>Height</t>
  </si>
  <si>
    <t>Weight</t>
  </si>
  <si>
    <t>Target Goal Formula</t>
  </si>
  <si>
    <t>Male</t>
  </si>
  <si>
    <t>Meal 1 Nutrient Intake RHS</t>
  </si>
  <si>
    <t>Daily Remaining Nutrient Intake</t>
  </si>
  <si>
    <t>Nutrient/serving</t>
  </si>
  <si>
    <t>LHS</t>
  </si>
  <si>
    <t>between</t>
  </si>
  <si>
    <t>Lower Limit
RNI/meal</t>
  </si>
  <si>
    <t>Upper Limit
RNI/meal</t>
  </si>
  <si>
    <t>Lower Limit
RNI/day</t>
  </si>
  <si>
    <t>Upper Limit
RNI/day</t>
  </si>
  <si>
    <t>Calories</t>
  </si>
  <si>
    <t>Carbohydrate(g)</t>
  </si>
  <si>
    <t>Fat(g)</t>
  </si>
  <si>
    <t>Protein(g)</t>
  </si>
  <si>
    <t>Saturated fat (g)</t>
  </si>
  <si>
    <t>Cholesterol (mg)</t>
  </si>
  <si>
    <t>Sodium(mg)</t>
  </si>
  <si>
    <t>Potassium(mg)</t>
  </si>
  <si>
    <t>Fibre(g)</t>
  </si>
  <si>
    <t>Sugar(g)</t>
  </si>
  <si>
    <t>Vitamin A (mg)</t>
  </si>
  <si>
    <t>Vitamin C (mg)</t>
  </si>
  <si>
    <t>Calcium (mg)</t>
  </si>
  <si>
    <t>Iron (mg)</t>
  </si>
  <si>
    <t>Ingredient used Meal 1</t>
  </si>
  <si>
    <t>Orange Roughy  (84g)</t>
  </si>
  <si>
    <t>Oysters, about 12 medium  (84g)</t>
  </si>
  <si>
    <t>Pollock  (84g)</t>
  </si>
  <si>
    <t>Rainbow Trout  (84g)</t>
  </si>
  <si>
    <t>Salmon, Atlantic/Coho/Sockeye /Chinook  (84g)</t>
  </si>
  <si>
    <t>Salmon, Chum/Pink  (84g)</t>
  </si>
  <si>
    <t>Scallops, about 6 large or 14 small  (84g)</t>
  </si>
  <si>
    <t>Shrimp  (84g)</t>
  </si>
  <si>
    <t>Swordfish  (84g)</t>
  </si>
  <si>
    <t>Tilapia  (84g)</t>
  </si>
  <si>
    <t>Tuna  (84g)</t>
  </si>
  <si>
    <t>Meal 2 Nutrient Intake RHS</t>
  </si>
  <si>
    <t>Chlolesterol (mg)</t>
  </si>
  <si>
    <t>Ingredient Used Constraint</t>
  </si>
  <si>
    <t>Ingredient used Meal 2</t>
  </si>
  <si>
    <t>Ingredient used Meal 1+2</t>
  </si>
  <si>
    <t>Total 3 Meals Cost</t>
  </si>
  <si>
    <t>Meal 3 Nutrient Intake RHS</t>
  </si>
  <si>
    <t>Daily Nutrient Intake</t>
  </si>
  <si>
    <t xml:space="preserve">Optimized </t>
  </si>
  <si>
    <t>Ingredient used Meal 3</t>
  </si>
  <si>
    <t>Total Ingredient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</si>
</sst>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 applyAlignment="1">
      <alignment horizontal="center" vertical="center"/>
    </xf>
    <xf numFmtId="0" fontId="2" fillId="0" borderId="9" xfId="0" applyFont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9" xfId="0" applyFont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6" borderId="9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wrapText="1"/>
    </xf>
    <xf numFmtId="0" fontId="0" fillId="7" borderId="17" xfId="0" applyFill="1" applyBorder="1" applyAlignment="1">
      <alignment horizontal="center" wrapText="1"/>
    </xf>
    <xf numFmtId="0" fontId="0" fillId="0" borderId="4" xfId="0" applyBorder="1" applyAlignment="1">
      <alignment horizontal="left" wrapText="1"/>
    </xf>
    <xf numFmtId="0" fontId="0" fillId="8" borderId="1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wrapText="1"/>
    </xf>
    <xf numFmtId="0" fontId="0" fillId="7" borderId="20" xfId="0" applyFill="1" applyBorder="1" applyAlignment="1">
      <alignment horizontal="center" wrapText="1"/>
    </xf>
    <xf numFmtId="0" fontId="0" fillId="0" borderId="4" xfId="0" applyBorder="1"/>
    <xf numFmtId="0" fontId="0" fillId="7" borderId="1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8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0" borderId="8" xfId="0" applyBorder="1"/>
    <xf numFmtId="0" fontId="0" fillId="0" borderId="25" xfId="0" applyBorder="1"/>
    <xf numFmtId="0" fontId="0" fillId="8" borderId="26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3" fillId="0" borderId="0" xfId="0" applyFont="1"/>
    <xf numFmtId="0" fontId="2" fillId="0" borderId="9" xfId="0" applyFont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/>
    </xf>
    <xf numFmtId="0" fontId="0" fillId="6" borderId="23" xfId="0" applyFill="1" applyBorder="1" applyAlignment="1">
      <alignment horizontal="center" vertical="center"/>
    </xf>
    <xf numFmtId="0" fontId="0" fillId="9" borderId="8" xfId="0" applyFill="1" applyBorder="1"/>
    <xf numFmtId="0" fontId="0" fillId="9" borderId="25" xfId="0" applyFill="1" applyBorder="1"/>
    <xf numFmtId="0" fontId="0" fillId="6" borderId="27" xfId="0" applyFill="1" applyBorder="1" applyAlignment="1">
      <alignment horizontal="center" vertical="center"/>
    </xf>
    <xf numFmtId="0" fontId="0" fillId="0" borderId="1" xfId="0" applyBorder="1"/>
    <xf numFmtId="0" fontId="2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/>
    </xf>
    <xf numFmtId="0" fontId="3" fillId="0" borderId="0" xfId="0" applyFont="1" applyFill="1"/>
    <xf numFmtId="0" fontId="0" fillId="0" borderId="0" xfId="0" applyFill="1"/>
    <xf numFmtId="0" fontId="0" fillId="6" borderId="1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98ADA-309C-4D72-B3CE-6F256ABE3847}">
  <dimension ref="A1:BM29"/>
  <sheetViews>
    <sheetView zoomScale="80" zoomScaleNormal="80" workbookViewId="0">
      <pane xSplit="1" topLeftCell="I1" activePane="topRight" state="frozen"/>
      <selection pane="topRight" activeCell="J11" sqref="J11"/>
    </sheetView>
  </sheetViews>
  <sheetFormatPr defaultRowHeight="14.4" x14ac:dyDescent="0.3"/>
  <cols>
    <col min="1" max="1" width="23.109375" customWidth="1"/>
    <col min="4" max="4" width="11" customWidth="1"/>
    <col min="6" max="6" width="17.77734375" customWidth="1"/>
    <col min="10" max="10" width="11.5546875" customWidth="1"/>
    <col min="37" max="37" width="11.44140625" customWidth="1"/>
    <col min="51" max="51" width="13.5546875" customWidth="1"/>
    <col min="52" max="52" width="12.5546875" customWidth="1"/>
    <col min="53" max="53" width="12.88671875" customWidth="1"/>
    <col min="55" max="55" width="13.5546875" customWidth="1"/>
    <col min="56" max="56" width="15.5546875" customWidth="1"/>
    <col min="57" max="57" width="12.5546875" customWidth="1"/>
    <col min="58" max="58" width="13.109375" customWidth="1"/>
    <col min="59" max="59" width="14.44140625" customWidth="1"/>
    <col min="60" max="60" width="10.5546875" customWidth="1"/>
    <col min="61" max="62" width="15.5546875" customWidth="1"/>
    <col min="63" max="63" width="14.109375" customWidth="1"/>
    <col min="64" max="65" width="16.44140625" customWidth="1"/>
    <col min="66" max="66" width="12.44140625" customWidth="1"/>
    <col min="68" max="69" width="14.8867187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3" t="s">
        <v>57</v>
      </c>
      <c r="BI2" s="4" t="s">
        <v>58</v>
      </c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3.1978170122603649</v>
      </c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2.2620451727669773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0.38558722286823105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1.5884888762253813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0.51053620521034704</v>
      </c>
      <c r="AO4" s="12">
        <v>0.74263613051279487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0.57892758957930701</v>
      </c>
      <c r="BF4" s="13">
        <v>0</v>
      </c>
    </row>
    <row r="7" spans="1:65" x14ac:dyDescent="0.3">
      <c r="A7" s="78" t="s">
        <v>61</v>
      </c>
      <c r="B7" s="80" t="s">
        <v>62</v>
      </c>
      <c r="C7" s="81" t="s">
        <v>63</v>
      </c>
      <c r="D7" s="81" t="s">
        <v>64</v>
      </c>
      <c r="E7" s="81" t="s">
        <v>65</v>
      </c>
      <c r="F7" s="82" t="s">
        <v>66</v>
      </c>
    </row>
    <row r="8" spans="1:65" x14ac:dyDescent="0.3">
      <c r="A8" s="79">
        <v>126</v>
      </c>
      <c r="B8" s="83" t="s">
        <v>67</v>
      </c>
      <c r="C8" s="84">
        <v>23</v>
      </c>
      <c r="D8" s="84">
        <v>1.76</v>
      </c>
      <c r="E8" s="84">
        <v>90</v>
      </c>
      <c r="F8" s="15">
        <f>21.7*(D8^2)</f>
        <v>67.217919999999992</v>
      </c>
    </row>
    <row r="9" spans="1:65" x14ac:dyDescent="0.3">
      <c r="A9" s="15"/>
      <c r="B9" s="15"/>
      <c r="C9" s="15"/>
      <c r="D9" s="15"/>
    </row>
    <row r="11" spans="1:65" ht="15" thickBot="1" x14ac:dyDescent="0.35"/>
    <row r="12" spans="1:65" ht="15" thickBot="1" x14ac:dyDescent="0.35">
      <c r="A12" s="14"/>
      <c r="BI12" s="70" t="s">
        <v>68</v>
      </c>
      <c r="BJ12" s="71"/>
      <c r="BL12" s="72" t="s">
        <v>69</v>
      </c>
      <c r="BM12" s="73"/>
    </row>
    <row r="13" spans="1:65" s="19" customFormat="1" ht="29.4" thickBot="1" x14ac:dyDescent="0.35">
      <c r="A13" s="16" t="s">
        <v>70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71</v>
      </c>
      <c r="BH13" s="19" t="s">
        <v>72</v>
      </c>
      <c r="BI13" s="20" t="s">
        <v>73</v>
      </c>
      <c r="BJ13" s="20" t="s">
        <v>74</v>
      </c>
      <c r="BL13" s="21" t="s">
        <v>75</v>
      </c>
      <c r="BM13" s="22" t="s">
        <v>76</v>
      </c>
    </row>
    <row r="14" spans="1:65" s="19" customFormat="1" x14ac:dyDescent="0.3">
      <c r="A14" s="23" t="s">
        <v>77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27" si="0">SUMPRODUCT($B$4:$BF$4,B14:BF14)</f>
        <v>399.99999999999972</v>
      </c>
      <c r="BI14" s="25">
        <f t="shared" ref="BI14:BJ27" si="1">0.4*BL14</f>
        <v>400</v>
      </c>
      <c r="BJ14" s="25">
        <f t="shared" si="1"/>
        <v>724</v>
      </c>
      <c r="BL14" s="26">
        <v>1000</v>
      </c>
      <c r="BM14" s="27">
        <v>1810</v>
      </c>
    </row>
    <row r="15" spans="1:65" x14ac:dyDescent="0.3">
      <c r="A15" s="28" t="s">
        <v>78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48.029701902862286</v>
      </c>
      <c r="BI15" s="25">
        <f t="shared" si="1"/>
        <v>20</v>
      </c>
      <c r="BJ15" s="25">
        <f t="shared" si="1"/>
        <v>90.4</v>
      </c>
      <c r="BL15" s="29">
        <v>50</v>
      </c>
      <c r="BM15" s="30">
        <v>226</v>
      </c>
    </row>
    <row r="16" spans="1:65" x14ac:dyDescent="0.3">
      <c r="A16" s="28" t="s">
        <v>79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31">
        <f t="shared" si="0"/>
        <v>5.6244904009795427</v>
      </c>
      <c r="BI16" s="32">
        <f t="shared" si="1"/>
        <v>0</v>
      </c>
      <c r="BJ16" s="32">
        <f t="shared" si="1"/>
        <v>24</v>
      </c>
      <c r="BL16" s="33">
        <v>0</v>
      </c>
      <c r="BM16" s="34">
        <v>60</v>
      </c>
    </row>
    <row r="17" spans="1:65" x14ac:dyDescent="0.3">
      <c r="A17" s="28" t="s">
        <v>80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31">
        <f t="shared" si="0"/>
        <v>36.400000000000006</v>
      </c>
      <c r="BI17" s="32">
        <f t="shared" si="1"/>
        <v>24.400000000000002</v>
      </c>
      <c r="BJ17" s="32">
        <f t="shared" si="1"/>
        <v>36.4</v>
      </c>
      <c r="BL17" s="33">
        <v>61</v>
      </c>
      <c r="BM17" s="34">
        <v>91</v>
      </c>
    </row>
    <row r="18" spans="1:65" x14ac:dyDescent="0.3">
      <c r="A18" s="28" t="s">
        <v>81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31">
        <f t="shared" si="0"/>
        <v>8.0000000000000053</v>
      </c>
      <c r="BI18" s="32">
        <f t="shared" si="1"/>
        <v>0</v>
      </c>
      <c r="BJ18" s="32">
        <f t="shared" si="1"/>
        <v>8</v>
      </c>
      <c r="BL18" s="33">
        <v>0</v>
      </c>
      <c r="BM18" s="34">
        <v>20</v>
      </c>
    </row>
    <row r="19" spans="1:65" x14ac:dyDescent="0.3">
      <c r="A19" s="28" t="s">
        <v>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31">
        <f t="shared" si="0"/>
        <v>43.203480751904038</v>
      </c>
      <c r="BI19" s="32">
        <f t="shared" si="1"/>
        <v>0</v>
      </c>
      <c r="BJ19" s="32">
        <f t="shared" si="1"/>
        <v>120</v>
      </c>
      <c r="BL19" s="33">
        <v>0</v>
      </c>
      <c r="BM19" s="35">
        <v>300</v>
      </c>
    </row>
    <row r="20" spans="1:65" x14ac:dyDescent="0.3">
      <c r="A20" s="28" t="s">
        <v>83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31">
        <f t="shared" si="0"/>
        <v>157.95126562295457</v>
      </c>
      <c r="BI20" s="32">
        <f t="shared" si="1"/>
        <v>140</v>
      </c>
      <c r="BJ20" s="32">
        <f t="shared" si="1"/>
        <v>920</v>
      </c>
      <c r="BL20" s="29">
        <v>350</v>
      </c>
      <c r="BM20" s="34">
        <v>2300</v>
      </c>
    </row>
    <row r="21" spans="1:65" x14ac:dyDescent="0.3">
      <c r="A21" s="28" t="s">
        <v>84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31">
        <f t="shared" si="0"/>
        <v>1399.9999999999993</v>
      </c>
      <c r="BI21" s="32">
        <f t="shared" si="1"/>
        <v>0</v>
      </c>
      <c r="BJ21" s="32">
        <f t="shared" si="1"/>
        <v>1400</v>
      </c>
      <c r="BL21" s="33">
        <v>0</v>
      </c>
      <c r="BM21" s="34">
        <v>3500</v>
      </c>
    </row>
    <row r="22" spans="1:65" x14ac:dyDescent="0.3">
      <c r="A22" s="28" t="s">
        <v>85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31">
        <f t="shared" si="0"/>
        <v>8.5698606929160448</v>
      </c>
      <c r="BI22" s="32">
        <f t="shared" si="1"/>
        <v>8</v>
      </c>
      <c r="BJ22" s="32">
        <f t="shared" si="1"/>
        <v>15.200000000000001</v>
      </c>
      <c r="BL22" s="33">
        <v>20</v>
      </c>
      <c r="BM22" s="34">
        <v>38</v>
      </c>
    </row>
    <row r="23" spans="1:65" x14ac:dyDescent="0.3">
      <c r="A23" s="28" t="s">
        <v>86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31">
        <f t="shared" si="0"/>
        <v>27.199999999999932</v>
      </c>
      <c r="BI23" s="32">
        <f t="shared" si="1"/>
        <v>0</v>
      </c>
      <c r="BJ23" s="32">
        <f t="shared" si="1"/>
        <v>27.200000000000003</v>
      </c>
      <c r="BL23" s="33">
        <v>0</v>
      </c>
      <c r="BM23" s="34">
        <v>68</v>
      </c>
    </row>
    <row r="24" spans="1:65" x14ac:dyDescent="0.3">
      <c r="A24" s="28" t="s">
        <v>87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31">
        <f t="shared" si="0"/>
        <v>0.5525810653257035</v>
      </c>
      <c r="BI24" s="32">
        <f t="shared" si="1"/>
        <v>0.24</v>
      </c>
      <c r="BJ24" s="32">
        <f t="shared" si="1"/>
        <v>1.2000000000000002</v>
      </c>
      <c r="BL24" s="33">
        <v>0.6</v>
      </c>
      <c r="BM24" s="34">
        <v>3</v>
      </c>
    </row>
    <row r="25" spans="1:65" x14ac:dyDescent="0.3">
      <c r="A25" s="28" t="s">
        <v>88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31">
        <f t="shared" si="0"/>
        <v>212.55077877973406</v>
      </c>
      <c r="BI25" s="32">
        <f t="shared" si="1"/>
        <v>28</v>
      </c>
      <c r="BJ25" s="32">
        <f t="shared" si="1"/>
        <v>800</v>
      </c>
      <c r="BL25" s="33">
        <v>70</v>
      </c>
      <c r="BM25" s="34">
        <v>2000</v>
      </c>
    </row>
    <row r="26" spans="1:65" x14ac:dyDescent="0.3">
      <c r="A26" s="28" t="s">
        <v>89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31">
        <f t="shared" si="0"/>
        <v>279.99999999999983</v>
      </c>
      <c r="BI26" s="32">
        <f t="shared" si="1"/>
        <v>280</v>
      </c>
      <c r="BJ26" s="32">
        <f t="shared" si="1"/>
        <v>1000</v>
      </c>
      <c r="BL26" s="33">
        <v>700</v>
      </c>
      <c r="BM26" s="34">
        <v>2500</v>
      </c>
    </row>
    <row r="27" spans="1:65" ht="15" thickBot="1" x14ac:dyDescent="0.35">
      <c r="A27" s="36" t="s">
        <v>90</v>
      </c>
      <c r="B27" s="37">
        <v>0.36</v>
      </c>
      <c r="C27" s="37">
        <v>0.72</v>
      </c>
      <c r="D27" s="37">
        <v>1.08</v>
      </c>
      <c r="E27" s="37">
        <v>0.36</v>
      </c>
      <c r="F27" s="37">
        <v>0.36</v>
      </c>
      <c r="G27" s="37">
        <v>0.36</v>
      </c>
      <c r="H27" s="37">
        <v>0.36</v>
      </c>
      <c r="I27" s="37">
        <v>0.36</v>
      </c>
      <c r="J27" s="37">
        <v>0.36</v>
      </c>
      <c r="K27" s="37">
        <v>0.36</v>
      </c>
      <c r="L27" s="37">
        <v>0.36</v>
      </c>
      <c r="M27" s="37">
        <v>0.72</v>
      </c>
      <c r="N27" s="37">
        <v>0.36</v>
      </c>
      <c r="O27" s="37">
        <v>0.72</v>
      </c>
      <c r="P27" s="37">
        <v>1.08</v>
      </c>
      <c r="Q27" s="37">
        <v>0.36</v>
      </c>
      <c r="R27" s="37">
        <v>0.36</v>
      </c>
      <c r="S27" s="37">
        <v>0.72</v>
      </c>
      <c r="T27" s="37">
        <v>0.72</v>
      </c>
      <c r="U27" s="37">
        <v>0.36</v>
      </c>
      <c r="V27" s="37">
        <v>0.36</v>
      </c>
      <c r="W27" s="37">
        <v>0.36</v>
      </c>
      <c r="X27" s="37">
        <v>0.36</v>
      </c>
      <c r="Y27" s="37">
        <v>0</v>
      </c>
      <c r="Z27" s="37">
        <v>0</v>
      </c>
      <c r="AA27" s="37">
        <v>0.36</v>
      </c>
      <c r="AB27" s="37">
        <v>0.36</v>
      </c>
      <c r="AC27" s="37">
        <v>0</v>
      </c>
      <c r="AD27" s="37">
        <v>0</v>
      </c>
      <c r="AE27" s="37">
        <v>0</v>
      </c>
      <c r="AF27" s="37">
        <v>0.36</v>
      </c>
      <c r="AG27" s="37">
        <v>0</v>
      </c>
      <c r="AH27" s="37">
        <v>0.36</v>
      </c>
      <c r="AI27" s="37">
        <v>0.36</v>
      </c>
      <c r="AJ27" s="37">
        <v>0.36</v>
      </c>
      <c r="AK27" s="37">
        <v>0.36</v>
      </c>
      <c r="AL27" s="37">
        <v>0</v>
      </c>
      <c r="AM27" s="37">
        <v>0.72</v>
      </c>
      <c r="AN27" s="37">
        <v>0</v>
      </c>
      <c r="AO27" s="37">
        <v>5.3999999999999995</v>
      </c>
      <c r="AP27" s="37">
        <v>0.36</v>
      </c>
      <c r="AQ27" s="37">
        <v>0</v>
      </c>
      <c r="AR27" s="37">
        <v>1.08</v>
      </c>
      <c r="AS27" s="37">
        <v>1.08</v>
      </c>
      <c r="AT27" s="37">
        <v>0.36</v>
      </c>
      <c r="AU27" s="37">
        <v>0.72</v>
      </c>
      <c r="AV27" s="37">
        <v>0.36</v>
      </c>
      <c r="AW27" s="37">
        <v>8.1</v>
      </c>
      <c r="AX27" s="37">
        <v>0.36</v>
      </c>
      <c r="AY27" s="37">
        <v>1.8</v>
      </c>
      <c r="AZ27" s="37">
        <v>0.36</v>
      </c>
      <c r="BA27" s="37">
        <v>0.72</v>
      </c>
      <c r="BB27" s="37">
        <v>0</v>
      </c>
      <c r="BC27" s="37">
        <v>0</v>
      </c>
      <c r="BD27" s="37">
        <v>0</v>
      </c>
      <c r="BE27" s="37">
        <v>0</v>
      </c>
      <c r="BF27" s="37">
        <v>0</v>
      </c>
      <c r="BG27" s="38">
        <f t="shared" si="0"/>
        <v>5.1021941674303299</v>
      </c>
      <c r="BI27" s="39">
        <f t="shared" si="1"/>
        <v>3.6</v>
      </c>
      <c r="BJ27" s="39">
        <f t="shared" si="1"/>
        <v>18</v>
      </c>
      <c r="BL27" s="40">
        <v>9</v>
      </c>
      <c r="BM27" s="41">
        <v>45</v>
      </c>
    </row>
    <row r="29" spans="1:65" s="42" customFormat="1" x14ac:dyDescent="0.3">
      <c r="A29" s="42" t="s">
        <v>91</v>
      </c>
      <c r="B29" s="42">
        <f t="shared" ref="B29:BF29" si="2">IF(B4&gt;0, 1, 0)</f>
        <v>0</v>
      </c>
      <c r="C29" s="42">
        <f t="shared" si="2"/>
        <v>0</v>
      </c>
      <c r="D29" s="42">
        <f t="shared" si="2"/>
        <v>0</v>
      </c>
      <c r="E29" s="42">
        <f t="shared" si="2"/>
        <v>0</v>
      </c>
      <c r="F29" s="42">
        <f t="shared" si="2"/>
        <v>0</v>
      </c>
      <c r="G29" s="42">
        <f t="shared" si="2"/>
        <v>0</v>
      </c>
      <c r="H29" s="42">
        <f t="shared" si="2"/>
        <v>0</v>
      </c>
      <c r="I29" s="42">
        <f t="shared" si="2"/>
        <v>0</v>
      </c>
      <c r="J29" s="42">
        <f t="shared" si="2"/>
        <v>0</v>
      </c>
      <c r="K29" s="42">
        <f t="shared" si="2"/>
        <v>1</v>
      </c>
      <c r="L29" s="42">
        <f t="shared" si="2"/>
        <v>0</v>
      </c>
      <c r="M29" s="42">
        <f t="shared" si="2"/>
        <v>0</v>
      </c>
      <c r="N29" s="42">
        <f t="shared" si="2"/>
        <v>0</v>
      </c>
      <c r="O29" s="42">
        <f t="shared" si="2"/>
        <v>0</v>
      </c>
      <c r="P29" s="42">
        <f t="shared" si="2"/>
        <v>0</v>
      </c>
      <c r="Q29" s="42">
        <f t="shared" si="2"/>
        <v>0</v>
      </c>
      <c r="R29" s="42">
        <f t="shared" si="2"/>
        <v>0</v>
      </c>
      <c r="S29" s="42">
        <f t="shared" si="2"/>
        <v>1</v>
      </c>
      <c r="T29" s="42">
        <f t="shared" si="2"/>
        <v>0</v>
      </c>
      <c r="U29" s="42">
        <f t="shared" si="2"/>
        <v>0</v>
      </c>
      <c r="V29" s="42">
        <f t="shared" si="2"/>
        <v>0</v>
      </c>
      <c r="W29" s="42">
        <f t="shared" si="2"/>
        <v>0</v>
      </c>
      <c r="X29" s="42">
        <f t="shared" si="2"/>
        <v>0</v>
      </c>
      <c r="Y29" s="42">
        <f t="shared" si="2"/>
        <v>0</v>
      </c>
      <c r="Z29" s="42">
        <f t="shared" si="2"/>
        <v>0</v>
      </c>
      <c r="AA29" s="42">
        <f t="shared" si="2"/>
        <v>0</v>
      </c>
      <c r="AB29" s="42">
        <f t="shared" si="2"/>
        <v>0</v>
      </c>
      <c r="AC29" s="42">
        <f t="shared" si="2"/>
        <v>0</v>
      </c>
      <c r="AD29" s="42">
        <f t="shared" si="2"/>
        <v>0</v>
      </c>
      <c r="AE29" s="42">
        <f t="shared" si="2"/>
        <v>1</v>
      </c>
      <c r="AF29" s="42">
        <f t="shared" si="2"/>
        <v>0</v>
      </c>
      <c r="AG29" s="42">
        <f t="shared" si="2"/>
        <v>0</v>
      </c>
      <c r="AH29" s="42">
        <f t="shared" si="2"/>
        <v>0</v>
      </c>
      <c r="AI29" s="42">
        <f t="shared" si="2"/>
        <v>0</v>
      </c>
      <c r="AJ29" s="42">
        <f t="shared" si="2"/>
        <v>0</v>
      </c>
      <c r="AK29" s="42">
        <f t="shared" si="2"/>
        <v>0</v>
      </c>
      <c r="AL29" s="42">
        <f t="shared" si="2"/>
        <v>0</v>
      </c>
      <c r="AM29" s="42">
        <f t="shared" si="2"/>
        <v>0</v>
      </c>
      <c r="AN29" s="42">
        <f t="shared" si="2"/>
        <v>1</v>
      </c>
      <c r="AO29" s="42">
        <f t="shared" si="2"/>
        <v>1</v>
      </c>
      <c r="AP29" s="42">
        <f t="shared" si="2"/>
        <v>0</v>
      </c>
      <c r="AQ29" s="42">
        <f t="shared" si="2"/>
        <v>0</v>
      </c>
      <c r="AR29" s="42">
        <f t="shared" si="2"/>
        <v>0</v>
      </c>
      <c r="AS29" s="42">
        <f t="shared" si="2"/>
        <v>0</v>
      </c>
      <c r="AT29" s="42">
        <f t="shared" si="2"/>
        <v>0</v>
      </c>
      <c r="AU29" s="42">
        <f t="shared" si="2"/>
        <v>0</v>
      </c>
      <c r="AV29" s="42">
        <f t="shared" si="2"/>
        <v>0</v>
      </c>
      <c r="AW29" s="42">
        <f t="shared" si="2"/>
        <v>0</v>
      </c>
      <c r="AX29" s="42">
        <f t="shared" si="2"/>
        <v>0</v>
      </c>
      <c r="AY29" s="42">
        <f t="shared" si="2"/>
        <v>0</v>
      </c>
      <c r="AZ29" s="42">
        <f t="shared" si="2"/>
        <v>0</v>
      </c>
      <c r="BA29" s="42">
        <f t="shared" si="2"/>
        <v>0</v>
      </c>
      <c r="BB29" s="42">
        <f t="shared" si="2"/>
        <v>0</v>
      </c>
      <c r="BC29" s="42">
        <f t="shared" si="2"/>
        <v>0</v>
      </c>
      <c r="BD29" s="42">
        <f t="shared" si="2"/>
        <v>0</v>
      </c>
      <c r="BE29" s="42">
        <f t="shared" si="2"/>
        <v>1</v>
      </c>
      <c r="BF29" s="42">
        <f t="shared" si="2"/>
        <v>0</v>
      </c>
    </row>
  </sheetData>
  <mergeCells count="2">
    <mergeCell ref="BI12:BJ12"/>
    <mergeCell ref="BL12:B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EFF4-4469-4076-9676-4A8BD338018D}">
  <dimension ref="A1:BM32"/>
  <sheetViews>
    <sheetView zoomScale="80" zoomScaleNormal="80" workbookViewId="0">
      <pane xSplit="1" topLeftCell="B1" activePane="topRight" state="frozen"/>
      <selection pane="topRight" activeCell="H4" sqref="H4"/>
    </sheetView>
  </sheetViews>
  <sheetFormatPr defaultRowHeight="14.4" x14ac:dyDescent="0.3"/>
  <cols>
    <col min="1" max="1" width="25.88671875" customWidth="1"/>
    <col min="4" max="4" width="12.5546875" customWidth="1"/>
    <col min="10" max="10" width="11.5546875" customWidth="1"/>
    <col min="37" max="37" width="11.44140625" customWidth="1"/>
    <col min="51" max="51" width="13.5546875" customWidth="1"/>
    <col min="52" max="52" width="12.5546875" customWidth="1"/>
    <col min="53" max="53" width="12.88671875" customWidth="1"/>
    <col min="56" max="56" width="12" customWidth="1"/>
    <col min="57" max="57" width="12.5546875" customWidth="1"/>
    <col min="58" max="58" width="14.44140625" customWidth="1"/>
    <col min="59" max="59" width="16.88671875" customWidth="1"/>
    <col min="60" max="60" width="10.5546875" customWidth="1"/>
    <col min="61" max="62" width="19.109375" customWidth="1"/>
    <col min="63" max="63" width="14.109375" customWidth="1"/>
    <col min="64" max="65" width="16.44140625" customWidth="1"/>
    <col min="66" max="66" width="12.44140625" customWidth="1"/>
    <col min="68" max="69" width="14.8867187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92</v>
      </c>
      <c r="AW2" s="2" t="s">
        <v>93</v>
      </c>
      <c r="AX2" s="2" t="s">
        <v>94</v>
      </c>
      <c r="AY2" s="2" t="s">
        <v>95</v>
      </c>
      <c r="AZ2" s="2" t="s">
        <v>96</v>
      </c>
      <c r="BA2" s="2" t="s">
        <v>97</v>
      </c>
      <c r="BB2" s="2" t="s">
        <v>98</v>
      </c>
      <c r="BC2" s="2" t="s">
        <v>99</v>
      </c>
      <c r="BD2" s="2" t="s">
        <v>100</v>
      </c>
      <c r="BE2" s="2" t="s">
        <v>101</v>
      </c>
      <c r="BF2" s="3" t="s">
        <v>102</v>
      </c>
      <c r="BI2" s="4" t="s">
        <v>58</v>
      </c>
      <c r="BK2" s="7"/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3.3927019908504099</v>
      </c>
      <c r="BK3" s="7"/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2.3948956906217768E-2</v>
      </c>
      <c r="F4" s="12">
        <v>0</v>
      </c>
      <c r="G4" s="12">
        <v>0</v>
      </c>
      <c r="H4" s="12">
        <v>0</v>
      </c>
      <c r="I4" s="12">
        <v>0</v>
      </c>
      <c r="J4" s="12">
        <v>2.299750111830706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0.83631280499855176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0.50560169711872704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0.70385313141272454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0.31009179286704691</v>
      </c>
      <c r="BE4" s="12">
        <v>0</v>
      </c>
      <c r="BF4" s="13">
        <v>0</v>
      </c>
    </row>
    <row r="7" spans="1:65" x14ac:dyDescent="0.3">
      <c r="A7" s="85" t="s">
        <v>61</v>
      </c>
      <c r="B7" s="80" t="s">
        <v>62</v>
      </c>
      <c r="C7" s="81" t="s">
        <v>63</v>
      </c>
      <c r="D7" s="81" t="s">
        <v>64</v>
      </c>
      <c r="E7" s="81" t="s">
        <v>65</v>
      </c>
      <c r="F7" s="82" t="s">
        <v>66</v>
      </c>
    </row>
    <row r="8" spans="1:65" x14ac:dyDescent="0.3">
      <c r="A8" s="15">
        <v>126</v>
      </c>
      <c r="B8" s="83" t="s">
        <v>67</v>
      </c>
      <c r="C8" s="84">
        <v>23</v>
      </c>
      <c r="D8" s="84">
        <v>1.76</v>
      </c>
      <c r="E8" s="84">
        <v>90</v>
      </c>
      <c r="F8" s="15">
        <f>21.7*(D8^2)</f>
        <v>67.217919999999992</v>
      </c>
    </row>
    <row r="9" spans="1:65" x14ac:dyDescent="0.3">
      <c r="A9" s="15"/>
      <c r="B9" s="15"/>
      <c r="C9" s="15"/>
      <c r="D9" s="15"/>
    </row>
    <row r="11" spans="1:65" ht="15" thickBot="1" x14ac:dyDescent="0.35"/>
    <row r="12" spans="1:65" ht="15" thickBot="1" x14ac:dyDescent="0.35">
      <c r="A12" s="14"/>
      <c r="BI12" s="70" t="s">
        <v>103</v>
      </c>
      <c r="BJ12" s="71"/>
      <c r="BL12" s="74" t="s">
        <v>69</v>
      </c>
      <c r="BM12" s="75"/>
    </row>
    <row r="13" spans="1:65" s="19" customFormat="1" ht="29.4" thickBot="1" x14ac:dyDescent="0.35">
      <c r="A13" s="43" t="s">
        <v>70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71</v>
      </c>
      <c r="BH13" s="19" t="s">
        <v>72</v>
      </c>
      <c r="BI13" s="20" t="s">
        <v>73</v>
      </c>
      <c r="BJ13" s="44" t="s">
        <v>74</v>
      </c>
      <c r="BL13" s="21" t="s">
        <v>75</v>
      </c>
      <c r="BM13" s="22" t="s">
        <v>76</v>
      </c>
    </row>
    <row r="14" spans="1:65" s="19" customFormat="1" x14ac:dyDescent="0.3">
      <c r="A14" s="23" t="s">
        <v>77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28" si="0">SUMPRODUCT($B$4:$BF$4,B14:BF14)</f>
        <v>300.00000000000017</v>
      </c>
      <c r="BI14" s="25">
        <f t="shared" ref="BI14:BJ27" si="1">0.5*BL14</f>
        <v>300.00000000000011</v>
      </c>
      <c r="BJ14" s="25">
        <f t="shared" si="1"/>
        <v>705.00000000000011</v>
      </c>
      <c r="BL14" s="45">
        <f>IF('126_Meal1'!BL14-'126_Meal1'!BG14&gt;0,'126_Meal1'!BL14-'126_Meal1'!BG14,0)</f>
        <v>600.00000000000023</v>
      </c>
      <c r="BM14" s="46">
        <f>'126_Meal1'!BM14-'126_Meal1'!BG14</f>
        <v>1410.0000000000002</v>
      </c>
    </row>
    <row r="15" spans="1:65" x14ac:dyDescent="0.3">
      <c r="A15" s="28" t="s">
        <v>78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37.633644975935752</v>
      </c>
      <c r="BI15" s="25">
        <f t="shared" si="1"/>
        <v>0.98514904856885721</v>
      </c>
      <c r="BJ15" s="47">
        <f t="shared" si="1"/>
        <v>88.985149048568857</v>
      </c>
      <c r="BL15" s="48">
        <f>IF('126_Meal1'!BL15-'126_Meal1'!BG15&gt;0,'126_Meal1'!BL15-'126_Meal1'!BG15,0)</f>
        <v>1.9702980971377144</v>
      </c>
      <c r="BM15" s="48">
        <f>'126_Meal1'!BM15-'126_Meal1'!BG15</f>
        <v>177.97029809713771</v>
      </c>
    </row>
    <row r="16" spans="1:65" x14ac:dyDescent="0.3">
      <c r="A16" s="28" t="s">
        <v>79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31">
        <f t="shared" si="0"/>
        <v>5.4343658285312699</v>
      </c>
      <c r="BI16" s="32">
        <f t="shared" si="1"/>
        <v>0</v>
      </c>
      <c r="BJ16" s="49">
        <f t="shared" si="1"/>
        <v>27.18775479951023</v>
      </c>
      <c r="BL16" s="48">
        <f>IF('126_Meal1'!BL16-'126_Meal1'!BG16&gt;0,'126_Meal1'!BL16-'126_Meal1'!BG16,0)</f>
        <v>0</v>
      </c>
      <c r="BM16" s="48">
        <f>'126_Meal1'!BM16-'126_Meal1'!BG16</f>
        <v>54.375509599020461</v>
      </c>
    </row>
    <row r="17" spans="1:65" x14ac:dyDescent="0.3">
      <c r="A17" s="28" t="s">
        <v>80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31">
        <f t="shared" si="0"/>
        <v>24.766444118991288</v>
      </c>
      <c r="BI17" s="32">
        <f t="shared" si="1"/>
        <v>12.299999999999997</v>
      </c>
      <c r="BJ17" s="49">
        <f t="shared" si="1"/>
        <v>27.299999999999997</v>
      </c>
      <c r="BL17" s="48">
        <f>IF('126_Meal1'!BL17-'126_Meal1'!BG17&gt;0,'126_Meal1'!BL17-'126_Meal1'!BG17,0)</f>
        <v>24.599999999999994</v>
      </c>
      <c r="BM17" s="48">
        <f>'126_Meal1'!BM17-'126_Meal1'!BG17</f>
        <v>54.599999999999994</v>
      </c>
    </row>
    <row r="18" spans="1:65" x14ac:dyDescent="0.3">
      <c r="A18" s="28" t="s">
        <v>81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31">
        <f t="shared" si="0"/>
        <v>5.9999999999999982</v>
      </c>
      <c r="BI18" s="32">
        <f t="shared" si="1"/>
        <v>0</v>
      </c>
      <c r="BJ18" s="49">
        <f t="shared" si="1"/>
        <v>5.9999999999999973</v>
      </c>
      <c r="BL18" s="48">
        <f>IF('126_Meal1'!BL18-'126_Meal1'!BG18&gt;0,'126_Meal1'!BL18-'126_Meal1'!BG18,0)</f>
        <v>0</v>
      </c>
      <c r="BM18" s="48">
        <f>'126_Meal1'!BM18-'126_Meal1'!BG18</f>
        <v>11.999999999999995</v>
      </c>
    </row>
    <row r="19" spans="1:65" x14ac:dyDescent="0.3">
      <c r="A19" s="28" t="s">
        <v>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31">
        <f t="shared" si="0"/>
        <v>32.136058403552255</v>
      </c>
      <c r="BI19" s="32">
        <f t="shared" si="1"/>
        <v>0</v>
      </c>
      <c r="BJ19" s="49">
        <f t="shared" si="1"/>
        <v>128.39825962404797</v>
      </c>
      <c r="BL19" s="48">
        <f>IF('126_Meal1'!BL19-'126_Meal1'!BG19&gt;0,'126_Meal1'!BL19-'126_Meal1'!BG19,0)</f>
        <v>0</v>
      </c>
      <c r="BM19" s="48">
        <f>'126_Meal1'!BM19-'126_Meal1'!BG19</f>
        <v>256.79651924809593</v>
      </c>
    </row>
    <row r="20" spans="1:65" x14ac:dyDescent="0.3">
      <c r="A20" s="28" t="s">
        <v>83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31">
        <f t="shared" si="0"/>
        <v>340.15722807338193</v>
      </c>
      <c r="BI20" s="32">
        <f t="shared" si="1"/>
        <v>96.024367188522717</v>
      </c>
      <c r="BJ20" s="49">
        <f t="shared" si="1"/>
        <v>1071.0243671885228</v>
      </c>
      <c r="BL20" s="48">
        <f>IF('126_Meal1'!BL20-'126_Meal1'!BG20&gt;0,'126_Meal1'!BL20-'126_Meal1'!BG20,0)</f>
        <v>192.04873437704543</v>
      </c>
      <c r="BM20" s="48">
        <f>'126_Meal1'!BM20-'126_Meal1'!BG20</f>
        <v>2142.0487343770455</v>
      </c>
    </row>
    <row r="21" spans="1:65" x14ac:dyDescent="0.3">
      <c r="A21" s="28" t="s">
        <v>84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31">
        <f t="shared" si="0"/>
        <v>1050.0000000000009</v>
      </c>
      <c r="BI21" s="32">
        <f t="shared" si="1"/>
        <v>0</v>
      </c>
      <c r="BJ21" s="49">
        <f t="shared" si="1"/>
        <v>1050.0000000000005</v>
      </c>
      <c r="BL21" s="48">
        <f>IF('126_Meal1'!BL21-'126_Meal1'!BG21&gt;0,'126_Meal1'!BL21-'126_Meal1'!BG21,0)</f>
        <v>0</v>
      </c>
      <c r="BM21" s="48">
        <f>'126_Meal1'!BM21-'126_Meal1'!BG21</f>
        <v>2100.0000000000009</v>
      </c>
    </row>
    <row r="22" spans="1:65" x14ac:dyDescent="0.3">
      <c r="A22" s="28" t="s">
        <v>85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31">
        <f t="shared" si="0"/>
        <v>9.6652749674651588</v>
      </c>
      <c r="BI22" s="32">
        <f t="shared" si="1"/>
        <v>5.7150696535419776</v>
      </c>
      <c r="BJ22" s="49">
        <f t="shared" si="1"/>
        <v>14.715069653541978</v>
      </c>
      <c r="BL22" s="48">
        <f>IF('126_Meal1'!BL22-'126_Meal1'!BG22&gt;0,'126_Meal1'!BL22-'126_Meal1'!BG22,0)</f>
        <v>11.430139307083955</v>
      </c>
      <c r="BM22" s="48">
        <f>'126_Meal1'!BM22-'126_Meal1'!BG22</f>
        <v>29.430139307083955</v>
      </c>
    </row>
    <row r="23" spans="1:65" x14ac:dyDescent="0.3">
      <c r="A23" s="28" t="s">
        <v>86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31">
        <f t="shared" si="0"/>
        <v>20.400000000000034</v>
      </c>
      <c r="BI23" s="32">
        <f t="shared" si="1"/>
        <v>0</v>
      </c>
      <c r="BJ23" s="49">
        <f t="shared" si="1"/>
        <v>20.400000000000034</v>
      </c>
      <c r="BL23" s="48">
        <f>IF('126_Meal1'!BL23-'126_Meal1'!BG23&gt;0,'126_Meal1'!BL23-'126_Meal1'!BG23,0)</f>
        <v>0</v>
      </c>
      <c r="BM23" s="48">
        <f>'126_Meal1'!BM23-'126_Meal1'!BG23</f>
        <v>40.800000000000068</v>
      </c>
    </row>
    <row r="24" spans="1:65" x14ac:dyDescent="0.3">
      <c r="A24" s="28" t="s">
        <v>87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31">
        <f t="shared" si="0"/>
        <v>2.3709467337155593E-2</v>
      </c>
      <c r="BI24" s="32">
        <f t="shared" si="1"/>
        <v>2.3709467337148238E-2</v>
      </c>
      <c r="BJ24" s="49">
        <f t="shared" si="1"/>
        <v>1.2237094673371482</v>
      </c>
      <c r="BL24" s="48">
        <f>IF('126_Meal1'!BL24-'126_Meal1'!BG24&gt;0,'126_Meal1'!BL24-'126_Meal1'!BG24,0)</f>
        <v>4.7418934674296476E-2</v>
      </c>
      <c r="BM24" s="48">
        <f>'126_Meal1'!BM24-'126_Meal1'!BG24</f>
        <v>2.4474189346742965</v>
      </c>
    </row>
    <row r="25" spans="1:65" x14ac:dyDescent="0.3">
      <c r="A25" s="28" t="s">
        <v>88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31">
        <f t="shared" si="0"/>
        <v>156.42741981210611</v>
      </c>
      <c r="BI25" s="32">
        <f t="shared" si="1"/>
        <v>0</v>
      </c>
      <c r="BJ25" s="49">
        <f t="shared" si="1"/>
        <v>893.72461061013291</v>
      </c>
      <c r="BL25" s="48">
        <f>IF('126_Meal1'!BL25-'126_Meal1'!BG25&gt;0,'126_Meal1'!BL25-'126_Meal1'!BG25,0)</f>
        <v>0</v>
      </c>
      <c r="BM25" s="48">
        <f>'126_Meal1'!BM25-'126_Meal1'!BG25</f>
        <v>1787.4492212202658</v>
      </c>
    </row>
    <row r="26" spans="1:65" x14ac:dyDescent="0.3">
      <c r="A26" s="28" t="s">
        <v>89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31">
        <f t="shared" si="0"/>
        <v>210.00000000000014</v>
      </c>
      <c r="BI26" s="32">
        <f t="shared" si="1"/>
        <v>210.00000000000009</v>
      </c>
      <c r="BJ26" s="49">
        <f t="shared" si="1"/>
        <v>1110</v>
      </c>
      <c r="BL26" s="48">
        <f>IF('126_Meal1'!BL26-'126_Meal1'!BG26&gt;0,'126_Meal1'!BL26-'126_Meal1'!BG26,0)</f>
        <v>420.00000000000017</v>
      </c>
      <c r="BM26" s="48">
        <f>'126_Meal1'!BM26-'126_Meal1'!BG26</f>
        <v>2220</v>
      </c>
    </row>
    <row r="27" spans="1:65" ht="15" thickBot="1" x14ac:dyDescent="0.35">
      <c r="A27" s="28" t="s">
        <v>90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31">
        <f t="shared" si="0"/>
        <v>6.5377420291883608</v>
      </c>
      <c r="BI27" s="32">
        <f t="shared" si="1"/>
        <v>1.948902916284835</v>
      </c>
      <c r="BJ27" s="49">
        <f t="shared" si="1"/>
        <v>19.948902916284837</v>
      </c>
      <c r="BL27" s="67">
        <f>IF('126_Meal1'!BL27-'126_Meal1'!BG27&gt;0,'126_Meal1'!BL27-'126_Meal1'!BG27,0)</f>
        <v>3.8978058325696701</v>
      </c>
      <c r="BM27" s="67">
        <f>'126_Meal1'!BM27-'126_Meal1'!BG27</f>
        <v>39.897805832569674</v>
      </c>
    </row>
    <row r="28" spans="1:65" ht="15" thickBot="1" x14ac:dyDescent="0.35">
      <c r="A28" s="50" t="s">
        <v>105</v>
      </c>
      <c r="B28" s="51">
        <f t="shared" ref="B28:BF28" si="2">B30</f>
        <v>0</v>
      </c>
      <c r="C28" s="51">
        <f t="shared" si="2"/>
        <v>0</v>
      </c>
      <c r="D28" s="51">
        <f t="shared" si="2"/>
        <v>0</v>
      </c>
      <c r="E28" s="51">
        <f t="shared" si="2"/>
        <v>0</v>
      </c>
      <c r="F28" s="51">
        <f t="shared" si="2"/>
        <v>0</v>
      </c>
      <c r="G28" s="51">
        <f t="shared" si="2"/>
        <v>0</v>
      </c>
      <c r="H28" s="51">
        <f t="shared" si="2"/>
        <v>0</v>
      </c>
      <c r="I28" s="51">
        <f t="shared" si="2"/>
        <v>0</v>
      </c>
      <c r="J28" s="51">
        <f t="shared" si="2"/>
        <v>0</v>
      </c>
      <c r="K28" s="51">
        <f t="shared" si="2"/>
        <v>1</v>
      </c>
      <c r="L28" s="51">
        <f t="shared" si="2"/>
        <v>0</v>
      </c>
      <c r="M28" s="51">
        <f t="shared" si="2"/>
        <v>0</v>
      </c>
      <c r="N28" s="51">
        <f t="shared" si="2"/>
        <v>0</v>
      </c>
      <c r="O28" s="51">
        <f t="shared" si="2"/>
        <v>0</v>
      </c>
      <c r="P28" s="51">
        <f t="shared" si="2"/>
        <v>0</v>
      </c>
      <c r="Q28" s="51">
        <f t="shared" si="2"/>
        <v>0</v>
      </c>
      <c r="R28" s="51">
        <f t="shared" si="2"/>
        <v>0</v>
      </c>
      <c r="S28" s="51">
        <f t="shared" si="2"/>
        <v>1</v>
      </c>
      <c r="T28" s="51">
        <f t="shared" si="2"/>
        <v>0</v>
      </c>
      <c r="U28" s="51">
        <f t="shared" si="2"/>
        <v>0</v>
      </c>
      <c r="V28" s="51">
        <f t="shared" si="2"/>
        <v>0</v>
      </c>
      <c r="W28" s="51">
        <f t="shared" si="2"/>
        <v>0</v>
      </c>
      <c r="X28" s="51">
        <f t="shared" si="2"/>
        <v>0</v>
      </c>
      <c r="Y28" s="51">
        <f t="shared" si="2"/>
        <v>0</v>
      </c>
      <c r="Z28" s="51">
        <f t="shared" si="2"/>
        <v>0</v>
      </c>
      <c r="AA28" s="51">
        <f t="shared" si="2"/>
        <v>0</v>
      </c>
      <c r="AB28" s="51">
        <f t="shared" si="2"/>
        <v>0</v>
      </c>
      <c r="AC28" s="51">
        <f t="shared" si="2"/>
        <v>0</v>
      </c>
      <c r="AD28" s="51">
        <f t="shared" si="2"/>
        <v>0</v>
      </c>
      <c r="AE28" s="51">
        <f t="shared" si="2"/>
        <v>1</v>
      </c>
      <c r="AF28" s="51">
        <f t="shared" si="2"/>
        <v>0</v>
      </c>
      <c r="AG28" s="51">
        <f t="shared" si="2"/>
        <v>0</v>
      </c>
      <c r="AH28" s="51">
        <f t="shared" si="2"/>
        <v>0</v>
      </c>
      <c r="AI28" s="51">
        <f t="shared" si="2"/>
        <v>0</v>
      </c>
      <c r="AJ28" s="51">
        <f t="shared" si="2"/>
        <v>0</v>
      </c>
      <c r="AK28" s="51">
        <f t="shared" si="2"/>
        <v>0</v>
      </c>
      <c r="AL28" s="51">
        <f t="shared" si="2"/>
        <v>0</v>
      </c>
      <c r="AM28" s="51">
        <f t="shared" si="2"/>
        <v>0</v>
      </c>
      <c r="AN28" s="51">
        <f t="shared" si="2"/>
        <v>1</v>
      </c>
      <c r="AO28" s="51">
        <f t="shared" si="2"/>
        <v>1</v>
      </c>
      <c r="AP28" s="51">
        <f t="shared" si="2"/>
        <v>0</v>
      </c>
      <c r="AQ28" s="51">
        <f t="shared" si="2"/>
        <v>0</v>
      </c>
      <c r="AR28" s="51">
        <f t="shared" si="2"/>
        <v>0</v>
      </c>
      <c r="AS28" s="51">
        <f t="shared" si="2"/>
        <v>0</v>
      </c>
      <c r="AT28" s="51">
        <f t="shared" si="2"/>
        <v>0</v>
      </c>
      <c r="AU28" s="51">
        <f t="shared" si="2"/>
        <v>0</v>
      </c>
      <c r="AV28" s="51">
        <f t="shared" si="2"/>
        <v>0</v>
      </c>
      <c r="AW28" s="51">
        <f t="shared" si="2"/>
        <v>0</v>
      </c>
      <c r="AX28" s="51">
        <f t="shared" si="2"/>
        <v>0</v>
      </c>
      <c r="AY28" s="51">
        <f t="shared" si="2"/>
        <v>0</v>
      </c>
      <c r="AZ28" s="51">
        <f t="shared" si="2"/>
        <v>0</v>
      </c>
      <c r="BA28" s="51">
        <f t="shared" si="2"/>
        <v>0</v>
      </c>
      <c r="BB28" s="51">
        <f t="shared" si="2"/>
        <v>0</v>
      </c>
      <c r="BC28" s="51">
        <f t="shared" si="2"/>
        <v>0</v>
      </c>
      <c r="BD28" s="51">
        <f t="shared" si="2"/>
        <v>0</v>
      </c>
      <c r="BE28" s="51">
        <f t="shared" si="2"/>
        <v>1</v>
      </c>
      <c r="BF28" s="51">
        <f t="shared" si="2"/>
        <v>0</v>
      </c>
      <c r="BG28" s="38">
        <f t="shared" si="0"/>
        <v>0</v>
      </c>
      <c r="BI28" s="39"/>
      <c r="BJ28" s="52">
        <v>0</v>
      </c>
    </row>
    <row r="30" spans="1:65" s="42" customFormat="1" x14ac:dyDescent="0.3">
      <c r="A30" s="42" t="s">
        <v>91</v>
      </c>
      <c r="B30" s="42">
        <f>'126_Meal1'!B29</f>
        <v>0</v>
      </c>
      <c r="C30" s="42">
        <f>'126_Meal1'!C29</f>
        <v>0</v>
      </c>
      <c r="D30" s="42">
        <f>'126_Meal1'!D29</f>
        <v>0</v>
      </c>
      <c r="E30" s="42">
        <f>'126_Meal1'!E29</f>
        <v>0</v>
      </c>
      <c r="F30" s="42">
        <f>'126_Meal1'!F29</f>
        <v>0</v>
      </c>
      <c r="G30" s="42">
        <f>'126_Meal1'!G29</f>
        <v>0</v>
      </c>
      <c r="H30" s="42">
        <f>'126_Meal1'!H29</f>
        <v>0</v>
      </c>
      <c r="I30" s="42">
        <f>'126_Meal1'!I29</f>
        <v>0</v>
      </c>
      <c r="J30" s="42">
        <f>'126_Meal1'!J29</f>
        <v>0</v>
      </c>
      <c r="K30" s="42">
        <f>'126_Meal1'!K29</f>
        <v>1</v>
      </c>
      <c r="L30" s="42">
        <f>'126_Meal1'!L29</f>
        <v>0</v>
      </c>
      <c r="M30" s="42">
        <f>'126_Meal1'!M29</f>
        <v>0</v>
      </c>
      <c r="N30" s="42">
        <f>'126_Meal1'!N29</f>
        <v>0</v>
      </c>
      <c r="O30" s="42">
        <f>'126_Meal1'!O29</f>
        <v>0</v>
      </c>
      <c r="P30" s="42">
        <f>'126_Meal1'!P29</f>
        <v>0</v>
      </c>
      <c r="Q30" s="42">
        <f>'126_Meal1'!Q29</f>
        <v>0</v>
      </c>
      <c r="R30" s="42">
        <f>'126_Meal1'!R29</f>
        <v>0</v>
      </c>
      <c r="S30" s="42">
        <f>'126_Meal1'!S29</f>
        <v>1</v>
      </c>
      <c r="T30" s="42">
        <f>'126_Meal1'!T29</f>
        <v>0</v>
      </c>
      <c r="U30" s="42">
        <f>'126_Meal1'!U29</f>
        <v>0</v>
      </c>
      <c r="V30" s="42">
        <f>'126_Meal1'!V29</f>
        <v>0</v>
      </c>
      <c r="W30" s="42">
        <f>'126_Meal1'!W29</f>
        <v>0</v>
      </c>
      <c r="X30" s="42">
        <f>'126_Meal1'!X29</f>
        <v>0</v>
      </c>
      <c r="Y30" s="42">
        <f>'126_Meal1'!Y29</f>
        <v>0</v>
      </c>
      <c r="Z30" s="42">
        <f>'126_Meal1'!Z29</f>
        <v>0</v>
      </c>
      <c r="AA30" s="42">
        <f>'126_Meal1'!AA29</f>
        <v>0</v>
      </c>
      <c r="AB30" s="42">
        <f>'126_Meal1'!AB29</f>
        <v>0</v>
      </c>
      <c r="AC30" s="42">
        <f>'126_Meal1'!AC29</f>
        <v>0</v>
      </c>
      <c r="AD30" s="42">
        <f>'126_Meal1'!AD29</f>
        <v>0</v>
      </c>
      <c r="AE30" s="42">
        <f>'126_Meal1'!AE29</f>
        <v>1</v>
      </c>
      <c r="AF30" s="42">
        <f>'126_Meal1'!AF29</f>
        <v>0</v>
      </c>
      <c r="AG30" s="42">
        <f>'126_Meal1'!AG29</f>
        <v>0</v>
      </c>
      <c r="AH30" s="42">
        <f>'126_Meal1'!AH29</f>
        <v>0</v>
      </c>
      <c r="AI30" s="42">
        <f>'126_Meal1'!AI29</f>
        <v>0</v>
      </c>
      <c r="AJ30" s="42">
        <f>'126_Meal1'!AJ29</f>
        <v>0</v>
      </c>
      <c r="AK30" s="42">
        <f>'126_Meal1'!AK29</f>
        <v>0</v>
      </c>
      <c r="AL30" s="42">
        <f>'126_Meal1'!AL29</f>
        <v>0</v>
      </c>
      <c r="AM30" s="42">
        <f>'126_Meal1'!AM29</f>
        <v>0</v>
      </c>
      <c r="AN30" s="42">
        <f>'126_Meal1'!AN29</f>
        <v>1</v>
      </c>
      <c r="AO30" s="42">
        <f>'126_Meal1'!AO29</f>
        <v>1</v>
      </c>
      <c r="AP30" s="42">
        <f>'126_Meal1'!AP29</f>
        <v>0</v>
      </c>
      <c r="AQ30" s="42">
        <f>'126_Meal1'!AQ29</f>
        <v>0</v>
      </c>
      <c r="AR30" s="42">
        <f>'126_Meal1'!AR29</f>
        <v>0</v>
      </c>
      <c r="AS30" s="42">
        <f>'126_Meal1'!AS29</f>
        <v>0</v>
      </c>
      <c r="AT30" s="42">
        <f>'126_Meal1'!AT29</f>
        <v>0</v>
      </c>
      <c r="AU30" s="42">
        <f>'126_Meal1'!AU29</f>
        <v>0</v>
      </c>
      <c r="AV30" s="42">
        <f>'126_Meal1'!AV29</f>
        <v>0</v>
      </c>
      <c r="AW30" s="42">
        <f>'126_Meal1'!AW29</f>
        <v>0</v>
      </c>
      <c r="AX30" s="42">
        <f>'126_Meal1'!AX29</f>
        <v>0</v>
      </c>
      <c r="AY30" s="42">
        <f>'126_Meal1'!AY29</f>
        <v>0</v>
      </c>
      <c r="AZ30" s="42">
        <f>'126_Meal1'!AZ29</f>
        <v>0</v>
      </c>
      <c r="BA30" s="42">
        <f>'126_Meal1'!BA29</f>
        <v>0</v>
      </c>
      <c r="BB30" s="42">
        <f>'126_Meal1'!BB29</f>
        <v>0</v>
      </c>
      <c r="BC30" s="42">
        <f>'126_Meal1'!BC29</f>
        <v>0</v>
      </c>
      <c r="BD30" s="42">
        <f>'126_Meal1'!BD29</f>
        <v>0</v>
      </c>
      <c r="BE30" s="42">
        <f>'126_Meal1'!BE29</f>
        <v>1</v>
      </c>
      <c r="BF30" s="42">
        <f>'126_Meal1'!BF29</f>
        <v>0</v>
      </c>
    </row>
    <row r="31" spans="1:65" s="42" customFormat="1" x14ac:dyDescent="0.3">
      <c r="A31" s="42" t="s">
        <v>106</v>
      </c>
      <c r="B31" s="42">
        <f t="shared" ref="B31:BF31" si="3">IF(B4&gt;0,1,0)</f>
        <v>0</v>
      </c>
      <c r="C31" s="42">
        <f t="shared" si="3"/>
        <v>0</v>
      </c>
      <c r="D31" s="42">
        <f t="shared" si="3"/>
        <v>0</v>
      </c>
      <c r="E31" s="42">
        <f t="shared" si="3"/>
        <v>1</v>
      </c>
      <c r="F31" s="42">
        <f t="shared" si="3"/>
        <v>0</v>
      </c>
      <c r="G31" s="42">
        <f t="shared" si="3"/>
        <v>0</v>
      </c>
      <c r="H31" s="42">
        <f t="shared" si="3"/>
        <v>0</v>
      </c>
      <c r="I31" s="42">
        <f t="shared" si="3"/>
        <v>0</v>
      </c>
      <c r="J31" s="42">
        <f t="shared" si="3"/>
        <v>1</v>
      </c>
      <c r="K31" s="42">
        <f t="shared" si="3"/>
        <v>0</v>
      </c>
      <c r="L31" s="42">
        <f t="shared" si="3"/>
        <v>0</v>
      </c>
      <c r="M31" s="42">
        <f t="shared" si="3"/>
        <v>0</v>
      </c>
      <c r="N31" s="42">
        <f t="shared" si="3"/>
        <v>0</v>
      </c>
      <c r="O31" s="42">
        <f t="shared" si="3"/>
        <v>0</v>
      </c>
      <c r="P31" s="42">
        <f t="shared" si="3"/>
        <v>0</v>
      </c>
      <c r="Q31" s="42">
        <f t="shared" si="3"/>
        <v>0</v>
      </c>
      <c r="R31" s="42">
        <f t="shared" si="3"/>
        <v>0</v>
      </c>
      <c r="S31" s="42">
        <f t="shared" si="3"/>
        <v>0</v>
      </c>
      <c r="T31" s="42">
        <f t="shared" si="3"/>
        <v>0</v>
      </c>
      <c r="U31" s="42">
        <f t="shared" si="3"/>
        <v>0</v>
      </c>
      <c r="V31" s="42">
        <f t="shared" si="3"/>
        <v>0</v>
      </c>
      <c r="W31" s="42">
        <f t="shared" si="3"/>
        <v>0</v>
      </c>
      <c r="X31" s="42">
        <f t="shared" si="3"/>
        <v>0</v>
      </c>
      <c r="Y31" s="42">
        <f t="shared" si="3"/>
        <v>0</v>
      </c>
      <c r="Z31" s="42">
        <f t="shared" si="3"/>
        <v>0</v>
      </c>
      <c r="AA31" s="42">
        <f t="shared" si="3"/>
        <v>0</v>
      </c>
      <c r="AB31" s="42">
        <f t="shared" si="3"/>
        <v>0</v>
      </c>
      <c r="AC31" s="42">
        <f t="shared" si="3"/>
        <v>0</v>
      </c>
      <c r="AD31" s="42">
        <f t="shared" si="3"/>
        <v>0</v>
      </c>
      <c r="AE31" s="42">
        <f t="shared" si="3"/>
        <v>0</v>
      </c>
      <c r="AF31" s="42">
        <f t="shared" si="3"/>
        <v>0</v>
      </c>
      <c r="AG31" s="42">
        <f t="shared" si="3"/>
        <v>1</v>
      </c>
      <c r="AH31" s="42">
        <f t="shared" si="3"/>
        <v>0</v>
      </c>
      <c r="AI31" s="42">
        <f t="shared" si="3"/>
        <v>0</v>
      </c>
      <c r="AJ31" s="42">
        <f t="shared" si="3"/>
        <v>0</v>
      </c>
      <c r="AK31" s="42">
        <f t="shared" si="3"/>
        <v>0</v>
      </c>
      <c r="AL31" s="42">
        <f t="shared" si="3"/>
        <v>0</v>
      </c>
      <c r="AM31" s="42">
        <f t="shared" si="3"/>
        <v>0</v>
      </c>
      <c r="AN31" s="42">
        <f t="shared" si="3"/>
        <v>0</v>
      </c>
      <c r="AO31" s="42">
        <f t="shared" si="3"/>
        <v>0</v>
      </c>
      <c r="AP31" s="42">
        <f t="shared" si="3"/>
        <v>0</v>
      </c>
      <c r="AQ31" s="42">
        <f t="shared" si="3"/>
        <v>1</v>
      </c>
      <c r="AR31" s="42">
        <f t="shared" si="3"/>
        <v>0</v>
      </c>
      <c r="AS31" s="42">
        <f t="shared" si="3"/>
        <v>0</v>
      </c>
      <c r="AT31" s="42">
        <f t="shared" si="3"/>
        <v>0</v>
      </c>
      <c r="AU31" s="42">
        <f t="shared" si="3"/>
        <v>0</v>
      </c>
      <c r="AV31" s="42">
        <f t="shared" si="3"/>
        <v>0</v>
      </c>
      <c r="AW31" s="42">
        <f t="shared" si="3"/>
        <v>1</v>
      </c>
      <c r="AX31" s="42">
        <f t="shared" si="3"/>
        <v>0</v>
      </c>
      <c r="AY31" s="42">
        <f t="shared" si="3"/>
        <v>0</v>
      </c>
      <c r="AZ31" s="42">
        <f t="shared" si="3"/>
        <v>0</v>
      </c>
      <c r="BA31" s="42">
        <f t="shared" si="3"/>
        <v>0</v>
      </c>
      <c r="BB31" s="42">
        <f t="shared" si="3"/>
        <v>0</v>
      </c>
      <c r="BC31" s="42">
        <f t="shared" si="3"/>
        <v>0</v>
      </c>
      <c r="BD31" s="42">
        <f t="shared" si="3"/>
        <v>1</v>
      </c>
      <c r="BE31" s="42">
        <f t="shared" si="3"/>
        <v>0</v>
      </c>
      <c r="BF31" s="42">
        <f t="shared" si="3"/>
        <v>0</v>
      </c>
    </row>
    <row r="32" spans="1:65" s="42" customFormat="1" x14ac:dyDescent="0.3">
      <c r="A32" s="42" t="s">
        <v>107</v>
      </c>
      <c r="B32" s="42">
        <f t="shared" ref="B32:AG32" si="4">SUM(B30:B31)</f>
        <v>0</v>
      </c>
      <c r="C32" s="42">
        <f t="shared" si="4"/>
        <v>0</v>
      </c>
      <c r="D32" s="42">
        <f t="shared" si="4"/>
        <v>0</v>
      </c>
      <c r="E32" s="42">
        <f t="shared" si="4"/>
        <v>1</v>
      </c>
      <c r="F32" s="42">
        <f t="shared" si="4"/>
        <v>0</v>
      </c>
      <c r="G32" s="42">
        <f t="shared" si="4"/>
        <v>0</v>
      </c>
      <c r="H32" s="42">
        <f t="shared" si="4"/>
        <v>0</v>
      </c>
      <c r="I32" s="42">
        <f t="shared" si="4"/>
        <v>0</v>
      </c>
      <c r="J32" s="42">
        <f t="shared" si="4"/>
        <v>1</v>
      </c>
      <c r="K32" s="42">
        <f t="shared" si="4"/>
        <v>1</v>
      </c>
      <c r="L32" s="42">
        <f t="shared" si="4"/>
        <v>0</v>
      </c>
      <c r="M32" s="42">
        <f t="shared" si="4"/>
        <v>0</v>
      </c>
      <c r="N32" s="42">
        <f t="shared" si="4"/>
        <v>0</v>
      </c>
      <c r="O32" s="42">
        <f t="shared" si="4"/>
        <v>0</v>
      </c>
      <c r="P32" s="42">
        <f t="shared" si="4"/>
        <v>0</v>
      </c>
      <c r="Q32" s="42">
        <f t="shared" si="4"/>
        <v>0</v>
      </c>
      <c r="R32" s="42">
        <f t="shared" si="4"/>
        <v>0</v>
      </c>
      <c r="S32" s="42">
        <f t="shared" si="4"/>
        <v>1</v>
      </c>
      <c r="T32" s="42">
        <f t="shared" si="4"/>
        <v>0</v>
      </c>
      <c r="U32" s="42">
        <f t="shared" si="4"/>
        <v>0</v>
      </c>
      <c r="V32" s="42">
        <f t="shared" si="4"/>
        <v>0</v>
      </c>
      <c r="W32" s="42">
        <f t="shared" si="4"/>
        <v>0</v>
      </c>
      <c r="X32" s="42">
        <f t="shared" si="4"/>
        <v>0</v>
      </c>
      <c r="Y32" s="42">
        <f t="shared" si="4"/>
        <v>0</v>
      </c>
      <c r="Z32" s="42">
        <f t="shared" si="4"/>
        <v>0</v>
      </c>
      <c r="AA32" s="42">
        <f t="shared" si="4"/>
        <v>0</v>
      </c>
      <c r="AB32" s="42">
        <f t="shared" si="4"/>
        <v>0</v>
      </c>
      <c r="AC32" s="42">
        <f t="shared" si="4"/>
        <v>0</v>
      </c>
      <c r="AD32" s="42">
        <f t="shared" si="4"/>
        <v>0</v>
      </c>
      <c r="AE32" s="42">
        <f t="shared" si="4"/>
        <v>1</v>
      </c>
      <c r="AF32" s="42">
        <f t="shared" si="4"/>
        <v>0</v>
      </c>
      <c r="AG32" s="42">
        <f t="shared" si="4"/>
        <v>1</v>
      </c>
      <c r="AH32" s="42">
        <f t="shared" ref="AH32:BF32" si="5">SUM(AH30:AH31)</f>
        <v>0</v>
      </c>
      <c r="AI32" s="42">
        <f t="shared" si="5"/>
        <v>0</v>
      </c>
      <c r="AJ32" s="42">
        <f t="shared" si="5"/>
        <v>0</v>
      </c>
      <c r="AK32" s="42">
        <f t="shared" si="5"/>
        <v>0</v>
      </c>
      <c r="AL32" s="42">
        <f t="shared" si="5"/>
        <v>0</v>
      </c>
      <c r="AM32" s="42">
        <f t="shared" si="5"/>
        <v>0</v>
      </c>
      <c r="AN32" s="42">
        <f t="shared" si="5"/>
        <v>1</v>
      </c>
      <c r="AO32" s="42">
        <f t="shared" si="5"/>
        <v>1</v>
      </c>
      <c r="AP32" s="42">
        <f t="shared" si="5"/>
        <v>0</v>
      </c>
      <c r="AQ32" s="42">
        <f t="shared" si="5"/>
        <v>1</v>
      </c>
      <c r="AR32" s="42">
        <f t="shared" si="5"/>
        <v>0</v>
      </c>
      <c r="AS32" s="42">
        <f t="shared" si="5"/>
        <v>0</v>
      </c>
      <c r="AT32" s="42">
        <f t="shared" si="5"/>
        <v>0</v>
      </c>
      <c r="AU32" s="42">
        <f t="shared" si="5"/>
        <v>0</v>
      </c>
      <c r="AV32" s="42">
        <f t="shared" si="5"/>
        <v>0</v>
      </c>
      <c r="AW32" s="42">
        <f t="shared" si="5"/>
        <v>1</v>
      </c>
      <c r="AX32" s="42">
        <f t="shared" si="5"/>
        <v>0</v>
      </c>
      <c r="AY32" s="42">
        <f t="shared" si="5"/>
        <v>0</v>
      </c>
      <c r="AZ32" s="42">
        <f t="shared" si="5"/>
        <v>0</v>
      </c>
      <c r="BA32" s="42">
        <f t="shared" si="5"/>
        <v>0</v>
      </c>
      <c r="BB32" s="42">
        <f t="shared" si="5"/>
        <v>0</v>
      </c>
      <c r="BC32" s="42">
        <f t="shared" si="5"/>
        <v>0</v>
      </c>
      <c r="BD32" s="42">
        <f t="shared" si="5"/>
        <v>1</v>
      </c>
      <c r="BE32" s="42">
        <f t="shared" si="5"/>
        <v>1</v>
      </c>
      <c r="BF32" s="42">
        <f t="shared" si="5"/>
        <v>0</v>
      </c>
    </row>
  </sheetData>
  <mergeCells count="2">
    <mergeCell ref="BI12:BJ12"/>
    <mergeCell ref="BL12:B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CB7B5-899A-44E3-A2F8-86780D1F46BD}">
  <dimension ref="A1:BO32"/>
  <sheetViews>
    <sheetView tabSelected="1" zoomScale="80" zoomScaleNormal="80" workbookViewId="0">
      <pane xSplit="1" topLeftCell="B1" activePane="topRight" state="frozen"/>
      <selection pane="topRight" activeCell="J8" sqref="J8"/>
    </sheetView>
  </sheetViews>
  <sheetFormatPr defaultRowHeight="14.4" x14ac:dyDescent="0.3"/>
  <cols>
    <col min="1" max="1" width="25.88671875" customWidth="1"/>
    <col min="4" max="4" width="12.5546875" customWidth="1"/>
    <col min="6" max="6" width="18.5546875" customWidth="1"/>
    <col min="10" max="10" width="11.5546875" customWidth="1"/>
    <col min="37" max="37" width="11.44140625" customWidth="1"/>
    <col min="51" max="51" width="13.5546875" customWidth="1"/>
    <col min="52" max="52" width="12.5546875" customWidth="1"/>
    <col min="53" max="53" width="12.88671875" customWidth="1"/>
    <col min="56" max="56" width="12" customWidth="1"/>
    <col min="57" max="57" width="12.5546875" customWidth="1"/>
    <col min="58" max="58" width="12.44140625" customWidth="1"/>
    <col min="59" max="59" width="17.44140625" customWidth="1"/>
    <col min="60" max="60" width="10.5546875" customWidth="1"/>
    <col min="61" max="62" width="20" customWidth="1"/>
    <col min="63" max="63" width="14.109375" customWidth="1"/>
    <col min="64" max="64" width="12.5546875" customWidth="1"/>
    <col min="65" max="65" width="20.109375" customWidth="1"/>
    <col min="66" max="67" width="15.88671875" customWidth="1"/>
    <col min="68" max="69" width="14.88671875" customWidth="1"/>
  </cols>
  <sheetData>
    <row r="1" spans="1:67" ht="15" thickBot="1" x14ac:dyDescent="0.35"/>
    <row r="2" spans="1:67" ht="15" thickBot="1" x14ac:dyDescent="0.35">
      <c r="A2" s="53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92</v>
      </c>
      <c r="AW2" s="2" t="s">
        <v>93</v>
      </c>
      <c r="AX2" s="2" t="s">
        <v>94</v>
      </c>
      <c r="AY2" s="2" t="s">
        <v>95</v>
      </c>
      <c r="AZ2" s="2" t="s">
        <v>96</v>
      </c>
      <c r="BA2" s="2" t="s">
        <v>97</v>
      </c>
      <c r="BB2" s="2" t="s">
        <v>98</v>
      </c>
      <c r="BC2" s="2" t="s">
        <v>99</v>
      </c>
      <c r="BD2" s="2" t="s">
        <v>100</v>
      </c>
      <c r="BE2" s="2" t="s">
        <v>101</v>
      </c>
      <c r="BF2" s="3" t="s">
        <v>102</v>
      </c>
      <c r="BI2" s="4" t="s">
        <v>58</v>
      </c>
      <c r="BM2" s="54" t="s">
        <v>108</v>
      </c>
    </row>
    <row r="3" spans="1:67" ht="15" thickBot="1" x14ac:dyDescent="0.35">
      <c r="A3" s="28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6.1619898479014523</v>
      </c>
      <c r="BM3" s="55">
        <f>BI3+'126_Meal2'!BI3+'126_Meal1'!BI3</f>
        <v>12.752508851012227</v>
      </c>
    </row>
    <row r="4" spans="1:67" ht="15" thickBot="1" x14ac:dyDescent="0.35">
      <c r="A4" s="56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1.0389941468556738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2.0357790784765215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0.96672584537712414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0.38547532525173767</v>
      </c>
      <c r="AV4" s="12">
        <v>0</v>
      </c>
      <c r="AW4" s="12">
        <v>0</v>
      </c>
      <c r="AX4" s="12">
        <v>0</v>
      </c>
      <c r="AY4" s="12">
        <v>0</v>
      </c>
      <c r="AZ4" s="12">
        <v>0.48435740242447828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8" spans="1:67" x14ac:dyDescent="0.3">
      <c r="A8" s="85" t="s">
        <v>61</v>
      </c>
      <c r="B8" s="80" t="s">
        <v>62</v>
      </c>
      <c r="C8" s="81" t="s">
        <v>63</v>
      </c>
      <c r="D8" s="81" t="s">
        <v>64</v>
      </c>
      <c r="E8" s="81" t="s">
        <v>65</v>
      </c>
      <c r="F8" s="82" t="s">
        <v>66</v>
      </c>
    </row>
    <row r="9" spans="1:67" x14ac:dyDescent="0.3">
      <c r="A9" s="15">
        <v>126</v>
      </c>
      <c r="B9" s="83" t="s">
        <v>67</v>
      </c>
      <c r="C9" s="84">
        <v>23</v>
      </c>
      <c r="D9" s="84">
        <v>1.76</v>
      </c>
      <c r="E9" s="84">
        <v>90</v>
      </c>
      <c r="F9" s="15">
        <f>21.7*(D9^2)</f>
        <v>67.217919999999992</v>
      </c>
    </row>
    <row r="11" spans="1:67" ht="15" thickBot="1" x14ac:dyDescent="0.35"/>
    <row r="12" spans="1:67" ht="15" thickBot="1" x14ac:dyDescent="0.35">
      <c r="A12" s="14"/>
      <c r="BI12" s="70" t="s">
        <v>109</v>
      </c>
      <c r="BJ12" s="71"/>
      <c r="BM12" s="15"/>
      <c r="BN12" s="76" t="s">
        <v>110</v>
      </c>
      <c r="BO12" s="77"/>
    </row>
    <row r="13" spans="1:67" ht="29.4" thickBot="1" x14ac:dyDescent="0.35">
      <c r="A13" s="43" t="s">
        <v>70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71</v>
      </c>
      <c r="BH13" s="19" t="s">
        <v>72</v>
      </c>
      <c r="BI13" s="20" t="s">
        <v>73</v>
      </c>
      <c r="BJ13" s="44" t="s">
        <v>74</v>
      </c>
      <c r="BK13" s="19"/>
      <c r="BM13" s="57" t="s">
        <v>111</v>
      </c>
      <c r="BN13" s="58" t="s">
        <v>75</v>
      </c>
      <c r="BO13" s="58" t="s">
        <v>76</v>
      </c>
    </row>
    <row r="14" spans="1:67" x14ac:dyDescent="0.3">
      <c r="A14" s="23" t="s">
        <v>77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28" si="0">SUMPRODUCT($B$4:$BF$4,B14:BF14)</f>
        <v>299.99999999999994</v>
      </c>
      <c r="BH14" s="19"/>
      <c r="BI14" s="59">
        <f>IF('126_Meal2'!BL14-'126_Meal2'!BG14&gt;0, '126_Meal2'!BL14-'126_Meal2'!BG14, '126_Meal2'!BL14-'126_Meal2'!BG14)</f>
        <v>300.00000000000006</v>
      </c>
      <c r="BJ14" s="59">
        <f>'126_Meal2'!BM14-'126_Meal2'!BG14</f>
        <v>1110</v>
      </c>
      <c r="BK14" s="19"/>
      <c r="BM14" s="60">
        <f>BG14+'126_Meal2'!BG14+'126_Meal1'!BG14</f>
        <v>999.99999999999977</v>
      </c>
      <c r="BN14" s="61">
        <f>'126_Meal1'!BL14</f>
        <v>1000</v>
      </c>
      <c r="BO14" s="61">
        <f>'126_Meal1'!BM14</f>
        <v>1810</v>
      </c>
    </row>
    <row r="15" spans="1:67" x14ac:dyDescent="0.3">
      <c r="A15" s="28" t="s">
        <v>78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30.488718133651481</v>
      </c>
      <c r="BI15" s="62">
        <f>IF('126_Meal2'!BL15-'126_Meal2'!BG15&gt;0, '126_Meal2'!BL15-'126_Meal2'!BG15, 0)</f>
        <v>0</v>
      </c>
      <c r="BJ15" s="62">
        <f>'126_Meal2'!BM15-'126_Meal2'!BG15</f>
        <v>140.33665312120195</v>
      </c>
      <c r="BM15" s="63">
        <f>BG15+'126_Meal2'!BG15+'126_Meal1'!BG15</f>
        <v>116.15206501244953</v>
      </c>
      <c r="BN15" s="64">
        <f>'126_Meal1'!BL15</f>
        <v>50</v>
      </c>
      <c r="BO15" s="65">
        <f>'126_Meal1'!BM15</f>
        <v>226</v>
      </c>
    </row>
    <row r="16" spans="1:67" x14ac:dyDescent="0.3">
      <c r="A16" s="28" t="s">
        <v>79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31">
        <f t="shared" si="0"/>
        <v>9.9647909789453166</v>
      </c>
      <c r="BI16" s="62">
        <f>IF('126_Meal2'!BL16-'126_Meal2'!BG16&gt;0, '126_Meal2'!BL16-'126_Meal2'!BG16, 0)</f>
        <v>0</v>
      </c>
      <c r="BJ16" s="62">
        <f>'126_Meal2'!BM16-'126_Meal2'!BG16</f>
        <v>48.941143770489191</v>
      </c>
      <c r="BM16" s="63">
        <f>BG16+'126_Meal2'!BG16+'126_Meal1'!BG16</f>
        <v>21.023647208456129</v>
      </c>
      <c r="BN16" s="64">
        <f>'126_Meal1'!BL16</f>
        <v>0</v>
      </c>
      <c r="BO16" s="65">
        <f>'126_Meal1'!BM16</f>
        <v>60</v>
      </c>
    </row>
    <row r="17" spans="1:67" x14ac:dyDescent="0.3">
      <c r="A17" s="28" t="s">
        <v>80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31">
        <f t="shared" si="0"/>
        <v>23.76105855918329</v>
      </c>
      <c r="BI17" s="62">
        <f>IF('126_Meal2'!BL17-'126_Meal2'!BG17&gt;0, '126_Meal2'!BL17-'126_Meal2'!BG17, 0)</f>
        <v>0</v>
      </c>
      <c r="BJ17" s="62">
        <f>'126_Meal2'!BM17-'126_Meal2'!BG17</f>
        <v>29.833555881008706</v>
      </c>
      <c r="BM17" s="63">
        <f>BG17+'126_Meal2'!BG17+'126_Meal1'!BG17</f>
        <v>84.927502678174591</v>
      </c>
      <c r="BN17" s="64">
        <f>'126_Meal1'!BL17</f>
        <v>61</v>
      </c>
      <c r="BO17" s="65">
        <f>'126_Meal1'!BM17</f>
        <v>91</v>
      </c>
    </row>
    <row r="18" spans="1:67" x14ac:dyDescent="0.3">
      <c r="A18" s="28" t="s">
        <v>81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31">
        <f t="shared" si="0"/>
        <v>5.9999999999999956</v>
      </c>
      <c r="BI18" s="62">
        <f>IF('126_Meal2'!BL18-'126_Meal2'!BG18&gt;0, '126_Meal2'!BL18-'126_Meal2'!BG18, 0)</f>
        <v>0</v>
      </c>
      <c r="BJ18" s="62">
        <f>'126_Meal2'!BM18-'126_Meal2'!BG18</f>
        <v>5.9999999999999964</v>
      </c>
      <c r="BM18" s="63">
        <f>BG18+'126_Meal2'!BG18+'126_Meal1'!BG18</f>
        <v>20</v>
      </c>
      <c r="BN18" s="64">
        <f>'126_Meal1'!BL18</f>
        <v>0</v>
      </c>
      <c r="BO18" s="65">
        <f>'126_Meal1'!BM18</f>
        <v>20</v>
      </c>
    </row>
    <row r="19" spans="1:67" x14ac:dyDescent="0.3">
      <c r="A19" s="28" t="s">
        <v>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31">
        <f t="shared" si="0"/>
        <v>16.922350134539066</v>
      </c>
      <c r="BI19" s="62">
        <f>IF('126_Meal2'!BL19-'126_Meal2'!BG19&gt;0, '126_Meal2'!BL19-'126_Meal2'!BG19, 0)</f>
        <v>0</v>
      </c>
      <c r="BJ19" s="62">
        <f>'126_Meal2'!BM19-'126_Meal2'!BG19</f>
        <v>224.66046084454368</v>
      </c>
      <c r="BM19" s="63">
        <f>BG19+'126_Meal2'!BG19+'126_Meal1'!BG19</f>
        <v>92.261889289995366</v>
      </c>
      <c r="BN19" s="64">
        <f>'126_Meal1'!BL19</f>
        <v>0</v>
      </c>
      <c r="BO19" s="65">
        <f>'126_Meal1'!BM19</f>
        <v>300</v>
      </c>
    </row>
    <row r="20" spans="1:67" x14ac:dyDescent="0.3">
      <c r="A20" s="28" t="s">
        <v>83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31">
        <f t="shared" si="0"/>
        <v>73.438708424643991</v>
      </c>
      <c r="BI20" s="62">
        <f>IF('126_Meal2'!BL20-'126_Meal2'!BG20&gt;0, '126_Meal2'!BL20-'126_Meal2'!BG20, 0)</f>
        <v>0</v>
      </c>
      <c r="BJ20" s="62">
        <f>'126_Meal2'!BM20-'126_Meal2'!BG20</f>
        <v>1801.8915063036636</v>
      </c>
      <c r="BM20" s="63">
        <f>BG20+'126_Meal2'!BG20+'126_Meal1'!BG20</f>
        <v>571.5472021209805</v>
      </c>
      <c r="BN20" s="64">
        <f>'126_Meal1'!BL20</f>
        <v>350</v>
      </c>
      <c r="BO20" s="65">
        <f>'126_Meal1'!BM20</f>
        <v>2300</v>
      </c>
    </row>
    <row r="21" spans="1:67" x14ac:dyDescent="0.3">
      <c r="A21" s="28" t="s">
        <v>84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31">
        <f t="shared" si="0"/>
        <v>1050.0000000000007</v>
      </c>
      <c r="BI21" s="62">
        <f>IF('126_Meal2'!BL21-'126_Meal2'!BG21&gt;0, '126_Meal2'!BL21-'126_Meal2'!BG21, 0)</f>
        <v>0</v>
      </c>
      <c r="BJ21" s="62">
        <f>'126_Meal2'!BM21-'126_Meal2'!BG21</f>
        <v>1050</v>
      </c>
      <c r="BM21" s="63">
        <f>BG21+'126_Meal2'!BG21+'126_Meal1'!BG21</f>
        <v>3500.0000000000009</v>
      </c>
      <c r="BN21" s="64">
        <f>'126_Meal1'!BL21</f>
        <v>0</v>
      </c>
      <c r="BO21" s="65">
        <f>'126_Meal1'!BM21</f>
        <v>3500</v>
      </c>
    </row>
    <row r="22" spans="1:67" x14ac:dyDescent="0.3">
      <c r="A22" s="28" t="s">
        <v>85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31">
        <f t="shared" si="0"/>
        <v>10.191045521373709</v>
      </c>
      <c r="BI22" s="62">
        <f>IF('126_Meal2'!BL22-'126_Meal2'!BG22&gt;0, '126_Meal2'!BL22-'126_Meal2'!BG22, 0)</f>
        <v>1.7648643396187964</v>
      </c>
      <c r="BJ22" s="62">
        <f>'126_Meal2'!BM22-'126_Meal2'!BG22</f>
        <v>19.764864339618796</v>
      </c>
      <c r="BM22" s="63">
        <f>BG22+'126_Meal2'!BG22+'126_Meal1'!BG22</f>
        <v>28.426181181754913</v>
      </c>
      <c r="BN22" s="64">
        <f>'126_Meal1'!BL22</f>
        <v>20</v>
      </c>
      <c r="BO22" s="65">
        <f>'126_Meal1'!BM22</f>
        <v>38</v>
      </c>
    </row>
    <row r="23" spans="1:67" x14ac:dyDescent="0.3">
      <c r="A23" s="28" t="s">
        <v>86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31">
        <f t="shared" si="0"/>
        <v>20.400000000000041</v>
      </c>
      <c r="BI23" s="62">
        <f>IF('126_Meal2'!BL23-'126_Meal2'!BG23&gt;0, '126_Meal2'!BL23-'126_Meal2'!BG23, 0)</f>
        <v>0</v>
      </c>
      <c r="BJ23" s="62">
        <f>'126_Meal2'!BM23-'126_Meal2'!BG23</f>
        <v>20.400000000000034</v>
      </c>
      <c r="BM23" s="63">
        <f>BG23+'126_Meal2'!BG23+'126_Meal1'!BG23</f>
        <v>68</v>
      </c>
      <c r="BN23" s="64">
        <f>'126_Meal1'!BL23</f>
        <v>0</v>
      </c>
      <c r="BO23" s="65">
        <f>'126_Meal1'!BM23</f>
        <v>68</v>
      </c>
    </row>
    <row r="24" spans="1:67" x14ac:dyDescent="0.3">
      <c r="A24" s="28" t="s">
        <v>87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31">
        <f t="shared" si="0"/>
        <v>3.7403789286804261E-2</v>
      </c>
      <c r="BI24" s="62">
        <f>IF('126_Meal2'!BL24-'126_Meal2'!BG24&gt;0, '126_Meal2'!BL24-'126_Meal2'!BG24, 0)</f>
        <v>2.3709467337140883E-2</v>
      </c>
      <c r="BJ24" s="62">
        <f>'126_Meal2'!BM24-'126_Meal2'!BG24</f>
        <v>2.4237094673371411</v>
      </c>
      <c r="BM24" s="63">
        <f>BG24+'126_Meal2'!BG24+'126_Meal1'!BG24</f>
        <v>0.61369432194966334</v>
      </c>
      <c r="BN24" s="64">
        <f>'126_Meal1'!BL24</f>
        <v>0.6</v>
      </c>
      <c r="BO24" s="65">
        <f>'126_Meal1'!BM24</f>
        <v>3</v>
      </c>
    </row>
    <row r="25" spans="1:67" x14ac:dyDescent="0.3">
      <c r="A25" s="28" t="s">
        <v>88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31">
        <f t="shared" si="0"/>
        <v>51.040882687453283</v>
      </c>
      <c r="BI25" s="62">
        <f>IF('126_Meal2'!BL25-'126_Meal2'!BG25&gt;0, '126_Meal2'!BL25-'126_Meal2'!BG25, 0)</f>
        <v>0</v>
      </c>
      <c r="BJ25" s="62">
        <f>'126_Meal2'!BM25-'126_Meal2'!BG25</f>
        <v>1631.0218014081597</v>
      </c>
      <c r="BM25" s="63">
        <f>BG25+'126_Meal2'!BG25+'126_Meal1'!BG25</f>
        <v>420.01908127929346</v>
      </c>
      <c r="BN25" s="64">
        <f>'126_Meal1'!BL25</f>
        <v>70</v>
      </c>
      <c r="BO25" s="65">
        <f>'126_Meal1'!BM25</f>
        <v>2000</v>
      </c>
    </row>
    <row r="26" spans="1:67" x14ac:dyDescent="0.3">
      <c r="A26" s="28" t="s">
        <v>89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31">
        <f t="shared" si="0"/>
        <v>210.00000000000006</v>
      </c>
      <c r="BI26" s="62">
        <f>IF('126_Meal2'!BL26-'126_Meal2'!BG26&gt;0, '126_Meal2'!BL26-'126_Meal2'!BG26, 0)</f>
        <v>210.00000000000003</v>
      </c>
      <c r="BJ26" s="62">
        <f>'126_Meal2'!BM26-'126_Meal2'!BG26</f>
        <v>2009.9999999999998</v>
      </c>
      <c r="BM26" s="63">
        <f>BG26+'126_Meal2'!BG26+'126_Meal1'!BG26</f>
        <v>700</v>
      </c>
      <c r="BN26" s="64">
        <f>'126_Meal1'!BL26</f>
        <v>700</v>
      </c>
      <c r="BO26" s="65">
        <f>'126_Meal1'!BM26</f>
        <v>2500</v>
      </c>
    </row>
    <row r="27" spans="1:67" ht="15" thickBot="1" x14ac:dyDescent="0.35">
      <c r="A27" s="28" t="s">
        <v>90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31">
        <f t="shared" si="0"/>
        <v>2.6397310327609662</v>
      </c>
      <c r="BI27" s="62">
        <f>IF('126_Meal2'!BL27-'126_Meal2'!BG27&gt;0, '126_Meal2'!BL27-'126_Meal2'!BG27, 0)</f>
        <v>0</v>
      </c>
      <c r="BJ27" s="62">
        <f>'126_Meal2'!BM27-'126_Meal2'!BG27</f>
        <v>33.360063803381315</v>
      </c>
      <c r="BM27" s="55">
        <f>BG27+'126_Meal2'!BG27+'126_Meal1'!BG27</f>
        <v>14.279667229379656</v>
      </c>
      <c r="BN27" s="66">
        <f>'126_Meal1'!BL27</f>
        <v>9</v>
      </c>
      <c r="BO27" s="66">
        <f>'126_Meal1'!BM27</f>
        <v>45</v>
      </c>
    </row>
    <row r="28" spans="1:67" ht="15" thickBot="1" x14ac:dyDescent="0.35">
      <c r="A28" s="50" t="s">
        <v>105</v>
      </c>
      <c r="B28" s="51">
        <f t="shared" ref="B28:BF28" si="1">B30</f>
        <v>0</v>
      </c>
      <c r="C28" s="51">
        <f t="shared" si="1"/>
        <v>0</v>
      </c>
      <c r="D28" s="51">
        <f t="shared" si="1"/>
        <v>0</v>
      </c>
      <c r="E28" s="51">
        <f t="shared" si="1"/>
        <v>1</v>
      </c>
      <c r="F28" s="51">
        <f t="shared" si="1"/>
        <v>0</v>
      </c>
      <c r="G28" s="51">
        <f t="shared" si="1"/>
        <v>0</v>
      </c>
      <c r="H28" s="51">
        <f t="shared" si="1"/>
        <v>0</v>
      </c>
      <c r="I28" s="51">
        <f t="shared" si="1"/>
        <v>0</v>
      </c>
      <c r="J28" s="51">
        <f t="shared" si="1"/>
        <v>1</v>
      </c>
      <c r="K28" s="51">
        <f t="shared" si="1"/>
        <v>1</v>
      </c>
      <c r="L28" s="51">
        <f t="shared" si="1"/>
        <v>0</v>
      </c>
      <c r="M28" s="51">
        <f t="shared" si="1"/>
        <v>0</v>
      </c>
      <c r="N28" s="51">
        <f t="shared" si="1"/>
        <v>0</v>
      </c>
      <c r="O28" s="51">
        <f t="shared" si="1"/>
        <v>0</v>
      </c>
      <c r="P28" s="51">
        <f t="shared" si="1"/>
        <v>0</v>
      </c>
      <c r="Q28" s="51">
        <f t="shared" si="1"/>
        <v>0</v>
      </c>
      <c r="R28" s="51">
        <f t="shared" si="1"/>
        <v>0</v>
      </c>
      <c r="S28" s="51">
        <f t="shared" si="1"/>
        <v>1</v>
      </c>
      <c r="T28" s="51">
        <f t="shared" si="1"/>
        <v>0</v>
      </c>
      <c r="U28" s="51">
        <f t="shared" si="1"/>
        <v>0</v>
      </c>
      <c r="V28" s="51">
        <f t="shared" si="1"/>
        <v>0</v>
      </c>
      <c r="W28" s="51">
        <f t="shared" si="1"/>
        <v>0</v>
      </c>
      <c r="X28" s="51">
        <f t="shared" si="1"/>
        <v>0</v>
      </c>
      <c r="Y28" s="51">
        <f t="shared" si="1"/>
        <v>0</v>
      </c>
      <c r="Z28" s="51">
        <f t="shared" si="1"/>
        <v>0</v>
      </c>
      <c r="AA28" s="51">
        <f t="shared" si="1"/>
        <v>0</v>
      </c>
      <c r="AB28" s="51">
        <f t="shared" si="1"/>
        <v>0</v>
      </c>
      <c r="AC28" s="51">
        <f t="shared" si="1"/>
        <v>0</v>
      </c>
      <c r="AD28" s="51">
        <f t="shared" si="1"/>
        <v>0</v>
      </c>
      <c r="AE28" s="51">
        <f t="shared" si="1"/>
        <v>1</v>
      </c>
      <c r="AF28" s="51">
        <f t="shared" si="1"/>
        <v>0</v>
      </c>
      <c r="AG28" s="51">
        <f t="shared" si="1"/>
        <v>1</v>
      </c>
      <c r="AH28" s="51">
        <f t="shared" si="1"/>
        <v>0</v>
      </c>
      <c r="AI28" s="51">
        <f t="shared" si="1"/>
        <v>0</v>
      </c>
      <c r="AJ28" s="51">
        <f t="shared" si="1"/>
        <v>0</v>
      </c>
      <c r="AK28" s="51">
        <f t="shared" si="1"/>
        <v>0</v>
      </c>
      <c r="AL28" s="51">
        <f t="shared" si="1"/>
        <v>0</v>
      </c>
      <c r="AM28" s="51">
        <f t="shared" si="1"/>
        <v>0</v>
      </c>
      <c r="AN28" s="51">
        <f t="shared" si="1"/>
        <v>1</v>
      </c>
      <c r="AO28" s="51">
        <f t="shared" si="1"/>
        <v>1</v>
      </c>
      <c r="AP28" s="51">
        <f t="shared" si="1"/>
        <v>0</v>
      </c>
      <c r="AQ28" s="51">
        <f t="shared" si="1"/>
        <v>1</v>
      </c>
      <c r="AR28" s="51">
        <f t="shared" si="1"/>
        <v>0</v>
      </c>
      <c r="AS28" s="51">
        <f t="shared" si="1"/>
        <v>0</v>
      </c>
      <c r="AT28" s="51">
        <f t="shared" si="1"/>
        <v>0</v>
      </c>
      <c r="AU28" s="51">
        <f t="shared" si="1"/>
        <v>0</v>
      </c>
      <c r="AV28" s="51">
        <f t="shared" si="1"/>
        <v>0</v>
      </c>
      <c r="AW28" s="51">
        <f t="shared" si="1"/>
        <v>1</v>
      </c>
      <c r="AX28" s="51">
        <f t="shared" si="1"/>
        <v>0</v>
      </c>
      <c r="AY28" s="51">
        <f t="shared" si="1"/>
        <v>0</v>
      </c>
      <c r="AZ28" s="51">
        <f t="shared" si="1"/>
        <v>0</v>
      </c>
      <c r="BA28" s="51">
        <f t="shared" si="1"/>
        <v>0</v>
      </c>
      <c r="BB28" s="51">
        <f t="shared" si="1"/>
        <v>0</v>
      </c>
      <c r="BC28" s="51">
        <f t="shared" si="1"/>
        <v>0</v>
      </c>
      <c r="BD28" s="51">
        <f t="shared" si="1"/>
        <v>1</v>
      </c>
      <c r="BE28" s="51">
        <f t="shared" si="1"/>
        <v>1</v>
      </c>
      <c r="BF28" s="51">
        <f t="shared" si="1"/>
        <v>0</v>
      </c>
      <c r="BG28" s="38">
        <f t="shared" si="0"/>
        <v>0</v>
      </c>
      <c r="BI28" s="39"/>
      <c r="BJ28" s="52">
        <v>0</v>
      </c>
    </row>
    <row r="30" spans="1:67" x14ac:dyDescent="0.3">
      <c r="A30" s="42" t="s">
        <v>107</v>
      </c>
      <c r="B30" s="42">
        <f>'126_Meal2'!B32</f>
        <v>0</v>
      </c>
      <c r="C30" s="42">
        <f>'126_Meal2'!C32</f>
        <v>0</v>
      </c>
      <c r="D30" s="42">
        <f>'126_Meal2'!D32</f>
        <v>0</v>
      </c>
      <c r="E30" s="42">
        <f>'126_Meal2'!E32</f>
        <v>1</v>
      </c>
      <c r="F30" s="42">
        <f>'126_Meal2'!F32</f>
        <v>0</v>
      </c>
      <c r="G30" s="42">
        <f>'126_Meal2'!G32</f>
        <v>0</v>
      </c>
      <c r="H30" s="42">
        <f>'126_Meal2'!H32</f>
        <v>0</v>
      </c>
      <c r="I30" s="42">
        <f>'126_Meal2'!I32</f>
        <v>0</v>
      </c>
      <c r="J30" s="42">
        <f>'126_Meal2'!J32</f>
        <v>1</v>
      </c>
      <c r="K30" s="42">
        <f>'126_Meal2'!K32</f>
        <v>1</v>
      </c>
      <c r="L30" s="42">
        <f>'126_Meal2'!L32</f>
        <v>0</v>
      </c>
      <c r="M30" s="42">
        <f>'126_Meal2'!M32</f>
        <v>0</v>
      </c>
      <c r="N30" s="42">
        <f>'126_Meal2'!N32</f>
        <v>0</v>
      </c>
      <c r="O30" s="42">
        <f>'126_Meal2'!O32</f>
        <v>0</v>
      </c>
      <c r="P30" s="42">
        <f>'126_Meal2'!P32</f>
        <v>0</v>
      </c>
      <c r="Q30" s="42">
        <f>'126_Meal2'!Q32</f>
        <v>0</v>
      </c>
      <c r="R30" s="42">
        <f>'126_Meal2'!R32</f>
        <v>0</v>
      </c>
      <c r="S30" s="42">
        <f>'126_Meal2'!S32</f>
        <v>1</v>
      </c>
      <c r="T30" s="42">
        <f>'126_Meal2'!T32</f>
        <v>0</v>
      </c>
      <c r="U30" s="42">
        <f>'126_Meal2'!U32</f>
        <v>0</v>
      </c>
      <c r="V30" s="42">
        <f>'126_Meal2'!V32</f>
        <v>0</v>
      </c>
      <c r="W30" s="42">
        <f>'126_Meal2'!W32</f>
        <v>0</v>
      </c>
      <c r="X30" s="42">
        <f>'126_Meal2'!X32</f>
        <v>0</v>
      </c>
      <c r="Y30" s="42">
        <f>'126_Meal2'!Y32</f>
        <v>0</v>
      </c>
      <c r="Z30" s="42">
        <f>'126_Meal2'!Z32</f>
        <v>0</v>
      </c>
      <c r="AA30" s="42">
        <f>'126_Meal2'!AA32</f>
        <v>0</v>
      </c>
      <c r="AB30" s="42">
        <f>'126_Meal2'!AB32</f>
        <v>0</v>
      </c>
      <c r="AC30" s="42">
        <f>'126_Meal2'!AC32</f>
        <v>0</v>
      </c>
      <c r="AD30" s="42">
        <f>'126_Meal2'!AD32</f>
        <v>0</v>
      </c>
      <c r="AE30" s="42">
        <f>'126_Meal2'!AE32</f>
        <v>1</v>
      </c>
      <c r="AF30" s="42">
        <f>'126_Meal2'!AF32</f>
        <v>0</v>
      </c>
      <c r="AG30" s="42">
        <f>'126_Meal2'!AG32</f>
        <v>1</v>
      </c>
      <c r="AH30" s="42">
        <f>'126_Meal2'!AH32</f>
        <v>0</v>
      </c>
      <c r="AI30" s="42">
        <f>'126_Meal2'!AI32</f>
        <v>0</v>
      </c>
      <c r="AJ30" s="42">
        <f>'126_Meal2'!AJ32</f>
        <v>0</v>
      </c>
      <c r="AK30" s="42">
        <f>'126_Meal2'!AK32</f>
        <v>0</v>
      </c>
      <c r="AL30" s="42">
        <f>'126_Meal2'!AL32</f>
        <v>0</v>
      </c>
      <c r="AM30" s="42">
        <f>'126_Meal2'!AM32</f>
        <v>0</v>
      </c>
      <c r="AN30" s="42">
        <f>'126_Meal2'!AN32</f>
        <v>1</v>
      </c>
      <c r="AO30" s="42">
        <f>'126_Meal2'!AO32</f>
        <v>1</v>
      </c>
      <c r="AP30" s="42">
        <f>'126_Meal2'!AP32</f>
        <v>0</v>
      </c>
      <c r="AQ30" s="42">
        <f>'126_Meal2'!AQ32</f>
        <v>1</v>
      </c>
      <c r="AR30" s="42">
        <f>'126_Meal2'!AR32</f>
        <v>0</v>
      </c>
      <c r="AS30" s="42">
        <f>'126_Meal2'!AS32</f>
        <v>0</v>
      </c>
      <c r="AT30" s="42">
        <f>'126_Meal2'!AT32</f>
        <v>0</v>
      </c>
      <c r="AU30" s="42">
        <f>'126_Meal2'!AU32</f>
        <v>0</v>
      </c>
      <c r="AV30" s="42">
        <f>'126_Meal2'!AV32</f>
        <v>0</v>
      </c>
      <c r="AW30" s="42">
        <f>'126_Meal2'!AW32</f>
        <v>1</v>
      </c>
      <c r="AX30" s="42">
        <f>'126_Meal2'!AX32</f>
        <v>0</v>
      </c>
      <c r="AY30" s="42">
        <f>'126_Meal2'!AY32</f>
        <v>0</v>
      </c>
      <c r="AZ30" s="42">
        <f>'126_Meal2'!AZ32</f>
        <v>0</v>
      </c>
      <c r="BA30" s="42">
        <f>'126_Meal2'!BA32</f>
        <v>0</v>
      </c>
      <c r="BB30" s="42">
        <f>'126_Meal2'!BB32</f>
        <v>0</v>
      </c>
      <c r="BC30" s="42">
        <f>'126_Meal2'!BC32</f>
        <v>0</v>
      </c>
      <c r="BD30" s="42">
        <f>'126_Meal2'!BD32</f>
        <v>1</v>
      </c>
      <c r="BE30" s="42">
        <f>'126_Meal2'!BE32</f>
        <v>1</v>
      </c>
      <c r="BF30" s="42">
        <f>'126_Meal2'!BF32</f>
        <v>0</v>
      </c>
      <c r="BH30" s="42"/>
      <c r="BI30" s="42"/>
      <c r="BJ30" s="42"/>
      <c r="BK30" s="42"/>
      <c r="BL30" s="42"/>
      <c r="BM30" s="42"/>
      <c r="BN30" s="42"/>
      <c r="BO30" s="42"/>
    </row>
    <row r="31" spans="1:67" s="69" customFormat="1" x14ac:dyDescent="0.3">
      <c r="A31" s="68" t="s">
        <v>112</v>
      </c>
      <c r="B31" s="68">
        <f t="shared" ref="B31:BF31" si="2">IF(B4&gt;0,1,0)</f>
        <v>0</v>
      </c>
      <c r="C31" s="68">
        <f t="shared" si="2"/>
        <v>0</v>
      </c>
      <c r="D31" s="68">
        <f t="shared" si="2"/>
        <v>0</v>
      </c>
      <c r="E31" s="68">
        <f t="shared" si="2"/>
        <v>0</v>
      </c>
      <c r="F31" s="68">
        <f t="shared" si="2"/>
        <v>0</v>
      </c>
      <c r="G31" s="68">
        <f t="shared" si="2"/>
        <v>0</v>
      </c>
      <c r="H31" s="68">
        <f t="shared" si="2"/>
        <v>0</v>
      </c>
      <c r="I31" s="68">
        <f t="shared" si="2"/>
        <v>1</v>
      </c>
      <c r="J31" s="68">
        <f t="shared" si="2"/>
        <v>0</v>
      </c>
      <c r="K31" s="68">
        <f t="shared" si="2"/>
        <v>0</v>
      </c>
      <c r="L31" s="68">
        <f t="shared" si="2"/>
        <v>0</v>
      </c>
      <c r="M31" s="68">
        <f t="shared" si="2"/>
        <v>0</v>
      </c>
      <c r="N31" s="68">
        <f t="shared" si="2"/>
        <v>0</v>
      </c>
      <c r="O31" s="68">
        <f t="shared" si="2"/>
        <v>1</v>
      </c>
      <c r="P31" s="68">
        <f t="shared" si="2"/>
        <v>0</v>
      </c>
      <c r="Q31" s="68">
        <f t="shared" si="2"/>
        <v>0</v>
      </c>
      <c r="R31" s="68">
        <f t="shared" si="2"/>
        <v>0</v>
      </c>
      <c r="S31" s="68">
        <f t="shared" si="2"/>
        <v>0</v>
      </c>
      <c r="T31" s="68">
        <f t="shared" si="2"/>
        <v>0</v>
      </c>
      <c r="U31" s="68">
        <f t="shared" si="2"/>
        <v>0</v>
      </c>
      <c r="V31" s="68">
        <f t="shared" si="2"/>
        <v>1</v>
      </c>
      <c r="W31" s="68">
        <f t="shared" si="2"/>
        <v>0</v>
      </c>
      <c r="X31" s="68">
        <f t="shared" si="2"/>
        <v>0</v>
      </c>
      <c r="Y31" s="68">
        <f t="shared" si="2"/>
        <v>0</v>
      </c>
      <c r="Z31" s="68">
        <f t="shared" si="2"/>
        <v>0</v>
      </c>
      <c r="AA31" s="68">
        <f t="shared" si="2"/>
        <v>0</v>
      </c>
      <c r="AB31" s="68">
        <f t="shared" si="2"/>
        <v>0</v>
      </c>
      <c r="AC31" s="68">
        <f t="shared" si="2"/>
        <v>0</v>
      </c>
      <c r="AD31" s="68">
        <f t="shared" si="2"/>
        <v>0</v>
      </c>
      <c r="AE31" s="68">
        <f t="shared" si="2"/>
        <v>0</v>
      </c>
      <c r="AF31" s="68">
        <f t="shared" si="2"/>
        <v>0</v>
      </c>
      <c r="AG31" s="68">
        <f t="shared" si="2"/>
        <v>0</v>
      </c>
      <c r="AH31" s="68">
        <f t="shared" si="2"/>
        <v>0</v>
      </c>
      <c r="AI31" s="68">
        <f t="shared" si="2"/>
        <v>0</v>
      </c>
      <c r="AJ31" s="68">
        <f t="shared" si="2"/>
        <v>0</v>
      </c>
      <c r="AK31" s="68">
        <f t="shared" si="2"/>
        <v>0</v>
      </c>
      <c r="AL31" s="68">
        <f t="shared" si="2"/>
        <v>0</v>
      </c>
      <c r="AM31" s="68">
        <f t="shared" si="2"/>
        <v>0</v>
      </c>
      <c r="AN31" s="68">
        <f t="shared" si="2"/>
        <v>0</v>
      </c>
      <c r="AO31" s="68">
        <f t="shared" si="2"/>
        <v>0</v>
      </c>
      <c r="AP31" s="68">
        <f t="shared" si="2"/>
        <v>0</v>
      </c>
      <c r="AQ31" s="68">
        <f t="shared" si="2"/>
        <v>0</v>
      </c>
      <c r="AR31" s="68">
        <f t="shared" si="2"/>
        <v>0</v>
      </c>
      <c r="AS31" s="68">
        <f t="shared" si="2"/>
        <v>0</v>
      </c>
      <c r="AT31" s="68">
        <f t="shared" si="2"/>
        <v>0</v>
      </c>
      <c r="AU31" s="68">
        <f t="shared" si="2"/>
        <v>1</v>
      </c>
      <c r="AV31" s="68">
        <f t="shared" si="2"/>
        <v>0</v>
      </c>
      <c r="AW31" s="68">
        <f t="shared" si="2"/>
        <v>0</v>
      </c>
      <c r="AX31" s="68">
        <f t="shared" si="2"/>
        <v>0</v>
      </c>
      <c r="AY31" s="68">
        <f t="shared" si="2"/>
        <v>0</v>
      </c>
      <c r="AZ31" s="68">
        <f t="shared" si="2"/>
        <v>1</v>
      </c>
      <c r="BA31" s="68">
        <f t="shared" si="2"/>
        <v>0</v>
      </c>
      <c r="BB31" s="68">
        <f t="shared" si="2"/>
        <v>0</v>
      </c>
      <c r="BC31" s="68">
        <f t="shared" si="2"/>
        <v>0</v>
      </c>
      <c r="BD31" s="68">
        <f t="shared" si="2"/>
        <v>0</v>
      </c>
      <c r="BE31" s="68">
        <f t="shared" si="2"/>
        <v>0</v>
      </c>
      <c r="BF31" s="68">
        <f t="shared" si="2"/>
        <v>0</v>
      </c>
    </row>
    <row r="32" spans="1:67" s="69" customFormat="1" x14ac:dyDescent="0.3">
      <c r="A32" s="68" t="s">
        <v>113</v>
      </c>
      <c r="B32" s="68">
        <f t="shared" ref="B32:AG32" si="3">SUM(B30:B31)</f>
        <v>0</v>
      </c>
      <c r="C32" s="68">
        <f t="shared" si="3"/>
        <v>0</v>
      </c>
      <c r="D32" s="68">
        <f t="shared" si="3"/>
        <v>0</v>
      </c>
      <c r="E32" s="68">
        <f t="shared" si="3"/>
        <v>1</v>
      </c>
      <c r="F32" s="68">
        <f t="shared" si="3"/>
        <v>0</v>
      </c>
      <c r="G32" s="68">
        <f t="shared" si="3"/>
        <v>0</v>
      </c>
      <c r="H32" s="68">
        <f t="shared" si="3"/>
        <v>0</v>
      </c>
      <c r="I32" s="68">
        <f t="shared" si="3"/>
        <v>1</v>
      </c>
      <c r="J32" s="68">
        <f t="shared" si="3"/>
        <v>1</v>
      </c>
      <c r="K32" s="68">
        <f t="shared" si="3"/>
        <v>1</v>
      </c>
      <c r="L32" s="68">
        <f t="shared" si="3"/>
        <v>0</v>
      </c>
      <c r="M32" s="68">
        <f t="shared" si="3"/>
        <v>0</v>
      </c>
      <c r="N32" s="68">
        <f t="shared" si="3"/>
        <v>0</v>
      </c>
      <c r="O32" s="68">
        <f t="shared" si="3"/>
        <v>1</v>
      </c>
      <c r="P32" s="68">
        <f t="shared" si="3"/>
        <v>0</v>
      </c>
      <c r="Q32" s="68">
        <f t="shared" si="3"/>
        <v>0</v>
      </c>
      <c r="R32" s="68">
        <f t="shared" si="3"/>
        <v>0</v>
      </c>
      <c r="S32" s="68">
        <f t="shared" si="3"/>
        <v>1</v>
      </c>
      <c r="T32" s="68">
        <f t="shared" si="3"/>
        <v>0</v>
      </c>
      <c r="U32" s="68">
        <f t="shared" si="3"/>
        <v>0</v>
      </c>
      <c r="V32" s="68">
        <f t="shared" si="3"/>
        <v>1</v>
      </c>
      <c r="W32" s="68">
        <f t="shared" si="3"/>
        <v>0</v>
      </c>
      <c r="X32" s="68">
        <f t="shared" si="3"/>
        <v>0</v>
      </c>
      <c r="Y32" s="68">
        <f t="shared" si="3"/>
        <v>0</v>
      </c>
      <c r="Z32" s="68">
        <f t="shared" si="3"/>
        <v>0</v>
      </c>
      <c r="AA32" s="68">
        <f t="shared" si="3"/>
        <v>0</v>
      </c>
      <c r="AB32" s="68">
        <f t="shared" si="3"/>
        <v>0</v>
      </c>
      <c r="AC32" s="68">
        <f t="shared" si="3"/>
        <v>0</v>
      </c>
      <c r="AD32" s="68">
        <f t="shared" si="3"/>
        <v>0</v>
      </c>
      <c r="AE32" s="68">
        <f t="shared" si="3"/>
        <v>1</v>
      </c>
      <c r="AF32" s="68">
        <f t="shared" si="3"/>
        <v>0</v>
      </c>
      <c r="AG32" s="68">
        <f t="shared" si="3"/>
        <v>1</v>
      </c>
      <c r="AH32" s="68">
        <f t="shared" ref="AH32:BF32" si="4">SUM(AH30:AH31)</f>
        <v>0</v>
      </c>
      <c r="AI32" s="68">
        <f t="shared" si="4"/>
        <v>0</v>
      </c>
      <c r="AJ32" s="68">
        <f t="shared" si="4"/>
        <v>0</v>
      </c>
      <c r="AK32" s="68">
        <f t="shared" si="4"/>
        <v>0</v>
      </c>
      <c r="AL32" s="68">
        <f t="shared" si="4"/>
        <v>0</v>
      </c>
      <c r="AM32" s="68">
        <f t="shared" si="4"/>
        <v>0</v>
      </c>
      <c r="AN32" s="68">
        <f t="shared" si="4"/>
        <v>1</v>
      </c>
      <c r="AO32" s="68">
        <f t="shared" si="4"/>
        <v>1</v>
      </c>
      <c r="AP32" s="68">
        <f t="shared" si="4"/>
        <v>0</v>
      </c>
      <c r="AQ32" s="68">
        <f t="shared" si="4"/>
        <v>1</v>
      </c>
      <c r="AR32" s="68">
        <f t="shared" si="4"/>
        <v>0</v>
      </c>
      <c r="AS32" s="68">
        <f t="shared" si="4"/>
        <v>0</v>
      </c>
      <c r="AT32" s="68">
        <f t="shared" si="4"/>
        <v>0</v>
      </c>
      <c r="AU32" s="68">
        <f t="shared" si="4"/>
        <v>1</v>
      </c>
      <c r="AV32" s="68">
        <f t="shared" si="4"/>
        <v>0</v>
      </c>
      <c r="AW32" s="68">
        <f t="shared" si="4"/>
        <v>1</v>
      </c>
      <c r="AX32" s="68">
        <f t="shared" si="4"/>
        <v>0</v>
      </c>
      <c r="AY32" s="68">
        <f t="shared" si="4"/>
        <v>0</v>
      </c>
      <c r="AZ32" s="68">
        <f t="shared" si="4"/>
        <v>1</v>
      </c>
      <c r="BA32" s="68">
        <f t="shared" si="4"/>
        <v>0</v>
      </c>
      <c r="BB32" s="68">
        <f t="shared" si="4"/>
        <v>0</v>
      </c>
      <c r="BC32" s="68">
        <f t="shared" si="4"/>
        <v>0</v>
      </c>
      <c r="BD32" s="68">
        <f t="shared" si="4"/>
        <v>1</v>
      </c>
      <c r="BE32" s="68">
        <f t="shared" si="4"/>
        <v>1</v>
      </c>
      <c r="BF32" s="68">
        <f t="shared" si="4"/>
        <v>0</v>
      </c>
    </row>
  </sheetData>
  <mergeCells count="2">
    <mergeCell ref="BI12:BJ12"/>
    <mergeCell ref="BN12:BO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1A8CA71210C47AD5FE970D2AAE904" ma:contentTypeVersion="4" ma:contentTypeDescription="Create a new document." ma:contentTypeScope="" ma:versionID="cd5048ce3c665d05880a53555f892293">
  <xsd:schema xmlns:xsd="http://www.w3.org/2001/XMLSchema" xmlns:xs="http://www.w3.org/2001/XMLSchema" xmlns:p="http://schemas.microsoft.com/office/2006/metadata/properties" xmlns:ns2="841a97b1-693d-47b9-aefa-bf30238c51d6" targetNamespace="http://schemas.microsoft.com/office/2006/metadata/properties" ma:root="true" ma:fieldsID="10edce52deefc02c7dd0dfefe5af3bc3" ns2:_="">
    <xsd:import namespace="841a97b1-693d-47b9-aefa-bf30238c51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97b1-693d-47b9-aefa-bf30238c51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10BBBD-C666-4CD0-87AD-B0F5159B52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41a97b1-693d-47b9-aefa-bf30238c51d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958841D-A5EF-426A-A3AD-E6A37E0820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97b1-693d-47b9-aefa-bf30238c5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00CE9E-E6CD-4178-BE5F-197AB168DA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126_Meal1</vt:lpstr>
      <vt:lpstr>126_Meal2</vt:lpstr>
      <vt:lpstr>126_Meal3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2021-06-25T12:14:27Z</dcterms:created>
  <dcterms:modified xsi:type="dcterms:W3CDTF">2021-06-28T17:56:08Z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0x0101005781A8CA71210C47AD5FE970D2AAE904</vt:lpwstr>
  </property>
</Properties>
</file>